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4"/>
  </bookViews>
  <sheets>
    <sheet name="ÖNK" sheetId="5" r:id="rId1"/>
    <sheet name="ÁMK" sheetId="9" r:id="rId2"/>
    <sheet name="Nemzetiségi" sheetId="16" r:id="rId3"/>
    <sheet name="Beruházás" sheetId="17" r:id="rId4"/>
    <sheet name="Felújítás" sheetId="18" r:id="rId5"/>
  </sheets>
  <calcPr calcId="125725"/>
</workbook>
</file>

<file path=xl/calcChain.xml><?xml version="1.0" encoding="utf-8"?>
<calcChain xmlns="http://schemas.openxmlformats.org/spreadsheetml/2006/main">
  <c r="E17" i="18"/>
  <c r="B17"/>
  <c r="E21" i="17"/>
  <c r="B21"/>
  <c r="E155" i="5" l="1"/>
  <c r="E141"/>
  <c r="E22" l="1"/>
  <c r="E115"/>
  <c r="E8"/>
  <c r="E65" s="1"/>
  <c r="D23" l="1"/>
  <c r="C94"/>
  <c r="E94"/>
  <c r="E129" s="1"/>
  <c r="E156" s="1"/>
  <c r="E91" l="1"/>
  <c r="C91"/>
  <c r="C156"/>
  <c r="E15" i="16"/>
  <c r="D76" i="9"/>
  <c r="C147" i="16" l="1"/>
  <c r="C141"/>
  <c r="C134"/>
  <c r="C130"/>
  <c r="C155" s="1"/>
  <c r="D118"/>
  <c r="D116"/>
  <c r="E115"/>
  <c r="C115"/>
  <c r="D96"/>
  <c r="D95"/>
  <c r="E94"/>
  <c r="C94"/>
  <c r="C83"/>
  <c r="D82"/>
  <c r="E78"/>
  <c r="C78"/>
  <c r="E75"/>
  <c r="E90" s="1"/>
  <c r="C75"/>
  <c r="C70"/>
  <c r="C66"/>
  <c r="E65"/>
  <c r="C60"/>
  <c r="C55"/>
  <c r="C49"/>
  <c r="D43"/>
  <c r="D42"/>
  <c r="D39"/>
  <c r="E37"/>
  <c r="D37"/>
  <c r="D65" s="1"/>
  <c r="C37"/>
  <c r="C29"/>
  <c r="C22"/>
  <c r="C15"/>
  <c r="C65" s="1"/>
  <c r="C8"/>
  <c r="D75" l="1"/>
  <c r="E129"/>
  <c r="D115"/>
  <c r="C129"/>
  <c r="C156" s="1"/>
  <c r="D94"/>
  <c r="C90"/>
  <c r="D78"/>
  <c r="D90"/>
  <c r="C91"/>
  <c r="E91"/>
  <c r="E156"/>
  <c r="D156" l="1"/>
  <c r="D129"/>
  <c r="D91"/>
  <c r="C147" i="9"/>
  <c r="C141"/>
  <c r="C134"/>
  <c r="C130"/>
  <c r="C115"/>
  <c r="C94"/>
  <c r="E115"/>
  <c r="E94"/>
  <c r="C83"/>
  <c r="C78"/>
  <c r="C75"/>
  <c r="C70"/>
  <c r="C66"/>
  <c r="C60"/>
  <c r="C55"/>
  <c r="C49"/>
  <c r="C37"/>
  <c r="C29"/>
  <c r="C22"/>
  <c r="C15"/>
  <c r="C8"/>
  <c r="E78"/>
  <c r="E75"/>
  <c r="E37"/>
  <c r="E65" s="1"/>
  <c r="E129" l="1"/>
  <c r="E156" s="1"/>
  <c r="C129"/>
  <c r="E90"/>
  <c r="E91" s="1"/>
  <c r="C155"/>
  <c r="C65"/>
  <c r="C90"/>
  <c r="C156" l="1"/>
  <c r="C91"/>
  <c r="D91" s="1"/>
  <c r="D156"/>
  <c r="D129"/>
  <c r="D118"/>
  <c r="D116"/>
  <c r="D115"/>
  <c r="D97"/>
  <c r="D96"/>
  <c r="D95"/>
  <c r="D94"/>
  <c r="D90"/>
  <c r="D82"/>
  <c r="D78"/>
  <c r="D75"/>
  <c r="D43"/>
  <c r="D42"/>
  <c r="D39"/>
  <c r="D37"/>
  <c r="D118" i="5" l="1"/>
  <c r="D156"/>
  <c r="D144"/>
  <c r="D135"/>
  <c r="D134"/>
  <c r="D129"/>
  <c r="D116"/>
  <c r="D11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H95"/>
  <c r="D95"/>
  <c r="D15"/>
  <c r="D16"/>
  <c r="D17"/>
  <c r="D18"/>
  <c r="D19"/>
  <c r="D20"/>
  <c r="D21"/>
  <c r="D22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"/>
  <c r="D10"/>
  <c r="D11"/>
  <c r="D12"/>
  <c r="D13"/>
  <c r="D14"/>
  <c r="D8"/>
  <c r="D94" l="1"/>
  <c r="E159"/>
  <c r="E158"/>
  <c r="D65" i="9" l="1"/>
</calcChain>
</file>

<file path=xl/sharedStrings.xml><?xml version="1.0" encoding="utf-8"?>
<sst xmlns="http://schemas.openxmlformats.org/spreadsheetml/2006/main" count="997" uniqueCount="313">
  <si>
    <t>Bevételek</t>
  </si>
  <si>
    <t>Kiadások</t>
  </si>
  <si>
    <t>Megnevezés</t>
  </si>
  <si>
    <t>A</t>
  </si>
  <si>
    <t>B</t>
  </si>
  <si>
    <t>C</t>
  </si>
  <si>
    <t>D</t>
  </si>
  <si>
    <t>E=C±D</t>
  </si>
  <si>
    <t>1.</t>
  </si>
  <si>
    <t>2.</t>
  </si>
  <si>
    <t>Munkaadókat terhelő járulékok és szociális hozzájárulási adó</t>
  </si>
  <si>
    <t>3.</t>
  </si>
  <si>
    <t>4.</t>
  </si>
  <si>
    <t>Ellátottak pénzbeli juttatásai</t>
  </si>
  <si>
    <t>5.</t>
  </si>
  <si>
    <t>Egyéb működési célú kiadások</t>
  </si>
  <si>
    <t>6.</t>
  </si>
  <si>
    <t>Tartalékok</t>
  </si>
  <si>
    <t>7.</t>
  </si>
  <si>
    <t>8.</t>
  </si>
  <si>
    <t>9.</t>
  </si>
  <si>
    <t>10.</t>
  </si>
  <si>
    <t>11.</t>
  </si>
  <si>
    <t>Pénzeszközök lekötött betétként elhelyezése</t>
  </si>
  <si>
    <t>Adóssághoz nem kapcsolódó származékos ügyletek</t>
  </si>
  <si>
    <t>Váltókiadások</t>
  </si>
  <si>
    <t>Adóssághoz nem kapcsolódó származékos ügyletek bevételei</t>
  </si>
  <si>
    <t>Beruházások</t>
  </si>
  <si>
    <t>Felújítások</t>
  </si>
  <si>
    <t>Egyéb felhalmozási kiadások</t>
  </si>
  <si>
    <t>Pénzügyi lízing kiadásai</t>
  </si>
  <si>
    <t>Karácsond Községi Önkormányzat</t>
  </si>
  <si>
    <t>Feladat megnevezése</t>
  </si>
  <si>
    <t>Összes bevétel, kiadás</t>
  </si>
  <si>
    <t>Száma</t>
  </si>
  <si>
    <t>Kiemelt előirányzat, előirányzat megnevezése</t>
  </si>
  <si>
    <t>Eredeti
előirányzat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</si>
  <si>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</si>
  <si>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</si>
  <si>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</si>
  <si>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</si>
  <si>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</si>
  <si>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</si>
  <si>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</si>
  <si>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</si>
  <si>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</si>
  <si>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</si>
  <si>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</si>
  <si>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</si>
  <si>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</si>
  <si>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</si>
  <si>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</si>
  <si>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</si>
  <si>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</si>
  <si>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</si>
  <si>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</si>
  <si>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</si>
  <si>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</si>
  <si>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</si>
  <si>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</si>
  <si>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</si>
  <si>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</si>
  <si>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</si>
  <si>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</si>
  <si>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</si>
  <si>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</si>
  <si>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</si>
  <si>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</si>
  <si>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</si>
  <si>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</si>
  <si>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</si>
  <si>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</si>
  <si>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</si>
  <si>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</si>
  <si>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</si>
  <si>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</si>
  <si>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</si>
  <si>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</si>
  <si>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</si>
  <si>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</si>
  <si>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</si>
  <si>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</si>
  <si>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</si>
  <si>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</si>
  <si>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</si>
  <si>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</si>
  <si>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</si>
  <si>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</si>
  <si>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</si>
  <si>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</si>
  <si>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</si>
  <si>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</si>
  <si>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</si>
  <si>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</si>
  <si>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</si>
  <si>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</si>
  <si>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</si>
  <si>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</si>
  <si>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</si>
  <si>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</si>
  <si>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</si>
  <si>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</si>
  <si>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</si>
  <si>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</si>
  <si>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</si>
  <si>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</si>
  <si>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</si>
  <si>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</si>
  <si>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</si>
  <si>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</si>
  <si>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</si>
  <si>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</si>
  <si>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</si>
  <si>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</si>
  <si>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</si>
  <si>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</si>
  <si>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</si>
  <si>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</si>
  <si>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</si>
  <si>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</si>
  <si>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</si>
  <si>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</si>
  <si>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</si>
  <si>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</si>
  <si>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</si>
  <si>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</si>
  <si>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</si>
  <si>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</si>
  <si>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</si>
  <si>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</si>
  <si>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</si>
  <si>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</si>
  <si>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</si>
  <si>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</si>
  <si>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</si>
  <si>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</si>
  <si>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</si>
  <si>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</si>
  <si>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</si>
  <si>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</si>
  <si>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</si>
  <si>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</si>
  <si>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</si>
  <si>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</si>
  <si>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</si>
  <si>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</si>
  <si>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</si>
  <si>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</si>
  <si>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</si>
  <si>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</si>
  <si>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</si>
  <si>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</si>
  <si>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</si>
  <si>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</si>
  <si>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</si>
  <si>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</si>
  <si>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</si>
  <si>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</si>
  <si>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</si>
  <si>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</si>
  <si>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</si>
  <si>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</si>
  <si>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</si>
  <si>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</si>
  <si>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</si>
  <si>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</si>
  <si>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</si>
  <si>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</si>
  <si>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</si>
  <si>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</si>
  <si>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</si>
  <si>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</si>
  <si>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</si>
  <si>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</si>
  <si>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</si>
  <si>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</si>
  <si>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</si>
  <si>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</si>
  <si>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</si>
  <si>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</si>
  <si>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</si>
  <si>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</si>
  <si>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</si>
  <si>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</si>
  <si>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</si>
  <si>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</si>
  <si>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</si>
  <si>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</si>
  <si>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</si>
  <si>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</si>
  <si>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</si>
  <si>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 xml:space="preserve">   17.</t>
  </si>
  <si>
    <t>FINANSZÍROZÁSI BEVÉTELEK ÖSSZESEN: (10. + … +16.)</t>
  </si>
  <si>
    <t xml:space="preserve">   18.</t>
  </si>
  <si>
    <t>BEVÉTELEK ÖSSZESEN: (9+17)</t>
  </si>
  <si>
    <t>Személyi  juttatások</t>
  </si>
  <si>
    <t>Dologi  kiadások</t>
  </si>
  <si>
    <t>1.5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</si>
  <si>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</si>
  <si>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</si>
  <si>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</si>
  <si>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</si>
  <si>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</si>
  <si>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</si>
  <si>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</si>
  <si>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</si>
  <si>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</si>
  <si>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</si>
  <si>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</si>
  <si>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</si>
  <si>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</si>
  <si>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</si>
  <si>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</si>
  <si>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</si>
  <si>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</si>
  <si>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</si>
  <si>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</si>
  <si>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</si>
  <si>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</si>
  <si>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</si>
  <si>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</si>
  <si>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</si>
  <si>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1.19.</t>
  </si>
  <si>
    <t xml:space="preserve"> az 1.18-ból: - Általános tartalék</t>
  </si>
  <si>
    <t>1.20.</t>
  </si>
  <si>
    <t xml:space="preserve">     - Céltartalék</t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</si>
  <si>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</si>
  <si>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</si>
  <si>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</si>
  <si>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</si>
  <si>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</si>
  <si>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</si>
  <si>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</si>
  <si>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</si>
  <si>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</si>
  <si>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</si>
  <si>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</si>
  <si>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</si>
  <si>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</si>
  <si>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</si>
  <si>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</si>
  <si>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</si>
  <si>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</si>
  <si>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</si>
  <si>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</si>
  <si>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</si>
  <si>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</si>
  <si>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</si>
  <si>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</si>
  <si>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</si>
  <si>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</si>
  <si>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</si>
  <si>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</si>
  <si>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</si>
  <si>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</si>
  <si>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</si>
  <si>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</si>
  <si>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</si>
  <si>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</si>
  <si>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</si>
  <si>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</si>
  <si>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</si>
  <si>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</si>
  <si>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</si>
  <si>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FINANSZÍROZÁSI KIADÁSOK ÖSSZESEN: (4.+…+9.)</t>
  </si>
  <si>
    <t>KIADÁSOK ÖSSZESEN: (3.+10.)</t>
  </si>
  <si>
    <t>Éves tervezett létszám előirányzat (fő)</t>
  </si>
  <si>
    <t>Közfoglalkoztatottak létszáma (fő)</t>
  </si>
  <si>
    <t>Karácsond Általános Művelődési Központ</t>
  </si>
  <si>
    <t>Összesen</t>
  </si>
  <si>
    <t>Belföldi finanszírozás bevételei (13.1. + … + 13.4.)</t>
  </si>
  <si>
    <t>13.4.</t>
  </si>
  <si>
    <t>Irányító szervi (önkormányzati) támogatás (finanszírozás)</t>
  </si>
  <si>
    <t xml:space="preserve">   Irányító szervi (önkormányzati) támogatás (finanszírozás)</t>
  </si>
  <si>
    <r>
      <t xml:space="preserve">   Működési költségvetés kiadásai </t>
    </r>
    <r>
      <rPr>
        <sz val="10"/>
        <rFont val="Times New Roman CE"/>
        <charset val="238"/>
      </rPr>
      <t>(1.1+…+1.5+1.18.)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</si>
  <si>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</si>
  <si>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</si>
  <si>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</si>
  <si>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1. Módosítás 
(±)</t>
  </si>
  <si>
    <t>2017. Módosítás utáni</t>
  </si>
  <si>
    <t>2017. év</t>
  </si>
  <si>
    <t>Karácsondi Cigány Nemzetiségi Önkormányzat</t>
  </si>
  <si>
    <t>Beruházási (felhalmozási) kiadások előirányzata beruházásonként Önkormányzati szinten</t>
  </si>
  <si>
    <t>Forintban!</t>
  </si>
  <si>
    <t>Beruházás  megnevezése</t>
  </si>
  <si>
    <t>Teljes költség</t>
  </si>
  <si>
    <t>Kivitelezés kezdési és befejezési éve</t>
  </si>
  <si>
    <t>Felhasználás   2016. XII. 31-ig</t>
  </si>
  <si>
    <t>2017. évi előirányzat</t>
  </si>
  <si>
    <t>2017. utáni szükséglet</t>
  </si>
  <si>
    <t>E</t>
  </si>
  <si>
    <t>F=(B-D-E)</t>
  </si>
  <si>
    <t>Gépjármű beszerzés</t>
  </si>
  <si>
    <t>2017</t>
  </si>
  <si>
    <t>Ingatlanok vásárlása</t>
  </si>
  <si>
    <t>ASP központhoz való csatlakozás pályázathoz eszközbeszerzés</t>
  </si>
  <si>
    <t>Gépek beszerzése VP6-7.2.1-7.4.1.2-16 kódszámú pályázathoz (önerő )</t>
  </si>
  <si>
    <t>Tárgyaló asztalok beszerzése -  PH</t>
  </si>
  <si>
    <t>Büszkeségpont kialakítása az 1956-os forradalom és szabadságharc emlékére pályázat</t>
  </si>
  <si>
    <t>Kisértékű tárgyi eszköz beszerzés - ÁMK</t>
  </si>
  <si>
    <t>ÖSSZESEN:</t>
  </si>
  <si>
    <t>Felújítási kiadások előirányzata felújításonként Önkormányzati szinten</t>
  </si>
  <si>
    <t>Felújítás  megnevezése</t>
  </si>
  <si>
    <t xml:space="preserve">2017. utáni szükséglet 
</t>
  </si>
  <si>
    <t>Önkormányzati közintézmények, középületek felújítása</t>
  </si>
  <si>
    <t>Iskola előtti parkoló kialakítása és környezetének rendezése</t>
  </si>
  <si>
    <t>Barczy tó környezetének kialakítása</t>
  </si>
  <si>
    <t>Települést érintő belvízrendszer felújítása</t>
  </si>
  <si>
    <t>Karácsond Község közintézményeinek energetikai korszerűsítése megújuló energiaforrás bevonásával</t>
  </si>
  <si>
    <t>2018</t>
  </si>
  <si>
    <t>Vis Major pályázat - előleg</t>
  </si>
  <si>
    <t>2017 - 2018</t>
  </si>
  <si>
    <t xml:space="preserve">Belterületi utak építése </t>
  </si>
</sst>
</file>

<file path=xl/styles.xml><?xml version="1.0" encoding="utf-8"?>
<styleSheet xmlns="http://schemas.openxmlformats.org/spreadsheetml/2006/main">
  <numFmts count="1">
    <numFmt numFmtId="164" formatCode="#,###"/>
  </numFmts>
  <fonts count="16">
    <font>
      <sz val="11"/>
      <color theme="1"/>
      <name val="Calibri"/>
      <family val="2"/>
      <scheme val="minor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lightHorizontal"/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70">
    <xf numFmtId="0" fontId="0" fillId="0" borderId="0" xfId="0"/>
    <xf numFmtId="0" fontId="2" fillId="0" borderId="0" xfId="0" applyFont="1" applyFill="1" applyAlignment="1" applyProtection="1">
      <alignment horizontal="right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vertical="center" wrapText="1"/>
    </xf>
    <xf numFmtId="3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9" xfId="0" applyNumberFormat="1" applyFont="1" applyFill="1" applyBorder="1" applyAlignment="1" applyProtection="1">
      <alignment horizontal="righ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0" fontId="8" fillId="0" borderId="15" xfId="0" applyFont="1" applyBorder="1" applyAlignment="1" applyProtection="1">
      <alignment horizontal="left" wrapText="1" indent="1"/>
    </xf>
    <xf numFmtId="0" fontId="8" fillId="0" borderId="17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0" fontId="9" fillId="0" borderId="2" xfId="0" applyFont="1" applyBorder="1" applyAlignment="1" applyProtection="1">
      <alignment horizontal="center" wrapText="1"/>
    </xf>
    <xf numFmtId="0" fontId="8" fillId="0" borderId="17" xfId="0" applyFont="1" applyBorder="1" applyAlignment="1" applyProtection="1">
      <alignment wrapText="1"/>
    </xf>
    <xf numFmtId="0" fontId="8" fillId="0" borderId="11" xfId="0" applyFont="1" applyBorder="1" applyAlignment="1" applyProtection="1">
      <alignment horizontal="center" wrapText="1"/>
    </xf>
    <xf numFmtId="0" fontId="8" fillId="0" borderId="14" xfId="0" applyFont="1" applyBorder="1" applyAlignment="1" applyProtection="1">
      <alignment horizontal="center" wrapText="1"/>
    </xf>
    <xf numFmtId="0" fontId="8" fillId="0" borderId="16" xfId="0" applyFont="1" applyBorder="1" applyAlignment="1" applyProtection="1">
      <alignment horizontal="center" wrapText="1"/>
    </xf>
    <xf numFmtId="0" fontId="9" fillId="0" borderId="3" xfId="0" applyFont="1" applyBorder="1" applyAlignment="1" applyProtection="1">
      <alignment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wrapText="1"/>
    </xf>
    <xf numFmtId="0" fontId="8" fillId="0" borderId="17" xfId="0" applyFont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vertical="center" wrapText="1" inden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left" vertical="center" wrapText="1" indent="1"/>
    </xf>
    <xf numFmtId="164" fontId="12" fillId="0" borderId="0" xfId="0" applyNumberFormat="1" applyFont="1" applyFill="1" applyAlignment="1" applyProtection="1">
      <alignment vertical="center" wrapText="1"/>
    </xf>
    <xf numFmtId="164" fontId="12" fillId="0" borderId="0" xfId="0" applyNumberFormat="1" applyFont="1" applyFill="1" applyAlignment="1">
      <alignment vertical="center" wrapText="1"/>
    </xf>
    <xf numFmtId="0" fontId="3" fillId="0" borderId="0" xfId="0" applyFont="1" applyFill="1" applyAlignment="1" applyProtection="1">
      <alignment vertical="center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12" fillId="0" borderId="11" xfId="1" applyNumberFormat="1" applyFont="1" applyFill="1" applyBorder="1" applyAlignment="1" applyProtection="1">
      <alignment horizontal="center" vertical="center" wrapText="1"/>
    </xf>
    <xf numFmtId="49" fontId="12" fillId="0" borderId="14" xfId="1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vertical="center" wrapText="1"/>
    </xf>
    <xf numFmtId="49" fontId="12" fillId="0" borderId="16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vertical="center" wrapTex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18" xfId="1" applyFont="1" applyFill="1" applyBorder="1" applyAlignment="1" applyProtection="1">
      <alignment horizontal="center" vertical="center" wrapText="1"/>
    </xf>
    <xf numFmtId="0" fontId="3" fillId="0" borderId="19" xfId="1" applyFont="1" applyFill="1" applyBorder="1" applyAlignment="1" applyProtection="1">
      <alignment vertical="center" wrapText="1"/>
    </xf>
    <xf numFmtId="49" fontId="12" fillId="0" borderId="34" xfId="1" applyNumberFormat="1" applyFont="1" applyFill="1" applyBorder="1" applyAlignment="1" applyProtection="1">
      <alignment horizontal="center" vertical="center" wrapText="1"/>
    </xf>
    <xf numFmtId="49" fontId="12" fillId="0" borderId="18" xfId="1" applyNumberFormat="1" applyFont="1" applyFill="1" applyBorder="1" applyAlignment="1" applyProtection="1">
      <alignment horizontal="center" vertical="center" wrapText="1"/>
    </xf>
    <xf numFmtId="49" fontId="12" fillId="0" borderId="36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8" fillId="0" borderId="37" xfId="0" applyFont="1" applyBorder="1" applyAlignment="1" applyProtection="1">
      <alignment horizontal="left" wrapText="1" indent="1"/>
    </xf>
    <xf numFmtId="0" fontId="1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5" xfId="1" applyFont="1" applyFill="1" applyBorder="1" applyAlignment="1" applyProtection="1">
      <alignment horizontal="left" vertical="center" wrapText="1" indent="1"/>
    </xf>
    <xf numFmtId="0" fontId="12" fillId="0" borderId="29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15" xfId="1" applyFont="1" applyFill="1" applyBorder="1" applyAlignment="1" applyProtection="1">
      <alignment horizontal="left" indent="6"/>
    </xf>
    <xf numFmtId="0" fontId="12" fillId="0" borderId="15" xfId="1" applyFont="1" applyFill="1" applyBorder="1" applyAlignment="1" applyProtection="1">
      <alignment horizontal="left" vertical="center" wrapText="1" indent="6"/>
    </xf>
    <xf numFmtId="0" fontId="12" fillId="0" borderId="15" xfId="1" applyFont="1" applyFill="1" applyBorder="1" applyAlignment="1" applyProtection="1">
      <alignment horizontal="left" vertical="center" indent="6"/>
    </xf>
    <xf numFmtId="0" fontId="12" fillId="0" borderId="17" xfId="1" applyFont="1" applyFill="1" applyBorder="1" applyAlignment="1" applyProtection="1">
      <alignment horizontal="left" vertical="center" wrapText="1" indent="6"/>
    </xf>
    <xf numFmtId="0" fontId="12" fillId="0" borderId="37" xfId="1" applyFont="1" applyFill="1" applyBorder="1" applyAlignment="1" applyProtection="1">
      <alignment horizontal="left" vertical="center" wrapText="1" indent="6"/>
    </xf>
    <xf numFmtId="0" fontId="12" fillId="0" borderId="17" xfId="1" applyFont="1" applyFill="1" applyBorder="1" applyAlignment="1" applyProtection="1">
      <alignment horizontal="left" vertical="center" wrapText="1" indent="1"/>
    </xf>
    <xf numFmtId="0" fontId="12" fillId="0" borderId="12" xfId="1" applyFont="1" applyFill="1" applyBorder="1" applyAlignment="1" applyProtection="1">
      <alignment horizontal="left" vertical="center" wrapText="1" indent="6"/>
    </xf>
    <xf numFmtId="0" fontId="4" fillId="0" borderId="3" xfId="1" applyFont="1" applyFill="1" applyBorder="1" applyAlignment="1" applyProtection="1">
      <alignment horizontal="left" vertical="center" wrapText="1" indent="1"/>
    </xf>
    <xf numFmtId="0" fontId="12" fillId="0" borderId="12" xfId="1" applyFont="1" applyFill="1" applyBorder="1" applyAlignment="1" applyProtection="1">
      <alignment horizontal="left" vertical="center" wrapText="1" indent="1"/>
    </xf>
    <xf numFmtId="0" fontId="12" fillId="0" borderId="19" xfId="1" applyFont="1" applyFill="1" applyBorder="1" applyAlignment="1" applyProtection="1">
      <alignment horizontal="left" vertical="center" wrapText="1" indent="1"/>
    </xf>
    <xf numFmtId="164" fontId="3" fillId="0" borderId="3" xfId="1" applyNumberFormat="1" applyFont="1" applyFill="1" applyBorder="1" applyAlignment="1" applyProtection="1">
      <alignment horizontal="right" vertical="center" wrapText="1" indent="1"/>
    </xf>
    <xf numFmtId="164" fontId="3" fillId="0" borderId="9" xfId="1" applyNumberFormat="1" applyFont="1" applyFill="1" applyBorder="1" applyAlignment="1" applyProtection="1">
      <alignment horizontal="right" vertical="center" wrapText="1" indent="1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right" vertical="center" wrapText="1" indent="1"/>
    </xf>
    <xf numFmtId="164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1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 indent="1"/>
    </xf>
    <xf numFmtId="164" fontId="3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Fill="1" applyBorder="1" applyAlignment="1" applyProtection="1">
      <alignment horizontal="right" vertical="center" wrapText="1" indent="1"/>
    </xf>
    <xf numFmtId="164" fontId="12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8" xfId="1" applyNumberFormat="1" applyFont="1" applyFill="1" applyBorder="1" applyAlignment="1" applyProtection="1">
      <alignment horizontal="right" vertical="center" wrapText="1" indent="1"/>
    </xf>
    <xf numFmtId="164" fontId="4" fillId="0" borderId="3" xfId="1" applyNumberFormat="1" applyFont="1" applyFill="1" applyBorder="1" applyAlignment="1" applyProtection="1">
      <alignment horizontal="right" vertical="center" wrapText="1" indent="1"/>
    </xf>
    <xf numFmtId="164" fontId="4" fillId="0" borderId="9" xfId="1" applyNumberFormat="1" applyFont="1" applyFill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9" fillId="0" borderId="9" xfId="0" applyNumberFormat="1" applyFont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  <protection locked="0"/>
    </xf>
    <xf numFmtId="164" fontId="9" fillId="0" borderId="4" xfId="0" applyNumberFormat="1" applyFont="1" applyBorder="1" applyAlignment="1" applyProtection="1">
      <alignment horizontal="right" vertical="center" wrapText="1" indent="1"/>
      <protection locked="0"/>
    </xf>
    <xf numFmtId="164" fontId="9" fillId="0" borderId="3" xfId="0" quotePrefix="1" applyNumberFormat="1" applyFont="1" applyBorder="1" applyAlignment="1" applyProtection="1">
      <alignment horizontal="right" vertical="center" wrapText="1" indent="1"/>
    </xf>
    <xf numFmtId="164" fontId="9" fillId="0" borderId="4" xfId="0" quotePrefix="1" applyNumberFormat="1" applyFont="1" applyBorder="1" applyAlignment="1" applyProtection="1">
      <alignment horizontal="right" vertical="center" wrapText="1" indent="1"/>
    </xf>
    <xf numFmtId="164" fontId="9" fillId="0" borderId="9" xfId="0" quotePrefix="1" applyNumberFormat="1" applyFont="1" applyBorder="1" applyAlignment="1" applyProtection="1">
      <alignment horizontal="right" vertical="center" wrapText="1" indent="1"/>
    </xf>
    <xf numFmtId="0" fontId="13" fillId="0" borderId="0" xfId="0" applyFont="1" applyFill="1" applyAlignment="1">
      <alignment vertical="center" wrapText="1"/>
    </xf>
    <xf numFmtId="164" fontId="3" fillId="0" borderId="19" xfId="1" applyNumberFormat="1" applyFont="1" applyFill="1" applyBorder="1" applyAlignment="1" applyProtection="1">
      <alignment horizontal="right" vertical="center" wrapText="1" indent="1"/>
    </xf>
    <xf numFmtId="164" fontId="3" fillId="0" borderId="20" xfId="1" applyNumberFormat="1" applyFont="1" applyFill="1" applyBorder="1" applyAlignment="1" applyProtection="1">
      <alignment horizontal="right" vertical="center" wrapText="1" inden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vertical="center" wrapText="1"/>
    </xf>
    <xf numFmtId="3" fontId="3" fillId="0" borderId="4" xfId="1" applyNumberFormat="1" applyFont="1" applyFill="1" applyBorder="1" applyAlignment="1" applyProtection="1">
      <alignment horizontal="right" vertical="center" wrapText="1" indent="1"/>
    </xf>
    <xf numFmtId="0" fontId="3" fillId="0" borderId="41" xfId="0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27" xfId="0" applyNumberFormat="1" applyFont="1" applyFill="1" applyBorder="1" applyAlignment="1" applyProtection="1">
      <alignment horizontal="center" vertical="center" wrapText="1"/>
    </xf>
    <xf numFmtId="3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</xf>
    <xf numFmtId="3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4" xfId="1" applyNumberFormat="1" applyFont="1" applyFill="1" applyBorder="1" applyAlignment="1" applyProtection="1">
      <alignment horizontal="right" vertical="center" wrapText="1" indent="1"/>
    </xf>
    <xf numFmtId="3" fontId="5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" xfId="1" applyNumberFormat="1" applyFont="1" applyFill="1" applyBorder="1" applyAlignment="1" applyProtection="1">
      <alignment horizontal="right" vertical="center" wrapText="1" indent="1"/>
    </xf>
    <xf numFmtId="3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0" applyNumberFormat="1" applyFont="1" applyFill="1" applyAlignment="1">
      <alignment vertical="center" wrapText="1"/>
    </xf>
    <xf numFmtId="3" fontId="3" fillId="0" borderId="41" xfId="0" applyNumberFormat="1" applyFont="1" applyFill="1" applyBorder="1" applyAlignment="1" applyProtection="1">
      <alignment horizontal="center" vertical="center" wrapText="1"/>
    </xf>
    <xf numFmtId="3" fontId="3" fillId="0" borderId="19" xfId="1" applyNumberFormat="1" applyFont="1" applyFill="1" applyBorder="1" applyAlignment="1" applyProtection="1">
      <alignment horizontal="right" vertical="center" wrapText="1" indent="1"/>
    </xf>
    <xf numFmtId="3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4" xfId="0" applyNumberFormat="1" applyFont="1" applyBorder="1" applyAlignment="1" applyProtection="1">
      <alignment horizontal="right" vertical="center" wrapText="1" indent="1"/>
    </xf>
    <xf numFmtId="3" fontId="9" fillId="0" borderId="4" xfId="0" applyNumberFormat="1" applyFont="1" applyBorder="1" applyAlignment="1" applyProtection="1">
      <alignment horizontal="right" vertical="center" wrapText="1" indent="1"/>
      <protection locked="0"/>
    </xf>
    <xf numFmtId="3" fontId="9" fillId="0" borderId="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NumberFormat="1" applyFont="1" applyFill="1" applyAlignment="1" applyProtection="1">
      <alignment horizontal="right" vertical="center" wrapText="1" indent="1"/>
    </xf>
    <xf numFmtId="0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NumberFormat="1" applyFont="1" applyFill="1" applyAlignment="1">
      <alignment vertical="center" wrapText="1"/>
    </xf>
    <xf numFmtId="164" fontId="8" fillId="0" borderId="0" xfId="0" applyNumberFormat="1" applyFont="1" applyFill="1" applyAlignment="1" applyProtection="1">
      <alignment vertical="center" wrapText="1"/>
    </xf>
    <xf numFmtId="164" fontId="8" fillId="0" borderId="0" xfId="0" applyNumberFormat="1" applyFont="1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0" xfId="0" quotePrefix="1" applyFont="1" applyFill="1" applyBorder="1" applyAlignment="1" applyProtection="1">
      <alignment horizontal="right" vertical="center" indent="1"/>
    </xf>
    <xf numFmtId="0" fontId="9" fillId="0" borderId="0" xfId="0" applyFont="1" applyFill="1" applyAlignment="1">
      <alignment vertical="center"/>
    </xf>
    <xf numFmtId="49" fontId="9" fillId="0" borderId="10" xfId="0" applyNumberFormat="1" applyFont="1" applyFill="1" applyBorder="1" applyAlignment="1" applyProtection="1">
      <alignment horizontal="right" vertical="center" indent="1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0" fillId="0" borderId="7" xfId="0" applyFont="1" applyFill="1" applyBorder="1" applyAlignment="1" applyProtection="1">
      <alignment horizontal="right"/>
    </xf>
    <xf numFmtId="0" fontId="9" fillId="0" borderId="26" xfId="0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44" xfId="1" applyNumberFormat="1" applyFont="1" applyFill="1" applyBorder="1" applyAlignment="1" applyProtection="1">
      <alignment horizontal="right" vertical="center" wrapText="1" indent="1"/>
    </xf>
    <xf numFmtId="164" fontId="9" fillId="0" borderId="10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49" fontId="8" fillId="0" borderId="11" xfId="1" applyNumberFormat="1" applyFont="1" applyFill="1" applyBorder="1" applyAlignment="1" applyProtection="1">
      <alignment horizontal="center" vertical="center" wrapTex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>
      <alignment vertical="center" wrapText="1"/>
    </xf>
    <xf numFmtId="49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8" fillId="0" borderId="21" xfId="1" applyNumberFormat="1" applyFont="1" applyFill="1" applyBorder="1" applyAlignment="1" applyProtection="1">
      <alignment horizontal="right" vertical="center" wrapText="1" indent="1"/>
    </xf>
    <xf numFmtId="49" fontId="8" fillId="0" borderId="16" xfId="1" applyNumberFormat="1" applyFont="1" applyFill="1" applyBorder="1" applyAlignment="1" applyProtection="1">
      <alignment horizontal="center" vertical="center" wrapText="1"/>
    </xf>
    <xf numFmtId="164" fontId="8" fillId="0" borderId="17" xfId="1" applyNumberFormat="1" applyFont="1" applyFill="1" applyBorder="1" applyAlignment="1" applyProtection="1">
      <alignment horizontal="right" vertical="center" wrapText="1" indent="1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1" xfId="1" applyNumberFormat="1" applyFont="1" applyFill="1" applyBorder="1" applyAlignment="1" applyProtection="1">
      <alignment horizontal="right" vertical="center" wrapText="1" indent="1"/>
    </xf>
    <xf numFmtId="164" fontId="9" fillId="0" borderId="3" xfId="1" applyNumberFormat="1" applyFont="1" applyFill="1" applyBorder="1" applyAlignment="1" applyProtection="1">
      <alignment horizontal="right" vertical="center" wrapText="1" indent="1"/>
    </xf>
    <xf numFmtId="49" fontId="8" fillId="0" borderId="36" xfId="1" applyNumberFormat="1" applyFont="1" applyFill="1" applyBorder="1" applyAlignment="1" applyProtection="1">
      <alignment horizontal="center" vertical="center" wrapText="1"/>
    </xf>
    <xf numFmtId="164" fontId="8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164" fontId="9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33" xfId="1" applyFont="1" applyFill="1" applyBorder="1" applyAlignment="1" applyProtection="1">
      <alignment horizontal="center" vertical="center" wrapText="1"/>
    </xf>
    <xf numFmtId="0" fontId="9" fillId="0" borderId="26" xfId="1" applyFont="1" applyFill="1" applyBorder="1" applyAlignment="1" applyProtection="1">
      <alignment vertical="center" wrapText="1"/>
    </xf>
    <xf numFmtId="164" fontId="9" fillId="0" borderId="26" xfId="1" applyNumberFormat="1" applyFont="1" applyFill="1" applyBorder="1" applyAlignment="1" applyProtection="1">
      <alignment horizontal="right" vertical="center" wrapText="1" indent="1"/>
    </xf>
    <xf numFmtId="164" fontId="9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34" xfId="1" applyNumberFormat="1" applyFont="1" applyFill="1" applyBorder="1" applyAlignment="1" applyProtection="1">
      <alignment horizontal="center" vertical="center" wrapText="1"/>
    </xf>
    <xf numFmtId="0" fontId="8" fillId="0" borderId="22" xfId="1" applyFont="1" applyFill="1" applyBorder="1" applyAlignment="1" applyProtection="1">
      <alignment horizontal="lef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5" xfId="1" applyNumberFormat="1" applyFont="1" applyFill="1" applyBorder="1" applyAlignment="1" applyProtection="1">
      <alignment horizontal="right" vertical="center" wrapText="1" inden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29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18" xfId="1" applyNumberFormat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left" vertical="center" wrapText="1" indent="6"/>
    </xf>
    <xf numFmtId="0" fontId="8" fillId="0" borderId="37" xfId="1" applyFont="1" applyFill="1" applyBorder="1" applyAlignment="1" applyProtection="1">
      <alignment horizontal="left" vertical="center" wrapText="1" indent="6"/>
    </xf>
    <xf numFmtId="164" fontId="8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8" xfId="1" applyNumberFormat="1" applyFont="1" applyFill="1" applyBorder="1" applyAlignment="1" applyProtection="1">
      <alignment horizontal="right" vertical="center" wrapText="1" indent="1"/>
    </xf>
    <xf numFmtId="0" fontId="9" fillId="0" borderId="3" xfId="1" applyFont="1" applyFill="1" applyBorder="1" applyAlignment="1" applyProtection="1">
      <alignment vertical="center" wrapTex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1" applyFont="1" applyFill="1" applyBorder="1" applyAlignment="1" applyProtection="1">
      <alignment horizontal="left" vertical="center" wrapText="1" indent="1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 indent="6"/>
    </xf>
    <xf numFmtId="164" fontId="8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1"/>
    </xf>
    <xf numFmtId="16" fontId="8" fillId="0" borderId="0" xfId="0" applyNumberFormat="1" applyFont="1" applyFill="1" applyAlignment="1">
      <alignment vertical="center" wrapText="1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9" fillId="0" borderId="2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9" xfId="0" applyNumberFormat="1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 applyProtection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</xf>
    <xf numFmtId="0" fontId="9" fillId="0" borderId="25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12" fillId="0" borderId="12" xfId="1" applyFont="1" applyFill="1" applyBorder="1" applyAlignment="1" applyProtection="1">
      <alignment horizontal="left" vertical="center" indent="6"/>
    </xf>
    <xf numFmtId="0" fontId="8" fillId="0" borderId="12" xfId="0" applyFont="1" applyBorder="1" applyAlignment="1" applyProtection="1">
      <alignment horizontal="left" indent="1"/>
    </xf>
    <xf numFmtId="0" fontId="8" fillId="0" borderId="15" xfId="0" applyFont="1" applyBorder="1" applyAlignment="1" applyProtection="1">
      <alignment horizontal="left" indent="1"/>
    </xf>
    <xf numFmtId="0" fontId="14" fillId="0" borderId="0" xfId="0" applyFont="1" applyFill="1" applyAlignment="1">
      <alignment vertical="center" wrapText="1"/>
    </xf>
    <xf numFmtId="0" fontId="15" fillId="0" borderId="0" xfId="0" applyFont="1"/>
    <xf numFmtId="164" fontId="5" fillId="0" borderId="0" xfId="2" applyNumberFormat="1" applyFont="1" applyFill="1" applyAlignment="1" applyProtection="1">
      <alignment horizontal="center" vertical="center" wrapText="1"/>
    </xf>
    <xf numFmtId="164" fontId="5" fillId="0" borderId="0" xfId="2" applyNumberFormat="1" applyFont="1" applyFill="1" applyAlignment="1" applyProtection="1">
      <alignment vertical="center" wrapText="1"/>
    </xf>
    <xf numFmtId="164" fontId="2" fillId="0" borderId="0" xfId="2" applyNumberFormat="1" applyFont="1" applyFill="1" applyAlignment="1" applyProtection="1">
      <alignment horizontal="right" wrapText="1"/>
    </xf>
    <xf numFmtId="164" fontId="3" fillId="0" borderId="2" xfId="2" applyNumberFormat="1" applyFont="1" applyFill="1" applyBorder="1" applyAlignment="1" applyProtection="1">
      <alignment horizontal="center" vertical="center" wrapText="1"/>
    </xf>
    <xf numFmtId="164" fontId="3" fillId="0" borderId="3" xfId="2" applyNumberFormat="1" applyFont="1" applyFill="1" applyBorder="1" applyAlignment="1" applyProtection="1">
      <alignment horizontal="center" vertical="center" wrapText="1"/>
    </xf>
    <xf numFmtId="164" fontId="3" fillId="0" borderId="5" xfId="2" applyNumberFormat="1" applyFont="1" applyFill="1" applyBorder="1" applyAlignment="1" applyProtection="1">
      <alignment horizontal="center" vertical="center" wrapText="1"/>
    </xf>
    <xf numFmtId="164" fontId="3" fillId="0" borderId="23" xfId="2" applyNumberFormat="1" applyFont="1" applyFill="1" applyBorder="1" applyAlignment="1" applyProtection="1">
      <alignment horizontal="center" vertical="center" wrapText="1"/>
    </xf>
    <xf numFmtId="164" fontId="3" fillId="0" borderId="24" xfId="2" applyNumberFormat="1" applyFont="1" applyFill="1" applyBorder="1" applyAlignment="1" applyProtection="1">
      <alignment horizontal="center" vertical="center" wrapText="1"/>
    </xf>
    <xf numFmtId="164" fontId="4" fillId="0" borderId="45" xfId="2" applyNumberFormat="1" applyFont="1" applyFill="1" applyBorder="1" applyAlignment="1" applyProtection="1">
      <alignment horizontal="center" vertical="center" wrapText="1"/>
    </xf>
    <xf numFmtId="164" fontId="12" fillId="0" borderId="14" xfId="2" applyNumberFormat="1" applyFont="1" applyFill="1" applyBorder="1" applyAlignment="1" applyProtection="1">
      <alignment horizontal="left" vertical="center" wrapText="1"/>
      <protection locked="0"/>
    </xf>
    <xf numFmtId="164" fontId="12" fillId="0" borderId="15" xfId="2" applyNumberFormat="1" applyFont="1" applyFill="1" applyBorder="1" applyAlignment="1" applyProtection="1">
      <alignment vertical="center" wrapText="1"/>
      <protection locked="0"/>
    </xf>
    <xf numFmtId="49" fontId="12" fillId="0" borderId="15" xfId="2" applyNumberFormat="1" applyFont="1" applyFill="1" applyBorder="1" applyAlignment="1" applyProtection="1">
      <alignment horizontal="center" vertical="center" wrapText="1"/>
      <protection locked="0"/>
    </xf>
    <xf numFmtId="164" fontId="12" fillId="0" borderId="46" xfId="2" applyNumberFormat="1" applyFont="1" applyFill="1" applyBorder="1" applyAlignment="1" applyProtection="1">
      <alignment vertical="center" wrapText="1"/>
    </xf>
    <xf numFmtId="164" fontId="5" fillId="0" borderId="18" xfId="2" applyNumberFormat="1" applyFont="1" applyFill="1" applyBorder="1" applyAlignment="1" applyProtection="1">
      <alignment horizontal="left" vertical="center" wrapText="1"/>
      <protection locked="0"/>
    </xf>
    <xf numFmtId="164" fontId="5" fillId="0" borderId="0" xfId="2" applyNumberFormat="1" applyFont="1" applyFill="1" applyAlignment="1" applyProtection="1">
      <alignment vertical="center" wrapText="1"/>
      <protection locked="0"/>
    </xf>
    <xf numFmtId="164" fontId="12" fillId="0" borderId="16" xfId="2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7" xfId="2" applyNumberFormat="1" applyFont="1" applyFill="1" applyBorder="1" applyAlignment="1" applyProtection="1">
      <alignment vertical="center" wrapText="1"/>
      <protection locked="0"/>
    </xf>
    <xf numFmtId="49" fontId="12" fillId="0" borderId="17" xfId="2" applyNumberFormat="1" applyFont="1" applyFill="1" applyBorder="1" applyAlignment="1" applyProtection="1">
      <alignment horizontal="center" vertical="center" wrapText="1"/>
      <protection locked="0"/>
    </xf>
    <xf numFmtId="164" fontId="12" fillId="0" borderId="47" xfId="2" applyNumberFormat="1" applyFont="1" applyFill="1" applyBorder="1" applyAlignment="1" applyProtection="1">
      <alignment vertical="center" wrapText="1"/>
    </xf>
    <xf numFmtId="164" fontId="3" fillId="0" borderId="2" xfId="2" applyNumberFormat="1" applyFont="1" applyFill="1" applyBorder="1" applyAlignment="1" applyProtection="1">
      <alignment horizontal="left" vertical="center" wrapText="1"/>
    </xf>
    <xf numFmtId="164" fontId="3" fillId="0" borderId="3" xfId="2" applyNumberFormat="1" applyFont="1" applyFill="1" applyBorder="1" applyAlignment="1" applyProtection="1">
      <alignment vertical="center" wrapText="1"/>
    </xf>
    <xf numFmtId="164" fontId="3" fillId="2" borderId="3" xfId="2" applyNumberFormat="1" applyFont="1" applyFill="1" applyBorder="1" applyAlignment="1" applyProtection="1">
      <alignment vertical="center" wrapText="1"/>
    </xf>
    <xf numFmtId="164" fontId="3" fillId="0" borderId="5" xfId="2" applyNumberFormat="1" applyFont="1" applyFill="1" applyBorder="1" applyAlignment="1" applyProtection="1">
      <alignment vertical="center" wrapText="1"/>
    </xf>
    <xf numFmtId="164" fontId="3" fillId="0" borderId="5" xfId="2" applyNumberFormat="1" applyFont="1" applyFill="1" applyBorder="1" applyAlignment="1" applyProtection="1">
      <alignment horizontal="center" wrapText="1"/>
    </xf>
    <xf numFmtId="164" fontId="3" fillId="0" borderId="45" xfId="2" applyNumberFormat="1" applyFont="1" applyFill="1" applyBorder="1" applyAlignment="1" applyProtection="1">
      <alignment horizontal="center" vertical="center" wrapText="1"/>
    </xf>
    <xf numFmtId="164" fontId="12" fillId="0" borderId="14" xfId="2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164" fontId="11" fillId="0" borderId="4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40" xfId="0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 vertical="center"/>
    </xf>
    <xf numFmtId="164" fontId="1" fillId="0" borderId="41" xfId="0" applyNumberFormat="1" applyFont="1" applyFill="1" applyBorder="1" applyAlignment="1">
      <alignment horizontal="right" vertical="center" wrapText="1"/>
    </xf>
    <xf numFmtId="164" fontId="4" fillId="0" borderId="0" xfId="2" applyNumberFormat="1" applyFont="1" applyFill="1" applyAlignment="1">
      <alignment horizontal="center" vertical="center" wrapText="1"/>
    </xf>
  </cellXfs>
  <cellStyles count="3"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N159"/>
  <sheetViews>
    <sheetView topLeftCell="A131" workbookViewId="0">
      <selection activeCell="I113" sqref="I113"/>
    </sheetView>
  </sheetViews>
  <sheetFormatPr defaultRowHeight="12.75"/>
  <cols>
    <col min="1" max="1" width="13.85546875" style="212" customWidth="1"/>
    <col min="2" max="2" width="69" style="213" bestFit="1" customWidth="1"/>
    <col min="3" max="3" width="12.140625" style="214" customWidth="1"/>
    <col min="4" max="4" width="12.7109375" style="146" bestFit="1" customWidth="1"/>
    <col min="5" max="5" width="12.140625" style="146" customWidth="1"/>
    <col min="6" max="6" width="9.140625" style="146" customWidth="1"/>
    <col min="7" max="256" width="9.140625" style="146"/>
    <col min="257" max="257" width="13.85546875" style="146" customWidth="1"/>
    <col min="258" max="258" width="53.140625" style="146" customWidth="1"/>
    <col min="259" max="261" width="12.140625" style="146" customWidth="1"/>
    <col min="262" max="512" width="9.140625" style="146"/>
    <col min="513" max="513" width="13.85546875" style="146" customWidth="1"/>
    <col min="514" max="514" width="53.140625" style="146" customWidth="1"/>
    <col min="515" max="517" width="12.140625" style="146" customWidth="1"/>
    <col min="518" max="768" width="9.140625" style="146"/>
    <col min="769" max="769" width="13.85546875" style="146" customWidth="1"/>
    <col min="770" max="770" width="53.140625" style="146" customWidth="1"/>
    <col min="771" max="773" width="12.140625" style="146" customWidth="1"/>
    <col min="774" max="1024" width="9.140625" style="146"/>
    <col min="1025" max="1025" width="13.85546875" style="146" customWidth="1"/>
    <col min="1026" max="1026" width="53.140625" style="146" customWidth="1"/>
    <col min="1027" max="1029" width="12.140625" style="146" customWidth="1"/>
    <col min="1030" max="1280" width="9.140625" style="146"/>
    <col min="1281" max="1281" width="13.85546875" style="146" customWidth="1"/>
    <col min="1282" max="1282" width="53.140625" style="146" customWidth="1"/>
    <col min="1283" max="1285" width="12.140625" style="146" customWidth="1"/>
    <col min="1286" max="1536" width="9.140625" style="146"/>
    <col min="1537" max="1537" width="13.85546875" style="146" customWidth="1"/>
    <col min="1538" max="1538" width="53.140625" style="146" customWidth="1"/>
    <col min="1539" max="1541" width="12.140625" style="146" customWidth="1"/>
    <col min="1542" max="1792" width="9.140625" style="146"/>
    <col min="1793" max="1793" width="13.85546875" style="146" customWidth="1"/>
    <col min="1794" max="1794" width="53.140625" style="146" customWidth="1"/>
    <col min="1795" max="1797" width="12.140625" style="146" customWidth="1"/>
    <col min="1798" max="2048" width="9.140625" style="146"/>
    <col min="2049" max="2049" width="13.85546875" style="146" customWidth="1"/>
    <col min="2050" max="2050" width="53.140625" style="146" customWidth="1"/>
    <col min="2051" max="2053" width="12.140625" style="146" customWidth="1"/>
    <col min="2054" max="2304" width="9.140625" style="146"/>
    <col min="2305" max="2305" width="13.85546875" style="146" customWidth="1"/>
    <col min="2306" max="2306" width="53.140625" style="146" customWidth="1"/>
    <col min="2307" max="2309" width="12.140625" style="146" customWidth="1"/>
    <col min="2310" max="2560" width="9.140625" style="146"/>
    <col min="2561" max="2561" width="13.85546875" style="146" customWidth="1"/>
    <col min="2562" max="2562" width="53.140625" style="146" customWidth="1"/>
    <col min="2563" max="2565" width="12.140625" style="146" customWidth="1"/>
    <col min="2566" max="2816" width="9.140625" style="146"/>
    <col min="2817" max="2817" width="13.85546875" style="146" customWidth="1"/>
    <col min="2818" max="2818" width="53.140625" style="146" customWidth="1"/>
    <col min="2819" max="2821" width="12.140625" style="146" customWidth="1"/>
    <col min="2822" max="3072" width="9.140625" style="146"/>
    <col min="3073" max="3073" width="13.85546875" style="146" customWidth="1"/>
    <col min="3074" max="3074" width="53.140625" style="146" customWidth="1"/>
    <col min="3075" max="3077" width="12.140625" style="146" customWidth="1"/>
    <col min="3078" max="3328" width="9.140625" style="146"/>
    <col min="3329" max="3329" width="13.85546875" style="146" customWidth="1"/>
    <col min="3330" max="3330" width="53.140625" style="146" customWidth="1"/>
    <col min="3331" max="3333" width="12.140625" style="146" customWidth="1"/>
    <col min="3334" max="3584" width="9.140625" style="146"/>
    <col min="3585" max="3585" width="13.85546875" style="146" customWidth="1"/>
    <col min="3586" max="3586" width="53.140625" style="146" customWidth="1"/>
    <col min="3587" max="3589" width="12.140625" style="146" customWidth="1"/>
    <col min="3590" max="3840" width="9.140625" style="146"/>
    <col min="3841" max="3841" width="13.85546875" style="146" customWidth="1"/>
    <col min="3842" max="3842" width="53.140625" style="146" customWidth="1"/>
    <col min="3843" max="3845" width="12.140625" style="146" customWidth="1"/>
    <col min="3846" max="4096" width="9.140625" style="146"/>
    <col min="4097" max="4097" width="13.85546875" style="146" customWidth="1"/>
    <col min="4098" max="4098" width="53.140625" style="146" customWidth="1"/>
    <col min="4099" max="4101" width="12.140625" style="146" customWidth="1"/>
    <col min="4102" max="4352" width="9.140625" style="146"/>
    <col min="4353" max="4353" width="13.85546875" style="146" customWidth="1"/>
    <col min="4354" max="4354" width="53.140625" style="146" customWidth="1"/>
    <col min="4355" max="4357" width="12.140625" style="146" customWidth="1"/>
    <col min="4358" max="4608" width="9.140625" style="146"/>
    <col min="4609" max="4609" width="13.85546875" style="146" customWidth="1"/>
    <col min="4610" max="4610" width="53.140625" style="146" customWidth="1"/>
    <col min="4611" max="4613" width="12.140625" style="146" customWidth="1"/>
    <col min="4614" max="4864" width="9.140625" style="146"/>
    <col min="4865" max="4865" width="13.85546875" style="146" customWidth="1"/>
    <col min="4866" max="4866" width="53.140625" style="146" customWidth="1"/>
    <col min="4867" max="4869" width="12.140625" style="146" customWidth="1"/>
    <col min="4870" max="5120" width="9.140625" style="146"/>
    <col min="5121" max="5121" width="13.85546875" style="146" customWidth="1"/>
    <col min="5122" max="5122" width="53.140625" style="146" customWidth="1"/>
    <col min="5123" max="5125" width="12.140625" style="146" customWidth="1"/>
    <col min="5126" max="5376" width="9.140625" style="146"/>
    <col min="5377" max="5377" width="13.85546875" style="146" customWidth="1"/>
    <col min="5378" max="5378" width="53.140625" style="146" customWidth="1"/>
    <col min="5379" max="5381" width="12.140625" style="146" customWidth="1"/>
    <col min="5382" max="5632" width="9.140625" style="146"/>
    <col min="5633" max="5633" width="13.85546875" style="146" customWidth="1"/>
    <col min="5634" max="5634" width="53.140625" style="146" customWidth="1"/>
    <col min="5635" max="5637" width="12.140625" style="146" customWidth="1"/>
    <col min="5638" max="5888" width="9.140625" style="146"/>
    <col min="5889" max="5889" width="13.85546875" style="146" customWidth="1"/>
    <col min="5890" max="5890" width="53.140625" style="146" customWidth="1"/>
    <col min="5891" max="5893" width="12.140625" style="146" customWidth="1"/>
    <col min="5894" max="6144" width="9.140625" style="146"/>
    <col min="6145" max="6145" width="13.85546875" style="146" customWidth="1"/>
    <col min="6146" max="6146" width="53.140625" style="146" customWidth="1"/>
    <col min="6147" max="6149" width="12.140625" style="146" customWidth="1"/>
    <col min="6150" max="6400" width="9.140625" style="146"/>
    <col min="6401" max="6401" width="13.85546875" style="146" customWidth="1"/>
    <col min="6402" max="6402" width="53.140625" style="146" customWidth="1"/>
    <col min="6403" max="6405" width="12.140625" style="146" customWidth="1"/>
    <col min="6406" max="6656" width="9.140625" style="146"/>
    <col min="6657" max="6657" width="13.85546875" style="146" customWidth="1"/>
    <col min="6658" max="6658" width="53.140625" style="146" customWidth="1"/>
    <col min="6659" max="6661" width="12.140625" style="146" customWidth="1"/>
    <col min="6662" max="6912" width="9.140625" style="146"/>
    <col min="6913" max="6913" width="13.85546875" style="146" customWidth="1"/>
    <col min="6914" max="6914" width="53.140625" style="146" customWidth="1"/>
    <col min="6915" max="6917" width="12.140625" style="146" customWidth="1"/>
    <col min="6918" max="7168" width="9.140625" style="146"/>
    <col min="7169" max="7169" width="13.85546875" style="146" customWidth="1"/>
    <col min="7170" max="7170" width="53.140625" style="146" customWidth="1"/>
    <col min="7171" max="7173" width="12.140625" style="146" customWidth="1"/>
    <col min="7174" max="7424" width="9.140625" style="146"/>
    <col min="7425" max="7425" width="13.85546875" style="146" customWidth="1"/>
    <col min="7426" max="7426" width="53.140625" style="146" customWidth="1"/>
    <col min="7427" max="7429" width="12.140625" style="146" customWidth="1"/>
    <col min="7430" max="7680" width="9.140625" style="146"/>
    <col min="7681" max="7681" width="13.85546875" style="146" customWidth="1"/>
    <col min="7682" max="7682" width="53.140625" style="146" customWidth="1"/>
    <col min="7683" max="7685" width="12.140625" style="146" customWidth="1"/>
    <col min="7686" max="7936" width="9.140625" style="146"/>
    <col min="7937" max="7937" width="13.85546875" style="146" customWidth="1"/>
    <col min="7938" max="7938" width="53.140625" style="146" customWidth="1"/>
    <col min="7939" max="7941" width="12.140625" style="146" customWidth="1"/>
    <col min="7942" max="8192" width="9.140625" style="146"/>
    <col min="8193" max="8193" width="13.85546875" style="146" customWidth="1"/>
    <col min="8194" max="8194" width="53.140625" style="146" customWidth="1"/>
    <col min="8195" max="8197" width="12.140625" style="146" customWidth="1"/>
    <col min="8198" max="8448" width="9.140625" style="146"/>
    <col min="8449" max="8449" width="13.85546875" style="146" customWidth="1"/>
    <col min="8450" max="8450" width="53.140625" style="146" customWidth="1"/>
    <col min="8451" max="8453" width="12.140625" style="146" customWidth="1"/>
    <col min="8454" max="8704" width="9.140625" style="146"/>
    <col min="8705" max="8705" width="13.85546875" style="146" customWidth="1"/>
    <col min="8706" max="8706" width="53.140625" style="146" customWidth="1"/>
    <col min="8707" max="8709" width="12.140625" style="146" customWidth="1"/>
    <col min="8710" max="8960" width="9.140625" style="146"/>
    <col min="8961" max="8961" width="13.85546875" style="146" customWidth="1"/>
    <col min="8962" max="8962" width="53.140625" style="146" customWidth="1"/>
    <col min="8963" max="8965" width="12.140625" style="146" customWidth="1"/>
    <col min="8966" max="9216" width="9.140625" style="146"/>
    <col min="9217" max="9217" width="13.85546875" style="146" customWidth="1"/>
    <col min="9218" max="9218" width="53.140625" style="146" customWidth="1"/>
    <col min="9219" max="9221" width="12.140625" style="146" customWidth="1"/>
    <col min="9222" max="9472" width="9.140625" style="146"/>
    <col min="9473" max="9473" width="13.85546875" style="146" customWidth="1"/>
    <col min="9474" max="9474" width="53.140625" style="146" customWidth="1"/>
    <col min="9475" max="9477" width="12.140625" style="146" customWidth="1"/>
    <col min="9478" max="9728" width="9.140625" style="146"/>
    <col min="9729" max="9729" width="13.85546875" style="146" customWidth="1"/>
    <col min="9730" max="9730" width="53.140625" style="146" customWidth="1"/>
    <col min="9731" max="9733" width="12.140625" style="146" customWidth="1"/>
    <col min="9734" max="9984" width="9.140625" style="146"/>
    <col min="9985" max="9985" width="13.85546875" style="146" customWidth="1"/>
    <col min="9986" max="9986" width="53.140625" style="146" customWidth="1"/>
    <col min="9987" max="9989" width="12.140625" style="146" customWidth="1"/>
    <col min="9990" max="10240" width="9.140625" style="146"/>
    <col min="10241" max="10241" width="13.85546875" style="146" customWidth="1"/>
    <col min="10242" max="10242" width="53.140625" style="146" customWidth="1"/>
    <col min="10243" max="10245" width="12.140625" style="146" customWidth="1"/>
    <col min="10246" max="10496" width="9.140625" style="146"/>
    <col min="10497" max="10497" width="13.85546875" style="146" customWidth="1"/>
    <col min="10498" max="10498" width="53.140625" style="146" customWidth="1"/>
    <col min="10499" max="10501" width="12.140625" style="146" customWidth="1"/>
    <col min="10502" max="10752" width="9.140625" style="146"/>
    <col min="10753" max="10753" width="13.85546875" style="146" customWidth="1"/>
    <col min="10754" max="10754" width="53.140625" style="146" customWidth="1"/>
    <col min="10755" max="10757" width="12.140625" style="146" customWidth="1"/>
    <col min="10758" max="11008" width="9.140625" style="146"/>
    <col min="11009" max="11009" width="13.85546875" style="146" customWidth="1"/>
    <col min="11010" max="11010" width="53.140625" style="146" customWidth="1"/>
    <col min="11011" max="11013" width="12.140625" style="146" customWidth="1"/>
    <col min="11014" max="11264" width="9.140625" style="146"/>
    <col min="11265" max="11265" width="13.85546875" style="146" customWidth="1"/>
    <col min="11266" max="11266" width="53.140625" style="146" customWidth="1"/>
    <col min="11267" max="11269" width="12.140625" style="146" customWidth="1"/>
    <col min="11270" max="11520" width="9.140625" style="146"/>
    <col min="11521" max="11521" width="13.85546875" style="146" customWidth="1"/>
    <col min="11522" max="11522" width="53.140625" style="146" customWidth="1"/>
    <col min="11523" max="11525" width="12.140625" style="146" customWidth="1"/>
    <col min="11526" max="11776" width="9.140625" style="146"/>
    <col min="11777" max="11777" width="13.85546875" style="146" customWidth="1"/>
    <col min="11778" max="11778" width="53.140625" style="146" customWidth="1"/>
    <col min="11779" max="11781" width="12.140625" style="146" customWidth="1"/>
    <col min="11782" max="12032" width="9.140625" style="146"/>
    <col min="12033" max="12033" width="13.85546875" style="146" customWidth="1"/>
    <col min="12034" max="12034" width="53.140625" style="146" customWidth="1"/>
    <col min="12035" max="12037" width="12.140625" style="146" customWidth="1"/>
    <col min="12038" max="12288" width="9.140625" style="146"/>
    <col min="12289" max="12289" width="13.85546875" style="146" customWidth="1"/>
    <col min="12290" max="12290" width="53.140625" style="146" customWidth="1"/>
    <col min="12291" max="12293" width="12.140625" style="146" customWidth="1"/>
    <col min="12294" max="12544" width="9.140625" style="146"/>
    <col min="12545" max="12545" width="13.85546875" style="146" customWidth="1"/>
    <col min="12546" max="12546" width="53.140625" style="146" customWidth="1"/>
    <col min="12547" max="12549" width="12.140625" style="146" customWidth="1"/>
    <col min="12550" max="12800" width="9.140625" style="146"/>
    <col min="12801" max="12801" width="13.85546875" style="146" customWidth="1"/>
    <col min="12802" max="12802" width="53.140625" style="146" customWidth="1"/>
    <col min="12803" max="12805" width="12.140625" style="146" customWidth="1"/>
    <col min="12806" max="13056" width="9.140625" style="146"/>
    <col min="13057" max="13057" width="13.85546875" style="146" customWidth="1"/>
    <col min="13058" max="13058" width="53.140625" style="146" customWidth="1"/>
    <col min="13059" max="13061" width="12.140625" style="146" customWidth="1"/>
    <col min="13062" max="13312" width="9.140625" style="146"/>
    <col min="13313" max="13313" width="13.85546875" style="146" customWidth="1"/>
    <col min="13314" max="13314" width="53.140625" style="146" customWidth="1"/>
    <col min="13315" max="13317" width="12.140625" style="146" customWidth="1"/>
    <col min="13318" max="13568" width="9.140625" style="146"/>
    <col min="13569" max="13569" width="13.85546875" style="146" customWidth="1"/>
    <col min="13570" max="13570" width="53.140625" style="146" customWidth="1"/>
    <col min="13571" max="13573" width="12.140625" style="146" customWidth="1"/>
    <col min="13574" max="13824" width="9.140625" style="146"/>
    <col min="13825" max="13825" width="13.85546875" style="146" customWidth="1"/>
    <col min="13826" max="13826" width="53.140625" style="146" customWidth="1"/>
    <col min="13827" max="13829" width="12.140625" style="146" customWidth="1"/>
    <col min="13830" max="14080" width="9.140625" style="146"/>
    <col min="14081" max="14081" width="13.85546875" style="146" customWidth="1"/>
    <col min="14082" max="14082" width="53.140625" style="146" customWidth="1"/>
    <col min="14083" max="14085" width="12.140625" style="146" customWidth="1"/>
    <col min="14086" max="14336" width="9.140625" style="146"/>
    <col min="14337" max="14337" width="13.85546875" style="146" customWidth="1"/>
    <col min="14338" max="14338" width="53.140625" style="146" customWidth="1"/>
    <col min="14339" max="14341" width="12.140625" style="146" customWidth="1"/>
    <col min="14342" max="14592" width="9.140625" style="146"/>
    <col min="14593" max="14593" width="13.85546875" style="146" customWidth="1"/>
    <col min="14594" max="14594" width="53.140625" style="146" customWidth="1"/>
    <col min="14595" max="14597" width="12.140625" style="146" customWidth="1"/>
    <col min="14598" max="14848" width="9.140625" style="146"/>
    <col min="14849" max="14849" width="13.85546875" style="146" customWidth="1"/>
    <col min="14850" max="14850" width="53.140625" style="146" customWidth="1"/>
    <col min="14851" max="14853" width="12.140625" style="146" customWidth="1"/>
    <col min="14854" max="15104" width="9.140625" style="146"/>
    <col min="15105" max="15105" width="13.85546875" style="146" customWidth="1"/>
    <col min="15106" max="15106" width="53.140625" style="146" customWidth="1"/>
    <col min="15107" max="15109" width="12.140625" style="146" customWidth="1"/>
    <col min="15110" max="15360" width="9.140625" style="146"/>
    <col min="15361" max="15361" width="13.85546875" style="146" customWidth="1"/>
    <col min="15362" max="15362" width="53.140625" style="146" customWidth="1"/>
    <col min="15363" max="15365" width="12.140625" style="146" customWidth="1"/>
    <col min="15366" max="15616" width="9.140625" style="146"/>
    <col min="15617" max="15617" width="13.85546875" style="146" customWidth="1"/>
    <col min="15618" max="15618" width="53.140625" style="146" customWidth="1"/>
    <col min="15619" max="15621" width="12.140625" style="146" customWidth="1"/>
    <col min="15622" max="15872" width="9.140625" style="146"/>
    <col min="15873" max="15873" width="13.85546875" style="146" customWidth="1"/>
    <col min="15874" max="15874" width="53.140625" style="146" customWidth="1"/>
    <col min="15875" max="15877" width="12.140625" style="146" customWidth="1"/>
    <col min="15878" max="16128" width="9.140625" style="146"/>
    <col min="16129" max="16129" width="13.85546875" style="146" customWidth="1"/>
    <col min="16130" max="16130" width="53.140625" style="146" customWidth="1"/>
    <col min="16131" max="16133" width="12.140625" style="146" customWidth="1"/>
    <col min="16134" max="16384" width="9.140625" style="146"/>
  </cols>
  <sheetData>
    <row r="1" spans="1:5" s="135" customFormat="1" ht="24.75" customHeight="1" thickBot="1">
      <c r="A1" s="219" t="s">
        <v>280</v>
      </c>
      <c r="B1" s="134"/>
      <c r="C1" s="259"/>
      <c r="D1" s="259"/>
      <c r="E1" s="259"/>
    </row>
    <row r="2" spans="1:5" s="138" customFormat="1" ht="21" customHeight="1" thickBot="1">
      <c r="A2" s="136" t="s">
        <v>2</v>
      </c>
      <c r="B2" s="255" t="s">
        <v>31</v>
      </c>
      <c r="C2" s="255"/>
      <c r="D2" s="255"/>
      <c r="E2" s="137"/>
    </row>
    <row r="3" spans="1:5" s="138" customFormat="1" ht="26.25" thickBot="1">
      <c r="A3" s="136" t="s">
        <v>32</v>
      </c>
      <c r="B3" s="255" t="s">
        <v>33</v>
      </c>
      <c r="C3" s="255"/>
      <c r="D3" s="255"/>
      <c r="E3" s="139"/>
    </row>
    <row r="4" spans="1:5" s="138" customFormat="1" ht="15.95" customHeight="1" thickBot="1">
      <c r="A4" s="140"/>
      <c r="B4" s="140"/>
      <c r="C4" s="141"/>
      <c r="E4" s="142"/>
    </row>
    <row r="5" spans="1:5" ht="39" thickBot="1">
      <c r="A5" s="222" t="s">
        <v>34</v>
      </c>
      <c r="B5" s="143" t="s">
        <v>35</v>
      </c>
      <c r="C5" s="144" t="s">
        <v>36</v>
      </c>
      <c r="D5" s="144" t="s">
        <v>278</v>
      </c>
      <c r="E5" s="145" t="s">
        <v>279</v>
      </c>
    </row>
    <row r="6" spans="1:5" s="150" customFormat="1" ht="12.95" customHeight="1" thickBot="1">
      <c r="A6" s="147" t="s">
        <v>3</v>
      </c>
      <c r="B6" s="148" t="s">
        <v>4</v>
      </c>
      <c r="C6" s="148" t="s">
        <v>5</v>
      </c>
      <c r="D6" s="223" t="s">
        <v>6</v>
      </c>
      <c r="E6" s="149" t="s">
        <v>7</v>
      </c>
    </row>
    <row r="7" spans="1:5" s="150" customFormat="1" ht="15.95" customHeight="1" thickBot="1">
      <c r="A7" s="256" t="s">
        <v>0</v>
      </c>
      <c r="B7" s="257"/>
      <c r="C7" s="257"/>
      <c r="D7" s="257"/>
      <c r="E7" s="258"/>
    </row>
    <row r="8" spans="1:5" s="150" customFormat="1" ht="12" customHeight="1" thickBot="1">
      <c r="A8" s="151" t="s">
        <v>8</v>
      </c>
      <c r="B8" s="152" t="s">
        <v>37</v>
      </c>
      <c r="C8" s="153">
        <v>145424734</v>
      </c>
      <c r="D8" s="154">
        <f>+E8-C8</f>
        <v>2642645</v>
      </c>
      <c r="E8" s="155">
        <f>SUM(E9:E14)</f>
        <v>148067379</v>
      </c>
    </row>
    <row r="9" spans="1:5" s="160" customFormat="1" ht="12" customHeight="1">
      <c r="A9" s="156" t="s">
        <v>38</v>
      </c>
      <c r="B9" s="11" t="s">
        <v>39</v>
      </c>
      <c r="C9" s="157">
        <v>53938173</v>
      </c>
      <c r="D9" s="158">
        <f t="shared" ref="D9:D72" si="0">+E9-C9</f>
        <v>101473</v>
      </c>
      <c r="E9" s="159">
        <v>54039646</v>
      </c>
    </row>
    <row r="10" spans="1:5" ht="12" customHeight="1">
      <c r="A10" s="161" t="s">
        <v>40</v>
      </c>
      <c r="B10" s="12" t="s">
        <v>41</v>
      </c>
      <c r="C10" s="162">
        <v>54336157</v>
      </c>
      <c r="D10" s="163">
        <f t="shared" si="0"/>
        <v>1568708</v>
      </c>
      <c r="E10" s="164">
        <v>55904865</v>
      </c>
    </row>
    <row r="11" spans="1:5" ht="12" customHeight="1">
      <c r="A11" s="161" t="s">
        <v>42</v>
      </c>
      <c r="B11" s="12" t="s">
        <v>43</v>
      </c>
      <c r="C11" s="162">
        <v>33676824</v>
      </c>
      <c r="D11" s="163">
        <f t="shared" si="0"/>
        <v>0</v>
      </c>
      <c r="E11" s="164">
        <v>33676824</v>
      </c>
    </row>
    <row r="12" spans="1:5" ht="12" customHeight="1">
      <c r="A12" s="161" t="s">
        <v>44</v>
      </c>
      <c r="B12" s="12" t="s">
        <v>45</v>
      </c>
      <c r="C12" s="162">
        <v>3473580</v>
      </c>
      <c r="D12" s="163">
        <f t="shared" si="0"/>
        <v>0</v>
      </c>
      <c r="E12" s="164">
        <v>3473580</v>
      </c>
    </row>
    <row r="13" spans="1:5" ht="12" customHeight="1">
      <c r="A13" s="161" t="s">
        <v>46</v>
      </c>
      <c r="B13" s="12" t="s">
        <v>47</v>
      </c>
      <c r="C13" s="162"/>
      <c r="D13" s="163">
        <f t="shared" si="0"/>
        <v>972464</v>
      </c>
      <c r="E13" s="164">
        <v>972464</v>
      </c>
    </row>
    <row r="14" spans="1:5" s="160" customFormat="1" ht="12" customHeight="1" thickBot="1">
      <c r="A14" s="165" t="s">
        <v>48</v>
      </c>
      <c r="B14" s="13" t="s">
        <v>49</v>
      </c>
      <c r="C14" s="162"/>
      <c r="D14" s="166">
        <f t="shared" si="0"/>
        <v>0</v>
      </c>
      <c r="E14" s="164"/>
    </row>
    <row r="15" spans="1:5" s="160" customFormat="1" ht="12" customHeight="1" thickBot="1">
      <c r="A15" s="151" t="s">
        <v>9</v>
      </c>
      <c r="B15" s="14" t="s">
        <v>50</v>
      </c>
      <c r="C15" s="153">
        <v>40000000</v>
      </c>
      <c r="D15" s="154">
        <f t="shared" si="0"/>
        <v>0</v>
      </c>
      <c r="E15" s="155">
        <v>40000000</v>
      </c>
    </row>
    <row r="16" spans="1:5" s="160" customFormat="1" ht="12" customHeight="1">
      <c r="A16" s="156" t="s">
        <v>51</v>
      </c>
      <c r="B16" s="11" t="s">
        <v>52</v>
      </c>
      <c r="C16" s="157"/>
      <c r="D16" s="158">
        <f t="shared" si="0"/>
        <v>0</v>
      </c>
      <c r="E16" s="159"/>
    </row>
    <row r="17" spans="1:5" s="160" customFormat="1" ht="12" customHeight="1">
      <c r="A17" s="161" t="s">
        <v>53</v>
      </c>
      <c r="B17" s="12" t="s">
        <v>54</v>
      </c>
      <c r="C17" s="162"/>
      <c r="D17" s="163">
        <f t="shared" si="0"/>
        <v>0</v>
      </c>
      <c r="E17" s="164"/>
    </row>
    <row r="18" spans="1:5" s="160" customFormat="1" ht="12" customHeight="1">
      <c r="A18" s="161" t="s">
        <v>55</v>
      </c>
      <c r="B18" s="12" t="s">
        <v>56</v>
      </c>
      <c r="C18" s="162"/>
      <c r="D18" s="163">
        <f t="shared" si="0"/>
        <v>0</v>
      </c>
      <c r="E18" s="164"/>
    </row>
    <row r="19" spans="1:5" s="160" customFormat="1" ht="12" customHeight="1">
      <c r="A19" s="161" t="s">
        <v>57</v>
      </c>
      <c r="B19" s="12" t="s">
        <v>58</v>
      </c>
      <c r="C19" s="162"/>
      <c r="D19" s="163">
        <f t="shared" si="0"/>
        <v>0</v>
      </c>
      <c r="E19" s="164"/>
    </row>
    <row r="20" spans="1:5" s="160" customFormat="1" ht="12" customHeight="1">
      <c r="A20" s="161" t="s">
        <v>59</v>
      </c>
      <c r="B20" s="12" t="s">
        <v>60</v>
      </c>
      <c r="C20" s="162">
        <v>40000000</v>
      </c>
      <c r="D20" s="163">
        <f t="shared" si="0"/>
        <v>0</v>
      </c>
      <c r="E20" s="164">
        <v>40000000</v>
      </c>
    </row>
    <row r="21" spans="1:5" ht="12" customHeight="1" thickBot="1">
      <c r="A21" s="165" t="s">
        <v>61</v>
      </c>
      <c r="B21" s="13" t="s">
        <v>62</v>
      </c>
      <c r="C21" s="167"/>
      <c r="D21" s="166">
        <f t="shared" si="0"/>
        <v>0</v>
      </c>
      <c r="E21" s="168"/>
    </row>
    <row r="22" spans="1:5" ht="13.5" thickBot="1">
      <c r="A22" s="151" t="s">
        <v>11</v>
      </c>
      <c r="B22" s="152" t="s">
        <v>63</v>
      </c>
      <c r="C22" s="153">
        <v>5000000</v>
      </c>
      <c r="D22" s="154">
        <f t="shared" si="0"/>
        <v>105306551</v>
      </c>
      <c r="E22" s="155">
        <f>25200000+85106551</f>
        <v>110306551</v>
      </c>
    </row>
    <row r="23" spans="1:5" ht="12" customHeight="1">
      <c r="A23" s="156" t="s">
        <v>64</v>
      </c>
      <c r="B23" s="11" t="s">
        <v>65</v>
      </c>
      <c r="C23" s="157"/>
      <c r="D23" s="158">
        <f t="shared" si="0"/>
        <v>20200000</v>
      </c>
      <c r="E23" s="159">
        <v>20200000</v>
      </c>
    </row>
    <row r="24" spans="1:5" s="160" customFormat="1" ht="12" customHeight="1">
      <c r="A24" s="161" t="s">
        <v>66</v>
      </c>
      <c r="B24" s="12" t="s">
        <v>67</v>
      </c>
      <c r="C24" s="162"/>
      <c r="D24" s="163">
        <f t="shared" si="0"/>
        <v>0</v>
      </c>
      <c r="E24" s="164"/>
    </row>
    <row r="25" spans="1:5" ht="12" customHeight="1">
      <c r="A25" s="161" t="s">
        <v>68</v>
      </c>
      <c r="B25" s="12" t="s">
        <v>69</v>
      </c>
      <c r="C25" s="162"/>
      <c r="D25" s="163">
        <f t="shared" si="0"/>
        <v>0</v>
      </c>
      <c r="E25" s="164"/>
    </row>
    <row r="26" spans="1:5" ht="12" customHeight="1">
      <c r="A26" s="161" t="s">
        <v>70</v>
      </c>
      <c r="B26" s="12" t="s">
        <v>71</v>
      </c>
      <c r="C26" s="162"/>
      <c r="D26" s="163">
        <f t="shared" si="0"/>
        <v>0</v>
      </c>
      <c r="E26" s="164"/>
    </row>
    <row r="27" spans="1:5" ht="12" customHeight="1">
      <c r="A27" s="161" t="s">
        <v>72</v>
      </c>
      <c r="B27" s="12" t="s">
        <v>73</v>
      </c>
      <c r="C27" s="162">
        <v>5000000</v>
      </c>
      <c r="D27" s="163">
        <f t="shared" si="0"/>
        <v>85106551</v>
      </c>
      <c r="E27" s="164">
        <v>90106551</v>
      </c>
    </row>
    <row r="28" spans="1:5" ht="12" customHeight="1" thickBot="1">
      <c r="A28" s="165" t="s">
        <v>74</v>
      </c>
      <c r="B28" s="13" t="s">
        <v>75</v>
      </c>
      <c r="C28" s="167"/>
      <c r="D28" s="166">
        <f t="shared" si="0"/>
        <v>85106551</v>
      </c>
      <c r="E28" s="168">
        <v>85106551</v>
      </c>
    </row>
    <row r="29" spans="1:5" ht="12" customHeight="1" thickBot="1">
      <c r="A29" s="151" t="s">
        <v>76</v>
      </c>
      <c r="B29" s="152" t="s">
        <v>77</v>
      </c>
      <c r="C29" s="153">
        <v>64700000</v>
      </c>
      <c r="D29" s="154">
        <f t="shared" si="0"/>
        <v>0</v>
      </c>
      <c r="E29" s="155">
        <v>64700000</v>
      </c>
    </row>
    <row r="30" spans="1:5" ht="12" customHeight="1">
      <c r="A30" s="156" t="s">
        <v>78</v>
      </c>
      <c r="B30" s="11" t="s">
        <v>79</v>
      </c>
      <c r="C30" s="157">
        <v>7200000</v>
      </c>
      <c r="D30" s="158">
        <f t="shared" si="0"/>
        <v>0</v>
      </c>
      <c r="E30" s="159">
        <v>7200000</v>
      </c>
    </row>
    <row r="31" spans="1:5" ht="12" customHeight="1">
      <c r="A31" s="161" t="s">
        <v>80</v>
      </c>
      <c r="B31" s="12" t="s">
        <v>81</v>
      </c>
      <c r="C31" s="162"/>
      <c r="D31" s="163">
        <f t="shared" si="0"/>
        <v>0</v>
      </c>
      <c r="E31" s="164"/>
    </row>
    <row r="32" spans="1:5" ht="12" customHeight="1">
      <c r="A32" s="161" t="s">
        <v>82</v>
      </c>
      <c r="B32" s="12" t="s">
        <v>83</v>
      </c>
      <c r="C32" s="162">
        <v>52000000</v>
      </c>
      <c r="D32" s="163">
        <f t="shared" si="0"/>
        <v>0</v>
      </c>
      <c r="E32" s="164">
        <v>52000000</v>
      </c>
    </row>
    <row r="33" spans="1:5" ht="12" customHeight="1">
      <c r="A33" s="161" t="s">
        <v>84</v>
      </c>
      <c r="B33" s="12" t="s">
        <v>85</v>
      </c>
      <c r="C33" s="162"/>
      <c r="D33" s="163">
        <f t="shared" si="0"/>
        <v>0</v>
      </c>
      <c r="E33" s="164"/>
    </row>
    <row r="34" spans="1:5" ht="12" customHeight="1">
      <c r="A34" s="161" t="s">
        <v>86</v>
      </c>
      <c r="B34" s="12" t="s">
        <v>87</v>
      </c>
      <c r="C34" s="162">
        <v>4500000</v>
      </c>
      <c r="D34" s="163">
        <f t="shared" si="0"/>
        <v>0</v>
      </c>
      <c r="E34" s="164">
        <v>4500000</v>
      </c>
    </row>
    <row r="35" spans="1:5" ht="12" customHeight="1">
      <c r="A35" s="161" t="s">
        <v>88</v>
      </c>
      <c r="B35" s="12" t="s">
        <v>89</v>
      </c>
      <c r="C35" s="162"/>
      <c r="D35" s="163">
        <f t="shared" si="0"/>
        <v>0</v>
      </c>
      <c r="E35" s="164"/>
    </row>
    <row r="36" spans="1:5" ht="12" customHeight="1" thickBot="1">
      <c r="A36" s="165" t="s">
        <v>90</v>
      </c>
      <c r="B36" s="13" t="s">
        <v>91</v>
      </c>
      <c r="C36" s="167">
        <v>1000000</v>
      </c>
      <c r="D36" s="166">
        <f t="shared" si="0"/>
        <v>0</v>
      </c>
      <c r="E36" s="168">
        <v>1000000</v>
      </c>
    </row>
    <row r="37" spans="1:5" ht="12" customHeight="1" thickBot="1">
      <c r="A37" s="151" t="s">
        <v>14</v>
      </c>
      <c r="B37" s="152" t="s">
        <v>92</v>
      </c>
      <c r="C37" s="153">
        <v>5600000</v>
      </c>
      <c r="D37" s="154">
        <f t="shared" si="0"/>
        <v>0</v>
      </c>
      <c r="E37" s="155">
        <v>5600000</v>
      </c>
    </row>
    <row r="38" spans="1:5" ht="12" customHeight="1">
      <c r="A38" s="156" t="s">
        <v>93</v>
      </c>
      <c r="B38" s="11" t="s">
        <v>94</v>
      </c>
      <c r="C38" s="157"/>
      <c r="D38" s="158">
        <f t="shared" si="0"/>
        <v>0</v>
      </c>
      <c r="E38" s="159"/>
    </row>
    <row r="39" spans="1:5" ht="12" customHeight="1">
      <c r="A39" s="161" t="s">
        <v>95</v>
      </c>
      <c r="B39" s="12" t="s">
        <v>96</v>
      </c>
      <c r="C39" s="162"/>
      <c r="D39" s="163">
        <f t="shared" si="0"/>
        <v>0</v>
      </c>
      <c r="E39" s="164"/>
    </row>
    <row r="40" spans="1:5" ht="12" customHeight="1">
      <c r="A40" s="161" t="s">
        <v>97</v>
      </c>
      <c r="B40" s="12" t="s">
        <v>98</v>
      </c>
      <c r="C40" s="162"/>
      <c r="D40" s="163">
        <f t="shared" si="0"/>
        <v>0</v>
      </c>
      <c r="E40" s="164"/>
    </row>
    <row r="41" spans="1:5" ht="12" customHeight="1">
      <c r="A41" s="161" t="s">
        <v>99</v>
      </c>
      <c r="B41" s="12" t="s">
        <v>100</v>
      </c>
      <c r="C41" s="162">
        <v>2500000</v>
      </c>
      <c r="D41" s="163">
        <f t="shared" si="0"/>
        <v>0</v>
      </c>
      <c r="E41" s="164">
        <v>2500000</v>
      </c>
    </row>
    <row r="42" spans="1:5" ht="12" customHeight="1">
      <c r="A42" s="161" t="s">
        <v>101</v>
      </c>
      <c r="B42" s="12" t="s">
        <v>102</v>
      </c>
      <c r="C42" s="162"/>
      <c r="D42" s="163">
        <f t="shared" si="0"/>
        <v>0</v>
      </c>
      <c r="E42" s="164"/>
    </row>
    <row r="43" spans="1:5" ht="12" customHeight="1">
      <c r="A43" s="161" t="s">
        <v>103</v>
      </c>
      <c r="B43" s="12" t="s">
        <v>104</v>
      </c>
      <c r="C43" s="162"/>
      <c r="D43" s="163">
        <f t="shared" si="0"/>
        <v>0</v>
      </c>
      <c r="E43" s="164"/>
    </row>
    <row r="44" spans="1:5" ht="12" customHeight="1">
      <c r="A44" s="161" t="s">
        <v>105</v>
      </c>
      <c r="B44" s="12" t="s">
        <v>106</v>
      </c>
      <c r="C44" s="162"/>
      <c r="D44" s="163">
        <f t="shared" si="0"/>
        <v>0</v>
      </c>
      <c r="E44" s="164"/>
    </row>
    <row r="45" spans="1:5" ht="12" customHeight="1">
      <c r="A45" s="161" t="s">
        <v>107</v>
      </c>
      <c r="B45" s="12" t="s">
        <v>108</v>
      </c>
      <c r="C45" s="162"/>
      <c r="D45" s="163">
        <f t="shared" si="0"/>
        <v>0</v>
      </c>
      <c r="E45" s="164"/>
    </row>
    <row r="46" spans="1:5" ht="12" customHeight="1">
      <c r="A46" s="161" t="s">
        <v>109</v>
      </c>
      <c r="B46" s="12" t="s">
        <v>110</v>
      </c>
      <c r="C46" s="162">
        <v>3100000</v>
      </c>
      <c r="D46" s="163">
        <f t="shared" si="0"/>
        <v>0</v>
      </c>
      <c r="E46" s="164">
        <v>3100000</v>
      </c>
    </row>
    <row r="47" spans="1:5" ht="12" customHeight="1">
      <c r="A47" s="165" t="s">
        <v>111</v>
      </c>
      <c r="B47" s="13" t="s">
        <v>112</v>
      </c>
      <c r="C47" s="167"/>
      <c r="D47" s="163">
        <f t="shared" si="0"/>
        <v>0</v>
      </c>
      <c r="E47" s="168"/>
    </row>
    <row r="48" spans="1:5" ht="12" customHeight="1" thickBot="1">
      <c r="A48" s="165" t="s">
        <v>113</v>
      </c>
      <c r="B48" s="13" t="s">
        <v>114</v>
      </c>
      <c r="C48" s="167"/>
      <c r="D48" s="166">
        <f t="shared" si="0"/>
        <v>0</v>
      </c>
      <c r="E48" s="168"/>
    </row>
    <row r="49" spans="1:5" ht="12" customHeight="1" thickBot="1">
      <c r="A49" s="151" t="s">
        <v>16</v>
      </c>
      <c r="B49" s="152" t="s">
        <v>115</v>
      </c>
      <c r="C49" s="153">
        <v>7500000</v>
      </c>
      <c r="D49" s="154">
        <f t="shared" si="0"/>
        <v>0</v>
      </c>
      <c r="E49" s="155">
        <v>7500000</v>
      </c>
    </row>
    <row r="50" spans="1:5" ht="12" customHeight="1">
      <c r="A50" s="156" t="s">
        <v>116</v>
      </c>
      <c r="B50" s="11" t="s">
        <v>117</v>
      </c>
      <c r="C50" s="157"/>
      <c r="D50" s="158">
        <f t="shared" si="0"/>
        <v>0</v>
      </c>
      <c r="E50" s="159"/>
    </row>
    <row r="51" spans="1:5" ht="12" customHeight="1">
      <c r="A51" s="161" t="s">
        <v>118</v>
      </c>
      <c r="B51" s="12" t="s">
        <v>119</v>
      </c>
      <c r="C51" s="162">
        <v>7500000</v>
      </c>
      <c r="D51" s="163">
        <f t="shared" si="0"/>
        <v>0</v>
      </c>
      <c r="E51" s="164">
        <v>7500000</v>
      </c>
    </row>
    <row r="52" spans="1:5" ht="12" customHeight="1">
      <c r="A52" s="161" t="s">
        <v>120</v>
      </c>
      <c r="B52" s="12" t="s">
        <v>121</v>
      </c>
      <c r="C52" s="162"/>
      <c r="D52" s="163">
        <f t="shared" si="0"/>
        <v>0</v>
      </c>
      <c r="E52" s="164"/>
    </row>
    <row r="53" spans="1:5" ht="12" customHeight="1">
      <c r="A53" s="161" t="s">
        <v>122</v>
      </c>
      <c r="B53" s="12" t="s">
        <v>123</v>
      </c>
      <c r="C53" s="162"/>
      <c r="D53" s="163">
        <f t="shared" si="0"/>
        <v>0</v>
      </c>
      <c r="E53" s="164"/>
    </row>
    <row r="54" spans="1:5" ht="12" customHeight="1" thickBot="1">
      <c r="A54" s="165" t="s">
        <v>124</v>
      </c>
      <c r="B54" s="13" t="s">
        <v>125</v>
      </c>
      <c r="C54" s="167"/>
      <c r="D54" s="166">
        <f t="shared" si="0"/>
        <v>0</v>
      </c>
      <c r="E54" s="168"/>
    </row>
    <row r="55" spans="1:5" ht="12" customHeight="1" thickBot="1">
      <c r="A55" s="151" t="s">
        <v>126</v>
      </c>
      <c r="B55" s="152" t="s">
        <v>127</v>
      </c>
      <c r="C55" s="153"/>
      <c r="D55" s="154">
        <f t="shared" si="0"/>
        <v>0</v>
      </c>
      <c r="E55" s="155"/>
    </row>
    <row r="56" spans="1:5" ht="12" customHeight="1">
      <c r="A56" s="156" t="s">
        <v>128</v>
      </c>
      <c r="B56" s="11" t="s">
        <v>129</v>
      </c>
      <c r="C56" s="157"/>
      <c r="D56" s="158">
        <f t="shared" si="0"/>
        <v>0</v>
      </c>
      <c r="E56" s="159"/>
    </row>
    <row r="57" spans="1:5" ht="12" customHeight="1">
      <c r="A57" s="161" t="s">
        <v>130</v>
      </c>
      <c r="B57" s="12" t="s">
        <v>131</v>
      </c>
      <c r="C57" s="162"/>
      <c r="D57" s="163">
        <f t="shared" si="0"/>
        <v>0</v>
      </c>
      <c r="E57" s="164"/>
    </row>
    <row r="58" spans="1:5" ht="12" customHeight="1">
      <c r="A58" s="161" t="s">
        <v>132</v>
      </c>
      <c r="B58" s="12" t="s">
        <v>133</v>
      </c>
      <c r="C58" s="162"/>
      <c r="D58" s="163">
        <f t="shared" si="0"/>
        <v>0</v>
      </c>
      <c r="E58" s="164"/>
    </row>
    <row r="59" spans="1:5" ht="12" customHeight="1" thickBot="1">
      <c r="A59" s="165" t="s">
        <v>134</v>
      </c>
      <c r="B59" s="13" t="s">
        <v>135</v>
      </c>
      <c r="C59" s="167"/>
      <c r="D59" s="166">
        <f t="shared" si="0"/>
        <v>0</v>
      </c>
      <c r="E59" s="168"/>
    </row>
    <row r="60" spans="1:5" ht="12" customHeight="1" thickBot="1">
      <c r="A60" s="151" t="s">
        <v>19</v>
      </c>
      <c r="B60" s="14" t="s">
        <v>136</v>
      </c>
      <c r="C60" s="153"/>
      <c r="D60" s="154"/>
      <c r="E60" s="155"/>
    </row>
    <row r="61" spans="1:5" ht="12" customHeight="1">
      <c r="A61" s="156" t="s">
        <v>137</v>
      </c>
      <c r="B61" s="11" t="s">
        <v>138</v>
      </c>
      <c r="C61" s="162"/>
      <c r="D61" s="158">
        <f t="shared" si="0"/>
        <v>0</v>
      </c>
      <c r="E61" s="164"/>
    </row>
    <row r="62" spans="1:5" ht="12" customHeight="1">
      <c r="A62" s="161" t="s">
        <v>139</v>
      </c>
      <c r="B62" s="12" t="s">
        <v>140</v>
      </c>
      <c r="C62" s="162"/>
      <c r="D62" s="163">
        <f t="shared" si="0"/>
        <v>0</v>
      </c>
      <c r="E62" s="164"/>
    </row>
    <row r="63" spans="1:5" ht="12" customHeight="1">
      <c r="A63" s="161" t="s">
        <v>141</v>
      </c>
      <c r="B63" s="12" t="s">
        <v>142</v>
      </c>
      <c r="C63" s="162"/>
      <c r="D63" s="163">
        <f t="shared" si="0"/>
        <v>0</v>
      </c>
      <c r="E63" s="164"/>
    </row>
    <row r="64" spans="1:5" ht="12" customHeight="1" thickBot="1">
      <c r="A64" s="165" t="s">
        <v>143</v>
      </c>
      <c r="B64" s="13" t="s">
        <v>144</v>
      </c>
      <c r="C64" s="162"/>
      <c r="D64" s="166">
        <f t="shared" si="0"/>
        <v>0</v>
      </c>
      <c r="E64" s="164"/>
    </row>
    <row r="65" spans="1:5" ht="12" customHeight="1" thickBot="1">
      <c r="A65" s="151" t="s">
        <v>20</v>
      </c>
      <c r="B65" s="152" t="s">
        <v>145</v>
      </c>
      <c r="C65" s="153">
        <v>268224734</v>
      </c>
      <c r="D65" s="174">
        <f t="shared" si="0"/>
        <v>107949196</v>
      </c>
      <c r="E65" s="155">
        <f>SUM(E49,E37,E29,E22,E15,E8)</f>
        <v>376173930</v>
      </c>
    </row>
    <row r="66" spans="1:5" ht="12" customHeight="1" thickBot="1">
      <c r="A66" s="15" t="s">
        <v>146</v>
      </c>
      <c r="B66" s="14" t="s">
        <v>147</v>
      </c>
      <c r="C66" s="153"/>
      <c r="D66" s="174">
        <f t="shared" si="0"/>
        <v>0</v>
      </c>
      <c r="E66" s="155"/>
    </row>
    <row r="67" spans="1:5" ht="12" customHeight="1">
      <c r="A67" s="156" t="s">
        <v>148</v>
      </c>
      <c r="B67" s="11" t="s">
        <v>149</v>
      </c>
      <c r="C67" s="162"/>
      <c r="D67" s="158">
        <f t="shared" si="0"/>
        <v>0</v>
      </c>
      <c r="E67" s="164"/>
    </row>
    <row r="68" spans="1:5" ht="12" customHeight="1">
      <c r="A68" s="161" t="s">
        <v>150</v>
      </c>
      <c r="B68" s="12" t="s">
        <v>151</v>
      </c>
      <c r="C68" s="162"/>
      <c r="D68" s="163">
        <f t="shared" si="0"/>
        <v>0</v>
      </c>
      <c r="E68" s="164"/>
    </row>
    <row r="69" spans="1:5" ht="12" customHeight="1" thickBot="1">
      <c r="A69" s="165" t="s">
        <v>152</v>
      </c>
      <c r="B69" s="16" t="s">
        <v>153</v>
      </c>
      <c r="C69" s="162"/>
      <c r="D69" s="166">
        <f t="shared" si="0"/>
        <v>0</v>
      </c>
      <c r="E69" s="164"/>
    </row>
    <row r="70" spans="1:5" ht="12" customHeight="1" thickBot="1">
      <c r="A70" s="15" t="s">
        <v>154</v>
      </c>
      <c r="B70" s="14" t="s">
        <v>155</v>
      </c>
      <c r="C70" s="153">
        <v>44000000</v>
      </c>
      <c r="D70" s="154">
        <f t="shared" si="0"/>
        <v>0</v>
      </c>
      <c r="E70" s="155">
        <v>44000000</v>
      </c>
    </row>
    <row r="71" spans="1:5" ht="12" customHeight="1">
      <c r="A71" s="156" t="s">
        <v>156</v>
      </c>
      <c r="B71" s="11" t="s">
        <v>157</v>
      </c>
      <c r="C71" s="162">
        <v>44000000</v>
      </c>
      <c r="D71" s="158">
        <f t="shared" si="0"/>
        <v>0</v>
      </c>
      <c r="E71" s="164">
        <v>44000000</v>
      </c>
    </row>
    <row r="72" spans="1:5" ht="12" customHeight="1">
      <c r="A72" s="161" t="s">
        <v>158</v>
      </c>
      <c r="B72" s="12" t="s">
        <v>159</v>
      </c>
      <c r="C72" s="162"/>
      <c r="D72" s="163">
        <f t="shared" si="0"/>
        <v>0</v>
      </c>
      <c r="E72" s="164"/>
    </row>
    <row r="73" spans="1:5" ht="12" customHeight="1">
      <c r="A73" s="161" t="s">
        <v>160</v>
      </c>
      <c r="B73" s="12" t="s">
        <v>161</v>
      </c>
      <c r="C73" s="162"/>
      <c r="D73" s="163">
        <f t="shared" ref="D73:D91" si="1">+E73-C73</f>
        <v>0</v>
      </c>
      <c r="E73" s="164"/>
    </row>
    <row r="74" spans="1:5" ht="12" customHeight="1" thickBot="1">
      <c r="A74" s="165" t="s">
        <v>162</v>
      </c>
      <c r="B74" s="13" t="s">
        <v>163</v>
      </c>
      <c r="C74" s="162"/>
      <c r="D74" s="166">
        <f t="shared" si="1"/>
        <v>0</v>
      </c>
      <c r="E74" s="164"/>
    </row>
    <row r="75" spans="1:5" ht="12" customHeight="1" thickBot="1">
      <c r="A75" s="15" t="s">
        <v>164</v>
      </c>
      <c r="B75" s="14" t="s">
        <v>165</v>
      </c>
      <c r="C75" s="153">
        <v>91545086</v>
      </c>
      <c r="D75" s="154">
        <f t="shared" si="1"/>
        <v>0</v>
      </c>
      <c r="E75" s="155">
        <v>91545086</v>
      </c>
    </row>
    <row r="76" spans="1:5" ht="12" customHeight="1">
      <c r="A76" s="156" t="s">
        <v>166</v>
      </c>
      <c r="B76" s="11" t="s">
        <v>167</v>
      </c>
      <c r="C76" s="162">
        <v>91545086</v>
      </c>
      <c r="D76" s="158">
        <f t="shared" si="1"/>
        <v>0</v>
      </c>
      <c r="E76" s="164">
        <v>91545086</v>
      </c>
    </row>
    <row r="77" spans="1:5" ht="12" customHeight="1" thickBot="1">
      <c r="A77" s="165" t="s">
        <v>168</v>
      </c>
      <c r="B77" s="13" t="s">
        <v>169</v>
      </c>
      <c r="C77" s="162"/>
      <c r="D77" s="166">
        <f t="shared" si="1"/>
        <v>0</v>
      </c>
      <c r="E77" s="164"/>
    </row>
    <row r="78" spans="1:5" s="160" customFormat="1" ht="12" customHeight="1" thickBot="1">
      <c r="A78" s="15" t="s">
        <v>170</v>
      </c>
      <c r="B78" s="14" t="s">
        <v>270</v>
      </c>
      <c r="C78" s="153"/>
      <c r="D78" s="154">
        <f t="shared" si="1"/>
        <v>0</v>
      </c>
      <c r="E78" s="155"/>
    </row>
    <row r="79" spans="1:5" ht="12" customHeight="1">
      <c r="A79" s="156" t="s">
        <v>172</v>
      </c>
      <c r="B79" s="11" t="s">
        <v>173</v>
      </c>
      <c r="C79" s="162"/>
      <c r="D79" s="158">
        <f t="shared" si="1"/>
        <v>0</v>
      </c>
      <c r="E79" s="164"/>
    </row>
    <row r="80" spans="1:5" ht="12" customHeight="1">
      <c r="A80" s="161" t="s">
        <v>174</v>
      </c>
      <c r="B80" s="12" t="s">
        <v>175</v>
      </c>
      <c r="C80" s="162"/>
      <c r="D80" s="163">
        <f t="shared" si="1"/>
        <v>0</v>
      </c>
      <c r="E80" s="164"/>
    </row>
    <row r="81" spans="1:14" ht="12" customHeight="1">
      <c r="A81" s="165" t="s">
        <v>176</v>
      </c>
      <c r="B81" s="13" t="s">
        <v>177</v>
      </c>
      <c r="C81" s="162"/>
      <c r="D81" s="163">
        <f t="shared" si="1"/>
        <v>0</v>
      </c>
      <c r="E81" s="164"/>
    </row>
    <row r="82" spans="1:14" ht="12" customHeight="1" thickBot="1">
      <c r="A82" s="170" t="s">
        <v>271</v>
      </c>
      <c r="B82" s="101" t="s">
        <v>273</v>
      </c>
      <c r="C82" s="171"/>
      <c r="D82" s="166">
        <f t="shared" si="1"/>
        <v>0</v>
      </c>
      <c r="E82" s="166"/>
      <c r="F82" s="172"/>
      <c r="G82" s="172"/>
      <c r="H82" s="173"/>
      <c r="I82" s="172"/>
      <c r="J82" s="172"/>
      <c r="K82" s="173"/>
      <c r="L82" s="172"/>
      <c r="M82" s="172"/>
      <c r="N82" s="173"/>
    </row>
    <row r="83" spans="1:14" ht="13.5" thickBot="1">
      <c r="A83" s="15" t="s">
        <v>178</v>
      </c>
      <c r="B83" s="14" t="s">
        <v>179</v>
      </c>
      <c r="C83" s="153"/>
      <c r="D83" s="174">
        <f t="shared" si="1"/>
        <v>0</v>
      </c>
      <c r="E83" s="154"/>
    </row>
    <row r="84" spans="1:14" ht="12" customHeight="1">
      <c r="A84" s="17" t="s">
        <v>180</v>
      </c>
      <c r="B84" s="11" t="s">
        <v>181</v>
      </c>
      <c r="C84" s="162"/>
      <c r="D84" s="158">
        <f t="shared" si="1"/>
        <v>0</v>
      </c>
      <c r="E84" s="164"/>
    </row>
    <row r="85" spans="1:14" ht="12" customHeight="1">
      <c r="A85" s="18" t="s">
        <v>182</v>
      </c>
      <c r="B85" s="12" t="s">
        <v>183</v>
      </c>
      <c r="C85" s="162"/>
      <c r="D85" s="163">
        <f t="shared" si="1"/>
        <v>0</v>
      </c>
      <c r="E85" s="164"/>
    </row>
    <row r="86" spans="1:14" ht="12" customHeight="1">
      <c r="A86" s="18" t="s">
        <v>184</v>
      </c>
      <c r="B86" s="12" t="s">
        <v>185</v>
      </c>
      <c r="C86" s="162"/>
      <c r="D86" s="163">
        <f t="shared" si="1"/>
        <v>0</v>
      </c>
      <c r="E86" s="164"/>
    </row>
    <row r="87" spans="1:14" s="160" customFormat="1" ht="12" customHeight="1" thickBot="1">
      <c r="A87" s="19" t="s">
        <v>186</v>
      </c>
      <c r="B87" s="13" t="s">
        <v>187</v>
      </c>
      <c r="C87" s="162"/>
      <c r="D87" s="166">
        <f t="shared" si="1"/>
        <v>0</v>
      </c>
      <c r="E87" s="164"/>
    </row>
    <row r="88" spans="1:14" s="160" customFormat="1" ht="12" customHeight="1" thickBot="1">
      <c r="A88" s="15" t="s">
        <v>188</v>
      </c>
      <c r="B88" s="14" t="s">
        <v>189</v>
      </c>
      <c r="C88" s="175"/>
      <c r="D88" s="174">
        <f t="shared" si="1"/>
        <v>0</v>
      </c>
      <c r="E88" s="155"/>
    </row>
    <row r="89" spans="1:14" s="160" customFormat="1" ht="12" customHeight="1" thickBot="1">
      <c r="A89" s="15" t="s">
        <v>190</v>
      </c>
      <c r="B89" s="14" t="s">
        <v>26</v>
      </c>
      <c r="C89" s="176"/>
      <c r="D89" s="177">
        <f t="shared" si="1"/>
        <v>0</v>
      </c>
      <c r="E89" s="155"/>
    </row>
    <row r="90" spans="1:14" s="160" customFormat="1" ht="12" customHeight="1" thickBot="1">
      <c r="A90" s="15" t="s">
        <v>191</v>
      </c>
      <c r="B90" s="20" t="s">
        <v>192</v>
      </c>
      <c r="C90" s="153">
        <v>135545086</v>
      </c>
      <c r="D90" s="154">
        <f t="shared" si="1"/>
        <v>0</v>
      </c>
      <c r="E90" s="155">
        <v>135545086</v>
      </c>
    </row>
    <row r="91" spans="1:14" s="160" customFormat="1" ht="12" customHeight="1" thickBot="1">
      <c r="A91" s="21" t="s">
        <v>193</v>
      </c>
      <c r="B91" s="22" t="s">
        <v>194</v>
      </c>
      <c r="C91" s="153">
        <f>SUM(C65,C90)</f>
        <v>403769820</v>
      </c>
      <c r="D91" s="154">
        <f t="shared" si="1"/>
        <v>107949196</v>
      </c>
      <c r="E91" s="178">
        <f>SUM(E65,E90)</f>
        <v>511719016</v>
      </c>
    </row>
    <row r="92" spans="1:14" ht="15" customHeight="1" thickBot="1">
      <c r="A92" s="179"/>
      <c r="B92" s="180"/>
      <c r="C92" s="181"/>
    </row>
    <row r="93" spans="1:14" s="150" customFormat="1" ht="16.5" customHeight="1" thickBot="1">
      <c r="A93" s="256" t="s">
        <v>1</v>
      </c>
      <c r="B93" s="257"/>
      <c r="C93" s="257"/>
      <c r="D93" s="257"/>
      <c r="E93" s="258"/>
    </row>
    <row r="94" spans="1:14" s="160" customFormat="1" ht="12" customHeight="1" thickBot="1">
      <c r="A94" s="182" t="s">
        <v>8</v>
      </c>
      <c r="B94" s="183" t="s">
        <v>276</v>
      </c>
      <c r="C94" s="184">
        <f>SUM(C95:C99)</f>
        <v>190913428</v>
      </c>
      <c r="D94" s="184">
        <f>SUM(D95:D99)</f>
        <v>1073937</v>
      </c>
      <c r="E94" s="185">
        <f>SUM(E95:E99)</f>
        <v>191987365</v>
      </c>
    </row>
    <row r="95" spans="1:14" ht="12" customHeight="1" thickBot="1">
      <c r="A95" s="186" t="s">
        <v>38</v>
      </c>
      <c r="B95" s="187" t="s">
        <v>195</v>
      </c>
      <c r="C95" s="188">
        <v>66418312</v>
      </c>
      <c r="D95" s="188">
        <f>+E95-C95</f>
        <v>599997</v>
      </c>
      <c r="E95" s="189">
        <v>67018309</v>
      </c>
      <c r="H95" s="190">
        <f>+I95-G95</f>
        <v>0</v>
      </c>
    </row>
    <row r="96" spans="1:14" ht="12" customHeight="1" thickBot="1">
      <c r="A96" s="161" t="s">
        <v>40</v>
      </c>
      <c r="B96" s="191" t="s">
        <v>10</v>
      </c>
      <c r="C96" s="162">
        <v>12385317</v>
      </c>
      <c r="D96" s="188">
        <f t="shared" ref="D96:D114" si="2">+E96-C96</f>
        <v>220001</v>
      </c>
      <c r="E96" s="164">
        <v>12605318</v>
      </c>
    </row>
    <row r="97" spans="1:6" ht="12" customHeight="1" thickBot="1">
      <c r="A97" s="161" t="s">
        <v>42</v>
      </c>
      <c r="B97" s="191" t="s">
        <v>196</v>
      </c>
      <c r="C97" s="167">
        <v>55715440</v>
      </c>
      <c r="D97" s="188">
        <f t="shared" si="2"/>
        <v>240429</v>
      </c>
      <c r="E97" s="168">
        <v>55955869</v>
      </c>
    </row>
    <row r="98" spans="1:6" ht="12" customHeight="1" thickBot="1">
      <c r="A98" s="161" t="s">
        <v>44</v>
      </c>
      <c r="B98" s="192" t="s">
        <v>13</v>
      </c>
      <c r="C98" s="167">
        <v>23337000</v>
      </c>
      <c r="D98" s="188">
        <f t="shared" si="2"/>
        <v>0</v>
      </c>
      <c r="E98" s="168">
        <v>23337000</v>
      </c>
    </row>
    <row r="99" spans="1:6" ht="12" customHeight="1" thickBot="1">
      <c r="A99" s="161" t="s">
        <v>197</v>
      </c>
      <c r="B99" s="193" t="s">
        <v>15</v>
      </c>
      <c r="C99" s="167">
        <v>33057359</v>
      </c>
      <c r="D99" s="188">
        <f t="shared" si="2"/>
        <v>13510</v>
      </c>
      <c r="E99" s="168">
        <v>33070869</v>
      </c>
    </row>
    <row r="100" spans="1:6" ht="12" customHeight="1" thickBot="1">
      <c r="A100" s="161" t="s">
        <v>48</v>
      </c>
      <c r="B100" s="191" t="s">
        <v>198</v>
      </c>
      <c r="C100" s="167">
        <v>0</v>
      </c>
      <c r="D100" s="188">
        <f t="shared" si="2"/>
        <v>0</v>
      </c>
      <c r="E100" s="168"/>
    </row>
    <row r="101" spans="1:6" ht="12" customHeight="1" thickBot="1">
      <c r="A101" s="161" t="s">
        <v>199</v>
      </c>
      <c r="B101" s="194" t="s">
        <v>200</v>
      </c>
      <c r="C101" s="167"/>
      <c r="D101" s="188">
        <f t="shared" si="2"/>
        <v>0</v>
      </c>
      <c r="E101" s="168"/>
    </row>
    <row r="102" spans="1:6" ht="12" customHeight="1" thickBot="1">
      <c r="A102" s="161" t="s">
        <v>201</v>
      </c>
      <c r="B102" s="194" t="s">
        <v>202</v>
      </c>
      <c r="C102" s="167">
        <v>5000000</v>
      </c>
      <c r="D102" s="188">
        <f t="shared" si="2"/>
        <v>0</v>
      </c>
      <c r="E102" s="168">
        <v>5000000</v>
      </c>
    </row>
    <row r="103" spans="1:6" ht="12" customHeight="1" thickBot="1">
      <c r="A103" s="161" t="s">
        <v>203</v>
      </c>
      <c r="B103" s="194" t="s">
        <v>204</v>
      </c>
      <c r="C103" s="167"/>
      <c r="D103" s="188">
        <f t="shared" si="2"/>
        <v>0</v>
      </c>
      <c r="E103" s="168"/>
    </row>
    <row r="104" spans="1:6" ht="12" customHeight="1" thickBot="1">
      <c r="A104" s="161" t="s">
        <v>205</v>
      </c>
      <c r="B104" s="195" t="s">
        <v>206</v>
      </c>
      <c r="C104" s="167"/>
      <c r="D104" s="188">
        <f t="shared" si="2"/>
        <v>0</v>
      </c>
      <c r="E104" s="168"/>
    </row>
    <row r="105" spans="1:6" ht="12" customHeight="1" thickBot="1">
      <c r="A105" s="161" t="s">
        <v>207</v>
      </c>
      <c r="B105" s="195" t="s">
        <v>208</v>
      </c>
      <c r="C105" s="167"/>
      <c r="D105" s="188">
        <f t="shared" si="2"/>
        <v>0</v>
      </c>
      <c r="E105" s="168"/>
    </row>
    <row r="106" spans="1:6" ht="12" customHeight="1" thickBot="1">
      <c r="A106" s="161" t="s">
        <v>209</v>
      </c>
      <c r="B106" s="194" t="s">
        <v>210</v>
      </c>
      <c r="C106" s="167"/>
      <c r="D106" s="188">
        <f t="shared" si="2"/>
        <v>13510</v>
      </c>
      <c r="E106" s="168">
        <v>13510</v>
      </c>
      <c r="F106" s="227"/>
    </row>
    <row r="107" spans="1:6" ht="12" customHeight="1" thickBot="1">
      <c r="A107" s="161" t="s">
        <v>211</v>
      </c>
      <c r="B107" s="194" t="s">
        <v>212</v>
      </c>
      <c r="C107" s="167"/>
      <c r="D107" s="188">
        <f t="shared" si="2"/>
        <v>0</v>
      </c>
      <c r="E107" s="168"/>
    </row>
    <row r="108" spans="1:6" ht="12" customHeight="1" thickBot="1">
      <c r="A108" s="161" t="s">
        <v>213</v>
      </c>
      <c r="B108" s="195" t="s">
        <v>214</v>
      </c>
      <c r="C108" s="162"/>
      <c r="D108" s="188">
        <f t="shared" si="2"/>
        <v>3331395</v>
      </c>
      <c r="E108" s="168">
        <v>3331395</v>
      </c>
      <c r="F108" s="227"/>
    </row>
    <row r="109" spans="1:6" ht="12" customHeight="1" thickBot="1">
      <c r="A109" s="196" t="s">
        <v>215</v>
      </c>
      <c r="B109" s="197" t="s">
        <v>216</v>
      </c>
      <c r="C109" s="167"/>
      <c r="D109" s="188">
        <f t="shared" si="2"/>
        <v>0</v>
      </c>
      <c r="E109" s="168"/>
    </row>
    <row r="110" spans="1:6" ht="12" customHeight="1" thickBot="1">
      <c r="A110" s="161" t="s">
        <v>217</v>
      </c>
      <c r="B110" s="197" t="s">
        <v>218</v>
      </c>
      <c r="C110" s="167"/>
      <c r="D110" s="188">
        <f t="shared" si="2"/>
        <v>0</v>
      </c>
      <c r="E110" s="168"/>
    </row>
    <row r="111" spans="1:6" ht="12" customHeight="1" thickBot="1">
      <c r="A111" s="161" t="s">
        <v>219</v>
      </c>
      <c r="B111" s="195" t="s">
        <v>220</v>
      </c>
      <c r="C111" s="162">
        <v>11235896</v>
      </c>
      <c r="D111" s="188">
        <f t="shared" si="2"/>
        <v>0</v>
      </c>
      <c r="E111" s="164">
        <v>11235896</v>
      </c>
    </row>
    <row r="112" spans="1:6" ht="12" customHeight="1" thickBot="1">
      <c r="A112" s="161" t="s">
        <v>221</v>
      </c>
      <c r="B112" s="192" t="s">
        <v>17</v>
      </c>
      <c r="C112" s="162">
        <v>16821463</v>
      </c>
      <c r="D112" s="188">
        <f t="shared" si="2"/>
        <v>-3331395</v>
      </c>
      <c r="E112" s="164">
        <v>13490068</v>
      </c>
    </row>
    <row r="113" spans="1:5" ht="12" customHeight="1" thickBot="1">
      <c r="A113" s="165" t="s">
        <v>222</v>
      </c>
      <c r="B113" s="191" t="s">
        <v>223</v>
      </c>
      <c r="C113" s="167">
        <v>5147632</v>
      </c>
      <c r="D113" s="188">
        <f t="shared" si="2"/>
        <v>-3331395</v>
      </c>
      <c r="E113" s="168">
        <v>1816237</v>
      </c>
    </row>
    <row r="114" spans="1:5" ht="12" customHeight="1" thickBot="1">
      <c r="A114" s="170" t="s">
        <v>224</v>
      </c>
      <c r="B114" s="198" t="s">
        <v>225</v>
      </c>
      <c r="C114" s="199">
        <v>11673831</v>
      </c>
      <c r="D114" s="188">
        <f t="shared" si="2"/>
        <v>0</v>
      </c>
      <c r="E114" s="200">
        <v>11673831</v>
      </c>
    </row>
    <row r="115" spans="1:5" ht="12" customHeight="1" thickBot="1">
      <c r="A115" s="151" t="s">
        <v>9</v>
      </c>
      <c r="B115" s="201" t="s">
        <v>277</v>
      </c>
      <c r="C115" s="169">
        <v>79800000</v>
      </c>
      <c r="D115" s="202">
        <f>+E115-C115</f>
        <v>105306551</v>
      </c>
      <c r="E115" s="155">
        <f>SUM(E116,E118)</f>
        <v>185106551</v>
      </c>
    </row>
    <row r="116" spans="1:5" ht="12" customHeight="1">
      <c r="A116" s="156" t="s">
        <v>51</v>
      </c>
      <c r="B116" s="191" t="s">
        <v>27</v>
      </c>
      <c r="C116" s="157">
        <v>25400000</v>
      </c>
      <c r="D116" s="203">
        <f>+E116-C116</f>
        <v>32000000</v>
      </c>
      <c r="E116" s="159">
        <v>57400000</v>
      </c>
    </row>
    <row r="117" spans="1:5" ht="12" customHeight="1">
      <c r="A117" s="156" t="s">
        <v>53</v>
      </c>
      <c r="B117" s="204" t="s">
        <v>226</v>
      </c>
      <c r="C117" s="157"/>
      <c r="D117" s="203"/>
      <c r="E117" s="159"/>
    </row>
    <row r="118" spans="1:5" ht="12" customHeight="1">
      <c r="A118" s="156" t="s">
        <v>55</v>
      </c>
      <c r="B118" s="204" t="s">
        <v>28</v>
      </c>
      <c r="C118" s="162">
        <v>54400000</v>
      </c>
      <c r="D118" s="205">
        <f>+E118-C118</f>
        <v>73306551</v>
      </c>
      <c r="E118" s="164">
        <v>127706551</v>
      </c>
    </row>
    <row r="119" spans="1:5" ht="12" customHeight="1">
      <c r="A119" s="156" t="s">
        <v>57</v>
      </c>
      <c r="B119" s="204" t="s">
        <v>227</v>
      </c>
      <c r="C119" s="162"/>
      <c r="D119" s="205"/>
      <c r="E119" s="164"/>
    </row>
    <row r="120" spans="1:5" ht="12" customHeight="1">
      <c r="A120" s="156" t="s">
        <v>59</v>
      </c>
      <c r="B120" s="23" t="s">
        <v>29</v>
      </c>
      <c r="C120" s="162"/>
      <c r="D120" s="205"/>
      <c r="E120" s="164"/>
    </row>
    <row r="121" spans="1:5" ht="12" customHeight="1">
      <c r="A121" s="156" t="s">
        <v>61</v>
      </c>
      <c r="B121" s="24" t="s">
        <v>228</v>
      </c>
      <c r="C121" s="162"/>
      <c r="D121" s="205"/>
      <c r="E121" s="164"/>
    </row>
    <row r="122" spans="1:5" ht="12" customHeight="1">
      <c r="A122" s="156" t="s">
        <v>229</v>
      </c>
      <c r="B122" s="206" t="s">
        <v>230</v>
      </c>
      <c r="C122" s="162"/>
      <c r="D122" s="205"/>
      <c r="E122" s="164"/>
    </row>
    <row r="123" spans="1:5" ht="12" customHeight="1">
      <c r="A123" s="156" t="s">
        <v>231</v>
      </c>
      <c r="B123" s="195" t="s">
        <v>208</v>
      </c>
      <c r="C123" s="162"/>
      <c r="D123" s="205"/>
      <c r="E123" s="164"/>
    </row>
    <row r="124" spans="1:5" ht="12" customHeight="1">
      <c r="A124" s="156" t="s">
        <v>232</v>
      </c>
      <c r="B124" s="195" t="s">
        <v>233</v>
      </c>
      <c r="C124" s="162"/>
      <c r="D124" s="205"/>
      <c r="E124" s="164"/>
    </row>
    <row r="125" spans="1:5" ht="12" customHeight="1">
      <c r="A125" s="156" t="s">
        <v>234</v>
      </c>
      <c r="B125" s="195" t="s">
        <v>235</v>
      </c>
      <c r="C125" s="162"/>
      <c r="D125" s="205"/>
      <c r="E125" s="164"/>
    </row>
    <row r="126" spans="1:5" ht="12" customHeight="1">
      <c r="A126" s="156" t="s">
        <v>236</v>
      </c>
      <c r="B126" s="195" t="s">
        <v>214</v>
      </c>
      <c r="C126" s="162"/>
      <c r="D126" s="205"/>
      <c r="E126" s="164"/>
    </row>
    <row r="127" spans="1:5" ht="12" customHeight="1">
      <c r="A127" s="156" t="s">
        <v>237</v>
      </c>
      <c r="B127" s="195" t="s">
        <v>238</v>
      </c>
      <c r="C127" s="162"/>
      <c r="D127" s="205"/>
      <c r="E127" s="164"/>
    </row>
    <row r="128" spans="1:5" ht="12" customHeight="1" thickBot="1">
      <c r="A128" s="196" t="s">
        <v>239</v>
      </c>
      <c r="B128" s="195" t="s">
        <v>240</v>
      </c>
      <c r="C128" s="167"/>
      <c r="D128" s="207"/>
      <c r="E128" s="168"/>
    </row>
    <row r="129" spans="1:11" ht="12" customHeight="1" thickBot="1">
      <c r="A129" s="151" t="s">
        <v>11</v>
      </c>
      <c r="B129" s="152" t="s">
        <v>241</v>
      </c>
      <c r="C129" s="169">
        <v>270713428</v>
      </c>
      <c r="D129" s="202">
        <f>+E129-C129</f>
        <v>106380488</v>
      </c>
      <c r="E129" s="155">
        <f>SUM(E94,E115)</f>
        <v>377093916</v>
      </c>
    </row>
    <row r="130" spans="1:11" ht="12" customHeight="1" thickBot="1">
      <c r="A130" s="151" t="s">
        <v>12</v>
      </c>
      <c r="B130" s="152" t="s">
        <v>242</v>
      </c>
      <c r="C130" s="169"/>
      <c r="D130" s="202"/>
      <c r="E130" s="155"/>
    </row>
    <row r="131" spans="1:11" s="160" customFormat="1" ht="12" customHeight="1">
      <c r="A131" s="156" t="s">
        <v>78</v>
      </c>
      <c r="B131" s="208" t="s">
        <v>243</v>
      </c>
      <c r="C131" s="162"/>
      <c r="D131" s="205"/>
      <c r="E131" s="164"/>
    </row>
    <row r="132" spans="1:11" ht="12" customHeight="1">
      <c r="A132" s="156" t="s">
        <v>80</v>
      </c>
      <c r="B132" s="208" t="s">
        <v>244</v>
      </c>
      <c r="C132" s="162"/>
      <c r="D132" s="205"/>
      <c r="E132" s="164"/>
    </row>
    <row r="133" spans="1:11" ht="12" customHeight="1" thickBot="1">
      <c r="A133" s="196" t="s">
        <v>82</v>
      </c>
      <c r="B133" s="209" t="s">
        <v>245</v>
      </c>
      <c r="C133" s="162"/>
      <c r="D133" s="205"/>
      <c r="E133" s="164"/>
    </row>
    <row r="134" spans="1:11" ht="12" customHeight="1" thickBot="1">
      <c r="A134" s="151" t="s">
        <v>14</v>
      </c>
      <c r="B134" s="152" t="s">
        <v>246</v>
      </c>
      <c r="C134" s="169">
        <v>3700000</v>
      </c>
      <c r="D134" s="202">
        <f>+E134-C134</f>
        <v>0</v>
      </c>
      <c r="E134" s="155">
        <v>3700000</v>
      </c>
    </row>
    <row r="135" spans="1:11" ht="12" customHeight="1">
      <c r="A135" s="156" t="s">
        <v>93</v>
      </c>
      <c r="B135" s="208" t="s">
        <v>247</v>
      </c>
      <c r="C135" s="162">
        <v>3700000</v>
      </c>
      <c r="D135" s="205">
        <f>+E135-C135</f>
        <v>0</v>
      </c>
      <c r="E135" s="164">
        <v>3700000</v>
      </c>
    </row>
    <row r="136" spans="1:11" ht="12" customHeight="1">
      <c r="A136" s="156" t="s">
        <v>95</v>
      </c>
      <c r="B136" s="208" t="s">
        <v>248</v>
      </c>
      <c r="C136" s="162"/>
      <c r="D136" s="205"/>
      <c r="E136" s="164"/>
    </row>
    <row r="137" spans="1:11" ht="12" customHeight="1">
      <c r="A137" s="156" t="s">
        <v>97</v>
      </c>
      <c r="B137" s="208" t="s">
        <v>249</v>
      </c>
      <c r="C137" s="162"/>
      <c r="D137" s="205"/>
      <c r="E137" s="164"/>
    </row>
    <row r="138" spans="1:11" ht="12" customHeight="1">
      <c r="A138" s="156" t="s">
        <v>99</v>
      </c>
      <c r="B138" s="208" t="s">
        <v>250</v>
      </c>
      <c r="C138" s="162"/>
      <c r="D138" s="205"/>
      <c r="E138" s="164"/>
    </row>
    <row r="139" spans="1:11" ht="12" customHeight="1">
      <c r="A139" s="156" t="s">
        <v>101</v>
      </c>
      <c r="B139" s="208" t="s">
        <v>251</v>
      </c>
      <c r="C139" s="162"/>
      <c r="D139" s="205"/>
      <c r="E139" s="164"/>
    </row>
    <row r="140" spans="1:11" s="160" customFormat="1" ht="12" customHeight="1" thickBot="1">
      <c r="A140" s="196" t="s">
        <v>103</v>
      </c>
      <c r="B140" s="209" t="s">
        <v>252</v>
      </c>
      <c r="C140" s="162"/>
      <c r="D140" s="205"/>
      <c r="E140" s="164"/>
    </row>
    <row r="141" spans="1:11" ht="12" customHeight="1" thickBot="1">
      <c r="A141" s="151" t="s">
        <v>16</v>
      </c>
      <c r="B141" s="152" t="s">
        <v>253</v>
      </c>
      <c r="C141" s="169">
        <v>133056392</v>
      </c>
      <c r="D141" s="202">
        <v>1568708</v>
      </c>
      <c r="E141" s="155">
        <f>SUM(E143,E144)</f>
        <v>130925100</v>
      </c>
      <c r="K141" s="210"/>
    </row>
    <row r="142" spans="1:11">
      <c r="A142" s="156" t="s">
        <v>116</v>
      </c>
      <c r="B142" s="208" t="s">
        <v>254</v>
      </c>
      <c r="C142" s="162"/>
      <c r="D142" s="205"/>
      <c r="E142" s="164"/>
    </row>
    <row r="143" spans="1:11" ht="12" customHeight="1">
      <c r="A143" s="156" t="s">
        <v>118</v>
      </c>
      <c r="B143" s="208" t="s">
        <v>255</v>
      </c>
      <c r="C143" s="162">
        <v>5103372</v>
      </c>
      <c r="D143" s="205"/>
      <c r="E143" s="164">
        <v>5103372</v>
      </c>
    </row>
    <row r="144" spans="1:11" ht="12" customHeight="1">
      <c r="A144" s="156" t="s">
        <v>120</v>
      </c>
      <c r="B144" s="208" t="s">
        <v>256</v>
      </c>
      <c r="C144" s="162">
        <v>124253020</v>
      </c>
      <c r="D144" s="205">
        <f>+E144-C144</f>
        <v>1568708</v>
      </c>
      <c r="E144" s="164">
        <v>125821728</v>
      </c>
    </row>
    <row r="145" spans="1:5" s="160" customFormat="1" ht="12" customHeight="1">
      <c r="A145" s="156" t="s">
        <v>122</v>
      </c>
      <c r="B145" s="208" t="s">
        <v>23</v>
      </c>
      <c r="C145" s="162"/>
      <c r="D145" s="205"/>
      <c r="E145" s="164"/>
    </row>
    <row r="146" spans="1:5" s="160" customFormat="1" ht="12" customHeight="1" thickBot="1">
      <c r="A146" s="196" t="s">
        <v>124</v>
      </c>
      <c r="B146" s="209" t="s">
        <v>30</v>
      </c>
      <c r="C146" s="162"/>
      <c r="D146" s="205"/>
      <c r="E146" s="164"/>
    </row>
    <row r="147" spans="1:5" s="160" customFormat="1" ht="12" customHeight="1" thickBot="1">
      <c r="A147" s="151" t="s">
        <v>18</v>
      </c>
      <c r="B147" s="152" t="s">
        <v>257</v>
      </c>
      <c r="C147" s="87"/>
      <c r="D147" s="88"/>
      <c r="E147" s="89"/>
    </row>
    <row r="148" spans="1:5" s="160" customFormat="1" ht="12" customHeight="1">
      <c r="A148" s="156" t="s">
        <v>128</v>
      </c>
      <c r="B148" s="208" t="s">
        <v>258</v>
      </c>
      <c r="C148" s="162"/>
      <c r="D148" s="205"/>
      <c r="E148" s="164"/>
    </row>
    <row r="149" spans="1:5" s="160" customFormat="1" ht="12" customHeight="1">
      <c r="A149" s="156" t="s">
        <v>130</v>
      </c>
      <c r="B149" s="208" t="s">
        <v>259</v>
      </c>
      <c r="C149" s="162"/>
      <c r="D149" s="205"/>
      <c r="E149" s="164"/>
    </row>
    <row r="150" spans="1:5" s="160" customFormat="1" ht="12" customHeight="1">
      <c r="A150" s="156" t="s">
        <v>132</v>
      </c>
      <c r="B150" s="208" t="s">
        <v>260</v>
      </c>
      <c r="C150" s="162"/>
      <c r="D150" s="205"/>
      <c r="E150" s="164"/>
    </row>
    <row r="151" spans="1:5" s="160" customFormat="1" ht="12" customHeight="1">
      <c r="A151" s="156" t="s">
        <v>134</v>
      </c>
      <c r="B151" s="208" t="s">
        <v>261</v>
      </c>
      <c r="C151" s="162"/>
      <c r="D151" s="205"/>
      <c r="E151" s="164"/>
    </row>
    <row r="152" spans="1:5" ht="12.75" customHeight="1" thickBot="1">
      <c r="A152" s="196" t="s">
        <v>262</v>
      </c>
      <c r="B152" s="209" t="s">
        <v>263</v>
      </c>
      <c r="C152" s="167"/>
      <c r="D152" s="207"/>
      <c r="E152" s="168"/>
    </row>
    <row r="153" spans="1:5" ht="12.75" customHeight="1" thickBot="1">
      <c r="A153" s="211" t="s">
        <v>19</v>
      </c>
      <c r="B153" s="152" t="s">
        <v>24</v>
      </c>
      <c r="C153" s="90"/>
      <c r="D153" s="91"/>
      <c r="E153" s="89"/>
    </row>
    <row r="154" spans="1:5" ht="12.75" customHeight="1" thickBot="1">
      <c r="A154" s="211" t="s">
        <v>20</v>
      </c>
      <c r="B154" s="152" t="s">
        <v>25</v>
      </c>
      <c r="C154" s="90"/>
      <c r="D154" s="91"/>
      <c r="E154" s="89"/>
    </row>
    <row r="155" spans="1:5" ht="12" customHeight="1" thickBot="1">
      <c r="A155" s="151" t="s">
        <v>21</v>
      </c>
      <c r="B155" s="152" t="s">
        <v>264</v>
      </c>
      <c r="C155" s="92">
        <v>133056392</v>
      </c>
      <c r="D155" s="93">
        <v>1568708</v>
      </c>
      <c r="E155" s="94">
        <f>SUM(E134,E141)</f>
        <v>134625100</v>
      </c>
    </row>
    <row r="156" spans="1:5" ht="15" customHeight="1" thickBot="1">
      <c r="A156" s="25" t="s">
        <v>22</v>
      </c>
      <c r="B156" s="26" t="s">
        <v>265</v>
      </c>
      <c r="C156" s="92">
        <f>SUM(C129,C155)</f>
        <v>403769820</v>
      </c>
      <c r="D156" s="93">
        <f>+E156-C156</f>
        <v>107949196</v>
      </c>
      <c r="E156" s="94">
        <f>SUM(E129,E155)</f>
        <v>511719016</v>
      </c>
    </row>
    <row r="157" spans="1:5" ht="13.5" thickBot="1">
      <c r="D157" s="214"/>
      <c r="E157" s="214"/>
    </row>
    <row r="158" spans="1:5" ht="15" customHeight="1" thickBot="1">
      <c r="A158" s="215" t="s">
        <v>266</v>
      </c>
      <c r="B158" s="216"/>
      <c r="C158" s="217"/>
      <c r="D158" s="217"/>
      <c r="E158" s="218">
        <f>C158+D158</f>
        <v>0</v>
      </c>
    </row>
    <row r="159" spans="1:5" ht="14.25" customHeight="1" thickBot="1">
      <c r="A159" s="215" t="s">
        <v>267</v>
      </c>
      <c r="B159" s="216"/>
      <c r="C159" s="217"/>
      <c r="D159" s="217"/>
      <c r="E159" s="218">
        <f>C159+D159</f>
        <v>0</v>
      </c>
    </row>
  </sheetData>
  <mergeCells count="5">
    <mergeCell ref="B2:D2"/>
    <mergeCell ref="B3:D3"/>
    <mergeCell ref="A7:E7"/>
    <mergeCell ref="A93:E93"/>
    <mergeCell ref="C1:E1"/>
  </mergeCells>
  <pageMargins left="0.70866141732283472" right="0.70866141732283472" top="0.35433070866141736" bottom="0.35433070866141736" header="0.31496062992125984" footer="0.31496062992125984"/>
  <pageSetup paperSize="8" scale="88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E159"/>
  <sheetViews>
    <sheetView topLeftCell="A113" workbookViewId="0">
      <selection activeCell="E123" sqref="E123"/>
    </sheetView>
  </sheetViews>
  <sheetFormatPr defaultRowHeight="12.75"/>
  <cols>
    <col min="1" max="1" width="13.85546875" style="4" customWidth="1"/>
    <col min="2" max="2" width="53.140625" style="5" customWidth="1"/>
    <col min="3" max="3" width="12.140625" style="6" customWidth="1"/>
    <col min="4" max="4" width="12.140625" style="133" customWidth="1"/>
    <col min="5" max="5" width="12.140625" style="95" customWidth="1"/>
    <col min="6" max="253" width="9.140625" style="95"/>
    <col min="254" max="254" width="13.85546875" style="95" customWidth="1"/>
    <col min="255" max="255" width="53.140625" style="95" customWidth="1"/>
    <col min="256" max="261" width="12.140625" style="95" customWidth="1"/>
    <col min="262" max="509" width="9.140625" style="95"/>
    <col min="510" max="510" width="13.85546875" style="95" customWidth="1"/>
    <col min="511" max="511" width="53.140625" style="95" customWidth="1"/>
    <col min="512" max="517" width="12.140625" style="95" customWidth="1"/>
    <col min="518" max="765" width="9.140625" style="95"/>
    <col min="766" max="766" width="13.85546875" style="95" customWidth="1"/>
    <col min="767" max="767" width="53.140625" style="95" customWidth="1"/>
    <col min="768" max="773" width="12.140625" style="95" customWidth="1"/>
    <col min="774" max="1021" width="9.140625" style="95"/>
    <col min="1022" max="1022" width="13.85546875" style="95" customWidth="1"/>
    <col min="1023" max="1023" width="53.140625" style="95" customWidth="1"/>
    <col min="1024" max="1029" width="12.140625" style="95" customWidth="1"/>
    <col min="1030" max="1277" width="9.140625" style="95"/>
    <col min="1278" max="1278" width="13.85546875" style="95" customWidth="1"/>
    <col min="1279" max="1279" width="53.140625" style="95" customWidth="1"/>
    <col min="1280" max="1285" width="12.140625" style="95" customWidth="1"/>
    <col min="1286" max="1533" width="9.140625" style="95"/>
    <col min="1534" max="1534" width="13.85546875" style="95" customWidth="1"/>
    <col min="1535" max="1535" width="53.140625" style="95" customWidth="1"/>
    <col min="1536" max="1541" width="12.140625" style="95" customWidth="1"/>
    <col min="1542" max="1789" width="9.140625" style="95"/>
    <col min="1790" max="1790" width="13.85546875" style="95" customWidth="1"/>
    <col min="1791" max="1791" width="53.140625" style="95" customWidth="1"/>
    <col min="1792" max="1797" width="12.140625" style="95" customWidth="1"/>
    <col min="1798" max="2045" width="9.140625" style="95"/>
    <col min="2046" max="2046" width="13.85546875" style="95" customWidth="1"/>
    <col min="2047" max="2047" width="53.140625" style="95" customWidth="1"/>
    <col min="2048" max="2053" width="12.140625" style="95" customWidth="1"/>
    <col min="2054" max="2301" width="9.140625" style="95"/>
    <col min="2302" max="2302" width="13.85546875" style="95" customWidth="1"/>
    <col min="2303" max="2303" width="53.140625" style="95" customWidth="1"/>
    <col min="2304" max="2309" width="12.140625" style="95" customWidth="1"/>
    <col min="2310" max="2557" width="9.140625" style="95"/>
    <col min="2558" max="2558" width="13.85546875" style="95" customWidth="1"/>
    <col min="2559" max="2559" width="53.140625" style="95" customWidth="1"/>
    <col min="2560" max="2565" width="12.140625" style="95" customWidth="1"/>
    <col min="2566" max="2813" width="9.140625" style="95"/>
    <col min="2814" max="2814" width="13.85546875" style="95" customWidth="1"/>
    <col min="2815" max="2815" width="53.140625" style="95" customWidth="1"/>
    <col min="2816" max="2821" width="12.140625" style="95" customWidth="1"/>
    <col min="2822" max="3069" width="9.140625" style="95"/>
    <col min="3070" max="3070" width="13.85546875" style="95" customWidth="1"/>
    <col min="3071" max="3071" width="53.140625" style="95" customWidth="1"/>
    <col min="3072" max="3077" width="12.140625" style="95" customWidth="1"/>
    <col min="3078" max="3325" width="9.140625" style="95"/>
    <col min="3326" max="3326" width="13.85546875" style="95" customWidth="1"/>
    <col min="3327" max="3327" width="53.140625" style="95" customWidth="1"/>
    <col min="3328" max="3333" width="12.140625" style="95" customWidth="1"/>
    <col min="3334" max="3581" width="9.140625" style="95"/>
    <col min="3582" max="3582" width="13.85546875" style="95" customWidth="1"/>
    <col min="3583" max="3583" width="53.140625" style="95" customWidth="1"/>
    <col min="3584" max="3589" width="12.140625" style="95" customWidth="1"/>
    <col min="3590" max="3837" width="9.140625" style="95"/>
    <col min="3838" max="3838" width="13.85546875" style="95" customWidth="1"/>
    <col min="3839" max="3839" width="53.140625" style="95" customWidth="1"/>
    <col min="3840" max="3845" width="12.140625" style="95" customWidth="1"/>
    <col min="3846" max="4093" width="9.140625" style="95"/>
    <col min="4094" max="4094" width="13.85546875" style="95" customWidth="1"/>
    <col min="4095" max="4095" width="53.140625" style="95" customWidth="1"/>
    <col min="4096" max="4101" width="12.140625" style="95" customWidth="1"/>
    <col min="4102" max="4349" width="9.140625" style="95"/>
    <col min="4350" max="4350" width="13.85546875" style="95" customWidth="1"/>
    <col min="4351" max="4351" width="53.140625" style="95" customWidth="1"/>
    <col min="4352" max="4357" width="12.140625" style="95" customWidth="1"/>
    <col min="4358" max="4605" width="9.140625" style="95"/>
    <col min="4606" max="4606" width="13.85546875" style="95" customWidth="1"/>
    <col min="4607" max="4607" width="53.140625" style="95" customWidth="1"/>
    <col min="4608" max="4613" width="12.140625" style="95" customWidth="1"/>
    <col min="4614" max="4861" width="9.140625" style="95"/>
    <col min="4862" max="4862" width="13.85546875" style="95" customWidth="1"/>
    <col min="4863" max="4863" width="53.140625" style="95" customWidth="1"/>
    <col min="4864" max="4869" width="12.140625" style="95" customWidth="1"/>
    <col min="4870" max="5117" width="9.140625" style="95"/>
    <col min="5118" max="5118" width="13.85546875" style="95" customWidth="1"/>
    <col min="5119" max="5119" width="53.140625" style="95" customWidth="1"/>
    <col min="5120" max="5125" width="12.140625" style="95" customWidth="1"/>
    <col min="5126" max="5373" width="9.140625" style="95"/>
    <col min="5374" max="5374" width="13.85546875" style="95" customWidth="1"/>
    <col min="5375" max="5375" width="53.140625" style="95" customWidth="1"/>
    <col min="5376" max="5381" width="12.140625" style="95" customWidth="1"/>
    <col min="5382" max="5629" width="9.140625" style="95"/>
    <col min="5630" max="5630" width="13.85546875" style="95" customWidth="1"/>
    <col min="5631" max="5631" width="53.140625" style="95" customWidth="1"/>
    <col min="5632" max="5637" width="12.140625" style="95" customWidth="1"/>
    <col min="5638" max="5885" width="9.140625" style="95"/>
    <col min="5886" max="5886" width="13.85546875" style="95" customWidth="1"/>
    <col min="5887" max="5887" width="53.140625" style="95" customWidth="1"/>
    <col min="5888" max="5893" width="12.140625" style="95" customWidth="1"/>
    <col min="5894" max="6141" width="9.140625" style="95"/>
    <col min="6142" max="6142" width="13.85546875" style="95" customWidth="1"/>
    <col min="6143" max="6143" width="53.140625" style="95" customWidth="1"/>
    <col min="6144" max="6149" width="12.140625" style="95" customWidth="1"/>
    <col min="6150" max="6397" width="9.140625" style="95"/>
    <col min="6398" max="6398" width="13.85546875" style="95" customWidth="1"/>
    <col min="6399" max="6399" width="53.140625" style="95" customWidth="1"/>
    <col min="6400" max="6405" width="12.140625" style="95" customWidth="1"/>
    <col min="6406" max="6653" width="9.140625" style="95"/>
    <col min="6654" max="6654" width="13.85546875" style="95" customWidth="1"/>
    <col min="6655" max="6655" width="53.140625" style="95" customWidth="1"/>
    <col min="6656" max="6661" width="12.140625" style="95" customWidth="1"/>
    <col min="6662" max="6909" width="9.140625" style="95"/>
    <col min="6910" max="6910" width="13.85546875" style="95" customWidth="1"/>
    <col min="6911" max="6911" width="53.140625" style="95" customWidth="1"/>
    <col min="6912" max="6917" width="12.140625" style="95" customWidth="1"/>
    <col min="6918" max="7165" width="9.140625" style="95"/>
    <col min="7166" max="7166" width="13.85546875" style="95" customWidth="1"/>
    <col min="7167" max="7167" width="53.140625" style="95" customWidth="1"/>
    <col min="7168" max="7173" width="12.140625" style="95" customWidth="1"/>
    <col min="7174" max="7421" width="9.140625" style="95"/>
    <col min="7422" max="7422" width="13.85546875" style="95" customWidth="1"/>
    <col min="7423" max="7423" width="53.140625" style="95" customWidth="1"/>
    <col min="7424" max="7429" width="12.140625" style="95" customWidth="1"/>
    <col min="7430" max="7677" width="9.140625" style="95"/>
    <col min="7678" max="7678" width="13.85546875" style="95" customWidth="1"/>
    <col min="7679" max="7679" width="53.140625" style="95" customWidth="1"/>
    <col min="7680" max="7685" width="12.140625" style="95" customWidth="1"/>
    <col min="7686" max="7933" width="9.140625" style="95"/>
    <col min="7934" max="7934" width="13.85546875" style="95" customWidth="1"/>
    <col min="7935" max="7935" width="53.140625" style="95" customWidth="1"/>
    <col min="7936" max="7941" width="12.140625" style="95" customWidth="1"/>
    <col min="7942" max="8189" width="9.140625" style="95"/>
    <col min="8190" max="8190" width="13.85546875" style="95" customWidth="1"/>
    <col min="8191" max="8191" width="53.140625" style="95" customWidth="1"/>
    <col min="8192" max="8197" width="12.140625" style="95" customWidth="1"/>
    <col min="8198" max="8445" width="9.140625" style="95"/>
    <col min="8446" max="8446" width="13.85546875" style="95" customWidth="1"/>
    <col min="8447" max="8447" width="53.140625" style="95" customWidth="1"/>
    <col min="8448" max="8453" width="12.140625" style="95" customWidth="1"/>
    <col min="8454" max="8701" width="9.140625" style="95"/>
    <col min="8702" max="8702" width="13.85546875" style="95" customWidth="1"/>
    <col min="8703" max="8703" width="53.140625" style="95" customWidth="1"/>
    <col min="8704" max="8709" width="12.140625" style="95" customWidth="1"/>
    <col min="8710" max="8957" width="9.140625" style="95"/>
    <col min="8958" max="8958" width="13.85546875" style="95" customWidth="1"/>
    <col min="8959" max="8959" width="53.140625" style="95" customWidth="1"/>
    <col min="8960" max="8965" width="12.140625" style="95" customWidth="1"/>
    <col min="8966" max="9213" width="9.140625" style="95"/>
    <col min="9214" max="9214" width="13.85546875" style="95" customWidth="1"/>
    <col min="9215" max="9215" width="53.140625" style="95" customWidth="1"/>
    <col min="9216" max="9221" width="12.140625" style="95" customWidth="1"/>
    <col min="9222" max="9469" width="9.140625" style="95"/>
    <col min="9470" max="9470" width="13.85546875" style="95" customWidth="1"/>
    <col min="9471" max="9471" width="53.140625" style="95" customWidth="1"/>
    <col min="9472" max="9477" width="12.140625" style="95" customWidth="1"/>
    <col min="9478" max="9725" width="9.140625" style="95"/>
    <col min="9726" max="9726" width="13.85546875" style="95" customWidth="1"/>
    <col min="9727" max="9727" width="53.140625" style="95" customWidth="1"/>
    <col min="9728" max="9733" width="12.140625" style="95" customWidth="1"/>
    <col min="9734" max="9981" width="9.140625" style="95"/>
    <col min="9982" max="9982" width="13.85546875" style="95" customWidth="1"/>
    <col min="9983" max="9983" width="53.140625" style="95" customWidth="1"/>
    <col min="9984" max="9989" width="12.140625" style="95" customWidth="1"/>
    <col min="9990" max="10237" width="9.140625" style="95"/>
    <col min="10238" max="10238" width="13.85546875" style="95" customWidth="1"/>
    <col min="10239" max="10239" width="53.140625" style="95" customWidth="1"/>
    <col min="10240" max="10245" width="12.140625" style="95" customWidth="1"/>
    <col min="10246" max="10493" width="9.140625" style="95"/>
    <col min="10494" max="10494" width="13.85546875" style="95" customWidth="1"/>
    <col min="10495" max="10495" width="53.140625" style="95" customWidth="1"/>
    <col min="10496" max="10501" width="12.140625" style="95" customWidth="1"/>
    <col min="10502" max="10749" width="9.140625" style="95"/>
    <col min="10750" max="10750" width="13.85546875" style="95" customWidth="1"/>
    <col min="10751" max="10751" width="53.140625" style="95" customWidth="1"/>
    <col min="10752" max="10757" width="12.140625" style="95" customWidth="1"/>
    <col min="10758" max="11005" width="9.140625" style="95"/>
    <col min="11006" max="11006" width="13.85546875" style="95" customWidth="1"/>
    <col min="11007" max="11007" width="53.140625" style="95" customWidth="1"/>
    <col min="11008" max="11013" width="12.140625" style="95" customWidth="1"/>
    <col min="11014" max="11261" width="9.140625" style="95"/>
    <col min="11262" max="11262" width="13.85546875" style="95" customWidth="1"/>
    <col min="11263" max="11263" width="53.140625" style="95" customWidth="1"/>
    <col min="11264" max="11269" width="12.140625" style="95" customWidth="1"/>
    <col min="11270" max="11517" width="9.140625" style="95"/>
    <col min="11518" max="11518" width="13.85546875" style="95" customWidth="1"/>
    <col min="11519" max="11519" width="53.140625" style="95" customWidth="1"/>
    <col min="11520" max="11525" width="12.140625" style="95" customWidth="1"/>
    <col min="11526" max="11773" width="9.140625" style="95"/>
    <col min="11774" max="11774" width="13.85546875" style="95" customWidth="1"/>
    <col min="11775" max="11775" width="53.140625" style="95" customWidth="1"/>
    <col min="11776" max="11781" width="12.140625" style="95" customWidth="1"/>
    <col min="11782" max="12029" width="9.140625" style="95"/>
    <col min="12030" max="12030" width="13.85546875" style="95" customWidth="1"/>
    <col min="12031" max="12031" width="53.140625" style="95" customWidth="1"/>
    <col min="12032" max="12037" width="12.140625" style="95" customWidth="1"/>
    <col min="12038" max="12285" width="9.140625" style="95"/>
    <col min="12286" max="12286" width="13.85546875" style="95" customWidth="1"/>
    <col min="12287" max="12287" width="53.140625" style="95" customWidth="1"/>
    <col min="12288" max="12293" width="12.140625" style="95" customWidth="1"/>
    <col min="12294" max="12541" width="9.140625" style="95"/>
    <col min="12542" max="12542" width="13.85546875" style="95" customWidth="1"/>
    <col min="12543" max="12543" width="53.140625" style="95" customWidth="1"/>
    <col min="12544" max="12549" width="12.140625" style="95" customWidth="1"/>
    <col min="12550" max="12797" width="9.140625" style="95"/>
    <col min="12798" max="12798" width="13.85546875" style="95" customWidth="1"/>
    <col min="12799" max="12799" width="53.140625" style="95" customWidth="1"/>
    <col min="12800" max="12805" width="12.140625" style="95" customWidth="1"/>
    <col min="12806" max="13053" width="9.140625" style="95"/>
    <col min="13054" max="13054" width="13.85546875" style="95" customWidth="1"/>
    <col min="13055" max="13055" width="53.140625" style="95" customWidth="1"/>
    <col min="13056" max="13061" width="12.140625" style="95" customWidth="1"/>
    <col min="13062" max="13309" width="9.140625" style="95"/>
    <col min="13310" max="13310" width="13.85546875" style="95" customWidth="1"/>
    <col min="13311" max="13311" width="53.140625" style="95" customWidth="1"/>
    <col min="13312" max="13317" width="12.140625" style="95" customWidth="1"/>
    <col min="13318" max="13565" width="9.140625" style="95"/>
    <col min="13566" max="13566" width="13.85546875" style="95" customWidth="1"/>
    <col min="13567" max="13567" width="53.140625" style="95" customWidth="1"/>
    <col min="13568" max="13573" width="12.140625" style="95" customWidth="1"/>
    <col min="13574" max="13821" width="9.140625" style="95"/>
    <col min="13822" max="13822" width="13.85546875" style="95" customWidth="1"/>
    <col min="13823" max="13823" width="53.140625" style="95" customWidth="1"/>
    <col min="13824" max="13829" width="12.140625" style="95" customWidth="1"/>
    <col min="13830" max="14077" width="9.140625" style="95"/>
    <col min="14078" max="14078" width="13.85546875" style="95" customWidth="1"/>
    <col min="14079" max="14079" width="53.140625" style="95" customWidth="1"/>
    <col min="14080" max="14085" width="12.140625" style="95" customWidth="1"/>
    <col min="14086" max="14333" width="9.140625" style="95"/>
    <col min="14334" max="14334" width="13.85546875" style="95" customWidth="1"/>
    <col min="14335" max="14335" width="53.140625" style="95" customWidth="1"/>
    <col min="14336" max="14341" width="12.140625" style="95" customWidth="1"/>
    <col min="14342" max="14589" width="9.140625" style="95"/>
    <col min="14590" max="14590" width="13.85546875" style="95" customWidth="1"/>
    <col min="14591" max="14591" width="53.140625" style="95" customWidth="1"/>
    <col min="14592" max="14597" width="12.140625" style="95" customWidth="1"/>
    <col min="14598" max="14845" width="9.140625" style="95"/>
    <col min="14846" max="14846" width="13.85546875" style="95" customWidth="1"/>
    <col min="14847" max="14847" width="53.140625" style="95" customWidth="1"/>
    <col min="14848" max="14853" width="12.140625" style="95" customWidth="1"/>
    <col min="14854" max="15101" width="9.140625" style="95"/>
    <col min="15102" max="15102" width="13.85546875" style="95" customWidth="1"/>
    <col min="15103" max="15103" width="53.140625" style="95" customWidth="1"/>
    <col min="15104" max="15109" width="12.140625" style="95" customWidth="1"/>
    <col min="15110" max="15357" width="9.140625" style="95"/>
    <col min="15358" max="15358" width="13.85546875" style="95" customWidth="1"/>
    <col min="15359" max="15359" width="53.140625" style="95" customWidth="1"/>
    <col min="15360" max="15365" width="12.140625" style="95" customWidth="1"/>
    <col min="15366" max="15613" width="9.140625" style="95"/>
    <col min="15614" max="15614" width="13.85546875" style="95" customWidth="1"/>
    <col min="15615" max="15615" width="53.140625" style="95" customWidth="1"/>
    <col min="15616" max="15621" width="12.140625" style="95" customWidth="1"/>
    <col min="15622" max="15869" width="9.140625" style="95"/>
    <col min="15870" max="15870" width="13.85546875" style="95" customWidth="1"/>
    <col min="15871" max="15871" width="53.140625" style="95" customWidth="1"/>
    <col min="15872" max="15877" width="12.140625" style="95" customWidth="1"/>
    <col min="15878" max="16125" width="9.140625" style="95"/>
    <col min="16126" max="16126" width="13.85546875" style="95" customWidth="1"/>
    <col min="16127" max="16127" width="53.140625" style="95" customWidth="1"/>
    <col min="16128" max="16133" width="12.140625" style="95" customWidth="1"/>
    <col min="16134" max="16384" width="9.140625" style="95"/>
  </cols>
  <sheetData>
    <row r="1" spans="1:5" s="28" customFormat="1" ht="26.25" customHeight="1" thickBot="1">
      <c r="A1" s="49" t="s">
        <v>280</v>
      </c>
      <c r="B1" s="27"/>
      <c r="C1" s="268"/>
      <c r="D1" s="268"/>
      <c r="E1" s="268"/>
    </row>
    <row r="2" spans="1:5" s="2" customFormat="1" ht="21" customHeight="1" thickBot="1">
      <c r="A2" s="50" t="s">
        <v>2</v>
      </c>
      <c r="B2" s="260" t="s">
        <v>268</v>
      </c>
      <c r="C2" s="262" t="s">
        <v>269</v>
      </c>
      <c r="D2" s="263"/>
      <c r="E2" s="264"/>
    </row>
    <row r="3" spans="1:5" s="2" customFormat="1" ht="26.25" thickBot="1">
      <c r="A3" s="50" t="s">
        <v>32</v>
      </c>
      <c r="B3" s="261"/>
      <c r="C3" s="265"/>
      <c r="D3" s="266"/>
      <c r="E3" s="267"/>
    </row>
    <row r="4" spans="1:5" s="2" customFormat="1" ht="15.95" customHeight="1" thickBot="1">
      <c r="A4" s="29"/>
      <c r="B4" s="29"/>
      <c r="C4" s="1"/>
      <c r="D4" s="104"/>
      <c r="E4" s="1"/>
    </row>
    <row r="5" spans="1:5" ht="39" thickBot="1">
      <c r="A5" s="30" t="s">
        <v>34</v>
      </c>
      <c r="B5" s="31" t="s">
        <v>35</v>
      </c>
      <c r="C5" s="98" t="s">
        <v>36</v>
      </c>
      <c r="D5" s="105" t="s">
        <v>278</v>
      </c>
      <c r="E5" s="99" t="s">
        <v>279</v>
      </c>
    </row>
    <row r="6" spans="1:5" s="35" customFormat="1" ht="12.95" customHeight="1" thickBot="1">
      <c r="A6" s="32" t="s">
        <v>3</v>
      </c>
      <c r="B6" s="33" t="s">
        <v>4</v>
      </c>
      <c r="C6" s="33" t="s">
        <v>5</v>
      </c>
      <c r="D6" s="106" t="s">
        <v>6</v>
      </c>
      <c r="E6" s="34" t="s">
        <v>7</v>
      </c>
    </row>
    <row r="7" spans="1:5" s="35" customFormat="1" ht="15.95" customHeight="1" thickBot="1">
      <c r="A7" s="30"/>
      <c r="B7" s="30" t="s">
        <v>0</v>
      </c>
      <c r="C7" s="100"/>
      <c r="D7" s="106"/>
      <c r="E7" s="51"/>
    </row>
    <row r="8" spans="1:5" s="35" customFormat="1" ht="12" customHeight="1" thickBot="1">
      <c r="A8" s="40" t="s">
        <v>8</v>
      </c>
      <c r="B8" s="52" t="s">
        <v>37</v>
      </c>
      <c r="C8" s="70">
        <f t="shared" ref="C8" si="0">+C9+C10+C11+C12+C13+C14</f>
        <v>0</v>
      </c>
      <c r="D8" s="102"/>
      <c r="E8" s="71">
        <v>0</v>
      </c>
    </row>
    <row r="9" spans="1:5" s="3" customFormat="1" ht="12" customHeight="1">
      <c r="A9" s="36" t="s">
        <v>38</v>
      </c>
      <c r="B9" s="11" t="s">
        <v>39</v>
      </c>
      <c r="C9" s="72"/>
      <c r="D9" s="107"/>
      <c r="E9" s="73"/>
    </row>
    <row r="10" spans="1:5" s="38" customFormat="1" ht="12" customHeight="1">
      <c r="A10" s="37" t="s">
        <v>40</v>
      </c>
      <c r="B10" s="12" t="s">
        <v>41</v>
      </c>
      <c r="C10" s="74"/>
      <c r="D10" s="108"/>
      <c r="E10" s="75"/>
    </row>
    <row r="11" spans="1:5" s="38" customFormat="1" ht="12" customHeight="1">
      <c r="A11" s="37" t="s">
        <v>42</v>
      </c>
      <c r="B11" s="12" t="s">
        <v>43</v>
      </c>
      <c r="C11" s="74"/>
      <c r="D11" s="108"/>
      <c r="E11" s="75"/>
    </row>
    <row r="12" spans="1:5" s="38" customFormat="1" ht="12" customHeight="1">
      <c r="A12" s="37" t="s">
        <v>44</v>
      </c>
      <c r="B12" s="12" t="s">
        <v>45</v>
      </c>
      <c r="C12" s="74"/>
      <c r="D12" s="108"/>
      <c r="E12" s="75"/>
    </row>
    <row r="13" spans="1:5" s="38" customFormat="1" ht="12" customHeight="1">
      <c r="A13" s="37" t="s">
        <v>46</v>
      </c>
      <c r="B13" s="12" t="s">
        <v>47</v>
      </c>
      <c r="C13" s="74"/>
      <c r="D13" s="108"/>
      <c r="E13" s="75"/>
    </row>
    <row r="14" spans="1:5" s="3" customFormat="1" ht="12" customHeight="1" thickBot="1">
      <c r="A14" s="39" t="s">
        <v>48</v>
      </c>
      <c r="B14" s="13" t="s">
        <v>49</v>
      </c>
      <c r="C14" s="74"/>
      <c r="D14" s="108"/>
      <c r="E14" s="75"/>
    </row>
    <row r="15" spans="1:5" s="3" customFormat="1" ht="12" customHeight="1" thickBot="1">
      <c r="A15" s="40" t="s">
        <v>9</v>
      </c>
      <c r="B15" s="14" t="s">
        <v>50</v>
      </c>
      <c r="C15" s="70">
        <f t="shared" ref="C15" si="1">+C16+C17+C18+C19+C20</f>
        <v>0</v>
      </c>
      <c r="D15" s="102"/>
      <c r="E15" s="71"/>
    </row>
    <row r="16" spans="1:5" s="3" customFormat="1" ht="12" customHeight="1">
      <c r="A16" s="36" t="s">
        <v>51</v>
      </c>
      <c r="B16" s="11" t="s">
        <v>52</v>
      </c>
      <c r="C16" s="72"/>
      <c r="D16" s="107"/>
      <c r="E16" s="73"/>
    </row>
    <row r="17" spans="1:5" s="3" customFormat="1" ht="12" customHeight="1">
      <c r="A17" s="37" t="s">
        <v>53</v>
      </c>
      <c r="B17" s="12" t="s">
        <v>54</v>
      </c>
      <c r="C17" s="74"/>
      <c r="D17" s="108"/>
      <c r="E17" s="75"/>
    </row>
    <row r="18" spans="1:5" s="3" customFormat="1" ht="12" customHeight="1">
      <c r="A18" s="37" t="s">
        <v>55</v>
      </c>
      <c r="B18" s="12" t="s">
        <v>56</v>
      </c>
      <c r="C18" s="74"/>
      <c r="D18" s="108"/>
      <c r="E18" s="75"/>
    </row>
    <row r="19" spans="1:5" s="3" customFormat="1" ht="12" customHeight="1">
      <c r="A19" s="37" t="s">
        <v>57</v>
      </c>
      <c r="B19" s="12" t="s">
        <v>58</v>
      </c>
      <c r="C19" s="74"/>
      <c r="D19" s="108"/>
      <c r="E19" s="75"/>
    </row>
    <row r="20" spans="1:5" s="3" customFormat="1" ht="12" customHeight="1">
      <c r="A20" s="37" t="s">
        <v>59</v>
      </c>
      <c r="B20" s="12" t="s">
        <v>60</v>
      </c>
      <c r="C20" s="74"/>
      <c r="D20" s="108"/>
      <c r="E20" s="75"/>
    </row>
    <row r="21" spans="1:5" s="38" customFormat="1" ht="12" customHeight="1" thickBot="1">
      <c r="A21" s="39" t="s">
        <v>61</v>
      </c>
      <c r="B21" s="13" t="s">
        <v>62</v>
      </c>
      <c r="C21" s="76"/>
      <c r="D21" s="109"/>
      <c r="E21" s="77"/>
    </row>
    <row r="22" spans="1:5" s="38" customFormat="1" ht="12" customHeight="1" thickBot="1">
      <c r="A22" s="40" t="s">
        <v>11</v>
      </c>
      <c r="B22" s="52" t="s">
        <v>63</v>
      </c>
      <c r="C22" s="70">
        <f t="shared" ref="C22" si="2">+C23+C24+C25+C26+C27</f>
        <v>0</v>
      </c>
      <c r="D22" s="102"/>
      <c r="E22" s="71"/>
    </row>
    <row r="23" spans="1:5" s="38" customFormat="1" ht="12" customHeight="1">
      <c r="A23" s="36" t="s">
        <v>64</v>
      </c>
      <c r="B23" s="11" t="s">
        <v>65</v>
      </c>
      <c r="C23" s="72"/>
      <c r="D23" s="107"/>
      <c r="E23" s="73"/>
    </row>
    <row r="24" spans="1:5" s="3" customFormat="1" ht="12" customHeight="1">
      <c r="A24" s="37" t="s">
        <v>66</v>
      </c>
      <c r="B24" s="12" t="s">
        <v>67</v>
      </c>
      <c r="C24" s="74"/>
      <c r="D24" s="108"/>
      <c r="E24" s="75"/>
    </row>
    <row r="25" spans="1:5" s="38" customFormat="1" ht="12" customHeight="1">
      <c r="A25" s="37" t="s">
        <v>68</v>
      </c>
      <c r="B25" s="12" t="s">
        <v>69</v>
      </c>
      <c r="C25" s="74"/>
      <c r="D25" s="108"/>
      <c r="E25" s="75"/>
    </row>
    <row r="26" spans="1:5" s="38" customFormat="1" ht="12" customHeight="1">
      <c r="A26" s="37" t="s">
        <v>70</v>
      </c>
      <c r="B26" s="12" t="s">
        <v>71</v>
      </c>
      <c r="C26" s="74"/>
      <c r="D26" s="108"/>
      <c r="E26" s="75"/>
    </row>
    <row r="27" spans="1:5" s="38" customFormat="1" ht="12" customHeight="1">
      <c r="A27" s="37" t="s">
        <v>72</v>
      </c>
      <c r="B27" s="12" t="s">
        <v>73</v>
      </c>
      <c r="C27" s="74"/>
      <c r="D27" s="108"/>
      <c r="E27" s="75"/>
    </row>
    <row r="28" spans="1:5" s="38" customFormat="1" ht="12" customHeight="1" thickBot="1">
      <c r="A28" s="39" t="s">
        <v>74</v>
      </c>
      <c r="B28" s="13" t="s">
        <v>75</v>
      </c>
      <c r="C28" s="76"/>
      <c r="D28" s="109"/>
      <c r="E28" s="77"/>
    </row>
    <row r="29" spans="1:5" s="38" customFormat="1" ht="12" customHeight="1" thickBot="1">
      <c r="A29" s="40" t="s">
        <v>76</v>
      </c>
      <c r="B29" s="52" t="s">
        <v>77</v>
      </c>
      <c r="C29" s="70">
        <f t="shared" ref="C29" si="3">+C30+C31+C32+C33+C34+C35+C36</f>
        <v>0</v>
      </c>
      <c r="D29" s="110"/>
      <c r="E29" s="71"/>
    </row>
    <row r="30" spans="1:5" s="38" customFormat="1" ht="12" customHeight="1">
      <c r="A30" s="36" t="s">
        <v>78</v>
      </c>
      <c r="B30" s="11" t="s">
        <v>79</v>
      </c>
      <c r="C30" s="72"/>
      <c r="D30" s="111"/>
      <c r="E30" s="73"/>
    </row>
    <row r="31" spans="1:5" s="38" customFormat="1" ht="12" customHeight="1">
      <c r="A31" s="37" t="s">
        <v>80</v>
      </c>
      <c r="B31" s="12" t="s">
        <v>81</v>
      </c>
      <c r="C31" s="74"/>
      <c r="D31" s="112"/>
      <c r="E31" s="75"/>
    </row>
    <row r="32" spans="1:5" s="38" customFormat="1" ht="12" customHeight="1">
      <c r="A32" s="37" t="s">
        <v>82</v>
      </c>
      <c r="B32" s="12" t="s">
        <v>83</v>
      </c>
      <c r="C32" s="74"/>
      <c r="D32" s="112"/>
      <c r="E32" s="75"/>
    </row>
    <row r="33" spans="1:5" s="38" customFormat="1" ht="12" customHeight="1">
      <c r="A33" s="37" t="s">
        <v>84</v>
      </c>
      <c r="B33" s="12" t="s">
        <v>85</v>
      </c>
      <c r="C33" s="74"/>
      <c r="D33" s="112"/>
      <c r="E33" s="75"/>
    </row>
    <row r="34" spans="1:5" s="38" customFormat="1" ht="12" customHeight="1">
      <c r="A34" s="37" t="s">
        <v>86</v>
      </c>
      <c r="B34" s="12" t="s">
        <v>87</v>
      </c>
      <c r="C34" s="74"/>
      <c r="D34" s="112"/>
      <c r="E34" s="75"/>
    </row>
    <row r="35" spans="1:5" s="38" customFormat="1" ht="12" customHeight="1">
      <c r="A35" s="37" t="s">
        <v>88</v>
      </c>
      <c r="B35" s="12" t="s">
        <v>89</v>
      </c>
      <c r="C35" s="74"/>
      <c r="D35" s="112"/>
      <c r="E35" s="75"/>
    </row>
    <row r="36" spans="1:5" s="38" customFormat="1" ht="12" customHeight="1" thickBot="1">
      <c r="A36" s="39" t="s">
        <v>90</v>
      </c>
      <c r="B36" s="13" t="s">
        <v>91</v>
      </c>
      <c r="C36" s="76"/>
      <c r="D36" s="113"/>
      <c r="E36" s="77"/>
    </row>
    <row r="37" spans="1:5" s="38" customFormat="1" ht="12" customHeight="1" thickBot="1">
      <c r="A37" s="40" t="s">
        <v>14</v>
      </c>
      <c r="B37" s="52" t="s">
        <v>92</v>
      </c>
      <c r="C37" s="70">
        <f t="shared" ref="C37" si="4">SUM(C38:C48)</f>
        <v>5246000</v>
      </c>
      <c r="D37" s="102">
        <f>+E37-C37</f>
        <v>0</v>
      </c>
      <c r="E37" s="71">
        <f t="shared" ref="E37" si="5">SUM(E38:E48)</f>
        <v>5246000</v>
      </c>
    </row>
    <row r="38" spans="1:5" s="38" customFormat="1" ht="12" customHeight="1">
      <c r="A38" s="36" t="s">
        <v>93</v>
      </c>
      <c r="B38" s="11" t="s">
        <v>94</v>
      </c>
      <c r="C38" s="72"/>
      <c r="D38" s="107"/>
      <c r="E38" s="73"/>
    </row>
    <row r="39" spans="1:5" s="38" customFormat="1" ht="12" customHeight="1">
      <c r="A39" s="37" t="s">
        <v>95</v>
      </c>
      <c r="B39" s="12" t="s">
        <v>96</v>
      </c>
      <c r="C39" s="74">
        <v>420000</v>
      </c>
      <c r="D39" s="108">
        <f>+E39-C39</f>
        <v>0</v>
      </c>
      <c r="E39" s="75">
        <v>420000</v>
      </c>
    </row>
    <row r="40" spans="1:5" s="38" customFormat="1" ht="12" customHeight="1">
      <c r="A40" s="37" t="s">
        <v>97</v>
      </c>
      <c r="B40" s="12" t="s">
        <v>98</v>
      </c>
      <c r="C40" s="74"/>
      <c r="D40" s="108"/>
      <c r="E40" s="75"/>
    </row>
    <row r="41" spans="1:5" s="38" customFormat="1" ht="12" customHeight="1">
      <c r="A41" s="37" t="s">
        <v>99</v>
      </c>
      <c r="B41" s="12" t="s">
        <v>100</v>
      </c>
      <c r="C41" s="74"/>
      <c r="D41" s="108"/>
      <c r="E41" s="75"/>
    </row>
    <row r="42" spans="1:5" s="38" customFormat="1" ht="12" customHeight="1">
      <c r="A42" s="37" t="s">
        <v>101</v>
      </c>
      <c r="B42" s="12" t="s">
        <v>102</v>
      </c>
      <c r="C42" s="74">
        <v>3800000</v>
      </c>
      <c r="D42" s="108">
        <f>+E42-C42</f>
        <v>0</v>
      </c>
      <c r="E42" s="75">
        <v>3800000</v>
      </c>
    </row>
    <row r="43" spans="1:5" s="38" customFormat="1" ht="12" customHeight="1">
      <c r="A43" s="37" t="s">
        <v>103</v>
      </c>
      <c r="B43" s="12" t="s">
        <v>104</v>
      </c>
      <c r="C43" s="74">
        <v>1026000</v>
      </c>
      <c r="D43" s="108">
        <f>+E43-C43</f>
        <v>0</v>
      </c>
      <c r="E43" s="75">
        <v>1026000</v>
      </c>
    </row>
    <row r="44" spans="1:5" s="38" customFormat="1" ht="12" customHeight="1">
      <c r="A44" s="37" t="s">
        <v>105</v>
      </c>
      <c r="B44" s="12" t="s">
        <v>106</v>
      </c>
      <c r="C44" s="74"/>
      <c r="D44" s="108"/>
      <c r="E44" s="75"/>
    </row>
    <row r="45" spans="1:5" s="38" customFormat="1" ht="12" customHeight="1">
      <c r="A45" s="37" t="s">
        <v>107</v>
      </c>
      <c r="B45" s="12" t="s">
        <v>108</v>
      </c>
      <c r="C45" s="74"/>
      <c r="D45" s="108"/>
      <c r="E45" s="75"/>
    </row>
    <row r="46" spans="1:5" s="38" customFormat="1" ht="12" customHeight="1">
      <c r="A46" s="37" t="s">
        <v>109</v>
      </c>
      <c r="B46" s="12" t="s">
        <v>110</v>
      </c>
      <c r="C46" s="74"/>
      <c r="D46" s="114"/>
      <c r="E46" s="75"/>
    </row>
    <row r="47" spans="1:5" s="38" customFormat="1" ht="12" customHeight="1">
      <c r="A47" s="39" t="s">
        <v>111</v>
      </c>
      <c r="B47" s="13" t="s">
        <v>112</v>
      </c>
      <c r="C47" s="76"/>
      <c r="D47" s="115"/>
      <c r="E47" s="77"/>
    </row>
    <row r="48" spans="1:5" s="38" customFormat="1" ht="12" customHeight="1" thickBot="1">
      <c r="A48" s="39" t="s">
        <v>113</v>
      </c>
      <c r="B48" s="13" t="s">
        <v>114</v>
      </c>
      <c r="C48" s="76"/>
      <c r="D48" s="115"/>
      <c r="E48" s="77"/>
    </row>
    <row r="49" spans="1:5" s="38" customFormat="1" ht="12" customHeight="1" thickBot="1">
      <c r="A49" s="40" t="s">
        <v>16</v>
      </c>
      <c r="B49" s="52" t="s">
        <v>115</v>
      </c>
      <c r="C49" s="70">
        <f t="shared" ref="C49" si="6">SUM(C50:C54)</f>
        <v>0</v>
      </c>
      <c r="D49" s="102"/>
      <c r="E49" s="71"/>
    </row>
    <row r="50" spans="1:5" s="38" customFormat="1" ht="12" customHeight="1">
      <c r="A50" s="36" t="s">
        <v>116</v>
      </c>
      <c r="B50" s="11" t="s">
        <v>117</v>
      </c>
      <c r="C50" s="72"/>
      <c r="D50" s="116"/>
      <c r="E50" s="73"/>
    </row>
    <row r="51" spans="1:5" s="38" customFormat="1" ht="12" customHeight="1">
      <c r="A51" s="37" t="s">
        <v>118</v>
      </c>
      <c r="B51" s="12" t="s">
        <v>119</v>
      </c>
      <c r="C51" s="74"/>
      <c r="D51" s="114"/>
      <c r="E51" s="75"/>
    </row>
    <row r="52" spans="1:5" s="38" customFormat="1" ht="12" customHeight="1">
      <c r="A52" s="37" t="s">
        <v>120</v>
      </c>
      <c r="B52" s="12" t="s">
        <v>121</v>
      </c>
      <c r="C52" s="74"/>
      <c r="D52" s="114"/>
      <c r="E52" s="75"/>
    </row>
    <row r="53" spans="1:5" s="38" customFormat="1" ht="12" customHeight="1">
      <c r="A53" s="37" t="s">
        <v>122</v>
      </c>
      <c r="B53" s="12" t="s">
        <v>123</v>
      </c>
      <c r="C53" s="74"/>
      <c r="D53" s="114"/>
      <c r="E53" s="75"/>
    </row>
    <row r="54" spans="1:5" s="38" customFormat="1" ht="12" customHeight="1" thickBot="1">
      <c r="A54" s="39" t="s">
        <v>124</v>
      </c>
      <c r="B54" s="13" t="s">
        <v>125</v>
      </c>
      <c r="C54" s="76"/>
      <c r="D54" s="115"/>
      <c r="E54" s="77"/>
    </row>
    <row r="55" spans="1:5" s="38" customFormat="1" ht="12" customHeight="1" thickBot="1">
      <c r="A55" s="40" t="s">
        <v>126</v>
      </c>
      <c r="B55" s="52" t="s">
        <v>127</v>
      </c>
      <c r="C55" s="70">
        <f t="shared" ref="C55" si="7">SUM(C56:C58)</f>
        <v>0</v>
      </c>
      <c r="D55" s="102"/>
      <c r="E55" s="71"/>
    </row>
    <row r="56" spans="1:5" s="38" customFormat="1" ht="12" customHeight="1">
      <c r="A56" s="36" t="s">
        <v>128</v>
      </c>
      <c r="B56" s="11" t="s">
        <v>129</v>
      </c>
      <c r="C56" s="72"/>
      <c r="D56" s="107"/>
      <c r="E56" s="73"/>
    </row>
    <row r="57" spans="1:5" s="38" customFormat="1" ht="12" customHeight="1">
      <c r="A57" s="37" t="s">
        <v>130</v>
      </c>
      <c r="B57" s="12" t="s">
        <v>131</v>
      </c>
      <c r="C57" s="74"/>
      <c r="D57" s="108"/>
      <c r="E57" s="75"/>
    </row>
    <row r="58" spans="1:5" s="38" customFormat="1" ht="12" customHeight="1">
      <c r="A58" s="37" t="s">
        <v>132</v>
      </c>
      <c r="B58" s="12" t="s">
        <v>133</v>
      </c>
      <c r="C58" s="74"/>
      <c r="D58" s="108"/>
      <c r="E58" s="75"/>
    </row>
    <row r="59" spans="1:5" s="38" customFormat="1" ht="12" customHeight="1" thickBot="1">
      <c r="A59" s="39" t="s">
        <v>134</v>
      </c>
      <c r="B59" s="13" t="s">
        <v>135</v>
      </c>
      <c r="C59" s="76"/>
      <c r="D59" s="109"/>
      <c r="E59" s="77"/>
    </row>
    <row r="60" spans="1:5" s="38" customFormat="1" ht="12" customHeight="1" thickBot="1">
      <c r="A60" s="40" t="s">
        <v>19</v>
      </c>
      <c r="B60" s="14" t="s">
        <v>136</v>
      </c>
      <c r="C60" s="70">
        <f t="shared" ref="C60" si="8">SUM(C61:C63)</f>
        <v>0</v>
      </c>
      <c r="D60" s="102"/>
      <c r="E60" s="71"/>
    </row>
    <row r="61" spans="1:5" s="38" customFormat="1" ht="12" customHeight="1">
      <c r="A61" s="36" t="s">
        <v>137</v>
      </c>
      <c r="B61" s="11" t="s">
        <v>138</v>
      </c>
      <c r="C61" s="74"/>
      <c r="D61" s="114"/>
      <c r="E61" s="75"/>
    </row>
    <row r="62" spans="1:5" s="38" customFormat="1" ht="12" customHeight="1">
      <c r="A62" s="37" t="s">
        <v>139</v>
      </c>
      <c r="B62" s="12" t="s">
        <v>140</v>
      </c>
      <c r="C62" s="74"/>
      <c r="D62" s="114"/>
      <c r="E62" s="75"/>
    </row>
    <row r="63" spans="1:5" s="38" customFormat="1" ht="12" customHeight="1">
      <c r="A63" s="37" t="s">
        <v>141</v>
      </c>
      <c r="B63" s="12" t="s">
        <v>142</v>
      </c>
      <c r="C63" s="74"/>
      <c r="D63" s="114"/>
      <c r="E63" s="75"/>
    </row>
    <row r="64" spans="1:5" s="38" customFormat="1" ht="12" customHeight="1" thickBot="1">
      <c r="A64" s="39" t="s">
        <v>143</v>
      </c>
      <c r="B64" s="13" t="s">
        <v>144</v>
      </c>
      <c r="C64" s="74"/>
      <c r="D64" s="114"/>
      <c r="E64" s="75"/>
    </row>
    <row r="65" spans="1:5" s="38" customFormat="1" ht="12" customHeight="1" thickBot="1">
      <c r="A65" s="40" t="s">
        <v>20</v>
      </c>
      <c r="B65" s="52" t="s">
        <v>145</v>
      </c>
      <c r="C65" s="70">
        <f t="shared" ref="C65" si="9">+C8+C15+C22+C29+C37+C49+C55+C60</f>
        <v>5246000</v>
      </c>
      <c r="D65" s="117">
        <f t="shared" ref="D65:E65" si="10">+D8+D15+D22+D29+D37+D49+D55+D60</f>
        <v>0</v>
      </c>
      <c r="E65" s="71">
        <f t="shared" si="10"/>
        <v>5246000</v>
      </c>
    </row>
    <row r="66" spans="1:5" s="38" customFormat="1" ht="12" customHeight="1" thickBot="1">
      <c r="A66" s="15" t="s">
        <v>146</v>
      </c>
      <c r="B66" s="14" t="s">
        <v>147</v>
      </c>
      <c r="C66" s="70">
        <f t="shared" ref="C66" si="11">SUM(C67:C69)</f>
        <v>0</v>
      </c>
      <c r="D66" s="102"/>
      <c r="E66" s="71"/>
    </row>
    <row r="67" spans="1:5" s="38" customFormat="1" ht="12" customHeight="1">
      <c r="A67" s="36" t="s">
        <v>148</v>
      </c>
      <c r="B67" s="11" t="s">
        <v>149</v>
      </c>
      <c r="C67" s="74"/>
      <c r="D67" s="114"/>
      <c r="E67" s="75"/>
    </row>
    <row r="68" spans="1:5" s="38" customFormat="1" ht="12" customHeight="1">
      <c r="A68" s="37" t="s">
        <v>150</v>
      </c>
      <c r="B68" s="12" t="s">
        <v>151</v>
      </c>
      <c r="C68" s="74"/>
      <c r="D68" s="114"/>
      <c r="E68" s="75"/>
    </row>
    <row r="69" spans="1:5" s="38" customFormat="1" ht="12" customHeight="1" thickBot="1">
      <c r="A69" s="39" t="s">
        <v>152</v>
      </c>
      <c r="B69" s="16" t="s">
        <v>153</v>
      </c>
      <c r="C69" s="74"/>
      <c r="D69" s="118"/>
      <c r="E69" s="75"/>
    </row>
    <row r="70" spans="1:5" s="38" customFormat="1" ht="12" customHeight="1" thickBot="1">
      <c r="A70" s="15" t="s">
        <v>154</v>
      </c>
      <c r="B70" s="14" t="s">
        <v>155</v>
      </c>
      <c r="C70" s="70">
        <f t="shared" ref="C70" si="12">SUM(C71:C74)</f>
        <v>0</v>
      </c>
      <c r="D70" s="119"/>
      <c r="E70" s="71"/>
    </row>
    <row r="71" spans="1:5" s="38" customFormat="1" ht="12" customHeight="1">
      <c r="A71" s="36" t="s">
        <v>156</v>
      </c>
      <c r="B71" s="11" t="s">
        <v>157</v>
      </c>
      <c r="C71" s="74"/>
      <c r="D71" s="120"/>
      <c r="E71" s="75"/>
    </row>
    <row r="72" spans="1:5" s="38" customFormat="1" ht="12" customHeight="1">
      <c r="A72" s="37" t="s">
        <v>158</v>
      </c>
      <c r="B72" s="12" t="s">
        <v>159</v>
      </c>
      <c r="C72" s="74"/>
      <c r="D72" s="120"/>
      <c r="E72" s="75"/>
    </row>
    <row r="73" spans="1:5" s="38" customFormat="1" ht="12" customHeight="1">
      <c r="A73" s="37" t="s">
        <v>160</v>
      </c>
      <c r="B73" s="12" t="s">
        <v>161</v>
      </c>
      <c r="C73" s="74"/>
      <c r="D73" s="120"/>
      <c r="E73" s="75"/>
    </row>
    <row r="74" spans="1:5" s="38" customFormat="1" ht="12" customHeight="1" thickBot="1">
      <c r="A74" s="39" t="s">
        <v>162</v>
      </c>
      <c r="B74" s="13" t="s">
        <v>163</v>
      </c>
      <c r="C74" s="74"/>
      <c r="D74" s="120"/>
      <c r="E74" s="75"/>
    </row>
    <row r="75" spans="1:5" s="38" customFormat="1" ht="12" customHeight="1" thickBot="1">
      <c r="A75" s="15" t="s">
        <v>164</v>
      </c>
      <c r="B75" s="14" t="s">
        <v>165</v>
      </c>
      <c r="C75" s="70">
        <f t="shared" ref="C75" si="13">SUM(C76:C77)</f>
        <v>171381</v>
      </c>
      <c r="D75" s="119">
        <f>+E75-C75</f>
        <v>0</v>
      </c>
      <c r="E75" s="71">
        <f t="shared" ref="E75" si="14">SUM(E76:E77)</f>
        <v>171381</v>
      </c>
    </row>
    <row r="76" spans="1:5" s="38" customFormat="1" ht="12" customHeight="1">
      <c r="A76" s="36" t="s">
        <v>166</v>
      </c>
      <c r="B76" s="11" t="s">
        <v>167</v>
      </c>
      <c r="C76" s="74">
        <v>171381</v>
      </c>
      <c r="D76" s="120">
        <f>+E76-C76</f>
        <v>0</v>
      </c>
      <c r="E76" s="75">
        <v>171381</v>
      </c>
    </row>
    <row r="77" spans="1:5" s="38" customFormat="1" ht="12" customHeight="1" thickBot="1">
      <c r="A77" s="39" t="s">
        <v>168</v>
      </c>
      <c r="B77" s="13" t="s">
        <v>169</v>
      </c>
      <c r="C77" s="74"/>
      <c r="D77" s="120"/>
      <c r="E77" s="75"/>
    </row>
    <row r="78" spans="1:5" s="3" customFormat="1" ht="12" customHeight="1" thickBot="1">
      <c r="A78" s="15" t="s">
        <v>170</v>
      </c>
      <c r="B78" s="14" t="s">
        <v>171</v>
      </c>
      <c r="C78" s="70">
        <f t="shared" ref="C78" si="15">SUM(C79:C82)</f>
        <v>80091270</v>
      </c>
      <c r="D78" s="119">
        <f>+E78-C78</f>
        <v>1568708</v>
      </c>
      <c r="E78" s="71">
        <f t="shared" ref="E78" si="16">SUM(E79:E82)</f>
        <v>81659978</v>
      </c>
    </row>
    <row r="79" spans="1:5" s="38" customFormat="1" ht="12" customHeight="1">
      <c r="A79" s="36" t="s">
        <v>172</v>
      </c>
      <c r="B79" s="11" t="s">
        <v>173</v>
      </c>
      <c r="C79" s="74"/>
      <c r="D79" s="120"/>
      <c r="E79" s="75"/>
    </row>
    <row r="80" spans="1:5" s="38" customFormat="1" ht="12" customHeight="1">
      <c r="A80" s="37" t="s">
        <v>174</v>
      </c>
      <c r="B80" s="12" t="s">
        <v>175</v>
      </c>
      <c r="C80" s="74"/>
      <c r="D80" s="120"/>
      <c r="E80" s="75"/>
    </row>
    <row r="81" spans="1:5" s="38" customFormat="1" ht="12" customHeight="1">
      <c r="A81" s="39" t="s">
        <v>176</v>
      </c>
      <c r="B81" s="13" t="s">
        <v>177</v>
      </c>
      <c r="C81" s="74"/>
      <c r="D81" s="120"/>
      <c r="E81" s="75"/>
    </row>
    <row r="82" spans="1:5" s="38" customFormat="1" ht="12" customHeight="1" thickBot="1">
      <c r="A82" s="47" t="s">
        <v>271</v>
      </c>
      <c r="B82" s="53" t="s">
        <v>272</v>
      </c>
      <c r="C82" s="78">
        <v>80091270</v>
      </c>
      <c r="D82" s="121">
        <f>+E82-C82</f>
        <v>1568708</v>
      </c>
      <c r="E82" s="79">
        <v>81659978</v>
      </c>
    </row>
    <row r="83" spans="1:5" s="38" customFormat="1" ht="12" customHeight="1" thickBot="1">
      <c r="A83" s="15" t="s">
        <v>178</v>
      </c>
      <c r="B83" s="14" t="s">
        <v>179</v>
      </c>
      <c r="C83" s="70">
        <f t="shared" ref="C83" si="17">SUM(C84:C87)</f>
        <v>0</v>
      </c>
      <c r="D83" s="119"/>
      <c r="E83" s="71"/>
    </row>
    <row r="84" spans="1:5" s="38" customFormat="1" ht="12" customHeight="1">
      <c r="A84" s="17" t="s">
        <v>180</v>
      </c>
      <c r="B84" s="11" t="s">
        <v>181</v>
      </c>
      <c r="C84" s="74"/>
      <c r="D84" s="120"/>
      <c r="E84" s="75"/>
    </row>
    <row r="85" spans="1:5" s="38" customFormat="1" ht="12" customHeight="1">
      <c r="A85" s="18" t="s">
        <v>182</v>
      </c>
      <c r="B85" s="12" t="s">
        <v>183</v>
      </c>
      <c r="C85" s="74"/>
      <c r="D85" s="120"/>
      <c r="E85" s="75"/>
    </row>
    <row r="86" spans="1:5" s="38" customFormat="1" ht="12" customHeight="1">
      <c r="A86" s="18" t="s">
        <v>184</v>
      </c>
      <c r="B86" s="12" t="s">
        <v>185</v>
      </c>
      <c r="C86" s="74"/>
      <c r="D86" s="120"/>
      <c r="E86" s="75"/>
    </row>
    <row r="87" spans="1:5" s="3" customFormat="1" ht="12" customHeight="1" thickBot="1">
      <c r="A87" s="19" t="s">
        <v>186</v>
      </c>
      <c r="B87" s="13" t="s">
        <v>187</v>
      </c>
      <c r="C87" s="74"/>
      <c r="D87" s="120"/>
      <c r="E87" s="75"/>
    </row>
    <row r="88" spans="1:5" s="3" customFormat="1" ht="12" customHeight="1" thickBot="1">
      <c r="A88" s="15" t="s">
        <v>188</v>
      </c>
      <c r="B88" s="14" t="s">
        <v>189</v>
      </c>
      <c r="C88" s="80"/>
      <c r="D88" s="122"/>
      <c r="E88" s="71"/>
    </row>
    <row r="89" spans="1:5" s="3" customFormat="1" ht="12" customHeight="1" thickBot="1">
      <c r="A89" s="15" t="s">
        <v>190</v>
      </c>
      <c r="B89" s="14" t="s">
        <v>26</v>
      </c>
      <c r="C89" s="80"/>
      <c r="D89" s="122"/>
      <c r="E89" s="71"/>
    </row>
    <row r="90" spans="1:5" s="3" customFormat="1" ht="12" customHeight="1" thickBot="1">
      <c r="A90" s="15" t="s">
        <v>191</v>
      </c>
      <c r="B90" s="20" t="s">
        <v>192</v>
      </c>
      <c r="C90" s="70">
        <f t="shared" ref="C90" si="18">+C66+C70+C75+C78+C83+C89+C88</f>
        <v>80262651</v>
      </c>
      <c r="D90" s="110">
        <f>+E90-C90</f>
        <v>1568708</v>
      </c>
      <c r="E90" s="71">
        <f t="shared" ref="E90" si="19">+E66+E70+E75+E78+E83+E89+E88</f>
        <v>81831359</v>
      </c>
    </row>
    <row r="91" spans="1:5" s="3" customFormat="1" ht="12" customHeight="1" thickBot="1">
      <c r="A91" s="21" t="s">
        <v>193</v>
      </c>
      <c r="B91" s="22" t="s">
        <v>194</v>
      </c>
      <c r="C91" s="70">
        <f t="shared" ref="C91" si="20">+C65+C90</f>
        <v>85508651</v>
      </c>
      <c r="D91" s="110">
        <f>+E91-C91</f>
        <v>1568708</v>
      </c>
      <c r="E91" s="71">
        <f t="shared" ref="E91" si="21">+E65+E90</f>
        <v>87077359</v>
      </c>
    </row>
    <row r="92" spans="1:5" s="38" customFormat="1" ht="15" customHeight="1">
      <c r="A92" s="54"/>
      <c r="B92" s="55"/>
      <c r="C92" s="42"/>
      <c r="D92" s="123"/>
    </row>
    <row r="93" spans="1:5" s="35" customFormat="1" ht="16.5" customHeight="1" thickBot="1">
      <c r="A93" s="103"/>
      <c r="B93" s="103" t="s">
        <v>1</v>
      </c>
      <c r="C93" s="103"/>
      <c r="D93" s="124"/>
      <c r="E93" s="103"/>
    </row>
    <row r="94" spans="1:5" s="3" customFormat="1" ht="12" customHeight="1" thickBot="1">
      <c r="A94" s="43" t="s">
        <v>8</v>
      </c>
      <c r="B94" s="44" t="s">
        <v>274</v>
      </c>
      <c r="C94" s="96">
        <f t="shared" ref="C94" si="22">+C95+C96+C97+C98+C99+C112</f>
        <v>85208651</v>
      </c>
      <c r="D94" s="125">
        <f>+E94-C94</f>
        <v>1568708</v>
      </c>
      <c r="E94" s="97">
        <f t="shared" ref="E94" si="23">+E95+E96+E97+E98+E99+E112</f>
        <v>86777359</v>
      </c>
    </row>
    <row r="95" spans="1:5" ht="12" customHeight="1">
      <c r="A95" s="45" t="s">
        <v>38</v>
      </c>
      <c r="B95" s="56" t="s">
        <v>195</v>
      </c>
      <c r="C95" s="81">
        <v>49761000</v>
      </c>
      <c r="D95" s="126">
        <f>+E95-C95</f>
        <v>1597346</v>
      </c>
      <c r="E95" s="82">
        <v>51358346</v>
      </c>
    </row>
    <row r="96" spans="1:5" ht="12" customHeight="1">
      <c r="A96" s="37" t="s">
        <v>40</v>
      </c>
      <c r="B96" s="57" t="s">
        <v>10</v>
      </c>
      <c r="C96" s="74">
        <v>11873400</v>
      </c>
      <c r="D96" s="112">
        <f>+E96-C96</f>
        <v>0</v>
      </c>
      <c r="E96" s="75">
        <v>11873400</v>
      </c>
    </row>
    <row r="97" spans="1:5" ht="12" customHeight="1">
      <c r="A97" s="37" t="s">
        <v>42</v>
      </c>
      <c r="B97" s="57" t="s">
        <v>196</v>
      </c>
      <c r="C97" s="76">
        <v>23574251</v>
      </c>
      <c r="D97" s="112">
        <f>+E97-C97</f>
        <v>-28638</v>
      </c>
      <c r="E97" s="77">
        <v>23545613</v>
      </c>
    </row>
    <row r="98" spans="1:5" ht="12" customHeight="1">
      <c r="A98" s="37" t="s">
        <v>44</v>
      </c>
      <c r="B98" s="58" t="s">
        <v>13</v>
      </c>
      <c r="C98" s="76"/>
      <c r="D98" s="109"/>
      <c r="E98" s="77"/>
    </row>
    <row r="99" spans="1:5" ht="12" customHeight="1">
      <c r="A99" s="37" t="s">
        <v>197</v>
      </c>
      <c r="B99" s="59" t="s">
        <v>15</v>
      </c>
      <c r="C99" s="76"/>
      <c r="D99" s="109"/>
      <c r="E99" s="77"/>
    </row>
    <row r="100" spans="1:5" ht="12" customHeight="1">
      <c r="A100" s="37" t="s">
        <v>48</v>
      </c>
      <c r="B100" s="57" t="s">
        <v>198</v>
      </c>
      <c r="C100" s="76"/>
      <c r="D100" s="109"/>
      <c r="E100" s="77"/>
    </row>
    <row r="101" spans="1:5" ht="12" customHeight="1">
      <c r="A101" s="37" t="s">
        <v>199</v>
      </c>
      <c r="B101" s="60" t="s">
        <v>200</v>
      </c>
      <c r="C101" s="76"/>
      <c r="D101" s="109"/>
      <c r="E101" s="77"/>
    </row>
    <row r="102" spans="1:5" ht="12" customHeight="1">
      <c r="A102" s="37" t="s">
        <v>201</v>
      </c>
      <c r="B102" s="60" t="s">
        <v>202</v>
      </c>
      <c r="C102" s="76"/>
      <c r="D102" s="109"/>
      <c r="E102" s="77"/>
    </row>
    <row r="103" spans="1:5" ht="12" customHeight="1">
      <c r="A103" s="37" t="s">
        <v>203</v>
      </c>
      <c r="B103" s="60" t="s">
        <v>204</v>
      </c>
      <c r="C103" s="76"/>
      <c r="D103" s="109"/>
      <c r="E103" s="77"/>
    </row>
    <row r="104" spans="1:5" ht="12" customHeight="1">
      <c r="A104" s="37" t="s">
        <v>205</v>
      </c>
      <c r="B104" s="61" t="s">
        <v>206</v>
      </c>
      <c r="C104" s="76"/>
      <c r="D104" s="109"/>
      <c r="E104" s="77"/>
    </row>
    <row r="105" spans="1:5" ht="12" customHeight="1">
      <c r="A105" s="37" t="s">
        <v>207</v>
      </c>
      <c r="B105" s="61" t="s">
        <v>208</v>
      </c>
      <c r="C105" s="76"/>
      <c r="D105" s="109"/>
      <c r="E105" s="77"/>
    </row>
    <row r="106" spans="1:5" ht="12" customHeight="1">
      <c r="A106" s="37" t="s">
        <v>209</v>
      </c>
      <c r="B106" s="60" t="s">
        <v>210</v>
      </c>
      <c r="C106" s="76"/>
      <c r="D106" s="109"/>
      <c r="E106" s="77"/>
    </row>
    <row r="107" spans="1:5" ht="12" customHeight="1">
      <c r="A107" s="37" t="s">
        <v>211</v>
      </c>
      <c r="B107" s="60" t="s">
        <v>212</v>
      </c>
      <c r="C107" s="76"/>
      <c r="D107" s="109"/>
      <c r="E107" s="77"/>
    </row>
    <row r="108" spans="1:5" ht="12" customHeight="1">
      <c r="A108" s="37" t="s">
        <v>213</v>
      </c>
      <c r="B108" s="61" t="s">
        <v>214</v>
      </c>
      <c r="C108" s="74"/>
      <c r="D108" s="109"/>
      <c r="E108" s="77"/>
    </row>
    <row r="109" spans="1:5" ht="12" customHeight="1">
      <c r="A109" s="46" t="s">
        <v>215</v>
      </c>
      <c r="B109" s="63" t="s">
        <v>216</v>
      </c>
      <c r="C109" s="76"/>
      <c r="D109" s="109"/>
      <c r="E109" s="77"/>
    </row>
    <row r="110" spans="1:5" ht="12" customHeight="1">
      <c r="A110" s="37" t="s">
        <v>217</v>
      </c>
      <c r="B110" s="63" t="s">
        <v>218</v>
      </c>
      <c r="C110" s="76"/>
      <c r="D110" s="109"/>
      <c r="E110" s="77"/>
    </row>
    <row r="111" spans="1:5" ht="12" customHeight="1">
      <c r="A111" s="37" t="s">
        <v>219</v>
      </c>
      <c r="B111" s="61" t="s">
        <v>220</v>
      </c>
      <c r="C111" s="74"/>
      <c r="D111" s="108"/>
      <c r="E111" s="75"/>
    </row>
    <row r="112" spans="1:5" ht="12" customHeight="1">
      <c r="A112" s="37" t="s">
        <v>221</v>
      </c>
      <c r="B112" s="58" t="s">
        <v>17</v>
      </c>
      <c r="C112" s="74"/>
      <c r="D112" s="108"/>
      <c r="E112" s="75"/>
    </row>
    <row r="113" spans="1:5" ht="12" customHeight="1">
      <c r="A113" s="39" t="s">
        <v>222</v>
      </c>
      <c r="B113" s="57" t="s">
        <v>223</v>
      </c>
      <c r="C113" s="76"/>
      <c r="D113" s="109"/>
      <c r="E113" s="77"/>
    </row>
    <row r="114" spans="1:5" ht="12" customHeight="1" thickBot="1">
      <c r="A114" s="47" t="s">
        <v>224</v>
      </c>
      <c r="B114" s="64" t="s">
        <v>225</v>
      </c>
      <c r="C114" s="83"/>
      <c r="D114" s="127"/>
      <c r="E114" s="84"/>
    </row>
    <row r="115" spans="1:5" ht="12" customHeight="1" thickBot="1">
      <c r="A115" s="40" t="s">
        <v>9</v>
      </c>
      <c r="B115" s="41" t="s">
        <v>275</v>
      </c>
      <c r="C115" s="70">
        <f t="shared" ref="C115" si="24">+C116+C118+C120</f>
        <v>300000</v>
      </c>
      <c r="D115" s="102">
        <f>+E115-C115</f>
        <v>0</v>
      </c>
      <c r="E115" s="71">
        <f t="shared" ref="E115" si="25">+E116+E118+E120</f>
        <v>300000</v>
      </c>
    </row>
    <row r="116" spans="1:5" ht="12" customHeight="1">
      <c r="A116" s="36" t="s">
        <v>51</v>
      </c>
      <c r="B116" s="57" t="s">
        <v>27</v>
      </c>
      <c r="C116" s="72">
        <v>300000</v>
      </c>
      <c r="D116" s="107">
        <f>+E116-C116</f>
        <v>0</v>
      </c>
      <c r="E116" s="73">
        <v>300000</v>
      </c>
    </row>
    <row r="117" spans="1:5" ht="12" customHeight="1">
      <c r="A117" s="36" t="s">
        <v>53</v>
      </c>
      <c r="B117" s="65" t="s">
        <v>226</v>
      </c>
      <c r="C117" s="72"/>
      <c r="D117" s="107"/>
      <c r="E117" s="73"/>
    </row>
    <row r="118" spans="1:5" ht="12" customHeight="1">
      <c r="A118" s="36" t="s">
        <v>55</v>
      </c>
      <c r="B118" s="65" t="s">
        <v>28</v>
      </c>
      <c r="C118" s="74"/>
      <c r="D118" s="108">
        <f>+E118-C118</f>
        <v>0</v>
      </c>
      <c r="E118" s="75">
        <v>0</v>
      </c>
    </row>
    <row r="119" spans="1:5" ht="12" customHeight="1">
      <c r="A119" s="36" t="s">
        <v>57</v>
      </c>
      <c r="B119" s="65" t="s">
        <v>227</v>
      </c>
      <c r="C119" s="74"/>
      <c r="D119" s="108"/>
      <c r="E119" s="75"/>
    </row>
    <row r="120" spans="1:5" ht="12" customHeight="1">
      <c r="A120" s="36" t="s">
        <v>59</v>
      </c>
      <c r="B120" s="23" t="s">
        <v>29</v>
      </c>
      <c r="C120" s="74"/>
      <c r="D120" s="108"/>
      <c r="E120" s="75"/>
    </row>
    <row r="121" spans="1:5" ht="12" customHeight="1">
      <c r="A121" s="36" t="s">
        <v>61</v>
      </c>
      <c r="B121" s="24" t="s">
        <v>228</v>
      </c>
      <c r="C121" s="74"/>
      <c r="D121" s="108"/>
      <c r="E121" s="75"/>
    </row>
    <row r="122" spans="1:5" ht="12" customHeight="1">
      <c r="A122" s="36" t="s">
        <v>229</v>
      </c>
      <c r="B122" s="66" t="s">
        <v>230</v>
      </c>
      <c r="C122" s="74"/>
      <c r="D122" s="108"/>
      <c r="E122" s="75"/>
    </row>
    <row r="123" spans="1:5" ht="12" customHeight="1">
      <c r="A123" s="36" t="s">
        <v>231</v>
      </c>
      <c r="B123" s="61" t="s">
        <v>208</v>
      </c>
      <c r="C123" s="74"/>
      <c r="D123" s="108"/>
      <c r="E123" s="75"/>
    </row>
    <row r="124" spans="1:5" ht="12" customHeight="1">
      <c r="A124" s="36" t="s">
        <v>232</v>
      </c>
      <c r="B124" s="61" t="s">
        <v>233</v>
      </c>
      <c r="C124" s="74"/>
      <c r="D124" s="108"/>
      <c r="E124" s="75"/>
    </row>
    <row r="125" spans="1:5" ht="12" customHeight="1">
      <c r="A125" s="36" t="s">
        <v>234</v>
      </c>
      <c r="B125" s="61" t="s">
        <v>235</v>
      </c>
      <c r="C125" s="74"/>
      <c r="D125" s="108"/>
      <c r="E125" s="75"/>
    </row>
    <row r="126" spans="1:5" ht="12" customHeight="1">
      <c r="A126" s="36" t="s">
        <v>236</v>
      </c>
      <c r="B126" s="61" t="s">
        <v>214</v>
      </c>
      <c r="C126" s="74"/>
      <c r="D126" s="108"/>
      <c r="E126" s="75"/>
    </row>
    <row r="127" spans="1:5" ht="12" customHeight="1">
      <c r="A127" s="36" t="s">
        <v>237</v>
      </c>
      <c r="B127" s="61" t="s">
        <v>238</v>
      </c>
      <c r="C127" s="74"/>
      <c r="D127" s="108"/>
      <c r="E127" s="75"/>
    </row>
    <row r="128" spans="1:5" ht="12" customHeight="1" thickBot="1">
      <c r="A128" s="46" t="s">
        <v>239</v>
      </c>
      <c r="B128" s="61" t="s">
        <v>240</v>
      </c>
      <c r="C128" s="76"/>
      <c r="D128" s="109"/>
      <c r="E128" s="77"/>
    </row>
    <row r="129" spans="1:5" ht="12" customHeight="1" thickBot="1">
      <c r="A129" s="40" t="s">
        <v>11</v>
      </c>
      <c r="B129" s="67" t="s">
        <v>241</v>
      </c>
      <c r="C129" s="70">
        <f t="shared" ref="C129" si="26">+C94+C115</f>
        <v>85508651</v>
      </c>
      <c r="D129" s="102">
        <f>+E129-C129</f>
        <v>1568708</v>
      </c>
      <c r="E129" s="71">
        <f t="shared" ref="E129" si="27">+E94+E115</f>
        <v>87077359</v>
      </c>
    </row>
    <row r="130" spans="1:5" ht="12" customHeight="1" thickBot="1">
      <c r="A130" s="40" t="s">
        <v>12</v>
      </c>
      <c r="B130" s="67" t="s">
        <v>242</v>
      </c>
      <c r="C130" s="70">
        <f t="shared" ref="C130" si="28">+C131+C132+C133</f>
        <v>0</v>
      </c>
      <c r="D130" s="102"/>
      <c r="E130" s="71"/>
    </row>
    <row r="131" spans="1:5" s="3" customFormat="1" ht="12" customHeight="1">
      <c r="A131" s="36" t="s">
        <v>78</v>
      </c>
      <c r="B131" s="68" t="s">
        <v>243</v>
      </c>
      <c r="C131" s="74"/>
      <c r="D131" s="108"/>
      <c r="E131" s="75"/>
    </row>
    <row r="132" spans="1:5" ht="12" customHeight="1">
      <c r="A132" s="36" t="s">
        <v>80</v>
      </c>
      <c r="B132" s="68" t="s">
        <v>244</v>
      </c>
      <c r="C132" s="74"/>
      <c r="D132" s="108"/>
      <c r="E132" s="75"/>
    </row>
    <row r="133" spans="1:5" ht="12" customHeight="1" thickBot="1">
      <c r="A133" s="46" t="s">
        <v>82</v>
      </c>
      <c r="B133" s="69" t="s">
        <v>245</v>
      </c>
      <c r="C133" s="74"/>
      <c r="D133" s="108"/>
      <c r="E133" s="75"/>
    </row>
    <row r="134" spans="1:5" ht="12" customHeight="1" thickBot="1">
      <c r="A134" s="40" t="s">
        <v>14</v>
      </c>
      <c r="B134" s="67" t="s">
        <v>246</v>
      </c>
      <c r="C134" s="70">
        <f t="shared" ref="C134" si="29">+C135+C136+C137+C138+C139+C140</f>
        <v>0</v>
      </c>
      <c r="D134" s="102"/>
      <c r="E134" s="71"/>
    </row>
    <row r="135" spans="1:5" ht="12" customHeight="1">
      <c r="A135" s="36" t="s">
        <v>93</v>
      </c>
      <c r="B135" s="68" t="s">
        <v>247</v>
      </c>
      <c r="C135" s="74"/>
      <c r="D135" s="108"/>
      <c r="E135" s="75"/>
    </row>
    <row r="136" spans="1:5" ht="12" customHeight="1">
      <c r="A136" s="36" t="s">
        <v>95</v>
      </c>
      <c r="B136" s="68" t="s">
        <v>248</v>
      </c>
      <c r="C136" s="74"/>
      <c r="D136" s="108"/>
      <c r="E136" s="75"/>
    </row>
    <row r="137" spans="1:5" ht="12" customHeight="1">
      <c r="A137" s="36" t="s">
        <v>97</v>
      </c>
      <c r="B137" s="68" t="s">
        <v>249</v>
      </c>
      <c r="C137" s="74"/>
      <c r="D137" s="108"/>
      <c r="E137" s="75"/>
    </row>
    <row r="138" spans="1:5" ht="12" customHeight="1">
      <c r="A138" s="36" t="s">
        <v>99</v>
      </c>
      <c r="B138" s="68" t="s">
        <v>250</v>
      </c>
      <c r="C138" s="74"/>
      <c r="D138" s="108"/>
      <c r="E138" s="75"/>
    </row>
    <row r="139" spans="1:5" ht="12" customHeight="1">
      <c r="A139" s="36" t="s">
        <v>101</v>
      </c>
      <c r="B139" s="68" t="s">
        <v>251</v>
      </c>
      <c r="C139" s="74"/>
      <c r="D139" s="108"/>
      <c r="E139" s="75"/>
    </row>
    <row r="140" spans="1:5" s="3" customFormat="1" ht="12" customHeight="1" thickBot="1">
      <c r="A140" s="46" t="s">
        <v>103</v>
      </c>
      <c r="B140" s="69" t="s">
        <v>252</v>
      </c>
      <c r="C140" s="74"/>
      <c r="D140" s="108"/>
      <c r="E140" s="75"/>
    </row>
    <row r="141" spans="1:5" ht="12" customHeight="1" thickBot="1">
      <c r="A141" s="40" t="s">
        <v>16</v>
      </c>
      <c r="B141" s="67" t="s">
        <v>253</v>
      </c>
      <c r="C141" s="85">
        <f t="shared" ref="C141" si="30">+C142+C143+C145+C146+C144</f>
        <v>0</v>
      </c>
      <c r="D141" s="117"/>
      <c r="E141" s="86"/>
    </row>
    <row r="142" spans="1:5">
      <c r="A142" s="36" t="s">
        <v>116</v>
      </c>
      <c r="B142" s="68" t="s">
        <v>254</v>
      </c>
      <c r="C142" s="74"/>
      <c r="D142" s="108"/>
      <c r="E142" s="75"/>
    </row>
    <row r="143" spans="1:5" ht="12" customHeight="1">
      <c r="A143" s="36" t="s">
        <v>118</v>
      </c>
      <c r="B143" s="68" t="s">
        <v>255</v>
      </c>
      <c r="C143" s="74"/>
      <c r="D143" s="108"/>
      <c r="E143" s="75"/>
    </row>
    <row r="144" spans="1:5" ht="12" customHeight="1">
      <c r="A144" s="36" t="s">
        <v>120</v>
      </c>
      <c r="B144" s="68" t="s">
        <v>256</v>
      </c>
      <c r="C144" s="74"/>
      <c r="D144" s="108"/>
      <c r="E144" s="75"/>
    </row>
    <row r="145" spans="1:5" s="3" customFormat="1" ht="12" customHeight="1">
      <c r="A145" s="36" t="s">
        <v>122</v>
      </c>
      <c r="B145" s="68" t="s">
        <v>23</v>
      </c>
      <c r="C145" s="74"/>
      <c r="D145" s="108"/>
      <c r="E145" s="75"/>
    </row>
    <row r="146" spans="1:5" s="3" customFormat="1" ht="12" customHeight="1" thickBot="1">
      <c r="A146" s="46" t="s">
        <v>124</v>
      </c>
      <c r="B146" s="69" t="s">
        <v>30</v>
      </c>
      <c r="C146" s="74"/>
      <c r="D146" s="108"/>
      <c r="E146" s="75"/>
    </row>
    <row r="147" spans="1:5" s="3" customFormat="1" ht="12" customHeight="1" thickBot="1">
      <c r="A147" s="40" t="s">
        <v>18</v>
      </c>
      <c r="B147" s="67" t="s">
        <v>257</v>
      </c>
      <c r="C147" s="87">
        <f t="shared" ref="C147" si="31">+C148+C149+C150+C151+C152</f>
        <v>0</v>
      </c>
      <c r="D147" s="128"/>
      <c r="E147" s="89"/>
    </row>
    <row r="148" spans="1:5" s="3" customFormat="1" ht="12" customHeight="1">
      <c r="A148" s="36" t="s">
        <v>128</v>
      </c>
      <c r="B148" s="68" t="s">
        <v>258</v>
      </c>
      <c r="C148" s="74"/>
      <c r="D148" s="108"/>
      <c r="E148" s="75"/>
    </row>
    <row r="149" spans="1:5" s="3" customFormat="1" ht="12" customHeight="1">
      <c r="A149" s="36" t="s">
        <v>130</v>
      </c>
      <c r="B149" s="68" t="s">
        <v>259</v>
      </c>
      <c r="C149" s="74"/>
      <c r="D149" s="108"/>
      <c r="E149" s="75"/>
    </row>
    <row r="150" spans="1:5" s="3" customFormat="1" ht="12" customHeight="1">
      <c r="A150" s="36" t="s">
        <v>132</v>
      </c>
      <c r="B150" s="68" t="s">
        <v>260</v>
      </c>
      <c r="C150" s="74"/>
      <c r="D150" s="108"/>
      <c r="E150" s="75"/>
    </row>
    <row r="151" spans="1:5" s="3" customFormat="1" ht="12" customHeight="1">
      <c r="A151" s="36" t="s">
        <v>134</v>
      </c>
      <c r="B151" s="68" t="s">
        <v>261</v>
      </c>
      <c r="C151" s="74"/>
      <c r="D151" s="108"/>
      <c r="E151" s="75"/>
    </row>
    <row r="152" spans="1:5" ht="12.75" customHeight="1" thickBot="1">
      <c r="A152" s="46" t="s">
        <v>262</v>
      </c>
      <c r="B152" s="69" t="s">
        <v>263</v>
      </c>
      <c r="C152" s="76"/>
      <c r="D152" s="109"/>
      <c r="E152" s="77"/>
    </row>
    <row r="153" spans="1:5" ht="12.75" customHeight="1" thickBot="1">
      <c r="A153" s="48" t="s">
        <v>19</v>
      </c>
      <c r="B153" s="67" t="s">
        <v>24</v>
      </c>
      <c r="C153" s="90"/>
      <c r="D153" s="129"/>
      <c r="E153" s="89"/>
    </row>
    <row r="154" spans="1:5" ht="12.75" customHeight="1" thickBot="1">
      <c r="A154" s="48" t="s">
        <v>20</v>
      </c>
      <c r="B154" s="67" t="s">
        <v>25</v>
      </c>
      <c r="C154" s="90"/>
      <c r="D154" s="129"/>
      <c r="E154" s="89"/>
    </row>
    <row r="155" spans="1:5" ht="12" customHeight="1" thickBot="1">
      <c r="A155" s="40" t="s">
        <v>21</v>
      </c>
      <c r="B155" s="67" t="s">
        <v>264</v>
      </c>
      <c r="C155" s="92">
        <f t="shared" ref="C155" si="32">+C130+C134+C141+C147+C153+C154</f>
        <v>0</v>
      </c>
      <c r="D155" s="130"/>
      <c r="E155" s="94"/>
    </row>
    <row r="156" spans="1:5" ht="15" customHeight="1" thickBot="1">
      <c r="A156" s="25" t="s">
        <v>22</v>
      </c>
      <c r="B156" s="26" t="s">
        <v>265</v>
      </c>
      <c r="C156" s="92">
        <f t="shared" ref="C156" si="33">+C129+C155</f>
        <v>85508651</v>
      </c>
      <c r="D156" s="130">
        <f>+E156-C156</f>
        <v>1568708</v>
      </c>
      <c r="E156" s="94">
        <f t="shared" ref="E156" si="34">+E129+E155</f>
        <v>87077359</v>
      </c>
    </row>
    <row r="157" spans="1:5" ht="13.5" thickBot="1">
      <c r="D157" s="131"/>
      <c r="E157" s="6"/>
    </row>
    <row r="158" spans="1:5" ht="15" customHeight="1" thickBot="1">
      <c r="A158" s="7" t="s">
        <v>266</v>
      </c>
      <c r="B158" s="8"/>
      <c r="C158" s="9"/>
      <c r="D158" s="132"/>
      <c r="E158" s="10"/>
    </row>
    <row r="159" spans="1:5" ht="14.25" customHeight="1" thickBot="1">
      <c r="A159" s="7" t="s">
        <v>267</v>
      </c>
      <c r="B159" s="8"/>
      <c r="C159" s="9"/>
      <c r="D159" s="132"/>
      <c r="E159" s="10"/>
    </row>
  </sheetData>
  <mergeCells count="3">
    <mergeCell ref="B2:B3"/>
    <mergeCell ref="C2:E3"/>
    <mergeCell ref="C1:E1"/>
  </mergeCells>
  <pageMargins left="0.70866141732283472" right="0.70866141732283472" top="0.55118110236220474" bottom="0.35433070866141736" header="0.11811023622047245" footer="0.11811023622047245"/>
  <pageSetup paperSize="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/>
    <pageSetUpPr fitToPage="1"/>
  </sheetPr>
  <dimension ref="A1:E159"/>
  <sheetViews>
    <sheetView topLeftCell="A127" workbookViewId="0">
      <selection activeCell="H98" sqref="H98"/>
    </sheetView>
  </sheetViews>
  <sheetFormatPr defaultRowHeight="15"/>
  <cols>
    <col min="1" max="1" width="13.7109375" customWidth="1"/>
    <col min="2" max="2" width="64.7109375" bestFit="1" customWidth="1"/>
    <col min="3" max="3" width="12.140625" customWidth="1"/>
    <col min="4" max="4" width="11.28515625" customWidth="1"/>
    <col min="5" max="5" width="11.85546875" customWidth="1"/>
  </cols>
  <sheetData>
    <row r="1" spans="1:5" ht="15.75" thickBot="1">
      <c r="A1" s="49" t="s">
        <v>280</v>
      </c>
      <c r="B1" s="27"/>
      <c r="C1" s="268"/>
      <c r="D1" s="268"/>
      <c r="E1" s="268"/>
    </row>
    <row r="2" spans="1:5" ht="15.75" thickBot="1">
      <c r="A2" s="50" t="s">
        <v>2</v>
      </c>
      <c r="B2" s="260" t="s">
        <v>281</v>
      </c>
      <c r="C2" s="262" t="s">
        <v>269</v>
      </c>
      <c r="D2" s="263"/>
      <c r="E2" s="264"/>
    </row>
    <row r="3" spans="1:5" ht="26.25" thickBot="1">
      <c r="A3" s="50" t="s">
        <v>32</v>
      </c>
      <c r="B3" s="261"/>
      <c r="C3" s="265"/>
      <c r="D3" s="266"/>
      <c r="E3" s="267"/>
    </row>
    <row r="4" spans="1:5" ht="15.75" thickBot="1">
      <c r="A4" s="29"/>
      <c r="B4" s="29"/>
      <c r="C4" s="1"/>
      <c r="D4" s="104"/>
      <c r="E4" s="1"/>
    </row>
    <row r="5" spans="1:5" ht="39" thickBot="1">
      <c r="A5" s="30" t="s">
        <v>34</v>
      </c>
      <c r="B5" s="31" t="s">
        <v>35</v>
      </c>
      <c r="C5" s="98" t="s">
        <v>36</v>
      </c>
      <c r="D5" s="105" t="s">
        <v>278</v>
      </c>
      <c r="E5" s="99" t="s">
        <v>279</v>
      </c>
    </row>
    <row r="6" spans="1:5" ht="15.75" thickBot="1">
      <c r="A6" s="32" t="s">
        <v>3</v>
      </c>
      <c r="B6" s="33" t="s">
        <v>4</v>
      </c>
      <c r="C6" s="33" t="s">
        <v>5</v>
      </c>
      <c r="D6" s="106" t="s">
        <v>6</v>
      </c>
      <c r="E6" s="34" t="s">
        <v>7</v>
      </c>
    </row>
    <row r="7" spans="1:5" ht="15.75" thickBot="1">
      <c r="A7" s="30"/>
      <c r="B7" s="30" t="s">
        <v>0</v>
      </c>
      <c r="C7" s="221"/>
      <c r="D7" s="106"/>
      <c r="E7" s="51"/>
    </row>
    <row r="8" spans="1:5" ht="15.75" thickBot="1">
      <c r="A8" s="40" t="s">
        <v>8</v>
      </c>
      <c r="B8" s="52" t="s">
        <v>37</v>
      </c>
      <c r="C8" s="70">
        <f t="shared" ref="C8" si="0">+C9+C10+C11+C12+C13+C14</f>
        <v>0</v>
      </c>
      <c r="D8" s="102"/>
      <c r="E8" s="71">
        <v>0</v>
      </c>
    </row>
    <row r="9" spans="1:5">
      <c r="A9" s="36" t="s">
        <v>38</v>
      </c>
      <c r="B9" s="11" t="s">
        <v>39</v>
      </c>
      <c r="C9" s="72"/>
      <c r="D9" s="107"/>
      <c r="E9" s="73"/>
    </row>
    <row r="10" spans="1:5">
      <c r="A10" s="37" t="s">
        <v>40</v>
      </c>
      <c r="B10" s="12" t="s">
        <v>41</v>
      </c>
      <c r="C10" s="74"/>
      <c r="D10" s="108"/>
      <c r="E10" s="75"/>
    </row>
    <row r="11" spans="1:5" ht="15" customHeight="1">
      <c r="A11" s="37" t="s">
        <v>42</v>
      </c>
      <c r="B11" s="12" t="s">
        <v>43</v>
      </c>
      <c r="C11" s="74"/>
      <c r="D11" s="108"/>
      <c r="E11" s="75"/>
    </row>
    <row r="12" spans="1:5">
      <c r="A12" s="37" t="s">
        <v>44</v>
      </c>
      <c r="B12" s="12" t="s">
        <v>45</v>
      </c>
      <c r="C12" s="74"/>
      <c r="D12" s="108"/>
      <c r="E12" s="75"/>
    </row>
    <row r="13" spans="1:5">
      <c r="A13" s="37" t="s">
        <v>46</v>
      </c>
      <c r="B13" s="12" t="s">
        <v>47</v>
      </c>
      <c r="C13" s="74"/>
      <c r="D13" s="108"/>
      <c r="E13" s="75"/>
    </row>
    <row r="14" spans="1:5" ht="15.75" thickBot="1">
      <c r="A14" s="39" t="s">
        <v>48</v>
      </c>
      <c r="B14" s="13" t="s">
        <v>49</v>
      </c>
      <c r="C14" s="74"/>
      <c r="D14" s="108"/>
      <c r="E14" s="75"/>
    </row>
    <row r="15" spans="1:5" ht="16.5" customHeight="1" thickBot="1">
      <c r="A15" s="40" t="s">
        <v>9</v>
      </c>
      <c r="B15" s="14" t="s">
        <v>50</v>
      </c>
      <c r="C15" s="70">
        <f t="shared" ref="C15:E15" si="1">+C16+C17+C18+C19+C20</f>
        <v>782000</v>
      </c>
      <c r="D15" s="102"/>
      <c r="E15" s="71">
        <f t="shared" si="1"/>
        <v>782000</v>
      </c>
    </row>
    <row r="16" spans="1:5">
      <c r="A16" s="36" t="s">
        <v>51</v>
      </c>
      <c r="B16" s="11" t="s">
        <v>52</v>
      </c>
      <c r="C16" s="72"/>
      <c r="D16" s="107"/>
      <c r="E16" s="73"/>
    </row>
    <row r="17" spans="1:5">
      <c r="A17" s="37" t="s">
        <v>53</v>
      </c>
      <c r="B17" s="12" t="s">
        <v>54</v>
      </c>
      <c r="C17" s="74"/>
      <c r="D17" s="108"/>
      <c r="E17" s="75"/>
    </row>
    <row r="18" spans="1:5">
      <c r="A18" s="37" t="s">
        <v>55</v>
      </c>
      <c r="B18" s="226" t="s">
        <v>56</v>
      </c>
      <c r="C18" s="74"/>
      <c r="D18" s="108"/>
      <c r="E18" s="75"/>
    </row>
    <row r="19" spans="1:5">
      <c r="A19" s="37" t="s">
        <v>57</v>
      </c>
      <c r="B19" s="226" t="s">
        <v>58</v>
      </c>
      <c r="C19" s="74"/>
      <c r="D19" s="108"/>
      <c r="E19" s="75"/>
    </row>
    <row r="20" spans="1:5">
      <c r="A20" s="37" t="s">
        <v>59</v>
      </c>
      <c r="B20" s="12" t="s">
        <v>60</v>
      </c>
      <c r="C20" s="74">
        <v>782000</v>
      </c>
      <c r="D20" s="108"/>
      <c r="E20" s="75">
        <v>782000</v>
      </c>
    </row>
    <row r="21" spans="1:5" ht="15.75" thickBot="1">
      <c r="A21" s="39" t="s">
        <v>61</v>
      </c>
      <c r="B21" s="13" t="s">
        <v>62</v>
      </c>
      <c r="C21" s="76"/>
      <c r="D21" s="109"/>
      <c r="E21" s="77"/>
    </row>
    <row r="22" spans="1:5" ht="15.75" thickBot="1">
      <c r="A22" s="40" t="s">
        <v>11</v>
      </c>
      <c r="B22" s="52" t="s">
        <v>63</v>
      </c>
      <c r="C22" s="70">
        <f t="shared" ref="C22" si="2">+C23+C24+C25+C26+C27</f>
        <v>0</v>
      </c>
      <c r="D22" s="102"/>
      <c r="E22" s="71"/>
    </row>
    <row r="23" spans="1:5">
      <c r="A23" s="36" t="s">
        <v>64</v>
      </c>
      <c r="B23" s="11" t="s">
        <v>65</v>
      </c>
      <c r="C23" s="72"/>
      <c r="D23" s="107"/>
      <c r="E23" s="73"/>
    </row>
    <row r="24" spans="1:5">
      <c r="A24" s="37" t="s">
        <v>66</v>
      </c>
      <c r="B24" s="12" t="s">
        <v>67</v>
      </c>
      <c r="C24" s="74"/>
      <c r="D24" s="108"/>
      <c r="E24" s="75"/>
    </row>
    <row r="25" spans="1:5">
      <c r="A25" s="37" t="s">
        <v>68</v>
      </c>
      <c r="B25" s="226" t="s">
        <v>69</v>
      </c>
      <c r="C25" s="74"/>
      <c r="D25" s="108"/>
      <c r="E25" s="75"/>
    </row>
    <row r="26" spans="1:5">
      <c r="A26" s="37" t="s">
        <v>70</v>
      </c>
      <c r="B26" s="226" t="s">
        <v>71</v>
      </c>
      <c r="C26" s="74"/>
      <c r="D26" s="108"/>
      <c r="E26" s="75"/>
    </row>
    <row r="27" spans="1:5">
      <c r="A27" s="37" t="s">
        <v>72</v>
      </c>
      <c r="B27" s="12" t="s">
        <v>73</v>
      </c>
      <c r="C27" s="74"/>
      <c r="D27" s="108"/>
      <c r="E27" s="75"/>
    </row>
    <row r="28" spans="1:5" ht="15.75" thickBot="1">
      <c r="A28" s="39" t="s">
        <v>74</v>
      </c>
      <c r="B28" s="13" t="s">
        <v>75</v>
      </c>
      <c r="C28" s="76"/>
      <c r="D28" s="109"/>
      <c r="E28" s="77"/>
    </row>
    <row r="29" spans="1:5" ht="15.75" thickBot="1">
      <c r="A29" s="40" t="s">
        <v>76</v>
      </c>
      <c r="B29" s="52" t="s">
        <v>77</v>
      </c>
      <c r="C29" s="70">
        <f t="shared" ref="C29" si="3">+C30+C31+C32+C33+C34+C35+C36</f>
        <v>0</v>
      </c>
      <c r="D29" s="110"/>
      <c r="E29" s="71"/>
    </row>
    <row r="30" spans="1:5">
      <c r="A30" s="36" t="s">
        <v>78</v>
      </c>
      <c r="B30" s="11" t="s">
        <v>79</v>
      </c>
      <c r="C30" s="72"/>
      <c r="D30" s="111"/>
      <c r="E30" s="73"/>
    </row>
    <row r="31" spans="1:5">
      <c r="A31" s="37" t="s">
        <v>80</v>
      </c>
      <c r="B31" s="12" t="s">
        <v>81</v>
      </c>
      <c r="C31" s="74"/>
      <c r="D31" s="112"/>
      <c r="E31" s="75"/>
    </row>
    <row r="32" spans="1:5">
      <c r="A32" s="37" t="s">
        <v>82</v>
      </c>
      <c r="B32" s="12" t="s">
        <v>83</v>
      </c>
      <c r="C32" s="74"/>
      <c r="D32" s="112"/>
      <c r="E32" s="75"/>
    </row>
    <row r="33" spans="1:5">
      <c r="A33" s="37" t="s">
        <v>84</v>
      </c>
      <c r="B33" s="12" t="s">
        <v>85</v>
      </c>
      <c r="C33" s="74"/>
      <c r="D33" s="112"/>
      <c r="E33" s="75"/>
    </row>
    <row r="34" spans="1:5">
      <c r="A34" s="37" t="s">
        <v>86</v>
      </c>
      <c r="B34" s="12" t="s">
        <v>87</v>
      </c>
      <c r="C34" s="74"/>
      <c r="D34" s="112"/>
      <c r="E34" s="75"/>
    </row>
    <row r="35" spans="1:5">
      <c r="A35" s="37" t="s">
        <v>88</v>
      </c>
      <c r="B35" s="12" t="s">
        <v>89</v>
      </c>
      <c r="C35" s="74"/>
      <c r="D35" s="112"/>
      <c r="E35" s="75"/>
    </row>
    <row r="36" spans="1:5" ht="15.75" thickBot="1">
      <c r="A36" s="39" t="s">
        <v>90</v>
      </c>
      <c r="B36" s="13" t="s">
        <v>91</v>
      </c>
      <c r="C36" s="76"/>
      <c r="D36" s="113"/>
      <c r="E36" s="77"/>
    </row>
    <row r="37" spans="1:5" ht="15.75" thickBot="1">
      <c r="A37" s="40" t="s">
        <v>14</v>
      </c>
      <c r="B37" s="52" t="s">
        <v>92</v>
      </c>
      <c r="C37" s="70">
        <f t="shared" ref="C37" si="4">SUM(C38:C48)</f>
        <v>0</v>
      </c>
      <c r="D37" s="102">
        <f>+E37-C37</f>
        <v>330000</v>
      </c>
      <c r="E37" s="71">
        <f t="shared" ref="E37" si="5">SUM(E38:E48)</f>
        <v>330000</v>
      </c>
    </row>
    <row r="38" spans="1:5">
      <c r="A38" s="36" t="s">
        <v>93</v>
      </c>
      <c r="B38" s="11" t="s">
        <v>94</v>
      </c>
      <c r="C38" s="72"/>
      <c r="D38" s="107"/>
      <c r="E38" s="73"/>
    </row>
    <row r="39" spans="1:5">
      <c r="A39" s="37" t="s">
        <v>95</v>
      </c>
      <c r="B39" s="12" t="s">
        <v>96</v>
      </c>
      <c r="C39" s="74"/>
      <c r="D39" s="108">
        <f>+E39-C39</f>
        <v>0</v>
      </c>
      <c r="E39" s="75"/>
    </row>
    <row r="40" spans="1:5">
      <c r="A40" s="37" t="s">
        <v>97</v>
      </c>
      <c r="B40" s="12" t="s">
        <v>98</v>
      </c>
      <c r="C40" s="74"/>
      <c r="D40" s="108"/>
      <c r="E40" s="75"/>
    </row>
    <row r="41" spans="1:5">
      <c r="A41" s="37" t="s">
        <v>99</v>
      </c>
      <c r="B41" s="12" t="s">
        <v>100</v>
      </c>
      <c r="C41" s="74"/>
      <c r="D41" s="108"/>
      <c r="E41" s="75"/>
    </row>
    <row r="42" spans="1:5">
      <c r="A42" s="37" t="s">
        <v>101</v>
      </c>
      <c r="B42" s="12" t="s">
        <v>102</v>
      </c>
      <c r="C42" s="74"/>
      <c r="D42" s="108">
        <f>+E42-C42</f>
        <v>0</v>
      </c>
      <c r="E42" s="75"/>
    </row>
    <row r="43" spans="1:5">
      <c r="A43" s="37" t="s">
        <v>103</v>
      </c>
      <c r="B43" s="12" t="s">
        <v>104</v>
      </c>
      <c r="C43" s="74"/>
      <c r="D43" s="108">
        <f>+E43-C43</f>
        <v>0</v>
      </c>
      <c r="E43" s="75"/>
    </row>
    <row r="44" spans="1:5">
      <c r="A44" s="37" t="s">
        <v>105</v>
      </c>
      <c r="B44" s="12" t="s">
        <v>106</v>
      </c>
      <c r="C44" s="74"/>
      <c r="D44" s="108"/>
      <c r="E44" s="75"/>
    </row>
    <row r="45" spans="1:5">
      <c r="A45" s="37" t="s">
        <v>107</v>
      </c>
      <c r="B45" s="12" t="s">
        <v>108</v>
      </c>
      <c r="C45" s="74"/>
      <c r="D45" s="108"/>
      <c r="E45" s="75"/>
    </row>
    <row r="46" spans="1:5">
      <c r="A46" s="37" t="s">
        <v>109</v>
      </c>
      <c r="B46" s="12" t="s">
        <v>110</v>
      </c>
      <c r="C46" s="74"/>
      <c r="D46" s="114"/>
      <c r="E46" s="75"/>
    </row>
    <row r="47" spans="1:5">
      <c r="A47" s="39" t="s">
        <v>111</v>
      </c>
      <c r="B47" s="13" t="s">
        <v>112</v>
      </c>
      <c r="C47" s="76"/>
      <c r="D47" s="115"/>
      <c r="E47" s="77"/>
    </row>
    <row r="48" spans="1:5" ht="15.75" thickBot="1">
      <c r="A48" s="39" t="s">
        <v>113</v>
      </c>
      <c r="B48" s="13" t="s">
        <v>114</v>
      </c>
      <c r="C48" s="76"/>
      <c r="D48" s="115">
        <v>330000</v>
      </c>
      <c r="E48" s="77">
        <v>330000</v>
      </c>
    </row>
    <row r="49" spans="1:5" ht="15.75" thickBot="1">
      <c r="A49" s="40" t="s">
        <v>16</v>
      </c>
      <c r="B49" s="52" t="s">
        <v>115</v>
      </c>
      <c r="C49" s="70">
        <f t="shared" ref="C49" si="6">SUM(C50:C54)</f>
        <v>0</v>
      </c>
      <c r="D49" s="102"/>
      <c r="E49" s="71"/>
    </row>
    <row r="50" spans="1:5">
      <c r="A50" s="36" t="s">
        <v>116</v>
      </c>
      <c r="B50" s="11" t="s">
        <v>117</v>
      </c>
      <c r="C50" s="72"/>
      <c r="D50" s="116"/>
      <c r="E50" s="73"/>
    </row>
    <row r="51" spans="1:5">
      <c r="A51" s="37" t="s">
        <v>118</v>
      </c>
      <c r="B51" s="12" t="s">
        <v>119</v>
      </c>
      <c r="C51" s="74"/>
      <c r="D51" s="114"/>
      <c r="E51" s="75"/>
    </row>
    <row r="52" spans="1:5">
      <c r="A52" s="37" t="s">
        <v>120</v>
      </c>
      <c r="B52" s="12" t="s">
        <v>121</v>
      </c>
      <c r="C52" s="74"/>
      <c r="D52" s="114"/>
      <c r="E52" s="75"/>
    </row>
    <row r="53" spans="1:5">
      <c r="A53" s="37" t="s">
        <v>122</v>
      </c>
      <c r="B53" s="12" t="s">
        <v>123</v>
      </c>
      <c r="C53" s="74"/>
      <c r="D53" s="114"/>
      <c r="E53" s="75"/>
    </row>
    <row r="54" spans="1:5" ht="15.75" thickBot="1">
      <c r="A54" s="39" t="s">
        <v>124</v>
      </c>
      <c r="B54" s="13" t="s">
        <v>125</v>
      </c>
      <c r="C54" s="76"/>
      <c r="D54" s="115"/>
      <c r="E54" s="77"/>
    </row>
    <row r="55" spans="1:5" ht="15.75" thickBot="1">
      <c r="A55" s="40" t="s">
        <v>126</v>
      </c>
      <c r="B55" s="52" t="s">
        <v>127</v>
      </c>
      <c r="C55" s="70">
        <f t="shared" ref="C55" si="7">SUM(C56:C58)</f>
        <v>0</v>
      </c>
      <c r="D55" s="102"/>
      <c r="E55" s="71"/>
    </row>
    <row r="56" spans="1:5">
      <c r="A56" s="36" t="s">
        <v>128</v>
      </c>
      <c r="B56" s="225" t="s">
        <v>129</v>
      </c>
      <c r="C56" s="72"/>
      <c r="D56" s="107"/>
      <c r="E56" s="73"/>
    </row>
    <row r="57" spans="1:5">
      <c r="A57" s="37" t="s">
        <v>130</v>
      </c>
      <c r="B57" s="226" t="s">
        <v>131</v>
      </c>
      <c r="C57" s="74"/>
      <c r="D57" s="108"/>
      <c r="E57" s="75"/>
    </row>
    <row r="58" spans="1:5">
      <c r="A58" s="37" t="s">
        <v>132</v>
      </c>
      <c r="B58" s="12" t="s">
        <v>133</v>
      </c>
      <c r="C58" s="74"/>
      <c r="D58" s="108"/>
      <c r="E58" s="75"/>
    </row>
    <row r="59" spans="1:5" ht="15.75" thickBot="1">
      <c r="A59" s="39" t="s">
        <v>134</v>
      </c>
      <c r="B59" s="13" t="s">
        <v>135</v>
      </c>
      <c r="C59" s="76"/>
      <c r="D59" s="109"/>
      <c r="E59" s="77"/>
    </row>
    <row r="60" spans="1:5" ht="15.75" thickBot="1">
      <c r="A60" s="40" t="s">
        <v>19</v>
      </c>
      <c r="B60" s="14" t="s">
        <v>136</v>
      </c>
      <c r="C60" s="70">
        <f t="shared" ref="C60" si="8">SUM(C61:C63)</f>
        <v>0</v>
      </c>
      <c r="D60" s="102"/>
      <c r="E60" s="71"/>
    </row>
    <row r="61" spans="1:5">
      <c r="A61" s="36" t="s">
        <v>137</v>
      </c>
      <c r="B61" s="225" t="s">
        <v>138</v>
      </c>
      <c r="C61" s="74"/>
      <c r="D61" s="114"/>
      <c r="E61" s="75"/>
    </row>
    <row r="62" spans="1:5">
      <c r="A62" s="37" t="s">
        <v>139</v>
      </c>
      <c r="B62" s="226" t="s">
        <v>140</v>
      </c>
      <c r="C62" s="74"/>
      <c r="D62" s="114"/>
      <c r="E62" s="75"/>
    </row>
    <row r="63" spans="1:5">
      <c r="A63" s="37" t="s">
        <v>141</v>
      </c>
      <c r="B63" s="12" t="s">
        <v>142</v>
      </c>
      <c r="C63" s="74"/>
      <c r="D63" s="114"/>
      <c r="E63" s="75"/>
    </row>
    <row r="64" spans="1:5" ht="15.75" thickBot="1">
      <c r="A64" s="39" t="s">
        <v>143</v>
      </c>
      <c r="B64" s="13" t="s">
        <v>144</v>
      </c>
      <c r="C64" s="74"/>
      <c r="D64" s="114"/>
      <c r="E64" s="75"/>
    </row>
    <row r="65" spans="1:5" ht="15.75" thickBot="1">
      <c r="A65" s="40" t="s">
        <v>20</v>
      </c>
      <c r="B65" s="52" t="s">
        <v>145</v>
      </c>
      <c r="C65" s="70">
        <f t="shared" ref="C65:E65" si="9">+C8+C15+C22+C29+C37+C49+C55+C60</f>
        <v>782000</v>
      </c>
      <c r="D65" s="117">
        <f t="shared" si="9"/>
        <v>330000</v>
      </c>
      <c r="E65" s="71">
        <f t="shared" si="9"/>
        <v>1112000</v>
      </c>
    </row>
    <row r="66" spans="1:5" ht="15.75" thickBot="1">
      <c r="A66" s="15" t="s">
        <v>146</v>
      </c>
      <c r="B66" s="14" t="s">
        <v>147</v>
      </c>
      <c r="C66" s="70">
        <f t="shared" ref="C66" si="10">SUM(C67:C69)</f>
        <v>0</v>
      </c>
      <c r="D66" s="102"/>
      <c r="E66" s="71"/>
    </row>
    <row r="67" spans="1:5">
      <c r="A67" s="36" t="s">
        <v>148</v>
      </c>
      <c r="B67" s="11" t="s">
        <v>149</v>
      </c>
      <c r="C67" s="74"/>
      <c r="D67" s="114"/>
      <c r="E67" s="75"/>
    </row>
    <row r="68" spans="1:5" ht="15.75" customHeight="1">
      <c r="A68" s="37" t="s">
        <v>150</v>
      </c>
      <c r="B68" s="12" t="s">
        <v>151</v>
      </c>
      <c r="C68" s="74"/>
      <c r="D68" s="114"/>
      <c r="E68" s="75"/>
    </row>
    <row r="69" spans="1:5" ht="15.75" thickBot="1">
      <c r="A69" s="39" t="s">
        <v>152</v>
      </c>
      <c r="B69" s="16" t="s">
        <v>153</v>
      </c>
      <c r="C69" s="74"/>
      <c r="D69" s="118"/>
      <c r="E69" s="75"/>
    </row>
    <row r="70" spans="1:5" ht="15.75" thickBot="1">
      <c r="A70" s="15" t="s">
        <v>154</v>
      </c>
      <c r="B70" s="14" t="s">
        <v>155</v>
      </c>
      <c r="C70" s="70">
        <f t="shared" ref="C70" si="11">SUM(C71:C74)</f>
        <v>0</v>
      </c>
      <c r="D70" s="119"/>
      <c r="E70" s="71"/>
    </row>
    <row r="71" spans="1:5">
      <c r="A71" s="36" t="s">
        <v>156</v>
      </c>
      <c r="B71" s="11" t="s">
        <v>157</v>
      </c>
      <c r="C71" s="74"/>
      <c r="D71" s="120"/>
      <c r="E71" s="75"/>
    </row>
    <row r="72" spans="1:5">
      <c r="A72" s="37" t="s">
        <v>158</v>
      </c>
      <c r="B72" s="12" t="s">
        <v>159</v>
      </c>
      <c r="C72" s="74"/>
      <c r="D72" s="120"/>
      <c r="E72" s="75"/>
    </row>
    <row r="73" spans="1:5">
      <c r="A73" s="37" t="s">
        <v>160</v>
      </c>
      <c r="B73" s="12" t="s">
        <v>161</v>
      </c>
      <c r="C73" s="74"/>
      <c r="D73" s="120"/>
      <c r="E73" s="75"/>
    </row>
    <row r="74" spans="1:5" ht="15.75" thickBot="1">
      <c r="A74" s="39" t="s">
        <v>162</v>
      </c>
      <c r="B74" s="13" t="s">
        <v>163</v>
      </c>
      <c r="C74" s="74"/>
      <c r="D74" s="120"/>
      <c r="E74" s="75"/>
    </row>
    <row r="75" spans="1:5" ht="15.75" thickBot="1">
      <c r="A75" s="15" t="s">
        <v>164</v>
      </c>
      <c r="B75" s="14" t="s">
        <v>165</v>
      </c>
      <c r="C75" s="70">
        <f t="shared" ref="C75" si="12">SUM(C76:C77)</f>
        <v>0</v>
      </c>
      <c r="D75" s="119">
        <f>+E75-C75</f>
        <v>223123</v>
      </c>
      <c r="E75" s="71">
        <f t="shared" ref="E75" si="13">SUM(E76:E77)</f>
        <v>223123</v>
      </c>
    </row>
    <row r="76" spans="1:5">
      <c r="A76" s="36" t="s">
        <v>166</v>
      </c>
      <c r="B76" s="11" t="s">
        <v>167</v>
      </c>
      <c r="C76" s="74"/>
      <c r="D76" s="120">
        <v>223123</v>
      </c>
      <c r="E76" s="75">
        <v>223123</v>
      </c>
    </row>
    <row r="77" spans="1:5" ht="15.75" thickBot="1">
      <c r="A77" s="39" t="s">
        <v>168</v>
      </c>
      <c r="B77" s="13" t="s">
        <v>169</v>
      </c>
      <c r="C77" s="74"/>
      <c r="D77" s="120"/>
      <c r="E77" s="75"/>
    </row>
    <row r="78" spans="1:5" ht="15.75" thickBot="1">
      <c r="A78" s="15" t="s">
        <v>170</v>
      </c>
      <c r="B78" s="14" t="s">
        <v>171</v>
      </c>
      <c r="C78" s="70">
        <f t="shared" ref="C78" si="14">SUM(C79:C82)</f>
        <v>0</v>
      </c>
      <c r="D78" s="119">
        <f>+E78-C78</f>
        <v>0</v>
      </c>
      <c r="E78" s="71">
        <f t="shared" ref="E78" si="15">SUM(E79:E82)</f>
        <v>0</v>
      </c>
    </row>
    <row r="79" spans="1:5">
      <c r="A79" s="36" t="s">
        <v>172</v>
      </c>
      <c r="B79" s="11" t="s">
        <v>173</v>
      </c>
      <c r="C79" s="74"/>
      <c r="D79" s="120"/>
      <c r="E79" s="75"/>
    </row>
    <row r="80" spans="1:5">
      <c r="A80" s="37" t="s">
        <v>174</v>
      </c>
      <c r="B80" s="12" t="s">
        <v>175</v>
      </c>
      <c r="C80" s="74"/>
      <c r="D80" s="120"/>
      <c r="E80" s="75"/>
    </row>
    <row r="81" spans="1:5">
      <c r="A81" s="39" t="s">
        <v>176</v>
      </c>
      <c r="B81" s="13" t="s">
        <v>177</v>
      </c>
      <c r="C81" s="74"/>
      <c r="D81" s="120"/>
      <c r="E81" s="75"/>
    </row>
    <row r="82" spans="1:5" ht="15.75" thickBot="1">
      <c r="A82" s="47" t="s">
        <v>271</v>
      </c>
      <c r="B82" s="53" t="s">
        <v>272</v>
      </c>
      <c r="C82" s="78"/>
      <c r="D82" s="121">
        <f>+E82-C82</f>
        <v>0</v>
      </c>
      <c r="E82" s="79"/>
    </row>
    <row r="83" spans="1:5" ht="15.75" thickBot="1">
      <c r="A83" s="15" t="s">
        <v>178</v>
      </c>
      <c r="B83" s="14" t="s">
        <v>179</v>
      </c>
      <c r="C83" s="70">
        <f t="shared" ref="C83" si="16">SUM(C84:C87)</f>
        <v>0</v>
      </c>
      <c r="D83" s="119"/>
      <c r="E83" s="71"/>
    </row>
    <row r="84" spans="1:5">
      <c r="A84" s="17" t="s">
        <v>180</v>
      </c>
      <c r="B84" s="11" t="s">
        <v>181</v>
      </c>
      <c r="C84" s="74"/>
      <c r="D84" s="120"/>
      <c r="E84" s="75"/>
    </row>
    <row r="85" spans="1:5">
      <c r="A85" s="18" t="s">
        <v>182</v>
      </c>
      <c r="B85" s="12" t="s">
        <v>183</v>
      </c>
      <c r="C85" s="74"/>
      <c r="D85" s="120"/>
      <c r="E85" s="75"/>
    </row>
    <row r="86" spans="1:5">
      <c r="A86" s="18" t="s">
        <v>184</v>
      </c>
      <c r="B86" s="12" t="s">
        <v>185</v>
      </c>
      <c r="C86" s="74"/>
      <c r="D86" s="120"/>
      <c r="E86" s="75"/>
    </row>
    <row r="87" spans="1:5" ht="15.75" thickBot="1">
      <c r="A87" s="19" t="s">
        <v>186</v>
      </c>
      <c r="B87" s="13" t="s">
        <v>187</v>
      </c>
      <c r="C87" s="74"/>
      <c r="D87" s="120"/>
      <c r="E87" s="75"/>
    </row>
    <row r="88" spans="1:5" ht="15.75" thickBot="1">
      <c r="A88" s="15" t="s">
        <v>188</v>
      </c>
      <c r="B88" s="14" t="s">
        <v>189</v>
      </c>
      <c r="C88" s="80"/>
      <c r="D88" s="122"/>
      <c r="E88" s="71"/>
    </row>
    <row r="89" spans="1:5" ht="15.75" thickBot="1">
      <c r="A89" s="15" t="s">
        <v>190</v>
      </c>
      <c r="B89" s="14" t="s">
        <v>26</v>
      </c>
      <c r="C89" s="80"/>
      <c r="D89" s="122"/>
      <c r="E89" s="71"/>
    </row>
    <row r="90" spans="1:5" ht="15.75" thickBot="1">
      <c r="A90" s="15" t="s">
        <v>191</v>
      </c>
      <c r="B90" s="20" t="s">
        <v>192</v>
      </c>
      <c r="C90" s="70">
        <f t="shared" ref="C90" si="17">+C66+C70+C75+C78+C83+C89+C88</f>
        <v>0</v>
      </c>
      <c r="D90" s="110">
        <f>+E90-C90</f>
        <v>223123</v>
      </c>
      <c r="E90" s="71">
        <f t="shared" ref="E90" si="18">+E66+E70+E75+E78+E83+E89+E88</f>
        <v>223123</v>
      </c>
    </row>
    <row r="91" spans="1:5" ht="15.75" thickBot="1">
      <c r="A91" s="21" t="s">
        <v>193</v>
      </c>
      <c r="B91" s="22" t="s">
        <v>194</v>
      </c>
      <c r="C91" s="70">
        <f t="shared" ref="C91" si="19">+C65+C90</f>
        <v>782000</v>
      </c>
      <c r="D91" s="110">
        <f>+E91-C91</f>
        <v>553123</v>
      </c>
      <c r="E91" s="71">
        <f t="shared" ref="E91" si="20">+E65+E90</f>
        <v>1335123</v>
      </c>
    </row>
    <row r="92" spans="1:5">
      <c r="A92" s="54"/>
      <c r="B92" s="55"/>
      <c r="C92" s="42"/>
      <c r="D92" s="123"/>
      <c r="E92" s="38"/>
    </row>
    <row r="93" spans="1:5" ht="15.75" thickBot="1">
      <c r="A93" s="220"/>
      <c r="B93" s="220" t="s">
        <v>1</v>
      </c>
      <c r="C93" s="220"/>
      <c r="D93" s="124"/>
      <c r="E93" s="220"/>
    </row>
    <row r="94" spans="1:5" ht="15.75" thickBot="1">
      <c r="A94" s="43" t="s">
        <v>8</v>
      </c>
      <c r="B94" s="44" t="s">
        <v>274</v>
      </c>
      <c r="C94" s="96">
        <f t="shared" ref="C94" si="21">+C95+C96+C97+C98+C99+C112</f>
        <v>782000</v>
      </c>
      <c r="D94" s="125">
        <f>+E94-C94</f>
        <v>553123</v>
      </c>
      <c r="E94" s="97">
        <f t="shared" ref="E94" si="22">+E95+E96+E97+E98+E99+E112</f>
        <v>1335123</v>
      </c>
    </row>
    <row r="95" spans="1:5">
      <c r="A95" s="45" t="s">
        <v>38</v>
      </c>
      <c r="B95" s="56" t="s">
        <v>195</v>
      </c>
      <c r="C95" s="81"/>
      <c r="D95" s="126">
        <f>+E95-C95</f>
        <v>0</v>
      </c>
      <c r="E95" s="82"/>
    </row>
    <row r="96" spans="1:5">
      <c r="A96" s="37" t="s">
        <v>40</v>
      </c>
      <c r="B96" s="57" t="s">
        <v>10</v>
      </c>
      <c r="C96" s="74"/>
      <c r="D96" s="112">
        <f>+E96-C96</f>
        <v>0</v>
      </c>
      <c r="E96" s="75"/>
    </row>
    <row r="97" spans="1:5">
      <c r="A97" s="37" t="s">
        <v>42</v>
      </c>
      <c r="B97" s="57" t="s">
        <v>196</v>
      </c>
      <c r="C97" s="76">
        <v>782000</v>
      </c>
      <c r="D97" s="112">
        <v>553123</v>
      </c>
      <c r="E97" s="77">
        <v>1335123</v>
      </c>
    </row>
    <row r="98" spans="1:5">
      <c r="A98" s="37" t="s">
        <v>44</v>
      </c>
      <c r="B98" s="58" t="s">
        <v>13</v>
      </c>
      <c r="C98" s="76"/>
      <c r="D98" s="109"/>
      <c r="E98" s="77"/>
    </row>
    <row r="99" spans="1:5">
      <c r="A99" s="37" t="s">
        <v>197</v>
      </c>
      <c r="B99" s="59" t="s">
        <v>15</v>
      </c>
      <c r="C99" s="76"/>
      <c r="D99" s="109"/>
      <c r="E99" s="77"/>
    </row>
    <row r="100" spans="1:5">
      <c r="A100" s="37" t="s">
        <v>48</v>
      </c>
      <c r="B100" s="57" t="s">
        <v>198</v>
      </c>
      <c r="C100" s="76"/>
      <c r="D100" s="109"/>
      <c r="E100" s="77"/>
    </row>
    <row r="101" spans="1:5">
      <c r="A101" s="37" t="s">
        <v>199</v>
      </c>
      <c r="B101" s="60" t="s">
        <v>200</v>
      </c>
      <c r="C101" s="76"/>
      <c r="D101" s="109"/>
      <c r="E101" s="77"/>
    </row>
    <row r="102" spans="1:5">
      <c r="A102" s="37" t="s">
        <v>201</v>
      </c>
      <c r="B102" s="60" t="s">
        <v>202</v>
      </c>
      <c r="C102" s="76"/>
      <c r="D102" s="109"/>
      <c r="E102" s="77"/>
    </row>
    <row r="103" spans="1:5">
      <c r="A103" s="37" t="s">
        <v>203</v>
      </c>
      <c r="B103" s="60" t="s">
        <v>204</v>
      </c>
      <c r="C103" s="76"/>
      <c r="D103" s="109"/>
      <c r="E103" s="77"/>
    </row>
    <row r="104" spans="1:5">
      <c r="A104" s="37" t="s">
        <v>205</v>
      </c>
      <c r="B104" s="62" t="s">
        <v>206</v>
      </c>
      <c r="C104" s="76"/>
      <c r="D104" s="109"/>
      <c r="E104" s="77"/>
    </row>
    <row r="105" spans="1:5">
      <c r="A105" s="37" t="s">
        <v>207</v>
      </c>
      <c r="B105" s="62" t="s">
        <v>208</v>
      </c>
      <c r="C105" s="76"/>
      <c r="D105" s="109"/>
      <c r="E105" s="77"/>
    </row>
    <row r="106" spans="1:5">
      <c r="A106" s="37" t="s">
        <v>209</v>
      </c>
      <c r="B106" s="60" t="s">
        <v>210</v>
      </c>
      <c r="C106" s="76"/>
      <c r="D106" s="109"/>
      <c r="E106" s="77"/>
    </row>
    <row r="107" spans="1:5">
      <c r="A107" s="37" t="s">
        <v>211</v>
      </c>
      <c r="B107" s="60" t="s">
        <v>212</v>
      </c>
      <c r="C107" s="76"/>
      <c r="D107" s="109"/>
      <c r="E107" s="77"/>
    </row>
    <row r="108" spans="1:5">
      <c r="A108" s="37" t="s">
        <v>213</v>
      </c>
      <c r="B108" s="62" t="s">
        <v>214</v>
      </c>
      <c r="C108" s="74"/>
      <c r="D108" s="109"/>
      <c r="E108" s="77"/>
    </row>
    <row r="109" spans="1:5">
      <c r="A109" s="46" t="s">
        <v>215</v>
      </c>
      <c r="B109" s="63" t="s">
        <v>216</v>
      </c>
      <c r="C109" s="76"/>
      <c r="D109" s="109"/>
      <c r="E109" s="77"/>
    </row>
    <row r="110" spans="1:5">
      <c r="A110" s="37" t="s">
        <v>217</v>
      </c>
      <c r="B110" s="63" t="s">
        <v>218</v>
      </c>
      <c r="C110" s="76"/>
      <c r="D110" s="109"/>
      <c r="E110" s="77"/>
    </row>
    <row r="111" spans="1:5" ht="16.5" customHeight="1">
      <c r="A111" s="37" t="s">
        <v>219</v>
      </c>
      <c r="B111" s="61" t="s">
        <v>220</v>
      </c>
      <c r="C111" s="74"/>
      <c r="D111" s="108"/>
      <c r="E111" s="75"/>
    </row>
    <row r="112" spans="1:5">
      <c r="A112" s="37" t="s">
        <v>221</v>
      </c>
      <c r="B112" s="58" t="s">
        <v>17</v>
      </c>
      <c r="C112" s="74"/>
      <c r="D112" s="108"/>
      <c r="E112" s="75"/>
    </row>
    <row r="113" spans="1:5">
      <c r="A113" s="39" t="s">
        <v>222</v>
      </c>
      <c r="B113" s="57" t="s">
        <v>223</v>
      </c>
      <c r="C113" s="76"/>
      <c r="D113" s="109"/>
      <c r="E113" s="77"/>
    </row>
    <row r="114" spans="1:5" ht="15.75" thickBot="1">
      <c r="A114" s="47" t="s">
        <v>224</v>
      </c>
      <c r="B114" s="64" t="s">
        <v>225</v>
      </c>
      <c r="C114" s="83"/>
      <c r="D114" s="127"/>
      <c r="E114" s="84"/>
    </row>
    <row r="115" spans="1:5" ht="15.75" thickBot="1">
      <c r="A115" s="40" t="s">
        <v>9</v>
      </c>
      <c r="B115" s="41" t="s">
        <v>275</v>
      </c>
      <c r="C115" s="70">
        <f t="shared" ref="C115" si="23">+C116+C118+C120</f>
        <v>0</v>
      </c>
      <c r="D115" s="102">
        <f>+E115-C115</f>
        <v>0</v>
      </c>
      <c r="E115" s="71">
        <f t="shared" ref="E115" si="24">+E116+E118+E120</f>
        <v>0</v>
      </c>
    </row>
    <row r="116" spans="1:5">
      <c r="A116" s="36" t="s">
        <v>51</v>
      </c>
      <c r="B116" s="57" t="s">
        <v>27</v>
      </c>
      <c r="C116" s="72"/>
      <c r="D116" s="107">
        <f>+E116-C116</f>
        <v>0</v>
      </c>
      <c r="E116" s="73"/>
    </row>
    <row r="117" spans="1:5">
      <c r="A117" s="36" t="s">
        <v>53</v>
      </c>
      <c r="B117" s="65" t="s">
        <v>226</v>
      </c>
      <c r="C117" s="72"/>
      <c r="D117" s="107"/>
      <c r="E117" s="73"/>
    </row>
    <row r="118" spans="1:5">
      <c r="A118" s="36" t="s">
        <v>55</v>
      </c>
      <c r="B118" s="65" t="s">
        <v>28</v>
      </c>
      <c r="C118" s="74"/>
      <c r="D118" s="108">
        <f>+E118-C118</f>
        <v>0</v>
      </c>
      <c r="E118" s="75"/>
    </row>
    <row r="119" spans="1:5">
      <c r="A119" s="36" t="s">
        <v>57</v>
      </c>
      <c r="B119" s="65" t="s">
        <v>227</v>
      </c>
      <c r="C119" s="74"/>
      <c r="D119" s="108"/>
      <c r="E119" s="75"/>
    </row>
    <row r="120" spans="1:5">
      <c r="A120" s="36" t="s">
        <v>59</v>
      </c>
      <c r="B120" s="23" t="s">
        <v>29</v>
      </c>
      <c r="C120" s="74"/>
      <c r="D120" s="108"/>
      <c r="E120" s="75"/>
    </row>
    <row r="121" spans="1:5" ht="15" customHeight="1">
      <c r="A121" s="36" t="s">
        <v>61</v>
      </c>
      <c r="B121" s="24" t="s">
        <v>228</v>
      </c>
      <c r="C121" s="74"/>
      <c r="D121" s="108"/>
      <c r="E121" s="75"/>
    </row>
    <row r="122" spans="1:5">
      <c r="A122" s="36" t="s">
        <v>229</v>
      </c>
      <c r="B122" s="224" t="s">
        <v>230</v>
      </c>
      <c r="C122" s="74"/>
      <c r="D122" s="108"/>
      <c r="E122" s="75"/>
    </row>
    <row r="123" spans="1:5">
      <c r="A123" s="36" t="s">
        <v>231</v>
      </c>
      <c r="B123" s="62" t="s">
        <v>208</v>
      </c>
      <c r="C123" s="74"/>
      <c r="D123" s="108"/>
      <c r="E123" s="75"/>
    </row>
    <row r="124" spans="1:5">
      <c r="A124" s="36" t="s">
        <v>232</v>
      </c>
      <c r="B124" s="62" t="s">
        <v>233</v>
      </c>
      <c r="C124" s="74"/>
      <c r="D124" s="108"/>
      <c r="E124" s="75"/>
    </row>
    <row r="125" spans="1:5">
      <c r="A125" s="36" t="s">
        <v>234</v>
      </c>
      <c r="B125" s="62" t="s">
        <v>235</v>
      </c>
      <c r="C125" s="74"/>
      <c r="D125" s="108"/>
      <c r="E125" s="75"/>
    </row>
    <row r="126" spans="1:5">
      <c r="A126" s="36" t="s">
        <v>236</v>
      </c>
      <c r="B126" s="62" t="s">
        <v>214</v>
      </c>
      <c r="C126" s="74"/>
      <c r="D126" s="108"/>
      <c r="E126" s="75"/>
    </row>
    <row r="127" spans="1:5">
      <c r="A127" s="36" t="s">
        <v>237</v>
      </c>
      <c r="B127" s="62" t="s">
        <v>238</v>
      </c>
      <c r="C127" s="74"/>
      <c r="D127" s="108"/>
      <c r="E127" s="75"/>
    </row>
    <row r="128" spans="1:5" ht="15.75" thickBot="1">
      <c r="A128" s="46" t="s">
        <v>239</v>
      </c>
      <c r="B128" s="62" t="s">
        <v>240</v>
      </c>
      <c r="C128" s="76"/>
      <c r="D128" s="109"/>
      <c r="E128" s="77"/>
    </row>
    <row r="129" spans="1:5" ht="15.75" thickBot="1">
      <c r="A129" s="40" t="s">
        <v>11</v>
      </c>
      <c r="B129" s="67" t="s">
        <v>241</v>
      </c>
      <c r="C129" s="70">
        <f t="shared" ref="C129" si="25">+C94+C115</f>
        <v>782000</v>
      </c>
      <c r="D129" s="102">
        <f>+E129-C129</f>
        <v>553123</v>
      </c>
      <c r="E129" s="71">
        <f t="shared" ref="E129" si="26">+E94+E115</f>
        <v>1335123</v>
      </c>
    </row>
    <row r="130" spans="1:5" ht="16.5" customHeight="1" thickBot="1">
      <c r="A130" s="40" t="s">
        <v>12</v>
      </c>
      <c r="B130" s="67" t="s">
        <v>242</v>
      </c>
      <c r="C130" s="70">
        <f t="shared" ref="C130" si="27">+C131+C132+C133</f>
        <v>0</v>
      </c>
      <c r="D130" s="102"/>
      <c r="E130" s="71"/>
    </row>
    <row r="131" spans="1:5">
      <c r="A131" s="36" t="s">
        <v>78</v>
      </c>
      <c r="B131" s="68" t="s">
        <v>243</v>
      </c>
      <c r="C131" s="74"/>
      <c r="D131" s="108"/>
      <c r="E131" s="75"/>
    </row>
    <row r="132" spans="1:5">
      <c r="A132" s="36" t="s">
        <v>80</v>
      </c>
      <c r="B132" s="68" t="s">
        <v>244</v>
      </c>
      <c r="C132" s="74"/>
      <c r="D132" s="108"/>
      <c r="E132" s="75"/>
    </row>
    <row r="133" spans="1:5" ht="15.75" thickBot="1">
      <c r="A133" s="46" t="s">
        <v>82</v>
      </c>
      <c r="B133" s="69" t="s">
        <v>245</v>
      </c>
      <c r="C133" s="74"/>
      <c r="D133" s="108"/>
      <c r="E133" s="75"/>
    </row>
    <row r="134" spans="1:5" ht="15.75" thickBot="1">
      <c r="A134" s="40" t="s">
        <v>14</v>
      </c>
      <c r="B134" s="67" t="s">
        <v>246</v>
      </c>
      <c r="C134" s="70">
        <f t="shared" ref="C134" si="28">+C135+C136+C137+C138+C139+C140</f>
        <v>0</v>
      </c>
      <c r="D134" s="102"/>
      <c r="E134" s="71"/>
    </row>
    <row r="135" spans="1:5">
      <c r="A135" s="36" t="s">
        <v>93</v>
      </c>
      <c r="B135" s="68" t="s">
        <v>247</v>
      </c>
      <c r="C135" s="74"/>
      <c r="D135" s="108"/>
      <c r="E135" s="75"/>
    </row>
    <row r="136" spans="1:5">
      <c r="A136" s="36" t="s">
        <v>95</v>
      </c>
      <c r="B136" s="68" t="s">
        <v>248</v>
      </c>
      <c r="C136" s="74"/>
      <c r="D136" s="108"/>
      <c r="E136" s="75"/>
    </row>
    <row r="137" spans="1:5">
      <c r="A137" s="36" t="s">
        <v>97</v>
      </c>
      <c r="B137" s="68" t="s">
        <v>249</v>
      </c>
      <c r="C137" s="74"/>
      <c r="D137" s="108"/>
      <c r="E137" s="75"/>
    </row>
    <row r="138" spans="1:5">
      <c r="A138" s="36" t="s">
        <v>99</v>
      </c>
      <c r="B138" s="68" t="s">
        <v>250</v>
      </c>
      <c r="C138" s="74"/>
      <c r="D138" s="108"/>
      <c r="E138" s="75"/>
    </row>
    <row r="139" spans="1:5">
      <c r="A139" s="36" t="s">
        <v>101</v>
      </c>
      <c r="B139" s="68" t="s">
        <v>251</v>
      </c>
      <c r="C139" s="74"/>
      <c r="D139" s="108"/>
      <c r="E139" s="75"/>
    </row>
    <row r="140" spans="1:5" ht="15.75" thickBot="1">
      <c r="A140" s="46" t="s">
        <v>103</v>
      </c>
      <c r="B140" s="69" t="s">
        <v>252</v>
      </c>
      <c r="C140" s="74"/>
      <c r="D140" s="108"/>
      <c r="E140" s="75"/>
    </row>
    <row r="141" spans="1:5" ht="15.75" thickBot="1">
      <c r="A141" s="40" t="s">
        <v>16</v>
      </c>
      <c r="B141" s="67" t="s">
        <v>253</v>
      </c>
      <c r="C141" s="85">
        <f t="shared" ref="C141" si="29">+C142+C143+C145+C146+C144</f>
        <v>0</v>
      </c>
      <c r="D141" s="117"/>
      <c r="E141" s="86"/>
    </row>
    <row r="142" spans="1:5">
      <c r="A142" s="36" t="s">
        <v>116</v>
      </c>
      <c r="B142" s="68" t="s">
        <v>254</v>
      </c>
      <c r="C142" s="74"/>
      <c r="D142" s="108"/>
      <c r="E142" s="75"/>
    </row>
    <row r="143" spans="1:5">
      <c r="A143" s="36" t="s">
        <v>118</v>
      </c>
      <c r="B143" s="68" t="s">
        <v>255</v>
      </c>
      <c r="C143" s="74"/>
      <c r="D143" s="108"/>
      <c r="E143" s="75"/>
    </row>
    <row r="144" spans="1:5">
      <c r="A144" s="36" t="s">
        <v>120</v>
      </c>
      <c r="B144" s="68" t="s">
        <v>256</v>
      </c>
      <c r="C144" s="74"/>
      <c r="D144" s="108"/>
      <c r="E144" s="75"/>
    </row>
    <row r="145" spans="1:5">
      <c r="A145" s="36" t="s">
        <v>122</v>
      </c>
      <c r="B145" s="68" t="s">
        <v>23</v>
      </c>
      <c r="C145" s="74"/>
      <c r="D145" s="108"/>
      <c r="E145" s="75"/>
    </row>
    <row r="146" spans="1:5" ht="15.75" thickBot="1">
      <c r="A146" s="46" t="s">
        <v>124</v>
      </c>
      <c r="B146" s="69" t="s">
        <v>30</v>
      </c>
      <c r="C146" s="74"/>
      <c r="D146" s="108"/>
      <c r="E146" s="75"/>
    </row>
    <row r="147" spans="1:5" ht="15.75" thickBot="1">
      <c r="A147" s="40" t="s">
        <v>18</v>
      </c>
      <c r="B147" s="67" t="s">
        <v>257</v>
      </c>
      <c r="C147" s="87">
        <f t="shared" ref="C147" si="30">+C148+C149+C150+C151+C152</f>
        <v>0</v>
      </c>
      <c r="D147" s="128"/>
      <c r="E147" s="89"/>
    </row>
    <row r="148" spans="1:5">
      <c r="A148" s="36" t="s">
        <v>128</v>
      </c>
      <c r="B148" s="68" t="s">
        <v>258</v>
      </c>
      <c r="C148" s="74"/>
      <c r="D148" s="108"/>
      <c r="E148" s="75"/>
    </row>
    <row r="149" spans="1:5">
      <c r="A149" s="36" t="s">
        <v>130</v>
      </c>
      <c r="B149" s="68" t="s">
        <v>259</v>
      </c>
      <c r="C149" s="74"/>
      <c r="D149" s="108"/>
      <c r="E149" s="75"/>
    </row>
    <row r="150" spans="1:5">
      <c r="A150" s="36" t="s">
        <v>132</v>
      </c>
      <c r="B150" s="68" t="s">
        <v>260</v>
      </c>
      <c r="C150" s="74"/>
      <c r="D150" s="108"/>
      <c r="E150" s="75"/>
    </row>
    <row r="151" spans="1:5">
      <c r="A151" s="36" t="s">
        <v>134</v>
      </c>
      <c r="B151" s="68" t="s">
        <v>261</v>
      </c>
      <c r="C151" s="74"/>
      <c r="D151" s="108"/>
      <c r="E151" s="75"/>
    </row>
    <row r="152" spans="1:5" ht="15.75" thickBot="1">
      <c r="A152" s="46" t="s">
        <v>262</v>
      </c>
      <c r="B152" s="69" t="s">
        <v>263</v>
      </c>
      <c r="C152" s="76"/>
      <c r="D152" s="109"/>
      <c r="E152" s="77"/>
    </row>
    <row r="153" spans="1:5" ht="15.75" thickBot="1">
      <c r="A153" s="48" t="s">
        <v>19</v>
      </c>
      <c r="B153" s="67" t="s">
        <v>24</v>
      </c>
      <c r="C153" s="90"/>
      <c r="D153" s="129"/>
      <c r="E153" s="89"/>
    </row>
    <row r="154" spans="1:5" ht="15.75" thickBot="1">
      <c r="A154" s="48" t="s">
        <v>20</v>
      </c>
      <c r="B154" s="67" t="s">
        <v>25</v>
      </c>
      <c r="C154" s="90"/>
      <c r="D154" s="129"/>
      <c r="E154" s="89"/>
    </row>
    <row r="155" spans="1:5" ht="15.75" thickBot="1">
      <c r="A155" s="40" t="s">
        <v>21</v>
      </c>
      <c r="B155" s="67" t="s">
        <v>264</v>
      </c>
      <c r="C155" s="92">
        <f t="shared" ref="C155" si="31">+C130+C134+C141+C147+C153+C154</f>
        <v>0</v>
      </c>
      <c r="D155" s="130"/>
      <c r="E155" s="94"/>
    </row>
    <row r="156" spans="1:5" ht="15.75" thickBot="1">
      <c r="A156" s="25" t="s">
        <v>22</v>
      </c>
      <c r="B156" s="26" t="s">
        <v>265</v>
      </c>
      <c r="C156" s="92">
        <f t="shared" ref="C156" si="32">+C129+C155</f>
        <v>782000</v>
      </c>
      <c r="D156" s="130">
        <f>+E156-C156</f>
        <v>553123</v>
      </c>
      <c r="E156" s="94">
        <f t="shared" ref="E156" si="33">+E129+E155</f>
        <v>1335123</v>
      </c>
    </row>
    <row r="157" spans="1:5" ht="15.75" thickBot="1">
      <c r="A157" s="4"/>
      <c r="B157" s="5"/>
      <c r="C157" s="6"/>
      <c r="D157" s="131"/>
      <c r="E157" s="6"/>
    </row>
    <row r="158" spans="1:5" ht="15.75" thickBot="1">
      <c r="A158" s="7" t="s">
        <v>266</v>
      </c>
      <c r="B158" s="8"/>
      <c r="C158" s="9"/>
      <c r="D158" s="132"/>
      <c r="E158" s="10"/>
    </row>
    <row r="159" spans="1:5" ht="15.75" thickBot="1">
      <c r="A159" s="7" t="s">
        <v>267</v>
      </c>
      <c r="B159" s="8"/>
      <c r="C159" s="9"/>
      <c r="D159" s="132"/>
      <c r="E159" s="10"/>
    </row>
  </sheetData>
  <mergeCells count="3">
    <mergeCell ref="C1:E1"/>
    <mergeCell ref="B2:B3"/>
    <mergeCell ref="C2:E3"/>
  </mergeCells>
  <pageMargins left="0.7" right="0.7" top="0.75" bottom="0.75" header="0.3" footer="0.3"/>
  <pageSetup paperSize="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A12" sqref="A12"/>
    </sheetView>
  </sheetViews>
  <sheetFormatPr defaultRowHeight="12.75"/>
  <cols>
    <col min="1" max="1" width="46.5703125" style="228" customWidth="1"/>
    <col min="2" max="2" width="17" style="228" customWidth="1"/>
    <col min="3" max="3" width="13.5703125" style="228" customWidth="1"/>
    <col min="4" max="4" width="13.7109375" style="228" customWidth="1"/>
    <col min="5" max="5" width="15.85546875" style="228" customWidth="1"/>
    <col min="6" max="6" width="16.28515625" style="228" customWidth="1"/>
    <col min="7" max="16384" width="9.140625" style="228"/>
  </cols>
  <sheetData>
    <row r="1" spans="1:6" ht="12.75" customHeight="1">
      <c r="A1" s="269" t="s">
        <v>282</v>
      </c>
      <c r="B1" s="269"/>
      <c r="C1" s="269"/>
      <c r="D1" s="269"/>
      <c r="E1" s="269"/>
      <c r="F1" s="269"/>
    </row>
    <row r="2" spans="1:6" ht="14.25" thickBot="1">
      <c r="A2" s="229"/>
      <c r="B2" s="230"/>
      <c r="C2" s="230"/>
      <c r="D2" s="230"/>
      <c r="E2" s="230"/>
      <c r="F2" s="231" t="s">
        <v>283</v>
      </c>
    </row>
    <row r="3" spans="1:6" ht="39" thickBot="1">
      <c r="A3" s="232" t="s">
        <v>284</v>
      </c>
      <c r="B3" s="233" t="s">
        <v>285</v>
      </c>
      <c r="C3" s="233" t="s">
        <v>286</v>
      </c>
      <c r="D3" s="233" t="s">
        <v>287</v>
      </c>
      <c r="E3" s="233" t="s">
        <v>288</v>
      </c>
      <c r="F3" s="234" t="s">
        <v>289</v>
      </c>
    </row>
    <row r="4" spans="1:6" ht="13.5" thickBot="1">
      <c r="A4" s="235" t="s">
        <v>3</v>
      </c>
      <c r="B4" s="236" t="s">
        <v>4</v>
      </c>
      <c r="C4" s="236" t="s">
        <v>5</v>
      </c>
      <c r="D4" s="236" t="s">
        <v>6</v>
      </c>
      <c r="E4" s="236" t="s">
        <v>290</v>
      </c>
      <c r="F4" s="237" t="s">
        <v>291</v>
      </c>
    </row>
    <row r="5" spans="1:6">
      <c r="A5" s="238" t="s">
        <v>292</v>
      </c>
      <c r="B5" s="239">
        <v>3000000</v>
      </c>
      <c r="C5" s="240" t="s">
        <v>293</v>
      </c>
      <c r="D5" s="239"/>
      <c r="E5" s="239">
        <v>3000000</v>
      </c>
      <c r="F5" s="241">
        <v>0</v>
      </c>
    </row>
    <row r="6" spans="1:6">
      <c r="A6" s="238" t="s">
        <v>294</v>
      </c>
      <c r="B6" s="239">
        <v>7000000</v>
      </c>
      <c r="C6" s="240" t="s">
        <v>293</v>
      </c>
      <c r="D6" s="239"/>
      <c r="E6" s="239">
        <v>7000000</v>
      </c>
      <c r="F6" s="241">
        <v>0</v>
      </c>
    </row>
    <row r="7" spans="1:6" ht="25.5">
      <c r="A7" s="238" t="s">
        <v>295</v>
      </c>
      <c r="B7" s="239">
        <v>7000000</v>
      </c>
      <c r="C7" s="240" t="s">
        <v>293</v>
      </c>
      <c r="D7" s="239"/>
      <c r="E7" s="239">
        <v>7000000</v>
      </c>
      <c r="F7" s="241">
        <v>0</v>
      </c>
    </row>
    <row r="8" spans="1:6" ht="25.5">
      <c r="A8" s="242" t="s">
        <v>296</v>
      </c>
      <c r="B8" s="239">
        <v>3400000</v>
      </c>
      <c r="C8" s="240" t="s">
        <v>293</v>
      </c>
      <c r="D8" s="239"/>
      <c r="E8" s="243">
        <v>3400000</v>
      </c>
      <c r="F8" s="241">
        <v>0</v>
      </c>
    </row>
    <row r="9" spans="1:6">
      <c r="A9" s="238" t="s">
        <v>297</v>
      </c>
      <c r="B9" s="239">
        <v>1100000</v>
      </c>
      <c r="C9" s="240" t="s">
        <v>293</v>
      </c>
      <c r="D9" s="239"/>
      <c r="E9" s="239">
        <v>1100000</v>
      </c>
      <c r="F9" s="241">
        <v>0</v>
      </c>
    </row>
    <row r="10" spans="1:6" ht="25.5">
      <c r="A10" s="242" t="s">
        <v>298</v>
      </c>
      <c r="B10" s="239">
        <v>5000000</v>
      </c>
      <c r="C10" s="240" t="s">
        <v>293</v>
      </c>
      <c r="D10" s="239"/>
      <c r="E10" s="239">
        <v>5000000</v>
      </c>
      <c r="F10" s="241">
        <v>0</v>
      </c>
    </row>
    <row r="11" spans="1:6">
      <c r="A11" s="238" t="s">
        <v>299</v>
      </c>
      <c r="B11" s="239">
        <v>300000</v>
      </c>
      <c r="C11" s="240" t="s">
        <v>293</v>
      </c>
      <c r="D11" s="239"/>
      <c r="E11" s="239">
        <v>300000</v>
      </c>
      <c r="F11" s="241">
        <v>0</v>
      </c>
    </row>
    <row r="12" spans="1:6">
      <c r="A12" s="238" t="s">
        <v>312</v>
      </c>
      <c r="B12" s="239">
        <v>32000000</v>
      </c>
      <c r="C12" s="240" t="s">
        <v>293</v>
      </c>
      <c r="D12" s="239"/>
      <c r="E12" s="239">
        <v>32000000</v>
      </c>
      <c r="F12" s="241">
        <v>0</v>
      </c>
    </row>
    <row r="13" spans="1:6">
      <c r="A13" s="238"/>
      <c r="B13" s="239"/>
      <c r="C13" s="240"/>
      <c r="D13" s="239"/>
      <c r="E13" s="239"/>
      <c r="F13" s="241">
        <v>0</v>
      </c>
    </row>
    <row r="14" spans="1:6">
      <c r="A14" s="238"/>
      <c r="B14" s="239"/>
      <c r="C14" s="240"/>
      <c r="D14" s="239"/>
      <c r="E14" s="239"/>
      <c r="F14" s="241">
        <v>0</v>
      </c>
    </row>
    <row r="15" spans="1:6">
      <c r="A15" s="238"/>
      <c r="B15" s="239"/>
      <c r="C15" s="240"/>
      <c r="D15" s="239"/>
      <c r="E15" s="239"/>
      <c r="F15" s="241">
        <v>0</v>
      </c>
    </row>
    <row r="16" spans="1:6">
      <c r="A16" s="238"/>
      <c r="B16" s="239"/>
      <c r="C16" s="240"/>
      <c r="D16" s="239"/>
      <c r="E16" s="239"/>
      <c r="F16" s="241">
        <v>0</v>
      </c>
    </row>
    <row r="17" spans="1:6">
      <c r="A17" s="238"/>
      <c r="B17" s="239"/>
      <c r="C17" s="240"/>
      <c r="D17" s="239"/>
      <c r="E17" s="239"/>
      <c r="F17" s="241">
        <v>0</v>
      </c>
    </row>
    <row r="18" spans="1:6">
      <c r="A18" s="238"/>
      <c r="B18" s="239"/>
      <c r="C18" s="240"/>
      <c r="D18" s="239"/>
      <c r="E18" s="239"/>
      <c r="F18" s="241">
        <v>0</v>
      </c>
    </row>
    <row r="19" spans="1:6">
      <c r="A19" s="238"/>
      <c r="B19" s="239"/>
      <c r="C19" s="240"/>
      <c r="D19" s="239"/>
      <c r="E19" s="239"/>
      <c r="F19" s="241">
        <v>0</v>
      </c>
    </row>
    <row r="20" spans="1:6" ht="13.5" thickBot="1">
      <c r="A20" s="244"/>
      <c r="B20" s="245"/>
      <c r="C20" s="246"/>
      <c r="D20" s="245"/>
      <c r="E20" s="245"/>
      <c r="F20" s="247">
        <v>0</v>
      </c>
    </row>
    <row r="21" spans="1:6" ht="13.5" thickBot="1">
      <c r="A21" s="248" t="s">
        <v>300</v>
      </c>
      <c r="B21" s="249">
        <f>SUM(B5:B20)</f>
        <v>58800000</v>
      </c>
      <c r="C21" s="250"/>
      <c r="D21" s="249">
        <v>0</v>
      </c>
      <c r="E21" s="249">
        <f>SUM(E5:E20)</f>
        <v>58800000</v>
      </c>
      <c r="F21" s="251">
        <v>0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>
      <selection activeCell="F17" sqref="F17"/>
    </sheetView>
  </sheetViews>
  <sheetFormatPr defaultRowHeight="12.75"/>
  <cols>
    <col min="1" max="1" width="38" style="228" customWidth="1"/>
    <col min="2" max="2" width="20.7109375" style="228" customWidth="1"/>
    <col min="3" max="3" width="16.140625" style="228" customWidth="1"/>
    <col min="4" max="4" width="14.5703125" style="228" customWidth="1"/>
    <col min="5" max="5" width="19.42578125" style="228" customWidth="1"/>
    <col min="6" max="6" width="17" style="228" customWidth="1"/>
    <col min="7" max="16384" width="9.140625" style="228"/>
  </cols>
  <sheetData>
    <row r="1" spans="1:6" ht="12.75" customHeight="1">
      <c r="A1" s="269" t="s">
        <v>301</v>
      </c>
      <c r="B1" s="269"/>
      <c r="C1" s="269"/>
      <c r="D1" s="269"/>
      <c r="E1" s="269"/>
      <c r="F1" s="269"/>
    </row>
    <row r="2" spans="1:6" ht="14.25" thickBot="1">
      <c r="A2" s="229"/>
      <c r="B2" s="230"/>
      <c r="C2" s="230"/>
      <c r="D2" s="230"/>
      <c r="E2" s="230"/>
      <c r="F2" s="231" t="s">
        <v>283</v>
      </c>
    </row>
    <row r="3" spans="1:6" ht="39" thickBot="1">
      <c r="A3" s="232" t="s">
        <v>302</v>
      </c>
      <c r="B3" s="233" t="s">
        <v>285</v>
      </c>
      <c r="C3" s="233" t="s">
        <v>286</v>
      </c>
      <c r="D3" s="233" t="s">
        <v>287</v>
      </c>
      <c r="E3" s="233" t="s">
        <v>288</v>
      </c>
      <c r="F3" s="252" t="s">
        <v>303</v>
      </c>
    </row>
    <row r="4" spans="1:6" ht="13.5" thickBot="1">
      <c r="A4" s="235" t="s">
        <v>3</v>
      </c>
      <c r="B4" s="236" t="s">
        <v>4</v>
      </c>
      <c r="C4" s="236" t="s">
        <v>5</v>
      </c>
      <c r="D4" s="236" t="s">
        <v>6</v>
      </c>
      <c r="E4" s="236" t="s">
        <v>290</v>
      </c>
      <c r="F4" s="253" t="s">
        <v>291</v>
      </c>
    </row>
    <row r="5" spans="1:6" ht="25.5">
      <c r="A5" s="254" t="s">
        <v>304</v>
      </c>
      <c r="B5" s="239">
        <v>15000000</v>
      </c>
      <c r="C5" s="240" t="s">
        <v>293</v>
      </c>
      <c r="D5" s="239"/>
      <c r="E5" s="239">
        <v>15000000</v>
      </c>
      <c r="F5" s="241">
        <v>0</v>
      </c>
    </row>
    <row r="6" spans="1:6" ht="25.5">
      <c r="A6" s="254" t="s">
        <v>305</v>
      </c>
      <c r="B6" s="239">
        <v>3200000</v>
      </c>
      <c r="C6" s="240" t="s">
        <v>293</v>
      </c>
      <c r="D6" s="239"/>
      <c r="E6" s="239">
        <v>3200000</v>
      </c>
      <c r="F6" s="241">
        <v>0</v>
      </c>
    </row>
    <row r="7" spans="1:6">
      <c r="A7" s="254" t="s">
        <v>306</v>
      </c>
      <c r="B7" s="239">
        <v>2500000</v>
      </c>
      <c r="C7" s="240" t="s">
        <v>293</v>
      </c>
      <c r="D7" s="239"/>
      <c r="E7" s="239">
        <v>2500000</v>
      </c>
      <c r="F7" s="241">
        <v>0</v>
      </c>
    </row>
    <row r="8" spans="1:6">
      <c r="A8" s="254" t="s">
        <v>307</v>
      </c>
      <c r="B8" s="239">
        <v>1700000</v>
      </c>
      <c r="C8" s="240" t="s">
        <v>293</v>
      </c>
      <c r="D8" s="239"/>
      <c r="E8" s="239">
        <v>1700000</v>
      </c>
      <c r="F8" s="241">
        <v>0</v>
      </c>
    </row>
    <row r="9" spans="1:6" ht="38.25">
      <c r="A9" s="254" t="s">
        <v>308</v>
      </c>
      <c r="B9" s="239">
        <v>85106551</v>
      </c>
      <c r="C9" s="240" t="s">
        <v>309</v>
      </c>
      <c r="D9" s="239"/>
      <c r="E9" s="239">
        <v>85106551</v>
      </c>
      <c r="F9" s="241">
        <v>85106551</v>
      </c>
    </row>
    <row r="10" spans="1:6">
      <c r="A10" s="254" t="s">
        <v>310</v>
      </c>
      <c r="B10" s="239">
        <v>20200000</v>
      </c>
      <c r="C10" s="240" t="s">
        <v>311</v>
      </c>
      <c r="D10" s="239"/>
      <c r="E10" s="239">
        <v>20000000</v>
      </c>
      <c r="F10" s="241">
        <v>0</v>
      </c>
    </row>
    <row r="11" spans="1:6">
      <c r="A11" s="254"/>
      <c r="B11" s="239"/>
      <c r="C11" s="240"/>
      <c r="D11" s="239"/>
      <c r="E11" s="239"/>
      <c r="F11" s="241">
        <v>0</v>
      </c>
    </row>
    <row r="12" spans="1:6">
      <c r="A12" s="254"/>
      <c r="B12" s="239"/>
      <c r="C12" s="240"/>
      <c r="D12" s="239"/>
      <c r="E12" s="239"/>
      <c r="F12" s="241">
        <v>0</v>
      </c>
    </row>
    <row r="13" spans="1:6">
      <c r="A13" s="254"/>
      <c r="B13" s="239"/>
      <c r="C13" s="240"/>
      <c r="D13" s="239"/>
      <c r="E13" s="239"/>
      <c r="F13" s="241">
        <v>0</v>
      </c>
    </row>
    <row r="14" spans="1:6">
      <c r="A14" s="254"/>
      <c r="B14" s="239"/>
      <c r="C14" s="240"/>
      <c r="D14" s="239"/>
      <c r="E14" s="239"/>
      <c r="F14" s="241">
        <v>0</v>
      </c>
    </row>
    <row r="15" spans="1:6">
      <c r="A15" s="254"/>
      <c r="B15" s="239"/>
      <c r="C15" s="240"/>
      <c r="D15" s="239"/>
      <c r="E15" s="239"/>
      <c r="F15" s="241">
        <v>0</v>
      </c>
    </row>
    <row r="16" spans="1:6" ht="13.5" thickBot="1">
      <c r="A16" s="244"/>
      <c r="B16" s="245"/>
      <c r="C16" s="246"/>
      <c r="D16" s="245"/>
      <c r="E16" s="245"/>
      <c r="F16" s="247">
        <v>0</v>
      </c>
    </row>
    <row r="17" spans="1:6" ht="13.5" thickBot="1">
      <c r="A17" s="248" t="s">
        <v>300</v>
      </c>
      <c r="B17" s="249">
        <f>SUM(B4:B16)</f>
        <v>127706551</v>
      </c>
      <c r="C17" s="250"/>
      <c r="D17" s="249">
        <v>0</v>
      </c>
      <c r="E17" s="249">
        <f>SUM(E5:E16)</f>
        <v>127506551</v>
      </c>
      <c r="F17" s="251">
        <v>0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ÖNK</vt:lpstr>
      <vt:lpstr>ÁMK</vt:lpstr>
      <vt:lpstr>Nemzetiségi</vt:lpstr>
      <vt:lpstr>Beruházás</vt:lpstr>
      <vt:lpstr>Felújítás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2017-09-26T12:32:45Z</dcterms:modified>
</cp:coreProperties>
</file>