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360" yWindow="330" windowWidth="15030" windowHeight="7890" tabRatio="972"/>
  </bookViews>
  <sheets>
    <sheet name="Önk. összesen" sheetId="1" r:id="rId1"/>
    <sheet name="Önk. egyéb" sheetId="3" r:id="rId2"/>
    <sheet name="Önk. hiv" sheetId="7" r:id="rId3"/>
    <sheet name="Pátyolgató" sheetId="4" r:id="rId4"/>
    <sheet name="Műv. Ház" sheetId="5" r:id="rId5"/>
    <sheet name="Beruházások, felújítások" sheetId="8" r:id="rId6"/>
    <sheet name="Vagyonkimutatás" sheetId="9" r:id="rId7"/>
    <sheet name="Pénzmaradvány kimutatás" sheetId="10" state="hidden" r:id="rId8"/>
    <sheet name="Hitelállomány alakulása" sheetId="11" r:id="rId9"/>
    <sheet name="Szociális juttatások" sheetId="12" state="hidden" r:id="rId10"/>
    <sheet name="Adóbevételek" sheetId="13" r:id="rId11"/>
    <sheet name="Önkormányzati részesedés" sheetId="15" r:id="rId12"/>
    <sheet name="Normatíva elszámolás" sheetId="14" state="hidden" r:id="rId13"/>
  </sheets>
  <calcPr calcId="125725"/>
</workbook>
</file>

<file path=xl/calcChain.xml><?xml version="1.0" encoding="utf-8"?>
<calcChain xmlns="http://schemas.openxmlformats.org/spreadsheetml/2006/main">
  <c r="G39" i="4"/>
  <c r="D19" i="8"/>
  <c r="C19"/>
  <c r="B19"/>
  <c r="D8" i="9"/>
  <c r="E8"/>
  <c r="C8"/>
  <c r="D17" i="13"/>
  <c r="G20" i="5"/>
  <c r="G61" i="3"/>
  <c r="G52"/>
  <c r="E84"/>
  <c r="D58" l="1"/>
  <c r="D28"/>
  <c r="G13"/>
  <c r="G11"/>
  <c r="G20"/>
  <c r="G23"/>
  <c r="G25"/>
  <c r="C9" i="1"/>
  <c r="C7" s="1"/>
  <c r="C10"/>
  <c r="C11"/>
  <c r="C13"/>
  <c r="C22"/>
  <c r="C23"/>
  <c r="D10"/>
  <c r="D7" s="1"/>
  <c r="E10"/>
  <c r="E7" s="1"/>
  <c r="C24"/>
  <c r="C28"/>
  <c r="C29"/>
  <c r="C30"/>
  <c r="C31"/>
  <c r="C32"/>
  <c r="C33"/>
  <c r="C34"/>
  <c r="C38"/>
  <c r="C39"/>
  <c r="C40"/>
  <c r="C43"/>
  <c r="C45"/>
  <c r="C46"/>
  <c r="C49"/>
  <c r="C50"/>
  <c r="C51"/>
  <c r="C54"/>
  <c r="C58"/>
  <c r="C64"/>
  <c r="C61" s="1"/>
  <c r="C72"/>
  <c r="C68" s="1"/>
  <c r="E137"/>
  <c r="C118"/>
  <c r="D116"/>
  <c r="C116"/>
  <c r="E115"/>
  <c r="C115"/>
  <c r="E50"/>
  <c r="E48" s="1"/>
  <c r="D50"/>
  <c r="D48" s="1"/>
  <c r="G39" i="3"/>
  <c r="G38"/>
  <c r="G29"/>
  <c r="E27" i="1"/>
  <c r="E24"/>
  <c r="E22"/>
  <c r="E128"/>
  <c r="D128"/>
  <c r="B16" i="12"/>
  <c r="D13" i="14"/>
  <c r="C13"/>
  <c r="B13"/>
  <c r="E28" i="3"/>
  <c r="E15" i="13"/>
  <c r="C17"/>
  <c r="B17"/>
  <c r="D11"/>
  <c r="C11"/>
  <c r="B11"/>
  <c r="E9"/>
  <c r="E10" i="3"/>
  <c r="F10"/>
  <c r="E17"/>
  <c r="F17"/>
  <c r="E9"/>
  <c r="D6" i="14"/>
  <c r="C6"/>
  <c r="B6"/>
  <c r="D9"/>
  <c r="C9"/>
  <c r="B9"/>
  <c r="E14" i="13"/>
  <c r="E7"/>
  <c r="E8"/>
  <c r="E10"/>
  <c r="E6"/>
  <c r="G104" i="3"/>
  <c r="F102"/>
  <c r="E102"/>
  <c r="D102"/>
  <c r="G85"/>
  <c r="G86"/>
  <c r="G79"/>
  <c r="G72"/>
  <c r="G73"/>
  <c r="G74"/>
  <c r="G75"/>
  <c r="G71"/>
  <c r="I16" i="12"/>
  <c r="D16"/>
  <c r="C16"/>
  <c r="I15"/>
  <c r="D15"/>
  <c r="C15"/>
  <c r="B15"/>
  <c r="I13"/>
  <c r="I12"/>
  <c r="I6"/>
  <c r="I7"/>
  <c r="I8"/>
  <c r="I9"/>
  <c r="I10"/>
  <c r="I5"/>
  <c r="D11"/>
  <c r="I11" s="1"/>
  <c r="C11"/>
  <c r="B11"/>
  <c r="C14" i="9"/>
  <c r="C15" s="1"/>
  <c r="D14"/>
  <c r="D15" s="1"/>
  <c r="E14"/>
  <c r="C21"/>
  <c r="C22" s="1"/>
  <c r="E21"/>
  <c r="G20" i="7"/>
  <c r="G15"/>
  <c r="G18"/>
  <c r="G43"/>
  <c r="G38"/>
  <c r="G39"/>
  <c r="G40"/>
  <c r="G37"/>
  <c r="E17" i="8"/>
  <c r="E13"/>
  <c r="E15"/>
  <c r="D10"/>
  <c r="C10"/>
  <c r="B10"/>
  <c r="E9"/>
  <c r="E5"/>
  <c r="E7"/>
  <c r="E8"/>
  <c r="E4"/>
  <c r="G19" i="4"/>
  <c r="G15"/>
  <c r="G36"/>
  <c r="G37"/>
  <c r="G38"/>
  <c r="G19" i="5"/>
  <c r="G12"/>
  <c r="G13"/>
  <c r="G41"/>
  <c r="E40"/>
  <c r="F34"/>
  <c r="G37"/>
  <c r="G36"/>
  <c r="G35"/>
  <c r="E27" i="7"/>
  <c r="F27"/>
  <c r="E26" i="5"/>
  <c r="F26"/>
  <c r="F26" i="4"/>
  <c r="E26"/>
  <c r="F40" i="5"/>
  <c r="G40" s="1"/>
  <c r="E34"/>
  <c r="E18"/>
  <c r="F18"/>
  <c r="F9"/>
  <c r="F35" i="4"/>
  <c r="F18"/>
  <c r="F9"/>
  <c r="F42" i="7"/>
  <c r="F36"/>
  <c r="E19"/>
  <c r="F19"/>
  <c r="F9"/>
  <c r="F97" i="3"/>
  <c r="E97"/>
  <c r="D91"/>
  <c r="D84" s="1"/>
  <c r="F84"/>
  <c r="E70"/>
  <c r="F70"/>
  <c r="E62"/>
  <c r="F59"/>
  <c r="E59"/>
  <c r="E54"/>
  <c r="F54"/>
  <c r="E50"/>
  <c r="F50"/>
  <c r="E44"/>
  <c r="F44"/>
  <c r="E37"/>
  <c r="F37"/>
  <c r="D44"/>
  <c r="F28"/>
  <c r="F9"/>
  <c r="C119" i="1"/>
  <c r="D111"/>
  <c r="E111"/>
  <c r="D109"/>
  <c r="E109"/>
  <c r="D108"/>
  <c r="E108"/>
  <c r="C111"/>
  <c r="C110"/>
  <c r="C109"/>
  <c r="C108"/>
  <c r="D106"/>
  <c r="E106"/>
  <c r="C106"/>
  <c r="D104"/>
  <c r="E104"/>
  <c r="D103"/>
  <c r="E103"/>
  <c r="C104"/>
  <c r="C103"/>
  <c r="D98"/>
  <c r="E98"/>
  <c r="E97"/>
  <c r="D97"/>
  <c r="D96"/>
  <c r="E96"/>
  <c r="C98"/>
  <c r="C97"/>
  <c r="C96"/>
  <c r="D92"/>
  <c r="E92"/>
  <c r="C93"/>
  <c r="C92"/>
  <c r="D91"/>
  <c r="E91"/>
  <c r="C91"/>
  <c r="D72"/>
  <c r="D61"/>
  <c r="D60" s="1"/>
  <c r="D59"/>
  <c r="D58"/>
  <c r="E58"/>
  <c r="D52"/>
  <c r="E52"/>
  <c r="D49"/>
  <c r="E49"/>
  <c r="D51"/>
  <c r="E51"/>
  <c r="D46"/>
  <c r="E46"/>
  <c r="E45"/>
  <c r="D43"/>
  <c r="E43"/>
  <c r="D40"/>
  <c r="E40"/>
  <c r="D39"/>
  <c r="E39"/>
  <c r="D38"/>
  <c r="E38"/>
  <c r="D34"/>
  <c r="E34"/>
  <c r="D33"/>
  <c r="E33"/>
  <c r="D32"/>
  <c r="E32"/>
  <c r="D31"/>
  <c r="E31"/>
  <c r="D30"/>
  <c r="E30"/>
  <c r="D29"/>
  <c r="E29"/>
  <c r="D28"/>
  <c r="E28"/>
  <c r="D62" i="3"/>
  <c r="D59"/>
  <c r="D97"/>
  <c r="D70"/>
  <c r="E36" i="7"/>
  <c r="G36" s="1"/>
  <c r="E42"/>
  <c r="E9"/>
  <c r="E32" s="1"/>
  <c r="E35" i="4"/>
  <c r="E18"/>
  <c r="G18" s="1"/>
  <c r="E9"/>
  <c r="E9" i="5"/>
  <c r="G9" s="1"/>
  <c r="D54" i="3"/>
  <c r="D50"/>
  <c r="D17"/>
  <c r="D10"/>
  <c r="D42" i="7"/>
  <c r="D36"/>
  <c r="D27"/>
  <c r="D19"/>
  <c r="D9"/>
  <c r="D40" i="5"/>
  <c r="D34"/>
  <c r="D26"/>
  <c r="D18"/>
  <c r="D9"/>
  <c r="D40" i="4"/>
  <c r="D35"/>
  <c r="D26"/>
  <c r="D18"/>
  <c r="D9"/>
  <c r="D57" i="1" l="1"/>
  <c r="F101" i="3"/>
  <c r="F106" s="1"/>
  <c r="E22" i="9"/>
  <c r="E15"/>
  <c r="E11" i="13"/>
  <c r="D46" i="5"/>
  <c r="G18"/>
  <c r="D47" i="4"/>
  <c r="F31"/>
  <c r="D31"/>
  <c r="F49" i="7"/>
  <c r="D49"/>
  <c r="G19"/>
  <c r="F32"/>
  <c r="G32" s="1"/>
  <c r="G9"/>
  <c r="G102" i="3"/>
  <c r="E101"/>
  <c r="E106" s="1"/>
  <c r="G70"/>
  <c r="G84"/>
  <c r="C114" i="1"/>
  <c r="G50" i="3"/>
  <c r="G37"/>
  <c r="G28"/>
  <c r="C14" i="1"/>
  <c r="G17" i="3"/>
  <c r="G9"/>
  <c r="G10"/>
  <c r="C60" i="1"/>
  <c r="C48"/>
  <c r="C57"/>
  <c r="C52"/>
  <c r="D114"/>
  <c r="D100"/>
  <c r="E100"/>
  <c r="E10" i="8"/>
  <c r="D26" i="1"/>
  <c r="E14"/>
  <c r="D14"/>
  <c r="C85"/>
  <c r="E17" i="13"/>
  <c r="F58" i="3"/>
  <c r="F66" s="1"/>
  <c r="E58"/>
  <c r="E26" i="1"/>
  <c r="E85"/>
  <c r="D85"/>
  <c r="E49" i="7"/>
  <c r="E19" i="8"/>
  <c r="G9" i="4"/>
  <c r="E31"/>
  <c r="G31" s="1"/>
  <c r="F47"/>
  <c r="G35"/>
  <c r="F30" i="5"/>
  <c r="D30"/>
  <c r="E30"/>
  <c r="E46"/>
  <c r="F46"/>
  <c r="G34"/>
  <c r="D37" i="3"/>
  <c r="C107" i="1"/>
  <c r="C100" s="1"/>
  <c r="D9" i="3"/>
  <c r="D66" s="1"/>
  <c r="D32" i="7"/>
  <c r="D101" i="3"/>
  <c r="D106" s="1"/>
  <c r="E47" i="4"/>
  <c r="G101" i="3" l="1"/>
  <c r="G106"/>
  <c r="G30" i="5"/>
  <c r="C6" i="1"/>
  <c r="C35"/>
  <c r="E66" i="3"/>
  <c r="G66" s="1"/>
  <c r="G58"/>
  <c r="E139" i="1"/>
  <c r="D139"/>
  <c r="E6"/>
  <c r="D6"/>
  <c r="C139"/>
  <c r="E35"/>
  <c r="D117"/>
  <c r="E117"/>
  <c r="D35"/>
  <c r="G49" i="7"/>
  <c r="G47" i="4"/>
  <c r="G46" i="5"/>
  <c r="C117" i="1"/>
  <c r="C56" l="1"/>
  <c r="C78" s="1"/>
  <c r="E56"/>
  <c r="E78" s="1"/>
  <c r="D56"/>
  <c r="D78" s="1"/>
  <c r="D21" i="9"/>
  <c r="D22" s="1"/>
</calcChain>
</file>

<file path=xl/sharedStrings.xml><?xml version="1.0" encoding="utf-8"?>
<sst xmlns="http://schemas.openxmlformats.org/spreadsheetml/2006/main" count="924" uniqueCount="521">
  <si>
    <t xml:space="preserve">B E V É T E L E K </t>
  </si>
  <si>
    <t>(Önkormányzat összesen)</t>
  </si>
  <si>
    <t>Sor-
szám</t>
  </si>
  <si>
    <t>Bevételi jogcím</t>
  </si>
  <si>
    <t>2012. évi módosított előirányzat</t>
  </si>
  <si>
    <t>1.</t>
  </si>
  <si>
    <t>I. Önkormányzat működési bevételei (2+3+4)</t>
  </si>
  <si>
    <t>2.</t>
  </si>
  <si>
    <r>
      <t xml:space="preserve">I/1. Önkormányzat sajátos működési bevételei </t>
    </r>
    <r>
      <rPr>
        <sz val="11"/>
        <rFont val="Times New Roman CE"/>
        <family val="1"/>
        <charset val="238"/>
      </rPr>
      <t>(2.1+…+2.6)</t>
    </r>
  </si>
  <si>
    <t>2.1.</t>
  </si>
  <si>
    <t>Helyi adók</t>
  </si>
  <si>
    <t>2.2.</t>
  </si>
  <si>
    <t>Illetékek</t>
  </si>
  <si>
    <t>2.3.</t>
  </si>
  <si>
    <t>Átengedett központi adók</t>
  </si>
  <si>
    <t>2.4.</t>
  </si>
  <si>
    <t>Bírságok, díjak, pótlékok</t>
  </si>
  <si>
    <t>2.5.</t>
  </si>
  <si>
    <t>Egyéb sajátos bevételek</t>
  </si>
  <si>
    <t>2.6.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</si>
  <si>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</si>
  <si>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</si>
  <si>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</si>
  <si>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</si>
  <si>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</si>
  <si>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</si>
  <si>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</si>
  <si>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</si>
  <si>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</si>
  <si>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</si>
  <si>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</si>
  <si>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</si>
  <si>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</si>
  <si>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</si>
  <si>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</t>
  </si>
  <si>
    <t>3.7.</t>
  </si>
  <si>
    <t>Működési célú hozam- és kamatbevételek</t>
  </si>
  <si>
    <t>3.8.</t>
  </si>
  <si>
    <t>Egyéb működési célú bevétel</t>
  </si>
  <si>
    <t xml:space="preserve">4. </t>
  </si>
  <si>
    <t>II. Közhatalmi bevételek</t>
  </si>
  <si>
    <t>5.</t>
  </si>
  <si>
    <r>
      <t xml:space="preserve">III. Támogatások, kiegészítések </t>
    </r>
    <r>
      <rPr>
        <sz val="11"/>
        <rFont val="Times New Roman CE"/>
        <family val="1"/>
        <charset val="238"/>
      </rPr>
      <t>(5.1+…+5.8.)</t>
    </r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</si>
  <si>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</si>
  <si>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</si>
  <si>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</si>
  <si>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</si>
  <si>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</si>
  <si>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</si>
  <si>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</si>
  <si>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</si>
  <si>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</si>
  <si>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</si>
  <si>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</si>
  <si>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</si>
  <si>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</si>
  <si>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Megyei önkormányzatok működésének támogatása</t>
  </si>
  <si>
    <t>5.8.</t>
  </si>
  <si>
    <t>Egyéb támogatás</t>
  </si>
  <si>
    <t>6.</t>
  </si>
  <si>
    <r>
      <t xml:space="preserve">IV. Támogatásértékű bevételek </t>
    </r>
    <r>
      <rPr>
        <sz val="11"/>
        <rFont val="Times New Roman CE"/>
        <family val="1"/>
        <charset val="238"/>
      </rPr>
      <t>(6.1+6.2)</t>
    </r>
  </si>
  <si>
    <t>6.1.</t>
  </si>
  <si>
    <t>Működési célú támogatásértékű bevétel (6.1.1.+…+6.1.5.)</t>
  </si>
  <si>
    <t>6.1.1.</t>
  </si>
  <si>
    <t>Társadalombiztosítás pénzügyi alapjából átvett pénzeszköz</t>
  </si>
  <si>
    <t>6.1.2.</t>
  </si>
  <si>
    <t>Helyi, nemzetiségi önkormányzattól átvett pénzeszköz</t>
  </si>
  <si>
    <t>6.1.3.</t>
  </si>
  <si>
    <t>Többcélú kistérségi társulástól, jogi személyiségű társulástól átvett pénzeszköz</t>
  </si>
  <si>
    <t>6.1.4.</t>
  </si>
  <si>
    <t>EU támogatás</t>
  </si>
  <si>
    <t>6.1.5.</t>
  </si>
  <si>
    <t>Egyéb működési célú támogatásértékű bevétel</t>
  </si>
  <si>
    <t>6.2.</t>
  </si>
  <si>
    <t>Felhalmozási célú támogatásértékű bevétel (6.2.1.+…+6.2.5.)</t>
  </si>
  <si>
    <t>6.2.1.</t>
  </si>
  <si>
    <t>6.2.2.</t>
  </si>
  <si>
    <t>6.2.3.</t>
  </si>
  <si>
    <t>6.2.4.</t>
  </si>
  <si>
    <t>6.2.5.</t>
  </si>
  <si>
    <t>Egyéb felhalmozási célú támogatásértékű bevétel</t>
  </si>
  <si>
    <t xml:space="preserve">7. </t>
  </si>
  <si>
    <r>
      <t xml:space="preserve">V. Felhalmozási célú bevételek </t>
    </r>
    <r>
      <rPr>
        <sz val="11"/>
        <rFont val="Times New Roman CE"/>
        <family val="1"/>
        <charset val="238"/>
      </rPr>
      <t>(7.1+…+7.3)</t>
    </r>
  </si>
  <si>
    <t>7.1.</t>
  </si>
  <si>
    <t>Tárgyi eszközök és immateriális javak értékesítése (vagyonhasznosítás)</t>
  </si>
  <si>
    <t>7.2.</t>
  </si>
  <si>
    <t>Önkormányzatot megillető vagyoni értékű jog értékesítése, hasznosítása</t>
  </si>
  <si>
    <t>7.3.</t>
  </si>
  <si>
    <t>Pénzügyi befektetésekből származó bevétel</t>
  </si>
  <si>
    <t>8.</t>
  </si>
  <si>
    <r>
      <t xml:space="preserve">VI. Átvett pénzeszközök </t>
    </r>
    <r>
      <rPr>
        <sz val="11"/>
        <rFont val="Times New Roman CE"/>
        <family val="1"/>
        <charset val="238"/>
      </rPr>
      <t>(8.1+8.2.)</t>
    </r>
  </si>
  <si>
    <t>8.1.</t>
  </si>
  <si>
    <t>Működési célú pénzeszköz átvétel államháztartáson kívülről</t>
  </si>
  <si>
    <t>8.2.</t>
  </si>
  <si>
    <t>Felhalmozási célú pénzeszk. átvétel államháztartáson kívülről</t>
  </si>
  <si>
    <t xml:space="preserve">9. </t>
  </si>
  <si>
    <t>VII. Kölcsön (munkavállalónak adott kölcsön) visszatérülése</t>
  </si>
  <si>
    <t>10.</t>
  </si>
  <si>
    <t>KÖLTSÉGVETÉSI BEVÉTELEK ÖSSZESEN: (2+…+9)</t>
  </si>
  <si>
    <t>11.</t>
  </si>
  <si>
    <t>VIII. Pénzmaradvány, vállalkozási tevékenység maradványa (12.1.+12.2.)</t>
  </si>
  <si>
    <t>11.1.</t>
  </si>
  <si>
    <t>Előző évek működési célú pénzmaradványa, vállalkozási maradványa</t>
  </si>
  <si>
    <t>11.2.</t>
  </si>
  <si>
    <t>Előző évek felhalmozási célú pénzmaradványa, vállalkozási maradványa</t>
  </si>
  <si>
    <t>12.</t>
  </si>
  <si>
    <t>IX. Finanszírozási célú pénzügyi műveletek bevételei (10.1+10.2.)</t>
  </si>
  <si>
    <t>12.1.</t>
  </si>
  <si>
    <t>Működési célú pénzügyi műveletek bevételei (12.1.1.+…+.12.1.6.)</t>
  </si>
  <si>
    <t>12.1.1.</t>
  </si>
  <si>
    <t>Értékpapír kibocsátása, értékesítése</t>
  </si>
  <si>
    <t>12.1.2.</t>
  </si>
  <si>
    <t>Hitelek felvétele</t>
  </si>
  <si>
    <t>12.1.3.</t>
  </si>
  <si>
    <t>Kapott kölcsön, nyújtott kölcsön visszatérülése</t>
  </si>
  <si>
    <t>12.1.4.</t>
  </si>
  <si>
    <t>Forgatási célú belföldi, külföldi értékpapírok kibocsátása, értékesítése</t>
  </si>
  <si>
    <t>12.1.5.</t>
  </si>
  <si>
    <t>Betét visszavonásából származó bevétel</t>
  </si>
  <si>
    <t>12.1.6.</t>
  </si>
  <si>
    <t>Egyéb működési, finanszírozási célú bevétel</t>
  </si>
  <si>
    <t>12.2.</t>
  </si>
  <si>
    <t>Felhalmozási célú pénzügyi műveletek bevételei (12.2.1.+…+.12.2.7.)</t>
  </si>
  <si>
    <t>12.2.1.</t>
  </si>
  <si>
    <t>12.2.2.</t>
  </si>
  <si>
    <t>Rövid lejáratú hitelek felvétele</t>
  </si>
  <si>
    <t>12.2.3.</t>
  </si>
  <si>
    <t>Hosszú lejáratú hitelek felvétele</t>
  </si>
  <si>
    <t>12.2.4.</t>
  </si>
  <si>
    <t>12.2.5.</t>
  </si>
  <si>
    <t>Befektetési célú belföldi, külföldi értékpapírok kibocsátása, értékesítése</t>
  </si>
  <si>
    <t>12.2.6.</t>
  </si>
  <si>
    <t>12.2.7.</t>
  </si>
  <si>
    <t>Egyéb felhalmozási finanszírozási célú bevétel</t>
  </si>
  <si>
    <t>13.</t>
  </si>
  <si>
    <t>K I A D Á S O K</t>
  </si>
  <si>
    <t>Sor-szám</t>
  </si>
  <si>
    <t>Kiadási jogcímek</t>
  </si>
  <si>
    <t>2012. évi eredeti előirányzat</t>
  </si>
  <si>
    <r>
      <t xml:space="preserve">I. Működési költségvetés kiadásai </t>
    </r>
    <r>
      <rPr>
        <sz val="11"/>
        <rFont val="Times New Roman CE"/>
        <family val="1"/>
        <charset val="238"/>
      </rPr>
      <t>(1.1+…+1.5.)</t>
    </r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</si>
  <si>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</si>
  <si>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</si>
  <si>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</si>
  <si>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</si>
  <si>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</si>
  <si>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</si>
  <si>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</si>
  <si>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</si>
  <si>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</si>
  <si>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</si>
  <si>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</si>
  <si>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</si>
  <si>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</si>
  <si>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</si>
  <si>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</si>
  <si>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pénzmaradvány átadás</t>
  </si>
  <si>
    <t>1.9.</t>
  </si>
  <si>
    <t xml:space="preserve">   - Működési célú pénzeszköz átadás államháztartáson kívülre</t>
  </si>
  <si>
    <t>1.10.</t>
  </si>
  <si>
    <t xml:space="preserve">   - Működési célú támogatásértékű kiadás</t>
  </si>
  <si>
    <t>1.11.</t>
  </si>
  <si>
    <t xml:space="preserve">   - Garancia és kezességvállalásból származó kifizetés</t>
  </si>
  <si>
    <t>1.12.</t>
  </si>
  <si>
    <t xml:space="preserve">   - Kamatkiadások</t>
  </si>
  <si>
    <t>1.13.</t>
  </si>
  <si>
    <t xml:space="preserve">   - Pénzforgalom nélküli kiadások</t>
  </si>
  <si>
    <r>
      <t xml:space="preserve">II. Felhalmozási költségvetés kiadásai </t>
    </r>
    <r>
      <rPr>
        <sz val="11"/>
        <rFont val="Times New Roman CE"/>
        <family val="1"/>
        <charset val="238"/>
      </rPr>
      <t>(2.1+…+2.7)</t>
    </r>
  </si>
  <si>
    <t>Intézményi beruházási kiadások</t>
  </si>
  <si>
    <t>Felújítások</t>
  </si>
  <si>
    <t>Lakástámogatás</t>
  </si>
  <si>
    <t>Lakásépítés</t>
  </si>
  <si>
    <t>EU-s forrásból finanszírozott támogatással megvalósuló programok, projektek kiadásai</t>
  </si>
  <si>
    <t>EU-s forrásból finanszírozott támogatással megvalósuló programok, projektek önkormányzati hozzájárulásának kiadásai</t>
  </si>
  <si>
    <t>2.7.</t>
  </si>
  <si>
    <t>Egyéb felhalmozási célú kiadások</t>
  </si>
  <si>
    <t>2.8.</t>
  </si>
  <si>
    <t xml:space="preserve"> - a 2.7-ből: - Felhalmozási célú pénzmaradvány átadás</t>
  </si>
  <si>
    <t>2.9.</t>
  </si>
  <si>
    <t>2.10.</t>
  </si>
  <si>
    <t>2.11.</t>
  </si>
  <si>
    <t>III. Kölcsön (munkavállalónak adott kölcsön)</t>
  </si>
  <si>
    <t>4.</t>
  </si>
  <si>
    <r>
      <t xml:space="preserve">IV. Tartalékok </t>
    </r>
    <r>
      <rPr>
        <sz val="11"/>
        <rFont val="Times New Roman CE"/>
        <family val="1"/>
        <charset val="238"/>
      </rPr>
      <t>(4.1.+4.2.)</t>
    </r>
  </si>
  <si>
    <t>4.1.</t>
  </si>
  <si>
    <t>Általános tartalék</t>
  </si>
  <si>
    <t>4.2.</t>
  </si>
  <si>
    <t>Céltartalék</t>
  </si>
  <si>
    <t>KÖLTSÉGVETÉSI KIADÁSOK ÖSSZESEN (1+2+3+4)</t>
  </si>
  <si>
    <t>VI. Finanszírozási célú pénzügyi műveletek kiadásai (6.1+6.2.)</t>
  </si>
  <si>
    <t>Működési célú pénzügyi műveletek kiadásai (6.1.1.+…+6.1.8.)</t>
  </si>
  <si>
    <t>Értékpapír vásárlása, visszavásárlása</t>
  </si>
  <si>
    <t>Likviditási hitelek törlesztése</t>
  </si>
  <si>
    <t>Rövid lejáratú hitelek törlesztése</t>
  </si>
  <si>
    <t>Hosszú lejáratú hitelek törlesztése</t>
  </si>
  <si>
    <t>Kölcsön törlesztése, adott kölcsön</t>
  </si>
  <si>
    <t>6.1.6.</t>
  </si>
  <si>
    <t>Forgatási célú belföldi, külföldi értékpapírok vásárlása</t>
  </si>
  <si>
    <t>6.1.7.</t>
  </si>
  <si>
    <t>Betét elhelyezése</t>
  </si>
  <si>
    <t>6.1.8.</t>
  </si>
  <si>
    <t>Egyéb</t>
  </si>
  <si>
    <t>Felhalmozási célú pénzügyi műveletek kiadásai (6.2.1.+…+.6.2.8.)</t>
  </si>
  <si>
    <t>Hitelek törlesztése</t>
  </si>
  <si>
    <t>6.2.6.</t>
  </si>
  <si>
    <t>Befektetési célú belföldi, külföldi értékpapírok vásárlása</t>
  </si>
  <si>
    <t>6.2.7.</t>
  </si>
  <si>
    <t>6.2.8.</t>
  </si>
  <si>
    <t>Egyéb hitel, kölcsön kiadásai</t>
  </si>
  <si>
    <t>7.</t>
  </si>
  <si>
    <t xml:space="preserve"> KIADÁSOK ÖSSZESEN: (5+6)</t>
  </si>
  <si>
    <t>Feladat megnevezése</t>
  </si>
  <si>
    <t>----------------------------</t>
  </si>
  <si>
    <t>-</t>
  </si>
  <si>
    <t>Ezer forintban !</t>
  </si>
  <si>
    <t>Teljesítés</t>
  </si>
  <si>
    <t>Index (%)</t>
  </si>
  <si>
    <t>I. Intézményi működési bevételek (1.1.+…+1.8.)</t>
  </si>
  <si>
    <t xml:space="preserve"> </t>
  </si>
  <si>
    <t>1.5.</t>
  </si>
  <si>
    <t>Osztalék, hozambevétel</t>
  </si>
  <si>
    <t>Kamatbevétel</t>
  </si>
  <si>
    <t>II. Véglegesen átvett pénzeszközök (2.1.+…+2.4.)</t>
  </si>
  <si>
    <t>Támogatásértékű működési bevételek</t>
  </si>
  <si>
    <t>Támogatásértékű felhalmozási bevételek</t>
  </si>
  <si>
    <t>EU-s forrásból származó bevételek</t>
  </si>
  <si>
    <t>Működési célú pénzeszközátvétel</t>
  </si>
  <si>
    <t>III. Felhalmozási célú egyéb bevételek</t>
  </si>
  <si>
    <t>IV. Közhatalmi bevételek</t>
  </si>
  <si>
    <t>V. Kölcsön</t>
  </si>
  <si>
    <t>VI. Pénzmaradvány, vállalk. tev. maradványa (6.1.+6.2.)</t>
  </si>
  <si>
    <t>Előző évi pénzmaradvány igénybevétele</t>
  </si>
  <si>
    <t>Előző évi vállalkozási maradvány igénybevétele</t>
  </si>
  <si>
    <t>VII. Önkormányzati támogatás</t>
  </si>
  <si>
    <t>BEVÉTELEK ÖSSZESEN (1+2+3+4+5+6+7)</t>
  </si>
  <si>
    <t>Kiadások</t>
  </si>
  <si>
    <r>
      <t xml:space="preserve">I. Működési költségvetés kiadásai </t>
    </r>
    <r>
      <rPr>
        <sz val="10"/>
        <rFont val="Times New Roman CE"/>
        <charset val="238"/>
      </rPr>
      <t>(1.1+…+1.5.)</t>
    </r>
  </si>
  <si>
    <t>Egyéb fejlesztési célú kiadások</t>
  </si>
  <si>
    <t>III. Kölcsön</t>
  </si>
  <si>
    <t>KIADÁSOK ÖSSZESEN: (1+2+3)</t>
  </si>
  <si>
    <t>Éves engedélyezett létszám előirányzat (fő)</t>
  </si>
  <si>
    <t>Közfoglalkoztatottak létszáma (fő)</t>
  </si>
  <si>
    <t>Pátyolgató Óvoda</t>
  </si>
  <si>
    <t>Művelődési Ház Iskolai és községi Könyvtár</t>
  </si>
  <si>
    <r>
      <t xml:space="preserve">II. Felhalmozási költségvetés kiadásai </t>
    </r>
    <r>
      <rPr>
        <b/>
        <sz val="10"/>
        <rFont val="Times New Roman CE"/>
        <charset val="238"/>
      </rPr>
      <t>(2.1+…+2.4)</t>
    </r>
  </si>
  <si>
    <t>3.75</t>
  </si>
  <si>
    <t>Önkormányzati Hivatal</t>
  </si>
  <si>
    <t>Önkormányzat egyéb szakfeladat</t>
  </si>
  <si>
    <t>2.1</t>
  </si>
  <si>
    <t>2.2</t>
  </si>
  <si>
    <t>2.3</t>
  </si>
  <si>
    <t>2.4</t>
  </si>
  <si>
    <t>2.5</t>
  </si>
  <si>
    <t>2.6</t>
  </si>
  <si>
    <t>Kötelezettségvállalással kapcsolatos megtérülés</t>
  </si>
  <si>
    <t>I/2. Intézményi működési bevételek</t>
  </si>
  <si>
    <t>3.1</t>
  </si>
  <si>
    <t>3.2</t>
  </si>
  <si>
    <t>3.3</t>
  </si>
  <si>
    <t>3.4</t>
  </si>
  <si>
    <t>Áru- és készletbeszerzés</t>
  </si>
  <si>
    <t>3.5</t>
  </si>
  <si>
    <t>3.6</t>
  </si>
  <si>
    <t>3.7</t>
  </si>
  <si>
    <t>3.8</t>
  </si>
  <si>
    <t>Egyéb műküödési célú bevétel</t>
  </si>
  <si>
    <t>III. Támogatások, kiegészítések</t>
  </si>
  <si>
    <t xml:space="preserve">   I.  Önkormányzatok működési bevételei</t>
  </si>
  <si>
    <t>Egyéb támogatás, kiegészítés</t>
  </si>
  <si>
    <t xml:space="preserve"> 5.1</t>
  </si>
  <si>
    <t xml:space="preserve"> 5.2</t>
  </si>
  <si>
    <t xml:space="preserve"> 5.3</t>
  </si>
  <si>
    <t xml:space="preserve"> 5.4</t>
  </si>
  <si>
    <t xml:space="preserve"> 5.5</t>
  </si>
  <si>
    <t xml:space="preserve"> 5.6</t>
  </si>
  <si>
    <t xml:space="preserve"> 5.7</t>
  </si>
  <si>
    <t xml:space="preserve"> 5.8</t>
  </si>
  <si>
    <t>IV. Támogatásértékű bevételek</t>
  </si>
  <si>
    <t>6.1.1</t>
  </si>
  <si>
    <t>6.1.2</t>
  </si>
  <si>
    <t>6.1.3</t>
  </si>
  <si>
    <t>Többcélú kist. társulástól, jogi szem. társulástól átvett pénzeszköz</t>
  </si>
  <si>
    <t>6.1.4</t>
  </si>
  <si>
    <t>6.1.5</t>
  </si>
  <si>
    <t xml:space="preserve">     Működési célú támogatásértékű bevétel</t>
  </si>
  <si>
    <t>6.2</t>
  </si>
  <si>
    <t xml:space="preserve">   Felhalmozási célú támogatásértékű bevétel</t>
  </si>
  <si>
    <t>6.2.1</t>
  </si>
  <si>
    <t>6.2.2</t>
  </si>
  <si>
    <t>6.2.3</t>
  </si>
  <si>
    <t>6.2.4</t>
  </si>
  <si>
    <t>6.2.5</t>
  </si>
  <si>
    <t>V.  Felhalmozási célú bevételek</t>
  </si>
  <si>
    <t xml:space="preserve"> 7.1</t>
  </si>
  <si>
    <t>Tárgyi eszközök és immateriális javak értékesítése</t>
  </si>
  <si>
    <t xml:space="preserve"> 7.2</t>
  </si>
  <si>
    <t xml:space="preserve"> 7.3</t>
  </si>
  <si>
    <t>VI. Átvett pénzeszközök</t>
  </si>
  <si>
    <t xml:space="preserve"> 8.1</t>
  </si>
  <si>
    <t xml:space="preserve"> 8.2</t>
  </si>
  <si>
    <t xml:space="preserve">   Felhalmozási célú pénzeszköz átvétel államháztartáson kívülről</t>
  </si>
  <si>
    <t>9.</t>
  </si>
  <si>
    <t>VII. Kölcsön (munkavállalónak adott kölcsön visszatérülése)</t>
  </si>
  <si>
    <t>Költségvetési bevételek összesen</t>
  </si>
  <si>
    <t>VIII. Pénzmaradvány, vállalkozási tev. maradványa</t>
  </si>
  <si>
    <t xml:space="preserve"> 11.1</t>
  </si>
  <si>
    <t xml:space="preserve"> 11.2</t>
  </si>
  <si>
    <t>Finanszírozási célú pénzügyi műveletek bevételei</t>
  </si>
  <si>
    <t xml:space="preserve"> 12.1</t>
  </si>
  <si>
    <t>Működési célú pénzügyi műveletek bevételei</t>
  </si>
  <si>
    <t xml:space="preserve"> 12.2</t>
  </si>
  <si>
    <t>Felhalmozási célú pénzügyi műveletek bevételei</t>
  </si>
  <si>
    <t>Bevételek összesen</t>
  </si>
  <si>
    <t>I. Működési költségvetés kiadásai</t>
  </si>
  <si>
    <t xml:space="preserve">     ebből:   - lakosságnak nyújtott támogatások,</t>
  </si>
  <si>
    <t xml:space="preserve">                   - szociális, rászorultság jellegű ellátások,</t>
  </si>
  <si>
    <t xml:space="preserve">                  - működési célú pénzmaradvány átadás, </t>
  </si>
  <si>
    <t xml:space="preserve">                  - működési célú pénzeszköz átadás ÁH-on kívülre,</t>
  </si>
  <si>
    <t xml:space="preserve">                  - kamatkiadások,</t>
  </si>
  <si>
    <t xml:space="preserve">                  - garancia és kezességvállalásból száramazó kifizetés,</t>
  </si>
  <si>
    <t xml:space="preserve">                  - működési célú támogatásértékű kiadás,</t>
  </si>
  <si>
    <t xml:space="preserve">                  - pénzforgalom nélküli kiadások.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</si>
  <si>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</si>
  <si>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</si>
  <si>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</si>
  <si>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</si>
  <si>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</si>
  <si>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</si>
  <si>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</si>
  <si>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</si>
  <si>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2.5</t>
  </si>
  <si>
    <t xml:space="preserve">   EU-s forrásból finanszírozott támogatással megvalúsuló programok, projekt kiadásai</t>
  </si>
  <si>
    <t xml:space="preserve"> 2.6</t>
  </si>
  <si>
    <t xml:space="preserve"> 2.7</t>
  </si>
  <si>
    <t xml:space="preserve"> 2.8</t>
  </si>
  <si>
    <t xml:space="preserve">  EU-s forrásból finansz. támogatással megvalósuló projektek önk.   hozzájárulásának kiadásai</t>
  </si>
  <si>
    <t xml:space="preserve">  Egyéb felhalmozási célú kiadások</t>
  </si>
  <si>
    <t xml:space="preserve">    ebből:   - felhalmozási célú pénzmaradvány átadás</t>
  </si>
  <si>
    <t xml:space="preserve">                  - felhalmozási célú pénzeszközátadás ÁH-on kívülre</t>
  </si>
  <si>
    <t xml:space="preserve">                  - felhalmozási célú támogatásértékű kiadás,</t>
  </si>
  <si>
    <t xml:space="preserve">                  - pénzügyi befektetések kiadásai.</t>
  </si>
  <si>
    <t xml:space="preserve"> 2.9</t>
  </si>
  <si>
    <t xml:space="preserve"> 2.10</t>
  </si>
  <si>
    <t xml:space="preserve"> 2.11</t>
  </si>
  <si>
    <t>IV. Tartalékok</t>
  </si>
  <si>
    <t xml:space="preserve"> 4.1</t>
  </si>
  <si>
    <t xml:space="preserve"> 4.2</t>
  </si>
  <si>
    <t>Költségvetési szervek finanszírozása</t>
  </si>
  <si>
    <t>Költségvetési kiadások összesen</t>
  </si>
  <si>
    <t>Finanszírozási célú pénzügyi műveletek kiadásai</t>
  </si>
  <si>
    <t>Működési célú pénzügyi műveletek kiadásai</t>
  </si>
  <si>
    <t>Felhalmozási célú pénzügyi műveletek kiadásai</t>
  </si>
  <si>
    <t>Kiadások összesen</t>
  </si>
  <si>
    <t>Beruházás megnevezése</t>
  </si>
  <si>
    <t xml:space="preserve">                                                                               (Önkormányzat összesen)                                                                                   </t>
  </si>
  <si>
    <t>adatok eFt-ban</t>
  </si>
  <si>
    <t>Összesen</t>
  </si>
  <si>
    <t>Felújítások megnevezése</t>
  </si>
  <si>
    <t>I/1. Sajátos működési bevételek</t>
  </si>
  <si>
    <t xml:space="preserve">  BEVÉTELEK ÖSSZESEN: (10+11+12)</t>
  </si>
  <si>
    <t>2.12</t>
  </si>
  <si>
    <t xml:space="preserve">  Egyéb fejlesztési célú kiadások</t>
  </si>
  <si>
    <t xml:space="preserve">    - Felhalmozási célú támogatásértékű kiadás</t>
  </si>
  <si>
    <t xml:space="preserve">    - Pénzügyi befektetések kiadásai</t>
  </si>
  <si>
    <t xml:space="preserve">     - Felhalmozási célú pénzeszközátadás államháztartáson        kívülre</t>
  </si>
  <si>
    <t xml:space="preserve"> 1.14</t>
  </si>
  <si>
    <t xml:space="preserve">                     - Egyéb működési célú kiadások (tartalékok)</t>
  </si>
  <si>
    <t>Egyéb sajátos bevétel</t>
  </si>
  <si>
    <t>Működési célú kamatbevétel</t>
  </si>
  <si>
    <t>Kamatbevételek</t>
  </si>
  <si>
    <t xml:space="preserve">   Függő átfutó kiegyenlítő bevételek</t>
  </si>
  <si>
    <t xml:space="preserve">  Függő átfutó kiegyenlítő kiadások</t>
  </si>
  <si>
    <t>Bocskai István Általános Iskola kapcsolószekrény</t>
  </si>
  <si>
    <t>Továbbszámlázott szolgáltatások értéke</t>
  </si>
  <si>
    <t>Függő, átfutó kiegyenlítő kiadások</t>
  </si>
  <si>
    <t xml:space="preserve">   Függő, átfutó kiegyenlítő bevételek</t>
  </si>
  <si>
    <t>Források összesen</t>
  </si>
  <si>
    <t>Kötelezettségek összesen</t>
  </si>
  <si>
    <t>F.</t>
  </si>
  <si>
    <t>Egyéb passzív pénzügyi elszámolások összesen</t>
  </si>
  <si>
    <t xml:space="preserve">III. </t>
  </si>
  <si>
    <t>Rövid lejáratú kötelezettségek</t>
  </si>
  <si>
    <t>II.</t>
  </si>
  <si>
    <t>Hosszú lejáratú kötelezettségek összesen</t>
  </si>
  <si>
    <t>I.</t>
  </si>
  <si>
    <t>Tartalékok</t>
  </si>
  <si>
    <t>E.</t>
  </si>
  <si>
    <t>Saját tőke</t>
  </si>
  <si>
    <t>D.</t>
  </si>
  <si>
    <t>Eszközök összesen</t>
  </si>
  <si>
    <t>Forgóeszközök összesen</t>
  </si>
  <si>
    <t>B.</t>
  </si>
  <si>
    <t>Egyéb aktív pénzügyi elszámolások összesen</t>
  </si>
  <si>
    <t>V.</t>
  </si>
  <si>
    <t>Pénzeszközök</t>
  </si>
  <si>
    <t>IV.</t>
  </si>
  <si>
    <t>Értékpapírok összesen</t>
  </si>
  <si>
    <t>III.</t>
  </si>
  <si>
    <t>Követelések összesen</t>
  </si>
  <si>
    <t>Készletek</t>
  </si>
  <si>
    <t xml:space="preserve">I. </t>
  </si>
  <si>
    <t>Befektetett eszközök összesen</t>
  </si>
  <si>
    <t>A.</t>
  </si>
  <si>
    <t>Üzemeltetésre, kezelésre átadot, koncesszióba, vagyonkezelésbe adott, illetve vagyonkezelésbe vett eszközök és értékhelyesbítésük</t>
  </si>
  <si>
    <t>Befektetett pénzügyi eszközök összesen</t>
  </si>
  <si>
    <t>Tárgyi eszközök</t>
  </si>
  <si>
    <t>Immateriális javak</t>
  </si>
  <si>
    <t>Állomány a tárgyév végén</t>
  </si>
  <si>
    <t>Tárgyévi állományváltozás</t>
  </si>
  <si>
    <t>Állomány a tárgyév elején</t>
  </si>
  <si>
    <t>Megnevezés</t>
  </si>
  <si>
    <t>Egyszerűsített pénzmaradvány kimutatás</t>
  </si>
  <si>
    <t>Záró készpénzkészlet</t>
  </si>
  <si>
    <t>Előző év</t>
  </si>
  <si>
    <t>Tárgyév</t>
  </si>
  <si>
    <t>Forgatási célú pénzügyi műveletek egyenlege</t>
  </si>
  <si>
    <t>Egyéb aktív és passzív pénzügyi elszámolások összesen</t>
  </si>
  <si>
    <t>Előző évben képzett tartalékok maradványa</t>
  </si>
  <si>
    <t xml:space="preserve">5. </t>
  </si>
  <si>
    <t>Vállalkozási tevékenység pénzforgalmi vállalkozási maradványa</t>
  </si>
  <si>
    <t>Tárgyévi helyesbített pénzmaradvány</t>
  </si>
  <si>
    <t>Finanszírozásból származó korrekciók</t>
  </si>
  <si>
    <t>Pénzmaradvány terhelő elvonások</t>
  </si>
  <si>
    <t>Költségvetési pénzmaradvány</t>
  </si>
  <si>
    <t>Módosított pénzmaradvány</t>
  </si>
  <si>
    <t>Tárgyévi törlesztés</t>
  </si>
  <si>
    <t>Önkormányzat által folyósított ellátások részletezése</t>
  </si>
  <si>
    <t>Lakásfenntartási támogatás</t>
  </si>
  <si>
    <t>Ápolási díj</t>
  </si>
  <si>
    <t>Temetési segély</t>
  </si>
  <si>
    <t>Rendkívüli gyermekvédelmi támogatás</t>
  </si>
  <si>
    <t>Egyéb, az önkormányzat rendeletében megállapított juttatás</t>
  </si>
  <si>
    <t>Rászorúltságtól függő pénzbeli szociális, gyermekvédelmi ellátások összesen</t>
  </si>
  <si>
    <t>Átemeneti segély (Szt.45.§)</t>
  </si>
  <si>
    <t>Átemeneti segély (Szt.47.§)</t>
  </si>
  <si>
    <t>Index</t>
  </si>
  <si>
    <t xml:space="preserve">Köztemetés </t>
  </si>
  <si>
    <t>Rászorúltságtól függő normatív kedvezmények</t>
  </si>
  <si>
    <t>Természetben nyújtott szociális ellátások összesen</t>
  </si>
  <si>
    <t>Önkormányzat által folyósított ellátások összesen</t>
  </si>
  <si>
    <t>Bevételek</t>
  </si>
  <si>
    <t>Függő, átfutó  kiegyenlítő kiadások</t>
  </si>
  <si>
    <t xml:space="preserve">  7.3      </t>
  </si>
  <si>
    <t>Önkormányzati adóbevételek alakulása</t>
  </si>
  <si>
    <t>Adónem</t>
  </si>
  <si>
    <t>Eredeti előirányzat</t>
  </si>
  <si>
    <t>Módosított előirányzat</t>
  </si>
  <si>
    <t>Építményadó</t>
  </si>
  <si>
    <t>Telekadó</t>
  </si>
  <si>
    <t>Magánszemélyek kommunális adója</t>
  </si>
  <si>
    <t>Iparűzési adó</t>
  </si>
  <si>
    <t>Helyi adók összesen</t>
  </si>
  <si>
    <t>Pótlékok, bírságok</t>
  </si>
  <si>
    <t>Gépjárműadó</t>
  </si>
  <si>
    <t>Átengedett központi adók összesen</t>
  </si>
  <si>
    <t>Talajterhelési díj</t>
  </si>
  <si>
    <t>Helyi adóbevételek</t>
  </si>
  <si>
    <t>Működési célú központosított előirányzatok</t>
  </si>
  <si>
    <t>Lakosságszámhoz kötött normatíva</t>
  </si>
  <si>
    <t>Feladatmutatóhoz kötött normatíva</t>
  </si>
  <si>
    <t>Működési célú központosított előirányzatok összesen</t>
  </si>
  <si>
    <t>Kiegészítő támogatás egyes közoktatási feladatokhoz</t>
  </si>
  <si>
    <t>Egyes szociális feladatok támogatása</t>
  </si>
  <si>
    <t>Normatív kötött felhasználású támogatások</t>
  </si>
  <si>
    <t>3.9</t>
  </si>
  <si>
    <t>Egyéb központi támogatás</t>
  </si>
  <si>
    <t xml:space="preserve">  12.3   </t>
  </si>
  <si>
    <t>Függő, átfutó kiegyenlítő bevételek</t>
  </si>
  <si>
    <t>Társadalom, szociálpolitikai és egyéb juttatás, támogatás</t>
  </si>
  <si>
    <t>6.2.9</t>
  </si>
  <si>
    <t>Függő átfutó, kiegyenlítő kiadások</t>
  </si>
  <si>
    <t>3.9.</t>
  </si>
  <si>
    <t>3.10.</t>
  </si>
  <si>
    <t>Működési célú pénzeszköz átvétel</t>
  </si>
  <si>
    <t>6.2.10</t>
  </si>
  <si>
    <t>Intézmények átfutó, kiegyenlítő kiadásai</t>
  </si>
  <si>
    <t>12.2.8</t>
  </si>
  <si>
    <t xml:space="preserve">  12.2.9</t>
  </si>
  <si>
    <t>Intézmények függő, átfutó kiegyenlítő bevételei</t>
  </si>
  <si>
    <t xml:space="preserve">      Önkormányzat függő, átfutó kiegyenlítő bevételei</t>
  </si>
  <si>
    <t xml:space="preserve">Egyéb működési célú kiadások </t>
  </si>
  <si>
    <t>Gazdasági társaság megnevezése</t>
  </si>
  <si>
    <t>Tulajdonrész aránya (%)</t>
  </si>
  <si>
    <t>Tulajdonrész Ft-ban</t>
  </si>
  <si>
    <t>Pátyi Vagyonkezelő és Közmű üzemeltetó Kft</t>
  </si>
  <si>
    <t>Vagyonkimutatás</t>
  </si>
  <si>
    <t>9. melléklet a 9/2013. (IV. 25.) önk. Rendelethez</t>
  </si>
  <si>
    <t>11. melléklet a 9/2013. (IV. 25.) önk. Rendelethez</t>
  </si>
  <si>
    <t>14. melléklet a 9/2013. (IV. 25.) önk. Rendelethez</t>
  </si>
  <si>
    <t>2013. évi  eredeti előirányzat</t>
  </si>
  <si>
    <t>2013. évi módosított előirányzat</t>
  </si>
  <si>
    <t>2013. évi eredeti előirányzat</t>
  </si>
  <si>
    <t>Eredeti előirányzat  (ezer Ft.)</t>
  </si>
  <si>
    <t>Módosított előirányzat  (ezer Ft.)</t>
  </si>
  <si>
    <t>Teljesítés   (ezer Ft.)</t>
  </si>
  <si>
    <t>Közvilágítási hálózat bővítése, keretösszeg</t>
  </si>
  <si>
    <t>Bánya utca vízelvezetési és szélyépítési munkái</t>
  </si>
  <si>
    <t>Zsámbéki Kanyar buszmegálló , utasváró 2 db</t>
  </si>
  <si>
    <t>PVK eszközátvétel</t>
  </si>
  <si>
    <t>Csicsergő óvoda csoportszoba kialakítása</t>
  </si>
  <si>
    <t>Óvoda felújítások</t>
  </si>
  <si>
    <t>Gebri József fűtéskorszerűsítése</t>
  </si>
  <si>
    <t>15 db utca burkolatfelújítása</t>
  </si>
  <si>
    <t>Egészségház I. ütem</t>
  </si>
  <si>
    <t>Egészségház II. ütem</t>
  </si>
  <si>
    <t>Óvoda vizesblokk felújítása</t>
  </si>
  <si>
    <t>2013. december 31-i záróállomány</t>
  </si>
  <si>
    <t>2013. évi nyitó állomány</t>
  </si>
  <si>
    <t>adatok ezer Ft-ban</t>
  </si>
  <si>
    <t>Dabas és Környéke vízügyi Kft.</t>
  </si>
  <si>
    <t>U.P.S.V. Kft.</t>
  </si>
  <si>
    <t>Páty önkormányzatának tulajdonában álló gazálkodó szervezetek, és a részesedés aránya</t>
  </si>
  <si>
    <t>1.  melléklet a 8/2014. (V.5.) önk. rendelethez</t>
  </si>
  <si>
    <t>2. melléklet a 8/2014. (V.5.) önk. rendelethez</t>
  </si>
  <si>
    <t>3. melléklet a 8/2014. (V.5.) önk. rendelethez</t>
  </si>
  <si>
    <t>4. melléklet a 8/2014. (V.5.) önk. rendelethez</t>
  </si>
  <si>
    <t>5. melléklet a 8/2014. (V.5.) önk. rendelethez</t>
  </si>
  <si>
    <t>6. melléklet a 8/2014. (V.5.) önk. rendelethez</t>
  </si>
  <si>
    <t>7. melléklet a 8/2014. (V.5.) önk. Rendelethez</t>
  </si>
  <si>
    <t>8. melléklet a 8/2014. (V.5.) önk. Rendelethez</t>
  </si>
  <si>
    <t>9. melléklet a 8/2014. (V.5.) önk. Rendelethez</t>
  </si>
  <si>
    <t>10. melléklet a 8/2014. (V.5.) önk.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</si>
</sst>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47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color indexed="10"/>
      <name val="Times New Roman CE"/>
      <family val="1"/>
      <charset val="238"/>
    </font>
    <font>
      <b/>
      <sz val="11"/>
      <name val="Times New Roman CE"/>
      <charset val="238"/>
    </font>
    <font>
      <b/>
      <sz val="12"/>
      <color indexed="10"/>
      <name val="Times New Roman CE"/>
      <charset val="238"/>
    </font>
    <font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Times New Roman CE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8">
    <xf numFmtId="0" fontId="0" fillId="0" borderId="0" xfId="0"/>
    <xf numFmtId="0" fontId="1" fillId="0" borderId="0" xfId="1" applyFill="1"/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10" fillId="0" borderId="7" xfId="1" applyFont="1" applyFill="1" applyBorder="1"/>
    <xf numFmtId="0" fontId="11" fillId="0" borderId="0" xfId="1" applyFont="1" applyFill="1"/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3" xfId="1" applyFont="1" applyFill="1" applyBorder="1" applyAlignment="1" applyProtection="1">
      <alignment horizontal="left" vertical="center" wrapText="1" indent="1"/>
    </xf>
    <xf numFmtId="49" fontId="11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/>
    <xf numFmtId="0" fontId="11" fillId="0" borderId="11" xfId="1" applyFont="1" applyFill="1" applyBorder="1"/>
    <xf numFmtId="0" fontId="11" fillId="0" borderId="15" xfId="1" applyFont="1" applyFill="1" applyBorder="1"/>
    <xf numFmtId="0" fontId="11" fillId="0" borderId="16" xfId="1" applyFont="1" applyFill="1" applyBorder="1"/>
    <xf numFmtId="0" fontId="11" fillId="0" borderId="17" xfId="1" applyFont="1" applyFill="1" applyBorder="1"/>
    <xf numFmtId="0" fontId="11" fillId="0" borderId="19" xfId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49" fontId="11" fillId="0" borderId="26" xfId="1" applyNumberFormat="1" applyFont="1" applyFill="1" applyBorder="1" applyAlignment="1" applyProtection="1">
      <alignment horizontal="left" vertical="center" wrapText="1" indent="1"/>
    </xf>
    <xf numFmtId="0" fontId="11" fillId="0" borderId="13" xfId="1" applyFont="1" applyFill="1" applyBorder="1" applyAlignment="1" applyProtection="1">
      <alignment horizontal="left" vertical="center" wrapText="1" indent="1"/>
    </xf>
    <xf numFmtId="49" fontId="11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 indent="2"/>
    </xf>
    <xf numFmtId="0" fontId="11" fillId="0" borderId="16" xfId="1" applyFont="1" applyFill="1" applyBorder="1" applyAlignment="1" applyProtection="1">
      <alignment horizontal="left" vertical="center" wrapText="1" indent="2"/>
    </xf>
    <xf numFmtId="0" fontId="13" fillId="0" borderId="3" xfId="1" applyFont="1" applyFill="1" applyBorder="1" applyAlignment="1" applyProtection="1">
      <alignment horizontal="left" vertical="center" wrapText="1" indent="1"/>
    </xf>
    <xf numFmtId="49" fontId="9" fillId="0" borderId="2" xfId="1" applyNumberFormat="1" applyFont="1" applyFill="1" applyBorder="1" applyAlignment="1" applyProtection="1">
      <alignment horizontal="left" vertical="center" wrapText="1" indent="1"/>
    </xf>
    <xf numFmtId="0" fontId="4" fillId="0" borderId="0" xfId="1" applyFont="1" applyFill="1" applyBorder="1" applyAlignment="1" applyProtection="1">
      <alignment vertical="center" wrapText="1"/>
    </xf>
    <xf numFmtId="0" fontId="11" fillId="0" borderId="11" xfId="1" applyFont="1" applyFill="1" applyBorder="1" applyAlignment="1" applyProtection="1">
      <alignment horizontal="left" indent="6"/>
    </xf>
    <xf numFmtId="0" fontId="11" fillId="0" borderId="11" xfId="1" applyFont="1" applyFill="1" applyBorder="1" applyAlignment="1" applyProtection="1">
      <alignment horizontal="left" vertical="center" wrapText="1" indent="6"/>
    </xf>
    <xf numFmtId="0" fontId="9" fillId="0" borderId="3" xfId="1" applyFont="1" applyFill="1" applyBorder="1" applyAlignment="1" applyProtection="1">
      <alignment vertical="center" wrapText="1"/>
    </xf>
    <xf numFmtId="0" fontId="11" fillId="0" borderId="11" xfId="1" applyFont="1" applyFill="1" applyBorder="1" applyAlignment="1" applyProtection="1">
      <alignment horizontal="left" wrapText="1" indent="6"/>
    </xf>
    <xf numFmtId="0" fontId="4" fillId="0" borderId="3" xfId="1" applyFont="1" applyFill="1" applyBorder="1" applyAlignment="1" applyProtection="1">
      <alignment vertical="center" wrapText="1"/>
    </xf>
    <xf numFmtId="0" fontId="16" fillId="0" borderId="0" xfId="1" applyFont="1" applyFill="1"/>
    <xf numFmtId="0" fontId="5" fillId="0" borderId="0" xfId="1" applyFont="1" applyFill="1"/>
    <xf numFmtId="0" fontId="1" fillId="0" borderId="0" xfId="1" applyFill="1" applyBorder="1"/>
    <xf numFmtId="164" fontId="17" fillId="0" borderId="0" xfId="0" applyNumberFormat="1" applyFont="1" applyFill="1" applyAlignment="1" applyProtection="1">
      <alignment horizontal="left" vertical="center" wrapText="1"/>
    </xf>
    <xf numFmtId="164" fontId="17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right" vertical="top"/>
      <protection locked="0"/>
    </xf>
    <xf numFmtId="164" fontId="17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21" fillId="0" borderId="39" xfId="0" applyFont="1" applyFill="1" applyBorder="1" applyAlignment="1" applyProtection="1">
      <alignment vertical="center"/>
    </xf>
    <xf numFmtId="0" fontId="21" fillId="0" borderId="40" xfId="0" applyFont="1" applyFill="1" applyBorder="1" applyAlignment="1" applyProtection="1">
      <alignment vertical="center"/>
    </xf>
    <xf numFmtId="0" fontId="21" fillId="0" borderId="31" xfId="0" quotePrefix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2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right"/>
    </xf>
    <xf numFmtId="0" fontId="6" fillId="0" borderId="11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11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2" fillId="0" borderId="8" xfId="0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 applyProtection="1">
      <alignment horizontal="center" vertical="center" wrapText="1"/>
    </xf>
    <xf numFmtId="0" fontId="22" fillId="0" borderId="9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vertical="center" wrapText="1"/>
    </xf>
    <xf numFmtId="0" fontId="23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164" fontId="11" fillId="0" borderId="29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vertical="center" wrapText="1"/>
      <protection locked="0"/>
    </xf>
    <xf numFmtId="0" fontId="10" fillId="0" borderId="3" xfId="0" applyFont="1" applyFill="1" applyBorder="1" applyAlignment="1">
      <alignment vertical="center" wrapText="1"/>
    </xf>
    <xf numFmtId="0" fontId="10" fillId="0" borderId="35" xfId="0" applyFont="1" applyFill="1" applyBorder="1" applyAlignment="1">
      <alignment vertical="center" wrapText="1"/>
    </xf>
    <xf numFmtId="49" fontId="7" fillId="0" borderId="3" xfId="1" applyNumberFormat="1" applyFont="1" applyFill="1" applyBorder="1" applyAlignment="1" applyProtection="1">
      <alignment horizontal="left" vertical="center" wrapText="1" indent="1"/>
    </xf>
    <xf numFmtId="0" fontId="24" fillId="0" borderId="19" xfId="1" applyFont="1" applyFill="1" applyBorder="1" applyAlignment="1" applyProtection="1">
      <alignment horizontal="left" vertical="center" wrapText="1" indent="1"/>
    </xf>
    <xf numFmtId="164" fontId="24" fillId="0" borderId="33" xfId="0" applyNumberFormat="1" applyFont="1" applyFill="1" applyBorder="1" applyAlignment="1" applyProtection="1">
      <alignment vertical="center" wrapText="1"/>
      <protection locked="0"/>
    </xf>
    <xf numFmtId="0" fontId="24" fillId="0" borderId="25" xfId="1" applyFont="1" applyFill="1" applyBorder="1" applyAlignment="1" applyProtection="1">
      <alignment horizontal="left" vertical="center" wrapText="1" indent="1"/>
    </xf>
    <xf numFmtId="164" fontId="24" fillId="0" borderId="32" xfId="0" applyNumberFormat="1" applyFont="1" applyFill="1" applyBorder="1" applyAlignment="1" applyProtection="1">
      <alignment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</xf>
    <xf numFmtId="0" fontId="26" fillId="0" borderId="3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left" vertical="center" wrapText="1" indent="1"/>
    </xf>
    <xf numFmtId="164" fontId="22" fillId="0" borderId="0" xfId="0" applyNumberFormat="1" applyFont="1" applyFill="1" applyBorder="1" applyAlignment="1" applyProtection="1">
      <alignment vertical="center" wrapText="1"/>
    </xf>
    <xf numFmtId="0" fontId="10" fillId="0" borderId="33" xfId="0" applyFont="1" applyFill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0" fillId="0" borderId="1" xfId="0" applyFill="1" applyBorder="1" applyAlignment="1">
      <alignment vertical="center" wrapText="1"/>
    </xf>
    <xf numFmtId="0" fontId="22" fillId="0" borderId="41" xfId="0" applyFont="1" applyFill="1" applyBorder="1" applyAlignment="1" applyProtection="1">
      <alignment horizontal="center" vertical="center" wrapText="1"/>
    </xf>
    <xf numFmtId="0" fontId="22" fillId="0" borderId="42" xfId="0" applyFont="1" applyFill="1" applyBorder="1" applyAlignment="1" applyProtection="1">
      <alignment horizontal="center" vertical="center" wrapText="1"/>
    </xf>
    <xf numFmtId="0" fontId="21" fillId="0" borderId="42" xfId="0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 wrapText="1"/>
    </xf>
    <xf numFmtId="164" fontId="24" fillId="0" borderId="27" xfId="0" applyNumberFormat="1" applyFont="1" applyFill="1" applyBorder="1" applyAlignment="1" applyProtection="1">
      <alignment vertical="center" wrapText="1"/>
      <protection locked="0"/>
    </xf>
    <xf numFmtId="164" fontId="24" fillId="0" borderId="12" xfId="0" applyNumberFormat="1" applyFont="1" applyFill="1" applyBorder="1" applyAlignment="1" applyProtection="1">
      <alignment vertical="center" wrapText="1"/>
      <protection locked="0"/>
    </xf>
    <xf numFmtId="0" fontId="0" fillId="0" borderId="3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6" fillId="0" borderId="2" xfId="0" applyFont="1" applyFill="1" applyBorder="1" applyAlignment="1" applyProtection="1">
      <alignment horizontal="left" vertical="center"/>
    </xf>
    <xf numFmtId="0" fontId="11" fillId="0" borderId="42" xfId="0" applyFont="1" applyFill="1" applyBorder="1" applyAlignment="1" applyProtection="1">
      <alignment vertical="center" wrapText="1"/>
    </xf>
    <xf numFmtId="0" fontId="6" fillId="0" borderId="43" xfId="0" applyFont="1" applyFill="1" applyBorder="1" applyAlignment="1" applyProtection="1">
      <alignment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  <xf numFmtId="0" fontId="31" fillId="0" borderId="7" xfId="0" applyFont="1" applyFill="1" applyBorder="1" applyAlignment="1">
      <alignment vertical="center" wrapText="1"/>
    </xf>
    <xf numFmtId="0" fontId="21" fillId="0" borderId="42" xfId="0" applyFont="1" applyFill="1" applyBorder="1" applyAlignment="1" applyProtection="1">
      <alignment horizontal="center" vertical="center" wrapText="1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>
      <alignment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0" fontId="24" fillId="0" borderId="11" xfId="1" applyFont="1" applyFill="1" applyBorder="1" applyAlignment="1" applyProtection="1">
      <alignment horizontal="left" vertical="center" wrapText="1" indent="1"/>
    </xf>
    <xf numFmtId="164" fontId="24" fillId="0" borderId="11" xfId="0" applyNumberFormat="1" applyFont="1" applyFill="1" applyBorder="1" applyAlignment="1" applyProtection="1">
      <alignment vertical="center" wrapText="1"/>
      <protection locked="0"/>
    </xf>
    <xf numFmtId="164" fontId="24" fillId="0" borderId="29" xfId="0" applyNumberFormat="1" applyFont="1" applyFill="1" applyBorder="1" applyAlignment="1" applyProtection="1">
      <alignment vertical="center" wrapText="1"/>
      <protection locked="0"/>
    </xf>
    <xf numFmtId="0" fontId="12" fillId="0" borderId="11" xfId="0" applyFont="1" applyFill="1" applyBorder="1" applyAlignment="1">
      <alignment vertical="center" wrapText="1"/>
    </xf>
    <xf numFmtId="0" fontId="32" fillId="0" borderId="11" xfId="1" applyFont="1" applyFill="1" applyBorder="1" applyAlignment="1" applyProtection="1">
      <alignment horizontal="left" vertical="center" wrapText="1" indent="1"/>
    </xf>
    <xf numFmtId="0" fontId="26" fillId="0" borderId="11" xfId="0" applyFont="1" applyBorder="1" applyAlignment="1" applyProtection="1">
      <alignment horizontal="center" wrapText="1"/>
    </xf>
    <xf numFmtId="0" fontId="12" fillId="0" borderId="16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5" fillId="0" borderId="3" xfId="0" applyFont="1" applyFill="1" applyBorder="1" applyAlignment="1">
      <alignment vertical="center" wrapText="1"/>
    </xf>
    <xf numFmtId="0" fontId="35" fillId="0" borderId="7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 wrapText="1"/>
    </xf>
    <xf numFmtId="0" fontId="34" fillId="0" borderId="17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vertical="center" wrapText="1"/>
    </xf>
    <xf numFmtId="0" fontId="34" fillId="0" borderId="14" xfId="0" applyFont="1" applyFill="1" applyBorder="1" applyAlignment="1">
      <alignment vertical="center" wrapText="1"/>
    </xf>
    <xf numFmtId="0" fontId="34" fillId="0" borderId="3" xfId="0" applyFont="1" applyFill="1" applyBorder="1" applyAlignment="1">
      <alignment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0" fontId="34" fillId="0" borderId="11" xfId="0" applyFont="1" applyFill="1" applyBorder="1" applyAlignment="1">
      <alignment vertical="center" wrapText="1"/>
    </xf>
    <xf numFmtId="0" fontId="34" fillId="0" borderId="15" xfId="0" applyFont="1" applyFill="1" applyBorder="1" applyAlignment="1">
      <alignment vertical="center" wrapText="1"/>
    </xf>
    <xf numFmtId="0" fontId="34" fillId="0" borderId="37" xfId="0" applyFont="1" applyFill="1" applyBorder="1" applyAlignment="1">
      <alignment vertical="center" wrapText="1"/>
    </xf>
    <xf numFmtId="0" fontId="24" fillId="0" borderId="10" xfId="0" applyNumberFormat="1" applyFont="1" applyFill="1" applyBorder="1" applyAlignment="1" applyProtection="1">
      <alignment horizontal="right" vertical="center" wrapText="1"/>
    </xf>
    <xf numFmtId="49" fontId="11" fillId="0" borderId="19" xfId="1" applyNumberFormat="1" applyFont="1" applyFill="1" applyBorder="1" applyAlignment="1" applyProtection="1">
      <alignment horizontal="right" vertical="center" wrapText="1"/>
    </xf>
    <xf numFmtId="49" fontId="11" fillId="0" borderId="10" xfId="1" applyNumberFormat="1" applyFont="1" applyFill="1" applyBorder="1" applyAlignment="1" applyProtection="1">
      <alignment horizontal="right" vertical="center" wrapText="1"/>
    </xf>
    <xf numFmtId="0" fontId="33" fillId="0" borderId="10" xfId="0" applyFont="1" applyBorder="1" applyAlignment="1" applyProtection="1">
      <alignment horizontal="right" vertical="center" wrapText="1"/>
    </xf>
    <xf numFmtId="49" fontId="11" fillId="0" borderId="13" xfId="1" applyNumberFormat="1" applyFont="1" applyFill="1" applyBorder="1" applyAlignment="1" applyProtection="1">
      <alignment horizontal="right" vertical="center" wrapText="1"/>
    </xf>
    <xf numFmtId="49" fontId="11" fillId="0" borderId="11" xfId="1" applyNumberFormat="1" applyFont="1" applyFill="1" applyBorder="1" applyAlignment="1" applyProtection="1">
      <alignment horizontal="right" vertical="center" wrapText="1"/>
    </xf>
    <xf numFmtId="0" fontId="34" fillId="0" borderId="10" xfId="0" applyFont="1" applyFill="1" applyBorder="1" applyAlignment="1">
      <alignment horizontal="right" vertical="center" wrapText="1"/>
    </xf>
    <xf numFmtId="16" fontId="34" fillId="0" borderId="10" xfId="0" applyNumberFormat="1" applyFont="1" applyFill="1" applyBorder="1" applyAlignment="1">
      <alignment horizontal="right" vertical="center" wrapText="1"/>
    </xf>
    <xf numFmtId="49" fontId="11" fillId="0" borderId="11" xfId="0" applyNumberFormat="1" applyFont="1" applyFill="1" applyBorder="1" applyAlignment="1" applyProtection="1">
      <alignment horizontal="right" vertical="center" wrapText="1"/>
    </xf>
    <xf numFmtId="49" fontId="11" fillId="0" borderId="16" xfId="0" applyNumberFormat="1" applyFont="1" applyFill="1" applyBorder="1" applyAlignment="1" applyProtection="1">
      <alignment horizontal="right" vertical="center" wrapText="1"/>
    </xf>
    <xf numFmtId="49" fontId="11" fillId="0" borderId="31" xfId="1" applyNumberFormat="1" applyFont="1" applyFill="1" applyBorder="1" applyAlignment="1" applyProtection="1">
      <alignment horizontal="right" vertical="center" wrapText="1"/>
    </xf>
    <xf numFmtId="0" fontId="36" fillId="0" borderId="43" xfId="0" applyFont="1" applyBorder="1" applyAlignment="1" applyProtection="1">
      <alignment horizontal="center" wrapText="1"/>
    </xf>
    <xf numFmtId="0" fontId="37" fillId="0" borderId="43" xfId="0" applyFont="1" applyBorder="1" applyAlignment="1" applyProtection="1">
      <alignment horizontal="left" wrapText="1" indent="1"/>
    </xf>
    <xf numFmtId="164" fontId="6" fillId="0" borderId="42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vertical="center" wrapText="1"/>
    </xf>
    <xf numFmtId="0" fontId="30" fillId="0" borderId="7" xfId="0" applyFont="1" applyFill="1" applyBorder="1" applyAlignment="1">
      <alignment vertical="center" wrapText="1"/>
    </xf>
    <xf numFmtId="49" fontId="11" fillId="0" borderId="10" xfId="0" applyNumberFormat="1" applyFont="1" applyFill="1" applyBorder="1" applyAlignment="1" applyProtection="1">
      <alignment horizontal="right" vertical="center" wrapText="1"/>
    </xf>
    <xf numFmtId="0" fontId="38" fillId="0" borderId="42" xfId="0" applyFont="1" applyFill="1" applyBorder="1" applyAlignment="1">
      <alignment vertical="center" wrapText="1"/>
    </xf>
    <xf numFmtId="0" fontId="38" fillId="0" borderId="42" xfId="0" applyFont="1" applyFill="1" applyBorder="1" applyAlignment="1">
      <alignment horizontal="center" vertical="center" wrapText="1"/>
    </xf>
    <xf numFmtId="164" fontId="38" fillId="0" borderId="42" xfId="0" applyNumberFormat="1" applyFont="1" applyFill="1" applyBorder="1" applyAlignment="1">
      <alignment vertical="center" wrapText="1"/>
    </xf>
    <xf numFmtId="3" fontId="34" fillId="0" borderId="16" xfId="0" applyNumberFormat="1" applyFont="1" applyFill="1" applyBorder="1" applyAlignment="1">
      <alignment vertical="center" wrapText="1"/>
    </xf>
    <xf numFmtId="3" fontId="34" fillId="0" borderId="13" xfId="0" applyNumberFormat="1" applyFont="1" applyFill="1" applyBorder="1" applyAlignment="1">
      <alignment vertical="center" wrapText="1"/>
    </xf>
    <xf numFmtId="0" fontId="34" fillId="0" borderId="0" xfId="0" applyFont="1"/>
    <xf numFmtId="0" fontId="35" fillId="0" borderId="18" xfId="0" applyFont="1" applyBorder="1" applyAlignment="1">
      <alignment horizontal="center" vertical="center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34" fillId="0" borderId="10" xfId="0" applyFont="1" applyBorder="1"/>
    <xf numFmtId="3" fontId="34" fillId="0" borderId="11" xfId="0" applyNumberFormat="1" applyFont="1" applyBorder="1"/>
    <xf numFmtId="0" fontId="34" fillId="0" borderId="11" xfId="0" applyFont="1" applyBorder="1"/>
    <xf numFmtId="0" fontId="39" fillId="0" borderId="10" xfId="0" applyFont="1" applyBorder="1"/>
    <xf numFmtId="0" fontId="0" fillId="0" borderId="10" xfId="0" applyBorder="1"/>
    <xf numFmtId="0" fontId="35" fillId="0" borderId="10" xfId="0" applyFont="1" applyBorder="1" applyAlignment="1">
      <alignment horizontal="center"/>
    </xf>
    <xf numFmtId="0" fontId="39" fillId="0" borderId="30" xfId="0" applyFont="1" applyBorder="1"/>
    <xf numFmtId="3" fontId="39" fillId="0" borderId="11" xfId="0" applyNumberFormat="1" applyFont="1" applyBorder="1"/>
    <xf numFmtId="164" fontId="11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1" applyNumberFormat="1" applyFont="1" applyFill="1" applyBorder="1" applyAlignment="1" applyProtection="1">
      <alignment horizontal="right" vertical="center" wrapText="1"/>
      <protection locked="0"/>
    </xf>
    <xf numFmtId="164" fontId="11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7" xfId="1" applyNumberFormat="1" applyFont="1" applyFill="1" applyBorder="1" applyAlignment="1" applyProtection="1">
      <alignment horizontal="right"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32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2" fillId="0" borderId="14" xfId="1" applyNumberFormat="1" applyFont="1" applyFill="1" applyBorder="1" applyAlignment="1" applyProtection="1">
      <alignment horizontal="right" vertical="center" wrapText="1"/>
      <protection locked="0"/>
    </xf>
    <xf numFmtId="0" fontId="32" fillId="0" borderId="13" xfId="1" applyFont="1" applyFill="1" applyBorder="1" applyAlignment="1" applyProtection="1">
      <alignment horizontal="left" vertical="center" wrapText="1" indent="1"/>
    </xf>
    <xf numFmtId="0" fontId="32" fillId="0" borderId="11" xfId="1" applyFont="1" applyFill="1" applyBorder="1"/>
    <xf numFmtId="0" fontId="32" fillId="0" borderId="15" xfId="1" applyFont="1" applyFill="1" applyBorder="1"/>
    <xf numFmtId="164" fontId="11" fillId="0" borderId="15" xfId="1" applyNumberFormat="1" applyFont="1" applyFill="1" applyBorder="1" applyAlignment="1" applyProtection="1">
      <alignment vertical="center" wrapText="1"/>
      <protection locked="0"/>
    </xf>
    <xf numFmtId="164" fontId="11" fillId="0" borderId="17" xfId="1" applyNumberFormat="1" applyFont="1" applyFill="1" applyBorder="1" applyAlignment="1" applyProtection="1">
      <alignment vertical="center" wrapText="1"/>
      <protection locked="0"/>
    </xf>
    <xf numFmtId="164" fontId="9" fillId="0" borderId="7" xfId="1" applyNumberFormat="1" applyFont="1" applyFill="1" applyBorder="1" applyAlignment="1" applyProtection="1">
      <alignment vertical="center" wrapText="1"/>
    </xf>
    <xf numFmtId="164" fontId="9" fillId="0" borderId="7" xfId="1" applyNumberFormat="1" applyFont="1" applyFill="1" applyBorder="1" applyAlignment="1" applyProtection="1">
      <alignment vertical="center" wrapText="1"/>
      <protection locked="0"/>
    </xf>
    <xf numFmtId="0" fontId="17" fillId="0" borderId="0" xfId="1" applyFont="1" applyFill="1" applyBorder="1"/>
    <xf numFmtId="0" fontId="4" fillId="0" borderId="0" xfId="1" applyFont="1" applyFill="1" applyBorder="1" applyAlignment="1" applyProtection="1">
      <alignment horizontal="left" vertical="center" wrapText="1" indent="1"/>
    </xf>
    <xf numFmtId="164" fontId="4" fillId="0" borderId="0" xfId="1" applyNumberFormat="1" applyFont="1" applyFill="1" applyBorder="1" applyAlignment="1" applyProtection="1">
      <alignment horizontal="right" vertical="center" wrapText="1"/>
    </xf>
    <xf numFmtId="0" fontId="14" fillId="0" borderId="0" xfId="1" applyFont="1" applyFill="1" applyBorder="1"/>
    <xf numFmtId="3" fontId="4" fillId="0" borderId="0" xfId="1" applyNumberFormat="1" applyFont="1" applyFill="1" applyBorder="1" applyAlignment="1" applyProtection="1">
      <alignment horizontal="right" vertical="center" wrapText="1"/>
    </xf>
    <xf numFmtId="49" fontId="17" fillId="0" borderId="0" xfId="1" applyNumberFormat="1" applyFont="1" applyFill="1" applyBorder="1" applyAlignment="1" applyProtection="1">
      <alignment horizontal="left" vertical="center" wrapText="1" indent="1"/>
    </xf>
    <xf numFmtId="0" fontId="17" fillId="0" borderId="0" xfId="1" applyFont="1" applyFill="1" applyBorder="1" applyAlignment="1" applyProtection="1">
      <alignment horizontal="left" vertical="center" wrapText="1" indent="1"/>
    </xf>
    <xf numFmtId="3" fontId="17" fillId="0" borderId="0" xfId="1" applyNumberFormat="1" applyFont="1" applyFill="1" applyBorder="1" applyAlignment="1" applyProtection="1">
      <alignment horizontal="right" vertical="center" wrapText="1"/>
    </xf>
    <xf numFmtId="0" fontId="17" fillId="0" borderId="0" xfId="1" applyFont="1" applyFill="1" applyBorder="1" applyAlignment="1" applyProtection="1">
      <alignment horizontal="left" indent="5"/>
    </xf>
    <xf numFmtId="0" fontId="11" fillId="0" borderId="7" xfId="0" applyFont="1" applyFill="1" applyBorder="1" applyAlignment="1">
      <alignment vertical="center" wrapText="1"/>
    </xf>
    <xf numFmtId="0" fontId="0" fillId="0" borderId="42" xfId="0" applyFill="1" applyBorder="1" applyAlignment="1" applyProtection="1">
      <alignment horizontal="left" vertical="center" wrapText="1"/>
    </xf>
    <xf numFmtId="0" fontId="0" fillId="0" borderId="42" xfId="0" applyFill="1" applyBorder="1" applyAlignment="1" applyProtection="1">
      <alignment vertical="center" wrapText="1"/>
    </xf>
    <xf numFmtId="0" fontId="0" fillId="0" borderId="42" xfId="0" applyFill="1" applyBorder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16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vertical="center" wrapText="1"/>
    </xf>
    <xf numFmtId="0" fontId="30" fillId="0" borderId="42" xfId="0" applyFont="1" applyFill="1" applyBorder="1" applyAlignment="1" applyProtection="1">
      <alignment horizontal="left" vertical="center" wrapText="1"/>
    </xf>
    <xf numFmtId="0" fontId="30" fillId="0" borderId="42" xfId="0" applyFont="1" applyFill="1" applyBorder="1" applyAlignment="1" applyProtection="1">
      <alignment vertical="center" wrapText="1"/>
    </xf>
    <xf numFmtId="0" fontId="30" fillId="0" borderId="42" xfId="0" applyFont="1" applyFill="1" applyBorder="1" applyAlignment="1">
      <alignment vertical="center" wrapText="1"/>
    </xf>
    <xf numFmtId="164" fontId="25" fillId="0" borderId="4" xfId="0" applyNumberFormat="1" applyFont="1" applyFill="1" applyBorder="1" applyAlignment="1" applyProtection="1">
      <alignment vertical="center" wrapText="1"/>
    </xf>
    <xf numFmtId="0" fontId="40" fillId="0" borderId="13" xfId="0" applyFont="1" applyFill="1" applyBorder="1" applyAlignment="1">
      <alignment vertical="center" wrapText="1"/>
    </xf>
    <xf numFmtId="0" fontId="40" fillId="0" borderId="14" xfId="0" applyFont="1" applyFill="1" applyBorder="1" applyAlignment="1">
      <alignment vertical="center" wrapText="1"/>
    </xf>
    <xf numFmtId="2" fontId="34" fillId="0" borderId="14" xfId="0" applyNumberFormat="1" applyFont="1" applyFill="1" applyBorder="1" applyAlignment="1">
      <alignment horizontal="right" vertical="center" wrapText="1"/>
    </xf>
    <xf numFmtId="1" fontId="34" fillId="0" borderId="15" xfId="0" applyNumberFormat="1" applyFont="1" applyFill="1" applyBorder="1" applyAlignment="1">
      <alignment horizontal="right" vertical="center" wrapText="1"/>
    </xf>
    <xf numFmtId="1" fontId="34" fillId="0" borderId="17" xfId="0" applyNumberFormat="1" applyFont="1" applyFill="1" applyBorder="1" applyAlignment="1">
      <alignment horizontal="right" vertical="center" wrapText="1"/>
    </xf>
    <xf numFmtId="3" fontId="34" fillId="0" borderId="11" xfId="0" applyNumberFormat="1" applyFont="1" applyFill="1" applyBorder="1" applyAlignment="1">
      <alignment vertical="center" wrapText="1"/>
    </xf>
    <xf numFmtId="0" fontId="33" fillId="0" borderId="13" xfId="0" applyFont="1" applyFill="1" applyBorder="1" applyAlignment="1">
      <alignment vertical="center" wrapText="1"/>
    </xf>
    <xf numFmtId="2" fontId="33" fillId="0" borderId="14" xfId="0" applyNumberFormat="1" applyFont="1" applyFill="1" applyBorder="1" applyAlignment="1">
      <alignment vertical="center" wrapText="1"/>
    </xf>
    <xf numFmtId="2" fontId="34" fillId="0" borderId="15" xfId="0" applyNumberFormat="1" applyFont="1" applyFill="1" applyBorder="1" applyAlignment="1">
      <alignment vertical="center" wrapText="1"/>
    </xf>
    <xf numFmtId="2" fontId="34" fillId="0" borderId="17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2" fontId="35" fillId="0" borderId="7" xfId="0" applyNumberFormat="1" applyFont="1" applyFill="1" applyBorder="1" applyAlignment="1">
      <alignment vertical="center" wrapText="1"/>
    </xf>
    <xf numFmtId="164" fontId="6" fillId="0" borderId="5" xfId="0" applyNumberFormat="1" applyFont="1" applyFill="1" applyBorder="1" applyAlignment="1" applyProtection="1">
      <alignment vertical="center" wrapText="1"/>
    </xf>
    <xf numFmtId="3" fontId="11" fillId="0" borderId="13" xfId="0" applyNumberFormat="1" applyFont="1" applyFill="1" applyBorder="1" applyAlignment="1">
      <alignment vertical="center" wrapText="1"/>
    </xf>
    <xf numFmtId="2" fontId="11" fillId="0" borderId="14" xfId="0" applyNumberFormat="1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vertical="center" wrapText="1"/>
    </xf>
    <xf numFmtId="2" fontId="24" fillId="0" borderId="15" xfId="0" applyNumberFormat="1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 wrapText="1"/>
    </xf>
    <xf numFmtId="0" fontId="33" fillId="0" borderId="16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33" fillId="0" borderId="7" xfId="0" applyFont="1" applyFill="1" applyBorder="1" applyAlignment="1">
      <alignment vertical="center" wrapText="1"/>
    </xf>
    <xf numFmtId="0" fontId="33" fillId="0" borderId="4" xfId="0" applyFont="1" applyFill="1" applyBorder="1" applyAlignment="1">
      <alignment vertical="center" wrapText="1"/>
    </xf>
    <xf numFmtId="0" fontId="40" fillId="0" borderId="3" xfId="0" applyFont="1" applyFill="1" applyBorder="1" applyAlignment="1">
      <alignment vertical="center" wrapText="1"/>
    </xf>
    <xf numFmtId="164" fontId="25" fillId="0" borderId="3" xfId="0" applyNumberFormat="1" applyFont="1" applyFill="1" applyBorder="1" applyAlignment="1" applyProtection="1">
      <alignment vertical="center" wrapText="1"/>
    </xf>
    <xf numFmtId="0" fontId="40" fillId="0" borderId="16" xfId="0" applyFont="1" applyFill="1" applyBorder="1" applyAlignment="1">
      <alignment vertical="center" wrapText="1"/>
    </xf>
    <xf numFmtId="0" fontId="40" fillId="0" borderId="17" xfId="0" applyFont="1" applyFill="1" applyBorder="1" applyAlignment="1">
      <alignment vertical="center" wrapText="1"/>
    </xf>
    <xf numFmtId="3" fontId="33" fillId="0" borderId="11" xfId="0" applyNumberFormat="1" applyFont="1" applyFill="1" applyBorder="1" applyAlignment="1">
      <alignment vertical="center" wrapText="1"/>
    </xf>
    <xf numFmtId="2" fontId="33" fillId="0" borderId="15" xfId="0" applyNumberFormat="1" applyFont="1" applyFill="1" applyBorder="1" applyAlignment="1">
      <alignment vertical="center" wrapText="1"/>
    </xf>
    <xf numFmtId="2" fontId="33" fillId="0" borderId="17" xfId="0" applyNumberFormat="1" applyFont="1" applyFill="1" applyBorder="1" applyAlignment="1">
      <alignment vertical="center" wrapText="1"/>
    </xf>
    <xf numFmtId="2" fontId="7" fillId="0" borderId="7" xfId="0" applyNumberFormat="1" applyFont="1" applyFill="1" applyBorder="1" applyAlignment="1">
      <alignment vertical="center" wrapText="1"/>
    </xf>
    <xf numFmtId="3" fontId="33" fillId="0" borderId="13" xfId="0" applyNumberFormat="1" applyFont="1" applyFill="1" applyBorder="1" applyAlignment="1">
      <alignment vertical="center" wrapText="1"/>
    </xf>
    <xf numFmtId="0" fontId="24" fillId="0" borderId="2" xfId="0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vertical="center" wrapText="1"/>
    </xf>
    <xf numFmtId="3" fontId="34" fillId="0" borderId="3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 applyProtection="1">
      <alignment vertical="center" wrapText="1"/>
      <protection locked="0"/>
    </xf>
    <xf numFmtId="2" fontId="25" fillId="0" borderId="7" xfId="0" applyNumberFormat="1" applyFont="1" applyFill="1" applyBorder="1" applyAlignment="1">
      <alignment vertical="center" wrapText="1"/>
    </xf>
    <xf numFmtId="0" fontId="33" fillId="0" borderId="14" xfId="0" applyFont="1" applyFill="1" applyBorder="1" applyAlignment="1">
      <alignment vertical="center" wrapText="1"/>
    </xf>
    <xf numFmtId="0" fontId="34" fillId="0" borderId="7" xfId="0" applyFont="1" applyFill="1" applyBorder="1" applyAlignment="1">
      <alignment vertical="center" wrapText="1"/>
    </xf>
    <xf numFmtId="1" fontId="33" fillId="0" borderId="17" xfId="0" applyNumberFormat="1" applyFont="1" applyFill="1" applyBorder="1" applyAlignment="1">
      <alignment vertical="center" wrapText="1"/>
    </xf>
    <xf numFmtId="2" fontId="34" fillId="0" borderId="15" xfId="0" applyNumberFormat="1" applyFont="1" applyBorder="1"/>
    <xf numFmtId="0" fontId="34" fillId="0" borderId="10" xfId="0" applyFont="1" applyBorder="1" applyAlignment="1">
      <alignment wrapText="1"/>
    </xf>
    <xf numFmtId="2" fontId="39" fillId="0" borderId="15" xfId="0" applyNumberFormat="1" applyFont="1" applyBorder="1"/>
    <xf numFmtId="2" fontId="35" fillId="0" borderId="15" xfId="0" applyNumberFormat="1" applyFont="1" applyBorder="1"/>
    <xf numFmtId="0" fontId="34" fillId="0" borderId="28" xfId="0" applyFont="1" applyBorder="1"/>
    <xf numFmtId="2" fontId="24" fillId="0" borderId="36" xfId="0" applyNumberFormat="1" applyFont="1" applyFill="1" applyBorder="1" applyAlignment="1">
      <alignment vertical="center" wrapText="1"/>
    </xf>
    <xf numFmtId="0" fontId="34" fillId="0" borderId="42" xfId="0" applyFont="1" applyFill="1" applyBorder="1" applyAlignment="1">
      <alignment vertical="center" wrapText="1"/>
    </xf>
    <xf numFmtId="2" fontId="33" fillId="0" borderId="7" xfId="0" applyNumberFormat="1" applyFont="1" applyFill="1" applyBorder="1" applyAlignment="1">
      <alignment vertical="center" wrapText="1"/>
    </xf>
    <xf numFmtId="2" fontId="34" fillId="0" borderId="14" xfId="0" applyNumberFormat="1" applyFont="1" applyFill="1" applyBorder="1" applyAlignment="1">
      <alignment vertical="center" wrapText="1"/>
    </xf>
    <xf numFmtId="2" fontId="34" fillId="0" borderId="7" xfId="0" applyNumberFormat="1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32" fillId="0" borderId="16" xfId="0" applyFont="1" applyFill="1" applyBorder="1" applyAlignment="1">
      <alignment vertical="center" wrapText="1"/>
    </xf>
    <xf numFmtId="3" fontId="24" fillId="0" borderId="11" xfId="0" applyNumberFormat="1" applyFont="1" applyFill="1" applyBorder="1" applyAlignment="1">
      <alignment vertical="center" wrapText="1"/>
    </xf>
    <xf numFmtId="3" fontId="24" fillId="0" borderId="16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34" fillId="0" borderId="2" xfId="0" applyFont="1" applyFill="1" applyBorder="1" applyAlignment="1">
      <alignment horizontal="center" vertical="center" wrapText="1"/>
    </xf>
    <xf numFmtId="3" fontId="24" fillId="0" borderId="13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vertical="center" wrapText="1"/>
    </xf>
    <xf numFmtId="2" fontId="24" fillId="0" borderId="14" xfId="0" applyNumberFormat="1" applyFont="1" applyFill="1" applyBorder="1" applyAlignment="1">
      <alignment vertical="center" wrapText="1"/>
    </xf>
    <xf numFmtId="2" fontId="24" fillId="0" borderId="17" xfId="0" applyNumberFormat="1" applyFont="1" applyFill="1" applyBorder="1" applyAlignment="1">
      <alignment vertical="center" wrapText="1"/>
    </xf>
    <xf numFmtId="2" fontId="24" fillId="0" borderId="7" xfId="0" applyNumberFormat="1" applyFont="1" applyFill="1" applyBorder="1" applyAlignment="1">
      <alignment vertical="center" wrapText="1"/>
    </xf>
    <xf numFmtId="2" fontId="7" fillId="0" borderId="4" xfId="0" applyNumberFormat="1" applyFont="1" applyFill="1" applyBorder="1" applyAlignment="1">
      <alignment vertical="center" wrapText="1"/>
    </xf>
    <xf numFmtId="0" fontId="41" fillId="0" borderId="0" xfId="0" applyFont="1"/>
    <xf numFmtId="3" fontId="41" fillId="0" borderId="17" xfId="0" applyNumberFormat="1" applyFont="1" applyBorder="1"/>
    <xf numFmtId="0" fontId="41" fillId="0" borderId="16" xfId="0" applyFont="1" applyBorder="1"/>
    <xf numFmtId="3" fontId="41" fillId="0" borderId="16" xfId="0" applyNumberFormat="1" applyFont="1" applyBorder="1"/>
    <xf numFmtId="0" fontId="41" fillId="0" borderId="28" xfId="0" applyFont="1" applyBorder="1"/>
    <xf numFmtId="0" fontId="41" fillId="0" borderId="15" xfId="0" applyFont="1" applyBorder="1"/>
    <xf numFmtId="0" fontId="41" fillId="0" borderId="11" xfId="0" applyFont="1" applyBorder="1"/>
    <xf numFmtId="3" fontId="41" fillId="0" borderId="11" xfId="0" applyNumberFormat="1" applyFont="1" applyBorder="1"/>
    <xf numFmtId="0" fontId="41" fillId="0" borderId="11" xfId="0" applyFont="1" applyBorder="1" applyAlignment="1">
      <alignment vertical="center" wrapText="1"/>
    </xf>
    <xf numFmtId="0" fontId="41" fillId="0" borderId="10" xfId="0" applyFont="1" applyBorder="1"/>
    <xf numFmtId="3" fontId="41" fillId="0" borderId="15" xfId="0" applyNumberFormat="1" applyFont="1" applyBorder="1"/>
    <xf numFmtId="3" fontId="41" fillId="0" borderId="15" xfId="0" applyNumberFormat="1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3" fontId="41" fillId="0" borderId="11" xfId="0" applyNumberFormat="1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3" fontId="41" fillId="0" borderId="14" xfId="0" applyNumberFormat="1" applyFont="1" applyBorder="1"/>
    <xf numFmtId="3" fontId="41" fillId="0" borderId="13" xfId="0" applyNumberFormat="1" applyFont="1" applyBorder="1"/>
    <xf numFmtId="0" fontId="41" fillId="0" borderId="13" xfId="0" applyFont="1" applyBorder="1"/>
    <xf numFmtId="0" fontId="41" fillId="0" borderId="26" xfId="0" applyFont="1" applyBorder="1"/>
    <xf numFmtId="0" fontId="41" fillId="0" borderId="16" xfId="0" applyFont="1" applyBorder="1" applyAlignment="1">
      <alignment vertical="center" wrapText="1"/>
    </xf>
    <xf numFmtId="0" fontId="41" fillId="0" borderId="14" xfId="0" applyFont="1" applyBorder="1"/>
    <xf numFmtId="3" fontId="43" fillId="0" borderId="7" xfId="0" applyNumberFormat="1" applyFont="1" applyBorder="1" applyAlignment="1">
      <alignment vertical="center"/>
    </xf>
    <xf numFmtId="3" fontId="43" fillId="0" borderId="3" xfId="0" applyNumberFormat="1" applyFont="1" applyBorder="1" applyAlignment="1">
      <alignment vertical="center"/>
    </xf>
    <xf numFmtId="0" fontId="43" fillId="0" borderId="3" xfId="0" applyFont="1" applyBorder="1" applyAlignment="1">
      <alignment vertical="center" wrapText="1"/>
    </xf>
    <xf numFmtId="0" fontId="43" fillId="0" borderId="2" xfId="0" applyFont="1" applyBorder="1" applyAlignment="1">
      <alignment vertical="center"/>
    </xf>
    <xf numFmtId="3" fontId="41" fillId="0" borderId="17" xfId="0" applyNumberFormat="1" applyFont="1" applyBorder="1" applyAlignment="1">
      <alignment vertical="center"/>
    </xf>
    <xf numFmtId="3" fontId="41" fillId="0" borderId="16" xfId="0" applyNumberFormat="1" applyFont="1" applyBorder="1" applyAlignment="1">
      <alignment vertical="center"/>
    </xf>
    <xf numFmtId="0" fontId="41" fillId="0" borderId="28" xfId="0" applyFont="1" applyBorder="1" applyAlignment="1">
      <alignment vertical="center"/>
    </xf>
    <xf numFmtId="0" fontId="43" fillId="0" borderId="14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3" xfId="0" applyFont="1" applyBorder="1" applyAlignment="1">
      <alignment vertical="center"/>
    </xf>
    <xf numFmtId="0" fontId="42" fillId="0" borderId="2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3" fontId="42" fillId="0" borderId="3" xfId="0" applyNumberFormat="1" applyFont="1" applyBorder="1" applyAlignment="1">
      <alignment vertical="center"/>
    </xf>
    <xf numFmtId="3" fontId="42" fillId="0" borderId="7" xfId="0" applyNumberFormat="1" applyFont="1" applyBorder="1" applyAlignment="1">
      <alignment vertical="center"/>
    </xf>
    <xf numFmtId="0" fontId="43" fillId="0" borderId="11" xfId="0" applyFont="1" applyBorder="1" applyAlignment="1">
      <alignment horizontal="center"/>
    </xf>
    <xf numFmtId="0" fontId="41" fillId="0" borderId="11" xfId="0" applyFont="1" applyBorder="1" applyAlignment="1">
      <alignment wrapText="1"/>
    </xf>
    <xf numFmtId="0" fontId="41" fillId="0" borderId="30" xfId="0" applyFont="1" applyBorder="1"/>
    <xf numFmtId="0" fontId="41" fillId="0" borderId="31" xfId="0" applyFont="1" applyBorder="1"/>
    <xf numFmtId="3" fontId="41" fillId="0" borderId="31" xfId="0" applyNumberFormat="1" applyFont="1" applyBorder="1"/>
    <xf numFmtId="0" fontId="41" fillId="0" borderId="35" xfId="0" applyFont="1" applyBorder="1"/>
    <xf numFmtId="2" fontId="41" fillId="0" borderId="15" xfId="0" applyNumberFormat="1" applyFont="1" applyBorder="1"/>
    <xf numFmtId="0" fontId="41" fillId="0" borderId="10" xfId="0" applyFont="1" applyBorder="1" applyAlignment="1">
      <alignment vertical="center" wrapText="1"/>
    </xf>
    <xf numFmtId="0" fontId="41" fillId="0" borderId="10" xfId="0" applyFont="1" applyBorder="1" applyAlignment="1">
      <alignment wrapText="1"/>
    </xf>
    <xf numFmtId="0" fontId="43" fillId="0" borderId="10" xfId="0" applyFont="1" applyBorder="1" applyAlignment="1">
      <alignment vertical="center" wrapText="1"/>
    </xf>
    <xf numFmtId="0" fontId="43" fillId="0" borderId="11" xfId="0" applyFont="1" applyBorder="1" applyAlignment="1">
      <alignment vertical="center" wrapText="1"/>
    </xf>
    <xf numFmtId="2" fontId="43" fillId="0" borderId="15" xfId="0" applyNumberFormat="1" applyFont="1" applyBorder="1" applyAlignment="1">
      <alignment vertical="center"/>
    </xf>
    <xf numFmtId="0" fontId="43" fillId="0" borderId="11" xfId="0" applyFont="1" applyBorder="1" applyAlignment="1">
      <alignment vertical="center"/>
    </xf>
    <xf numFmtId="3" fontId="43" fillId="0" borderId="11" xfId="0" applyNumberFormat="1" applyFont="1" applyBorder="1" applyAlignment="1">
      <alignment vertical="center"/>
    </xf>
    <xf numFmtId="0" fontId="43" fillId="0" borderId="30" xfId="0" applyFont="1" applyBorder="1" applyAlignment="1">
      <alignment vertical="center" wrapText="1"/>
    </xf>
    <xf numFmtId="0" fontId="43" fillId="0" borderId="31" xfId="0" applyFont="1" applyBorder="1" applyAlignment="1">
      <alignment vertical="center" wrapText="1"/>
    </xf>
    <xf numFmtId="3" fontId="43" fillId="0" borderId="31" xfId="0" applyNumberFormat="1" applyFont="1" applyBorder="1" applyAlignment="1">
      <alignment vertical="center" wrapText="1"/>
    </xf>
    <xf numFmtId="2" fontId="43" fillId="0" borderId="37" xfId="0" applyNumberFormat="1" applyFont="1" applyBorder="1" applyAlignment="1">
      <alignment vertical="center"/>
    </xf>
    <xf numFmtId="0" fontId="43" fillId="0" borderId="26" xfId="0" applyFont="1" applyBorder="1" applyAlignment="1">
      <alignment horizontal="center" vertical="center" wrapText="1"/>
    </xf>
    <xf numFmtId="0" fontId="44" fillId="0" borderId="0" xfId="0" applyFont="1" applyAlignment="1">
      <alignment horizontal="right"/>
    </xf>
    <xf numFmtId="3" fontId="41" fillId="0" borderId="30" xfId="0" applyNumberFormat="1" applyFont="1" applyBorder="1"/>
    <xf numFmtId="3" fontId="41" fillId="0" borderId="37" xfId="0" applyNumberFormat="1" applyFont="1" applyBorder="1"/>
    <xf numFmtId="0" fontId="43" fillId="0" borderId="18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3" fillId="0" borderId="36" xfId="0" applyFont="1" applyBorder="1" applyAlignment="1">
      <alignment horizontal="center"/>
    </xf>
    <xf numFmtId="3" fontId="41" fillId="0" borderId="31" xfId="0" applyNumberFormat="1" applyFont="1" applyBorder="1" applyAlignment="1">
      <alignment horizontal="right"/>
    </xf>
    <xf numFmtId="164" fontId="35" fillId="0" borderId="42" xfId="0" applyNumberFormat="1" applyFont="1" applyFill="1" applyBorder="1" applyAlignment="1">
      <alignment vertical="center" wrapText="1"/>
    </xf>
    <xf numFmtId="0" fontId="35" fillId="0" borderId="42" xfId="0" applyFont="1" applyFill="1" applyBorder="1" applyAlignment="1">
      <alignment vertical="center" wrapText="1"/>
    </xf>
    <xf numFmtId="164" fontId="33" fillId="0" borderId="11" xfId="0" applyNumberFormat="1" applyFont="1" applyFill="1" applyBorder="1" applyAlignment="1" applyProtection="1">
      <alignment vertical="center" wrapText="1"/>
      <protection locked="0"/>
    </xf>
    <xf numFmtId="0" fontId="6" fillId="0" borderId="30" xfId="0" applyFont="1" applyFill="1" applyBorder="1" applyAlignment="1" applyProtection="1">
      <alignment horizontal="left" vertical="center"/>
    </xf>
    <xf numFmtId="0" fontId="11" fillId="0" borderId="31" xfId="0" applyFont="1" applyFill="1" applyBorder="1" applyAlignment="1" applyProtection="1">
      <alignment vertical="center" wrapText="1"/>
    </xf>
    <xf numFmtId="0" fontId="6" fillId="0" borderId="31" xfId="0" applyFont="1" applyFill="1" applyBorder="1" applyAlignment="1" applyProtection="1">
      <alignment vertical="center" wrapText="1"/>
    </xf>
    <xf numFmtId="3" fontId="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6" xfId="0" applyFont="1" applyFill="1" applyBorder="1" applyAlignment="1" applyProtection="1">
      <alignment horizontal="left" vertical="center"/>
    </xf>
    <xf numFmtId="0" fontId="11" fillId="0" borderId="13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1" xfId="0" applyNumberFormat="1" applyFont="1" applyFill="1" applyBorder="1" applyAlignment="1" applyProtection="1">
      <alignment vertical="center" wrapText="1"/>
    </xf>
    <xf numFmtId="2" fontId="35" fillId="0" borderId="15" xfId="0" applyNumberFormat="1" applyFont="1" applyFill="1" applyBorder="1" applyAlignment="1">
      <alignment vertical="center" wrapText="1"/>
    </xf>
    <xf numFmtId="16" fontId="0" fillId="0" borderId="0" xfId="0" applyNumberFormat="1" applyFill="1" applyAlignment="1">
      <alignment vertical="center" wrapText="1"/>
    </xf>
    <xf numFmtId="16" fontId="34" fillId="0" borderId="0" xfId="0" applyNumberFormat="1" applyFont="1" applyFill="1" applyAlignment="1">
      <alignment horizontal="right" vertical="center" wrapText="1"/>
    </xf>
    <xf numFmtId="0" fontId="41" fillId="0" borderId="0" xfId="0" applyFont="1" applyAlignment="1">
      <alignment vertical="center" wrapText="1"/>
    </xf>
    <xf numFmtId="0" fontId="43" fillId="0" borderId="1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2" fontId="41" fillId="0" borderId="15" xfId="0" applyNumberFormat="1" applyFont="1" applyBorder="1" applyAlignment="1">
      <alignment vertical="center"/>
    </xf>
    <xf numFmtId="3" fontId="43" fillId="0" borderId="31" xfId="0" applyNumberFormat="1" applyFont="1" applyBorder="1" applyAlignment="1">
      <alignment vertical="center"/>
    </xf>
    <xf numFmtId="0" fontId="41" fillId="0" borderId="18" xfId="0" applyFont="1" applyBorder="1" applyAlignment="1">
      <alignment vertical="center" wrapText="1"/>
    </xf>
    <xf numFmtId="3" fontId="41" fillId="0" borderId="19" xfId="0" applyNumberFormat="1" applyFont="1" applyBorder="1"/>
    <xf numFmtId="2" fontId="41" fillId="0" borderId="36" xfId="0" applyNumberFormat="1" applyFont="1" applyBorder="1" applyAlignment="1">
      <alignment vertical="center"/>
    </xf>
    <xf numFmtId="0" fontId="0" fillId="0" borderId="50" xfId="0" applyBorder="1"/>
    <xf numFmtId="0" fontId="0" fillId="0" borderId="33" xfId="0" applyBorder="1"/>
    <xf numFmtId="0" fontId="0" fillId="0" borderId="51" xfId="0" applyBorder="1"/>
    <xf numFmtId="0" fontId="43" fillId="0" borderId="26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3" fontId="43" fillId="0" borderId="11" xfId="0" applyNumberFormat="1" applyFont="1" applyBorder="1" applyAlignment="1">
      <alignment vertical="center" wrapText="1"/>
    </xf>
    <xf numFmtId="3" fontId="43" fillId="0" borderId="15" xfId="0" applyNumberFormat="1" applyFont="1" applyBorder="1" applyAlignment="1">
      <alignment vertical="center" wrapText="1"/>
    </xf>
    <xf numFmtId="3" fontId="43" fillId="0" borderId="15" xfId="0" applyNumberFormat="1" applyFont="1" applyBorder="1" applyAlignment="1">
      <alignment vertical="center"/>
    </xf>
    <xf numFmtId="0" fontId="41" fillId="0" borderId="28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3" fontId="41" fillId="0" borderId="13" xfId="0" applyNumberFormat="1" applyFont="1" applyBorder="1" applyAlignment="1">
      <alignment vertical="center"/>
    </xf>
    <xf numFmtId="3" fontId="41" fillId="0" borderId="14" xfId="0" applyNumberFormat="1" applyFont="1" applyBorder="1" applyAlignment="1">
      <alignment vertical="center"/>
    </xf>
    <xf numFmtId="3" fontId="43" fillId="0" borderId="11" xfId="0" applyNumberFormat="1" applyFont="1" applyBorder="1"/>
    <xf numFmtId="3" fontId="43" fillId="0" borderId="15" xfId="0" applyNumberFormat="1" applyFont="1" applyBorder="1"/>
    <xf numFmtId="3" fontId="41" fillId="0" borderId="11" xfId="0" applyNumberFormat="1" applyFont="1" applyBorder="1" applyAlignment="1">
      <alignment horizontal="right" vertical="center"/>
    </xf>
    <xf numFmtId="2" fontId="41" fillId="0" borderId="17" xfId="0" applyNumberFormat="1" applyFont="1" applyBorder="1" applyAlignment="1">
      <alignment vertical="center"/>
    </xf>
    <xf numFmtId="3" fontId="0" fillId="0" borderId="33" xfId="0" applyNumberFormat="1" applyBorder="1"/>
    <xf numFmtId="0" fontId="41" fillId="0" borderId="0" xfId="0" applyFont="1" applyBorder="1" applyAlignment="1">
      <alignment vertical="center" wrapText="1"/>
    </xf>
    <xf numFmtId="3" fontId="41" fillId="0" borderId="0" xfId="0" applyNumberFormat="1" applyFont="1" applyBorder="1"/>
    <xf numFmtId="2" fontId="41" fillId="0" borderId="0" xfId="0" applyNumberFormat="1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3" fontId="11" fillId="0" borderId="13" xfId="1" applyNumberFormat="1" applyFont="1" applyFill="1" applyBorder="1"/>
    <xf numFmtId="3" fontId="11" fillId="0" borderId="11" xfId="1" applyNumberFormat="1" applyFont="1" applyFill="1" applyBorder="1"/>
    <xf numFmtId="3" fontId="11" fillId="0" borderId="15" xfId="1" applyNumberFormat="1" applyFont="1" applyFill="1" applyBorder="1"/>
    <xf numFmtId="3" fontId="11" fillId="0" borderId="14" xfId="1" applyNumberFormat="1" applyFont="1" applyFill="1" applyBorder="1"/>
    <xf numFmtId="0" fontId="24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/>
    </xf>
    <xf numFmtId="3" fontId="24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164" fontId="5" fillId="0" borderId="0" xfId="1" applyNumberFormat="1" applyFont="1" applyFill="1" applyBorder="1" applyAlignment="1"/>
    <xf numFmtId="0" fontId="4" fillId="0" borderId="18" xfId="1" applyFont="1" applyFill="1" applyBorder="1" applyAlignment="1" applyProtection="1">
      <alignment horizontal="center" vertical="center" wrapText="1"/>
    </xf>
    <xf numFmtId="0" fontId="4" fillId="0" borderId="19" xfId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5" fillId="0" borderId="36" xfId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 applyProtection="1">
      <alignment vertical="center" wrapText="1"/>
      <protection locked="0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15" fillId="0" borderId="16" xfId="1" applyFont="1" applyFill="1" applyBorder="1" applyAlignment="1">
      <alignment horizontal="center"/>
    </xf>
    <xf numFmtId="0" fontId="15" fillId="0" borderId="17" xfId="1" applyFont="1" applyFill="1" applyBorder="1" applyAlignment="1">
      <alignment horizontal="center"/>
    </xf>
    <xf numFmtId="16" fontId="24" fillId="0" borderId="28" xfId="1" applyNumberFormat="1" applyFont="1" applyFill="1" applyBorder="1" applyAlignment="1">
      <alignment horizontal="center"/>
    </xf>
    <xf numFmtId="0" fontId="24" fillId="0" borderId="16" xfId="1" applyFont="1" applyFill="1" applyBorder="1"/>
    <xf numFmtId="3" fontId="24" fillId="0" borderId="16" xfId="1" applyNumberFormat="1" applyFont="1" applyFill="1" applyBorder="1"/>
    <xf numFmtId="0" fontId="24" fillId="0" borderId="17" xfId="1" applyFont="1" applyFill="1" applyBorder="1"/>
    <xf numFmtId="164" fontId="11" fillId="0" borderId="13" xfId="1" applyNumberFormat="1" applyFont="1" applyFill="1" applyBorder="1" applyAlignment="1" applyProtection="1">
      <alignment vertical="center" wrapText="1"/>
      <protection locked="0"/>
    </xf>
    <xf numFmtId="164" fontId="11" fillId="0" borderId="14" xfId="1" applyNumberFormat="1" applyFont="1" applyFill="1" applyBorder="1" applyAlignment="1" applyProtection="1">
      <alignment vertical="center" wrapText="1"/>
      <protection locked="0"/>
    </xf>
    <xf numFmtId="164" fontId="9" fillId="0" borderId="3" xfId="1" applyNumberFormat="1" applyFont="1" applyFill="1" applyBorder="1" applyAlignment="1" applyProtection="1">
      <alignment vertical="center" wrapText="1"/>
    </xf>
    <xf numFmtId="0" fontId="11" fillId="0" borderId="16" xfId="1" applyFont="1" applyFill="1" applyBorder="1" applyAlignment="1" applyProtection="1"/>
    <xf numFmtId="164" fontId="11" fillId="0" borderId="16" xfId="1" applyNumberFormat="1" applyFont="1" applyFill="1" applyBorder="1" applyAlignment="1" applyProtection="1">
      <alignment vertical="center" wrapText="1"/>
      <protection locked="0"/>
    </xf>
    <xf numFmtId="164" fontId="9" fillId="0" borderId="3" xfId="1" applyNumberFormat="1" applyFont="1" applyFill="1" applyBorder="1" applyAlignment="1" applyProtection="1">
      <alignment vertical="center" wrapText="1"/>
      <protection locked="0"/>
    </xf>
    <xf numFmtId="0" fontId="15" fillId="0" borderId="7" xfId="1" applyFont="1" applyFill="1" applyBorder="1"/>
    <xf numFmtId="0" fontId="5" fillId="0" borderId="0" xfId="1" applyFont="1" applyFill="1" applyBorder="1"/>
    <xf numFmtId="164" fontId="5" fillId="0" borderId="0" xfId="1" applyNumberFormat="1" applyFont="1" applyFill="1" applyBorder="1"/>
    <xf numFmtId="0" fontId="5" fillId="0" borderId="33" xfId="1" applyFont="1" applyFill="1" applyBorder="1" applyAlignment="1" applyProtection="1">
      <alignment horizontal="left" vertical="center" wrapText="1" indent="1"/>
    </xf>
    <xf numFmtId="0" fontId="5" fillId="0" borderId="33" xfId="1" applyFont="1" applyFill="1" applyBorder="1" applyAlignment="1" applyProtection="1">
      <alignment horizontal="left" vertical="center" wrapText="1" indent="2"/>
    </xf>
    <xf numFmtId="164" fontId="5" fillId="0" borderId="33" xfId="1" applyNumberFormat="1" applyFont="1" applyFill="1" applyBorder="1" applyAlignment="1" applyProtection="1">
      <alignment horizontal="right" vertical="center" wrapText="1"/>
      <protection locked="0"/>
    </xf>
    <xf numFmtId="164" fontId="15" fillId="0" borderId="3" xfId="1" applyNumberFormat="1" applyFont="1" applyFill="1" applyBorder="1"/>
    <xf numFmtId="0" fontId="6" fillId="0" borderId="2" xfId="0" applyFont="1" applyFill="1" applyBorder="1" applyAlignment="1" applyProtection="1">
      <alignment horizontal="center" vertical="center" wrapText="1"/>
    </xf>
    <xf numFmtId="164" fontId="11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/>
    </xf>
    <xf numFmtId="0" fontId="5" fillId="0" borderId="0" xfId="1" applyFont="1" applyFill="1" applyAlignment="1">
      <alignment horizontal="center" vertical="center" wrapText="1"/>
    </xf>
    <xf numFmtId="164" fontId="11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32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32" fillId="0" borderId="11" xfId="1" applyNumberFormat="1" applyFont="1" applyFill="1" applyBorder="1" applyAlignment="1" applyProtection="1">
      <alignment horizontal="right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11" fillId="0" borderId="26" xfId="0" applyNumberFormat="1" applyFont="1" applyFill="1" applyBorder="1" applyAlignment="1" applyProtection="1">
      <alignment horizontal="right" vertical="center" wrapText="1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49" fontId="11" fillId="0" borderId="28" xfId="0" applyNumberFormat="1" applyFont="1" applyFill="1" applyBorder="1" applyAlignment="1" applyProtection="1">
      <alignment horizontal="right" vertical="center" wrapText="1"/>
    </xf>
    <xf numFmtId="164" fontId="11" fillId="0" borderId="16" xfId="0" applyNumberFormat="1" applyFont="1" applyFill="1" applyBorder="1" applyAlignment="1" applyProtection="1">
      <alignment vertical="center" wrapText="1"/>
      <protection locked="0"/>
    </xf>
    <xf numFmtId="16" fontId="24" fillId="0" borderId="26" xfId="0" applyNumberFormat="1" applyFont="1" applyFill="1" applyBorder="1" applyAlignment="1" applyProtection="1">
      <alignment horizontal="right" vertical="center" wrapText="1"/>
    </xf>
    <xf numFmtId="0" fontId="7" fillId="0" borderId="13" xfId="1" applyFont="1" applyFill="1" applyBorder="1" applyAlignment="1" applyProtection="1">
      <alignment horizontal="left" vertical="center" wrapText="1" indent="1"/>
    </xf>
    <xf numFmtId="0" fontId="24" fillId="0" borderId="13" xfId="1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vertical="center" wrapText="1"/>
      <protection locked="0"/>
    </xf>
    <xf numFmtId="0" fontId="24" fillId="0" borderId="28" xfId="0" applyNumberFormat="1" applyFont="1" applyFill="1" applyBorder="1" applyAlignment="1" applyProtection="1">
      <alignment horizontal="right" vertical="center" wrapText="1"/>
    </xf>
    <xf numFmtId="0" fontId="7" fillId="0" borderId="16" xfId="1" applyFont="1" applyFill="1" applyBorder="1" applyAlignment="1" applyProtection="1">
      <alignment horizontal="left" vertical="center" wrapText="1" indent="1"/>
    </xf>
    <xf numFmtId="0" fontId="24" fillId="0" borderId="16" xfId="1" applyFont="1" applyFill="1" applyBorder="1" applyAlignment="1" applyProtection="1">
      <alignment horizontal="left" vertical="center" wrapText="1" indent="1"/>
    </xf>
    <xf numFmtId="164" fontId="24" fillId="0" borderId="16" xfId="0" applyNumberFormat="1" applyFont="1" applyFill="1" applyBorder="1" applyAlignment="1" applyProtection="1">
      <alignment vertical="center" wrapText="1"/>
      <protection locked="0"/>
    </xf>
    <xf numFmtId="49" fontId="11" fillId="0" borderId="26" xfId="1" applyNumberFormat="1" applyFont="1" applyFill="1" applyBorder="1" applyAlignment="1" applyProtection="1">
      <alignment horizontal="right" vertical="center" wrapText="1"/>
    </xf>
    <xf numFmtId="49" fontId="11" fillId="0" borderId="28" xfId="1" applyNumberFormat="1" applyFont="1" applyFill="1" applyBorder="1" applyAlignment="1" applyProtection="1">
      <alignment horizontal="right" vertical="center" wrapText="1"/>
    </xf>
    <xf numFmtId="16" fontId="33" fillId="0" borderId="26" xfId="0" applyNumberFormat="1" applyFont="1" applyBorder="1" applyAlignment="1" applyProtection="1">
      <alignment horizontal="right" vertical="center" wrapText="1"/>
    </xf>
    <xf numFmtId="0" fontId="26" fillId="0" borderId="13" xfId="0" applyFont="1" applyBorder="1" applyAlignment="1" applyProtection="1">
      <alignment horizontal="center" wrapText="1"/>
    </xf>
    <xf numFmtId="164" fontId="7" fillId="0" borderId="3" xfId="0" applyNumberFormat="1" applyFont="1" applyFill="1" applyBorder="1" applyAlignment="1" applyProtection="1">
      <alignment vertical="center" wrapText="1"/>
      <protection locked="0"/>
    </xf>
    <xf numFmtId="0" fontId="8" fillId="0" borderId="28" xfId="0" applyFont="1" applyFill="1" applyBorder="1" applyAlignment="1" applyProtection="1">
      <alignment horizontal="right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11" fillId="0" borderId="16" xfId="0" applyFont="1" applyFill="1" applyBorder="1" applyAlignment="1" applyProtection="1">
      <alignment vertical="center" wrapText="1"/>
    </xf>
    <xf numFmtId="16" fontId="34" fillId="0" borderId="26" xfId="0" applyNumberFormat="1" applyFont="1" applyFill="1" applyBorder="1" applyAlignment="1">
      <alignment horizontal="right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vertical="center" wrapText="1"/>
    </xf>
    <xf numFmtId="164" fontId="35" fillId="0" borderId="3" xfId="0" applyNumberFormat="1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vertical="center" wrapText="1"/>
    </xf>
    <xf numFmtId="3" fontId="25" fillId="0" borderId="3" xfId="0" applyNumberFormat="1" applyFont="1" applyFill="1" applyBorder="1" applyAlignment="1">
      <alignment vertical="center" wrapText="1"/>
    </xf>
    <xf numFmtId="0" fontId="34" fillId="0" borderId="28" xfId="0" applyFont="1" applyFill="1" applyBorder="1" applyAlignment="1">
      <alignment horizontal="right" vertical="center" wrapText="1"/>
    </xf>
    <xf numFmtId="3" fontId="35" fillId="0" borderId="3" xfId="0" applyNumberFormat="1" applyFont="1" applyFill="1" applyBorder="1" applyAlignment="1">
      <alignment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right" vertical="center" wrapText="1"/>
    </xf>
    <xf numFmtId="2" fontId="35" fillId="0" borderId="14" xfId="0" applyNumberFormat="1" applyFont="1" applyFill="1" applyBorder="1" applyAlignment="1">
      <alignment vertical="center" wrapText="1"/>
    </xf>
    <xf numFmtId="2" fontId="35" fillId="0" borderId="17" xfId="0" applyNumberFormat="1" applyFont="1" applyFill="1" applyBorder="1" applyAlignment="1">
      <alignment vertical="center" wrapText="1"/>
    </xf>
    <xf numFmtId="2" fontId="35" fillId="0" borderId="13" xfId="0" applyNumberFormat="1" applyFont="1" applyFill="1" applyBorder="1" applyAlignment="1">
      <alignment vertical="center" wrapText="1"/>
    </xf>
    <xf numFmtId="0" fontId="35" fillId="0" borderId="31" xfId="0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 applyProtection="1">
      <alignment horizontal="center" vertical="center" wrapText="1"/>
    </xf>
    <xf numFmtId="0" fontId="6" fillId="0" borderId="22" xfId="1" applyFont="1" applyFill="1" applyBorder="1" applyAlignment="1" applyProtection="1">
      <alignment horizontal="center" vertical="center" wrapText="1"/>
    </xf>
    <xf numFmtId="0" fontId="7" fillId="0" borderId="22" xfId="1" applyFont="1" applyFill="1" applyBorder="1" applyAlignment="1">
      <alignment horizontal="center"/>
    </xf>
    <xf numFmtId="0" fontId="7" fillId="0" borderId="54" xfId="1" applyFont="1" applyFill="1" applyBorder="1" applyAlignment="1">
      <alignment horizontal="center"/>
    </xf>
    <xf numFmtId="164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9" fillId="0" borderId="7" xfId="1" applyNumberFormat="1" applyFont="1" applyFill="1" applyBorder="1" applyAlignment="1" applyProtection="1">
      <alignment horizontal="right" vertical="center" wrapText="1"/>
      <protection locked="0"/>
    </xf>
    <xf numFmtId="164" fontId="32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6" xfId="1" applyFont="1" applyFill="1" applyBorder="1" applyAlignment="1" applyProtection="1">
      <alignment horizontal="left" indent="1"/>
    </xf>
    <xf numFmtId="164" fontId="13" fillId="0" borderId="3" xfId="1" applyNumberFormat="1" applyFont="1" applyFill="1" applyBorder="1" applyAlignment="1" applyProtection="1">
      <alignment horizontal="right" vertical="center" wrapText="1"/>
    </xf>
    <xf numFmtId="164" fontId="32" fillId="0" borderId="13" xfId="1" applyNumberFormat="1" applyFont="1" applyFill="1" applyBorder="1" applyAlignment="1" applyProtection="1">
      <alignment horizontal="right" vertical="center" wrapText="1"/>
    </xf>
    <xf numFmtId="164" fontId="32" fillId="0" borderId="14" xfId="1" applyNumberFormat="1" applyFont="1" applyFill="1" applyBorder="1" applyAlignment="1" applyProtection="1">
      <alignment horizontal="right" vertical="center" wrapText="1"/>
    </xf>
    <xf numFmtId="0" fontId="5" fillId="0" borderId="2" xfId="1" applyFont="1" applyFill="1" applyBorder="1" applyAlignment="1">
      <alignment horizontal="center"/>
    </xf>
    <xf numFmtId="0" fontId="4" fillId="0" borderId="3" xfId="1" applyFont="1" applyFill="1" applyBorder="1" applyAlignment="1" applyProtection="1">
      <alignment horizontal="left" vertical="center" wrapText="1" indent="1"/>
    </xf>
    <xf numFmtId="164" fontId="4" fillId="0" borderId="3" xfId="1" applyNumberFormat="1" applyFont="1" applyFill="1" applyBorder="1" applyAlignment="1" applyProtection="1">
      <alignment horizontal="right" vertical="center" wrapText="1"/>
    </xf>
    <xf numFmtId="164" fontId="4" fillId="0" borderId="7" xfId="1" applyNumberFormat="1" applyFont="1" applyFill="1" applyBorder="1" applyAlignment="1" applyProtection="1">
      <alignment horizontal="right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164" fontId="7" fillId="0" borderId="5" xfId="0" applyNumberFormat="1" applyFont="1" applyFill="1" applyBorder="1" applyAlignment="1" applyProtection="1">
      <alignment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164" fontId="6" fillId="0" borderId="5" xfId="0" applyNumberFormat="1" applyFont="1" applyFill="1" applyBorder="1" applyAlignment="1" applyProtection="1">
      <alignment horizontal="right" vertical="center" wrapText="1"/>
    </xf>
    <xf numFmtId="164" fontId="11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1" applyFont="1" applyFill="1" applyBorder="1" applyAlignment="1" applyProtection="1">
      <alignment horizontal="left" vertical="center" wrapText="1"/>
    </xf>
    <xf numFmtId="3" fontId="11" fillId="0" borderId="3" xfId="1" applyNumberFormat="1" applyFont="1" applyFill="1" applyBorder="1" applyAlignment="1">
      <alignment vertical="center"/>
    </xf>
    <xf numFmtId="3" fontId="11" fillId="0" borderId="7" xfId="1" applyNumberFormat="1" applyFont="1" applyFill="1" applyBorder="1" applyAlignment="1">
      <alignment vertical="center"/>
    </xf>
    <xf numFmtId="49" fontId="11" fillId="0" borderId="2" xfId="1" applyNumberFormat="1" applyFont="1" applyFill="1" applyBorder="1" applyAlignment="1" applyProtection="1">
      <alignment horizontal="center" vertical="center" wrapText="1"/>
    </xf>
    <xf numFmtId="49" fontId="11" fillId="0" borderId="21" xfId="1" applyNumberFormat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2"/>
    </xf>
    <xf numFmtId="0" fontId="11" fillId="0" borderId="22" xfId="1" applyFont="1" applyFill="1" applyBorder="1"/>
    <xf numFmtId="164" fontId="11" fillId="0" borderId="22" xfId="1" applyNumberFormat="1" applyFont="1" applyFill="1" applyBorder="1" applyAlignment="1" applyProtection="1">
      <alignment horizontal="right" vertical="center" wrapText="1"/>
      <protection locked="0"/>
    </xf>
    <xf numFmtId="3" fontId="11" fillId="0" borderId="54" xfId="1" applyNumberFormat="1" applyFont="1" applyFill="1" applyBorder="1"/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2"/>
    </xf>
    <xf numFmtId="9" fontId="41" fillId="0" borderId="11" xfId="0" applyNumberFormat="1" applyFont="1" applyBorder="1" applyAlignment="1">
      <alignment vertical="center"/>
    </xf>
    <xf numFmtId="0" fontId="34" fillId="0" borderId="1" xfId="0" applyFont="1" applyBorder="1" applyAlignment="1">
      <alignment horizontal="center"/>
    </xf>
    <xf numFmtId="0" fontId="33" fillId="0" borderId="28" xfId="0" applyFont="1" applyBorder="1" applyAlignment="1" applyProtection="1">
      <alignment horizontal="right" vertical="center" wrapText="1"/>
    </xf>
    <xf numFmtId="0" fontId="26" fillId="0" borderId="16" xfId="0" applyFont="1" applyBorder="1" applyAlignment="1" applyProtection="1">
      <alignment horizontal="center" wrapText="1"/>
    </xf>
    <xf numFmtId="0" fontId="8" fillId="0" borderId="26" xfId="0" applyFont="1" applyFill="1" applyBorder="1" applyAlignment="1" applyProtection="1">
      <alignment horizontal="right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27" fillId="0" borderId="2" xfId="0" applyFont="1" applyBorder="1" applyAlignment="1" applyProtection="1">
      <alignment horizontal="center" vertical="center" wrapText="1"/>
    </xf>
    <xf numFmtId="0" fontId="28" fillId="0" borderId="3" xfId="0" applyFont="1" applyBorder="1" applyAlignment="1" applyProtection="1">
      <alignment horizontal="center" wrapText="1"/>
    </xf>
    <xf numFmtId="0" fontId="29" fillId="0" borderId="3" xfId="0" applyFont="1" applyBorder="1" applyAlignment="1" applyProtection="1">
      <alignment horizontal="left" wrapText="1" indent="1"/>
    </xf>
    <xf numFmtId="164" fontId="22" fillId="0" borderId="3" xfId="0" applyNumberFormat="1" applyFont="1" applyFill="1" applyBorder="1" applyAlignment="1" applyProtection="1">
      <alignment vertical="center" wrapText="1"/>
    </xf>
    <xf numFmtId="0" fontId="44" fillId="0" borderId="0" xfId="0" applyFont="1" applyAlignment="1">
      <alignment horizontal="right"/>
    </xf>
    <xf numFmtId="0" fontId="43" fillId="0" borderId="13" xfId="0" applyFont="1" applyBorder="1" applyAlignment="1">
      <alignment vertical="center"/>
    </xf>
    <xf numFmtId="164" fontId="7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11" xfId="0" applyFont="1" applyBorder="1" applyAlignment="1">
      <alignment horizontal="center" vertical="center"/>
    </xf>
    <xf numFmtId="9" fontId="41" fillId="0" borderId="11" xfId="0" applyNumberFormat="1" applyFont="1" applyBorder="1"/>
    <xf numFmtId="0" fontId="41" fillId="0" borderId="34" xfId="0" applyFont="1" applyBorder="1"/>
    <xf numFmtId="0" fontId="43" fillId="0" borderId="34" xfId="0" applyFont="1" applyBorder="1" applyAlignment="1">
      <alignment vertical="center" wrapText="1"/>
    </xf>
    <xf numFmtId="0" fontId="41" fillId="0" borderId="34" xfId="0" applyFont="1" applyBorder="1" applyAlignment="1">
      <alignment vertical="center" wrapText="1"/>
    </xf>
    <xf numFmtId="0" fontId="46" fillId="0" borderId="0" xfId="1" applyFont="1" applyFill="1" applyAlignment="1">
      <alignment horizontal="right"/>
    </xf>
    <xf numFmtId="0" fontId="4" fillId="0" borderId="0" xfId="1" applyFont="1" applyFill="1" applyBorder="1" applyAlignment="1">
      <alignment horizontal="center"/>
    </xf>
    <xf numFmtId="164" fontId="18" fillId="0" borderId="0" xfId="1" applyNumberFormat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>
      <alignment horizontal="center" wrapTex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left" vertical="center" wrapText="1"/>
    </xf>
    <xf numFmtId="0" fontId="8" fillId="0" borderId="33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right"/>
    </xf>
    <xf numFmtId="164" fontId="8" fillId="0" borderId="0" xfId="0" applyNumberFormat="1" applyFont="1" applyFill="1" applyAlignment="1">
      <alignment horizontal="right" vertical="center" wrapText="1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21" fillId="0" borderId="41" xfId="0" applyFont="1" applyFill="1" applyBorder="1" applyAlignment="1" applyProtection="1">
      <alignment horizontal="center" vertical="center" wrapText="1"/>
    </xf>
    <xf numFmtId="0" fontId="21" fillId="0" borderId="42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>
      <alignment horizontal="right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horizontal="right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right"/>
    </xf>
    <xf numFmtId="0" fontId="44" fillId="0" borderId="1" xfId="0" applyFont="1" applyBorder="1" applyAlignment="1">
      <alignment horizontal="right" vertical="center"/>
    </xf>
    <xf numFmtId="3" fontId="41" fillId="0" borderId="12" xfId="0" applyNumberFormat="1" applyFont="1" applyBorder="1" applyAlignment="1">
      <alignment horizontal="right"/>
    </xf>
    <xf numFmtId="3" fontId="41" fillId="0" borderId="45" xfId="0" applyNumberFormat="1" applyFont="1" applyBorder="1" applyAlignment="1">
      <alignment horizontal="right"/>
    </xf>
    <xf numFmtId="3" fontId="41" fillId="0" borderId="46" xfId="0" applyNumberFormat="1" applyFont="1" applyBorder="1" applyAlignment="1">
      <alignment horizontal="right"/>
    </xf>
    <xf numFmtId="3" fontId="41" fillId="0" borderId="32" xfId="0" applyNumberFormat="1" applyFont="1" applyBorder="1" applyAlignment="1">
      <alignment horizontal="right"/>
    </xf>
    <xf numFmtId="3" fontId="41" fillId="0" borderId="47" xfId="0" applyNumberFormat="1" applyFont="1" applyBorder="1" applyAlignment="1">
      <alignment horizontal="right"/>
    </xf>
    <xf numFmtId="3" fontId="41" fillId="0" borderId="48" xfId="0" applyNumberFormat="1" applyFont="1" applyBorder="1" applyAlignment="1">
      <alignment horizontal="right"/>
    </xf>
    <xf numFmtId="0" fontId="43" fillId="0" borderId="49" xfId="0" applyFont="1" applyBorder="1" applyAlignment="1">
      <alignment horizontal="center"/>
    </xf>
    <xf numFmtId="0" fontId="43" fillId="0" borderId="34" xfId="0" applyFont="1" applyBorder="1" applyAlignment="1">
      <alignment horizontal="center"/>
    </xf>
    <xf numFmtId="0" fontId="41" fillId="0" borderId="12" xfId="0" applyFont="1" applyBorder="1" applyAlignment="1">
      <alignment horizontal="right"/>
    </xf>
    <xf numFmtId="0" fontId="41" fillId="0" borderId="45" xfId="0" applyFont="1" applyBorder="1" applyAlignment="1">
      <alignment horizontal="right"/>
    </xf>
    <xf numFmtId="0" fontId="41" fillId="0" borderId="46" xfId="0" applyFont="1" applyBorder="1" applyAlignment="1">
      <alignment horizontal="right"/>
    </xf>
    <xf numFmtId="0" fontId="41" fillId="0" borderId="12" xfId="0" applyFont="1" applyBorder="1" applyAlignment="1">
      <alignment horizontal="right" vertical="center"/>
    </xf>
    <xf numFmtId="0" fontId="41" fillId="0" borderId="45" xfId="0" applyFont="1" applyBorder="1" applyAlignment="1">
      <alignment horizontal="right" vertical="center"/>
    </xf>
    <xf numFmtId="0" fontId="41" fillId="0" borderId="46" xfId="0" applyFont="1" applyBorder="1" applyAlignment="1">
      <alignment horizontal="right" vertical="center"/>
    </xf>
    <xf numFmtId="0" fontId="43" fillId="0" borderId="1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/>
    </xf>
    <xf numFmtId="0" fontId="43" fillId="0" borderId="45" xfId="0" applyFont="1" applyBorder="1" applyAlignment="1">
      <alignment horizontal="center"/>
    </xf>
    <xf numFmtId="0" fontId="43" fillId="0" borderId="46" xfId="0" applyFont="1" applyBorder="1" applyAlignment="1">
      <alignment horizontal="center"/>
    </xf>
    <xf numFmtId="0" fontId="43" fillId="0" borderId="41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3" fillId="0" borderId="44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right"/>
    </xf>
    <xf numFmtId="0" fontId="43" fillId="0" borderId="8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42" xfId="0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0" fontId="43" fillId="0" borderId="52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3" fillId="0" borderId="53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vertical="center" wrapText="1"/>
    </xf>
    <xf numFmtId="0" fontId="45" fillId="0" borderId="16" xfId="0" applyFont="1" applyBorder="1" applyAlignme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9"/>
  <sheetViews>
    <sheetView tabSelected="1" workbookViewId="0">
      <selection activeCell="A2" sqref="A2:E2"/>
    </sheetView>
  </sheetViews>
  <sheetFormatPr defaultRowHeight="15.75"/>
  <cols>
    <col min="1" max="1" width="6.42578125" style="1" customWidth="1"/>
    <col min="2" max="2" width="57.5703125" style="1" customWidth="1"/>
    <col min="3" max="3" width="12.42578125" style="1" customWidth="1"/>
    <col min="4" max="4" width="13.5703125" style="1" customWidth="1"/>
    <col min="5" max="5" width="10.140625" style="1" customWidth="1"/>
    <col min="6" max="6" width="9.28515625" style="1" customWidth="1"/>
    <col min="7" max="16384" width="9.140625" style="1"/>
  </cols>
  <sheetData>
    <row r="1" spans="1:9">
      <c r="C1" s="552" t="s">
        <v>511</v>
      </c>
      <c r="D1" s="552"/>
      <c r="E1" s="552"/>
    </row>
    <row r="2" spans="1:9" ht="15.95" customHeight="1">
      <c r="A2" s="556" t="s">
        <v>0</v>
      </c>
      <c r="B2" s="556"/>
      <c r="C2" s="556"/>
      <c r="D2" s="556"/>
      <c r="E2" s="556"/>
    </row>
    <row r="3" spans="1:9" ht="15.95" customHeight="1" thickBot="1">
      <c r="A3" s="557" t="s">
        <v>353</v>
      </c>
      <c r="B3" s="557"/>
      <c r="C3" s="557"/>
      <c r="D3" s="557"/>
      <c r="E3" s="557"/>
    </row>
    <row r="4" spans="1:9" ht="48.75" customHeight="1" thickBot="1">
      <c r="A4" s="2" t="s">
        <v>2</v>
      </c>
      <c r="B4" s="3" t="s">
        <v>3</v>
      </c>
      <c r="C4" s="3" t="s">
        <v>488</v>
      </c>
      <c r="D4" s="494" t="s">
        <v>489</v>
      </c>
      <c r="E4" s="495" t="s">
        <v>214</v>
      </c>
      <c r="F4" s="449"/>
    </row>
    <row r="5" spans="1:9" s="4" customFormat="1" ht="16.5" customHeight="1" thickBot="1">
      <c r="A5" s="496">
        <v>1</v>
      </c>
      <c r="B5" s="497">
        <v>2</v>
      </c>
      <c r="C5" s="497">
        <v>3</v>
      </c>
      <c r="D5" s="498">
        <v>4</v>
      </c>
      <c r="E5" s="499">
        <v>5</v>
      </c>
    </row>
    <row r="6" spans="1:9" s="6" customFormat="1" ht="15.75" customHeight="1" thickBot="1">
      <c r="A6" s="7" t="s">
        <v>5</v>
      </c>
      <c r="B6" s="8" t="s">
        <v>6</v>
      </c>
      <c r="C6" s="501">
        <f>C7+C14</f>
        <v>528900</v>
      </c>
      <c r="D6" s="501">
        <f>D7+D14</f>
        <v>820265</v>
      </c>
      <c r="E6" s="183">
        <f>E7+E14</f>
        <v>820325</v>
      </c>
    </row>
    <row r="7" spans="1:9" s="6" customFormat="1" ht="16.5" customHeight="1" thickBot="1">
      <c r="A7" s="7" t="s">
        <v>7</v>
      </c>
      <c r="B7" s="8" t="s">
        <v>8</v>
      </c>
      <c r="C7" s="502">
        <f>SUM(C8:C10)</f>
        <v>510000</v>
      </c>
      <c r="D7" s="502">
        <f>SUM(D8:D13)</f>
        <v>562922</v>
      </c>
      <c r="E7" s="503">
        <f>SUM(E8:E13)</f>
        <v>562922</v>
      </c>
    </row>
    <row r="8" spans="1:9" s="6" customFormat="1" ht="15" customHeight="1">
      <c r="A8" s="18" t="s">
        <v>9</v>
      </c>
      <c r="B8" s="19" t="s">
        <v>10</v>
      </c>
      <c r="C8" s="500">
        <v>487000</v>
      </c>
      <c r="D8" s="500">
        <v>539186</v>
      </c>
      <c r="E8" s="182">
        <v>539186</v>
      </c>
    </row>
    <row r="9" spans="1:9" s="6" customFormat="1" ht="16.5" customHeight="1">
      <c r="A9" s="9" t="s">
        <v>11</v>
      </c>
      <c r="B9" s="10" t="s">
        <v>12</v>
      </c>
      <c r="C9" s="450">
        <f>'Önk. egyéb'!D12</f>
        <v>0</v>
      </c>
      <c r="D9" s="450"/>
      <c r="E9" s="179"/>
      <c r="I9" s="6" t="s">
        <v>217</v>
      </c>
    </row>
    <row r="10" spans="1:9" s="6" customFormat="1" ht="14.25" customHeight="1">
      <c r="A10" s="9" t="s">
        <v>13</v>
      </c>
      <c r="B10" s="10" t="s">
        <v>14</v>
      </c>
      <c r="C10" s="450">
        <f>'Önk. egyéb'!D13</f>
        <v>23000</v>
      </c>
      <c r="D10" s="450">
        <f>'Önk. egyéb'!E13</f>
        <v>23736</v>
      </c>
      <c r="E10" s="179">
        <f>'Önk. egyéb'!F13</f>
        <v>23736</v>
      </c>
    </row>
    <row r="11" spans="1:9" s="6" customFormat="1" ht="15" customHeight="1">
      <c r="A11" s="9" t="s">
        <v>15</v>
      </c>
      <c r="B11" s="10" t="s">
        <v>16</v>
      </c>
      <c r="C11" s="450">
        <f>'Önk. egyéb'!D14</f>
        <v>0</v>
      </c>
      <c r="D11" s="450"/>
      <c r="E11" s="179"/>
    </row>
    <row r="12" spans="1:9" s="6" customFormat="1" ht="15.75" customHeight="1">
      <c r="A12" s="9" t="s">
        <v>17</v>
      </c>
      <c r="B12" s="10" t="s">
        <v>18</v>
      </c>
      <c r="C12" s="450"/>
      <c r="D12" s="450"/>
      <c r="E12" s="179"/>
    </row>
    <row r="13" spans="1:9" s="6" customFormat="1" ht="15.75" customHeight="1" thickBot="1">
      <c r="A13" s="20" t="s">
        <v>19</v>
      </c>
      <c r="B13" s="137" t="s">
        <v>20</v>
      </c>
      <c r="C13" s="447">
        <f>'Önk. egyéb'!D16</f>
        <v>0</v>
      </c>
      <c r="D13" s="447"/>
      <c r="E13" s="181"/>
    </row>
    <row r="14" spans="1:9" s="6" customFormat="1" ht="18" customHeight="1" thickBot="1">
      <c r="A14" s="7" t="s">
        <v>21</v>
      </c>
      <c r="B14" s="8" t="s">
        <v>22</v>
      </c>
      <c r="C14" s="180">
        <f>C15+C16+C17+C18+C19+C20+C21+C22+C23</f>
        <v>18900</v>
      </c>
      <c r="D14" s="180">
        <f>D15+D16+D17+D18+D19+D20+D21+D22+D23</f>
        <v>257343</v>
      </c>
      <c r="E14" s="184">
        <f>E15+E16+E17+E18+E19+E20+E21+E22+E23+E24</f>
        <v>257403</v>
      </c>
    </row>
    <row r="15" spans="1:9" s="6" customFormat="1" ht="16.5" customHeight="1">
      <c r="A15" s="18" t="s">
        <v>23</v>
      </c>
      <c r="B15" s="19" t="s">
        <v>24</v>
      </c>
      <c r="C15" s="500"/>
      <c r="D15" s="500"/>
      <c r="E15" s="182"/>
    </row>
    <row r="16" spans="1:9" s="6" customFormat="1" ht="18" customHeight="1">
      <c r="A16" s="9" t="s">
        <v>25</v>
      </c>
      <c r="B16" s="10" t="s">
        <v>26</v>
      </c>
      <c r="C16" s="450"/>
      <c r="D16" s="450">
        <v>186228</v>
      </c>
      <c r="E16" s="179">
        <v>186288</v>
      </c>
    </row>
    <row r="17" spans="1:5" s="6" customFormat="1" ht="18" customHeight="1">
      <c r="A17" s="9" t="s">
        <v>27</v>
      </c>
      <c r="B17" s="10" t="s">
        <v>28</v>
      </c>
      <c r="C17" s="450"/>
      <c r="D17" s="450">
        <v>7288</v>
      </c>
      <c r="E17" s="179">
        <v>7288</v>
      </c>
    </row>
    <row r="18" spans="1:5" s="6" customFormat="1" ht="15.75" customHeight="1">
      <c r="A18" s="9" t="s">
        <v>29</v>
      </c>
      <c r="B18" s="10" t="s">
        <v>30</v>
      </c>
      <c r="C18" s="450"/>
      <c r="D18" s="450">
        <v>23237</v>
      </c>
      <c r="E18" s="179">
        <v>23237</v>
      </c>
    </row>
    <row r="19" spans="1:5" s="6" customFormat="1" ht="16.5" customHeight="1">
      <c r="A19" s="9" t="s">
        <v>31</v>
      </c>
      <c r="B19" s="10" t="s">
        <v>32</v>
      </c>
      <c r="C19" s="450"/>
      <c r="D19" s="450"/>
      <c r="E19" s="179"/>
    </row>
    <row r="20" spans="1:5" s="6" customFormat="1" ht="15.75" customHeight="1">
      <c r="A20" s="9" t="s">
        <v>33</v>
      </c>
      <c r="B20" s="10" t="s">
        <v>34</v>
      </c>
      <c r="C20" s="450">
        <v>18900</v>
      </c>
      <c r="D20" s="450">
        <v>15329</v>
      </c>
      <c r="E20" s="179">
        <v>15329</v>
      </c>
    </row>
    <row r="21" spans="1:5" s="6" customFormat="1" ht="15.75" customHeight="1">
      <c r="A21" s="9" t="s">
        <v>35</v>
      </c>
      <c r="B21" s="10" t="s">
        <v>36</v>
      </c>
      <c r="C21" s="450"/>
      <c r="D21" s="450">
        <v>14670</v>
      </c>
      <c r="E21" s="179">
        <v>14670</v>
      </c>
    </row>
    <row r="22" spans="1:5" s="6" customFormat="1" ht="15.75" customHeight="1">
      <c r="A22" s="9" t="s">
        <v>37</v>
      </c>
      <c r="B22" s="10" t="s">
        <v>38</v>
      </c>
      <c r="C22" s="450">
        <f>'Önk. egyéb'!D25</f>
        <v>0</v>
      </c>
      <c r="D22" s="450">
        <v>10591</v>
      </c>
      <c r="E22" s="179">
        <f>'Önk. egyéb'!F25+'Önk. egyéb'!H26</f>
        <v>10591</v>
      </c>
    </row>
    <row r="23" spans="1:5" s="6" customFormat="1" ht="18" customHeight="1">
      <c r="A23" s="9" t="s">
        <v>470</v>
      </c>
      <c r="B23" s="10" t="s">
        <v>18</v>
      </c>
      <c r="C23" s="450">
        <f>'Műv. Ház'!D17</f>
        <v>0</v>
      </c>
      <c r="D23" s="450"/>
      <c r="E23" s="179"/>
    </row>
    <row r="24" spans="1:5" s="6" customFormat="1" ht="18" customHeight="1" thickBot="1">
      <c r="A24" s="20" t="s">
        <v>471</v>
      </c>
      <c r="B24" s="137" t="s">
        <v>372</v>
      </c>
      <c r="C24" s="447">
        <f>'Önk. hiv'!D16</f>
        <v>0</v>
      </c>
      <c r="D24" s="447"/>
      <c r="E24" s="181">
        <f>'Önk. hiv'!F16</f>
        <v>0</v>
      </c>
    </row>
    <row r="25" spans="1:5" s="6" customFormat="1" ht="16.5" customHeight="1" thickBot="1">
      <c r="A25" s="7" t="s">
        <v>39</v>
      </c>
      <c r="B25" s="8" t="s">
        <v>40</v>
      </c>
      <c r="C25" s="180"/>
      <c r="D25" s="180"/>
      <c r="E25" s="184"/>
    </row>
    <row r="26" spans="1:5" s="6" customFormat="1" ht="16.5" customHeight="1" thickBot="1">
      <c r="A26" s="7" t="s">
        <v>41</v>
      </c>
      <c r="B26" s="8" t="s">
        <v>42</v>
      </c>
      <c r="C26" s="546">
        <v>202406</v>
      </c>
      <c r="D26" s="180">
        <f>D27+D28+D29+D30+D31+D32+D33+D34</f>
        <v>250993</v>
      </c>
      <c r="E26" s="184">
        <f>E27+E28+E29+E30+E31+E32+E33+E34</f>
        <v>250993</v>
      </c>
    </row>
    <row r="27" spans="1:5" s="6" customFormat="1" ht="18" customHeight="1">
      <c r="A27" s="18" t="s">
        <v>43</v>
      </c>
      <c r="B27" s="19" t="s">
        <v>44</v>
      </c>
      <c r="C27" s="500">
        <v>202406</v>
      </c>
      <c r="D27" s="500">
        <v>250993</v>
      </c>
      <c r="E27" s="182">
        <f>'Önk. egyéb'!F29</f>
        <v>250993</v>
      </c>
    </row>
    <row r="28" spans="1:5" s="6" customFormat="1" ht="15.75" customHeight="1">
      <c r="A28" s="9" t="s">
        <v>45</v>
      </c>
      <c r="B28" s="10" t="s">
        <v>46</v>
      </c>
      <c r="C28" s="450">
        <f>'Önk. egyéb'!D30</f>
        <v>0</v>
      </c>
      <c r="D28" s="450">
        <f>'Önk. egyéb'!E30</f>
        <v>0</v>
      </c>
      <c r="E28" s="179">
        <f>'Önk. egyéb'!F30</f>
        <v>0</v>
      </c>
    </row>
    <row r="29" spans="1:5" s="6" customFormat="1" ht="15.75" customHeight="1">
      <c r="A29" s="9" t="s">
        <v>47</v>
      </c>
      <c r="B29" s="10" t="s">
        <v>48</v>
      </c>
      <c r="C29" s="450">
        <f>'Önk. egyéb'!D31</f>
        <v>0</v>
      </c>
      <c r="D29" s="450">
        <f>'Önk. egyéb'!E31</f>
        <v>0</v>
      </c>
      <c r="E29" s="179">
        <f>'Önk. egyéb'!F31</f>
        <v>0</v>
      </c>
    </row>
    <row r="30" spans="1:5" s="6" customFormat="1" ht="16.5" customHeight="1">
      <c r="A30" s="9" t="s">
        <v>49</v>
      </c>
      <c r="B30" s="10" t="s">
        <v>50</v>
      </c>
      <c r="C30" s="450">
        <f>'Önk. egyéb'!D32</f>
        <v>0</v>
      </c>
      <c r="D30" s="450">
        <f>'Önk. egyéb'!E32</f>
        <v>0</v>
      </c>
      <c r="E30" s="179">
        <f>'Önk. egyéb'!F32</f>
        <v>0</v>
      </c>
    </row>
    <row r="31" spans="1:5" s="6" customFormat="1" ht="16.5" customHeight="1">
      <c r="A31" s="9" t="s">
        <v>51</v>
      </c>
      <c r="B31" s="10" t="s">
        <v>52</v>
      </c>
      <c r="C31" s="450">
        <f>'Önk. egyéb'!D33</f>
        <v>0</v>
      </c>
      <c r="D31" s="450">
        <f>'Önk. egyéb'!E33</f>
        <v>0</v>
      </c>
      <c r="E31" s="179">
        <f>'Önk. egyéb'!F33</f>
        <v>0</v>
      </c>
    </row>
    <row r="32" spans="1:5" s="6" customFormat="1" ht="16.5" customHeight="1">
      <c r="A32" s="9" t="s">
        <v>53</v>
      </c>
      <c r="B32" s="10" t="s">
        <v>54</v>
      </c>
      <c r="C32" s="450">
        <f>'Önk. egyéb'!D34</f>
        <v>0</v>
      </c>
      <c r="D32" s="450">
        <f>'Önk. egyéb'!E34</f>
        <v>0</v>
      </c>
      <c r="E32" s="179">
        <f>'Önk. egyéb'!F34</f>
        <v>0</v>
      </c>
    </row>
    <row r="33" spans="1:5" s="6" customFormat="1" ht="15" customHeight="1">
      <c r="A33" s="9" t="s">
        <v>55</v>
      </c>
      <c r="B33" s="10" t="s">
        <v>56</v>
      </c>
      <c r="C33" s="450">
        <f>'Önk. egyéb'!D35</f>
        <v>0</v>
      </c>
      <c r="D33" s="450">
        <f>'Önk. egyéb'!E35</f>
        <v>0</v>
      </c>
      <c r="E33" s="179">
        <f>'Önk. egyéb'!F35</f>
        <v>0</v>
      </c>
    </row>
    <row r="34" spans="1:5" s="6" customFormat="1" ht="17.25" customHeight="1" thickBot="1">
      <c r="A34" s="20" t="s">
        <v>57</v>
      </c>
      <c r="B34" s="137" t="s">
        <v>58</v>
      </c>
      <c r="C34" s="447" t="str">
        <f>'Önk. egyéb'!D36</f>
        <v xml:space="preserve"> </v>
      </c>
      <c r="D34" s="447">
        <f>'Önk. egyéb'!E36</f>
        <v>0</v>
      </c>
      <c r="E34" s="181">
        <f>'Önk. egyéb'!F36</f>
        <v>0</v>
      </c>
    </row>
    <row r="35" spans="1:5" s="6" customFormat="1" ht="18.75" customHeight="1" thickBot="1">
      <c r="A35" s="7" t="s">
        <v>59</v>
      </c>
      <c r="B35" s="8" t="s">
        <v>60</v>
      </c>
      <c r="C35" s="180">
        <f>C36+C42</f>
        <v>52000</v>
      </c>
      <c r="D35" s="180">
        <f t="shared" ref="D35:E35" si="0">D36+D42</f>
        <v>22806</v>
      </c>
      <c r="E35" s="184">
        <f t="shared" si="0"/>
        <v>22806</v>
      </c>
    </row>
    <row r="36" spans="1:5" s="6" customFormat="1" ht="17.25" customHeight="1">
      <c r="A36" s="18" t="s">
        <v>61</v>
      </c>
      <c r="B36" s="21" t="s">
        <v>62</v>
      </c>
      <c r="C36" s="504">
        <v>52000</v>
      </c>
      <c r="D36" s="504">
        <v>22806</v>
      </c>
      <c r="E36" s="186">
        <v>22806</v>
      </c>
    </row>
    <row r="37" spans="1:5" s="6" customFormat="1" ht="15.75" customHeight="1">
      <c r="A37" s="9" t="s">
        <v>63</v>
      </c>
      <c r="B37" s="22" t="s">
        <v>64</v>
      </c>
      <c r="C37" s="450">
        <v>16000</v>
      </c>
      <c r="D37" s="450">
        <v>22806</v>
      </c>
      <c r="E37" s="179">
        <v>22806</v>
      </c>
    </row>
    <row r="38" spans="1:5" s="6" customFormat="1" ht="15" customHeight="1">
      <c r="A38" s="9" t="s">
        <v>65</v>
      </c>
      <c r="B38" s="22" t="s">
        <v>66</v>
      </c>
      <c r="C38" s="450">
        <f>'Önk. egyéb'!D40</f>
        <v>0</v>
      </c>
      <c r="D38" s="450">
        <f>'Önk. egyéb'!E40</f>
        <v>0</v>
      </c>
      <c r="E38" s="179">
        <f>'Önk. egyéb'!F40</f>
        <v>0</v>
      </c>
    </row>
    <row r="39" spans="1:5" s="6" customFormat="1" ht="15.75" customHeight="1">
      <c r="A39" s="9" t="s">
        <v>67</v>
      </c>
      <c r="B39" s="22" t="s">
        <v>68</v>
      </c>
      <c r="C39" s="450">
        <f>'Önk. egyéb'!D41</f>
        <v>0</v>
      </c>
      <c r="D39" s="450">
        <f>'Önk. egyéb'!E41</f>
        <v>0</v>
      </c>
      <c r="E39" s="179">
        <f>'Önk. egyéb'!F41</f>
        <v>0</v>
      </c>
    </row>
    <row r="40" spans="1:5" s="6" customFormat="1" ht="17.25" customHeight="1">
      <c r="A40" s="9" t="s">
        <v>69</v>
      </c>
      <c r="B40" s="22" t="s">
        <v>70</v>
      </c>
      <c r="C40" s="450">
        <f>'Önk. egyéb'!D42</f>
        <v>36000</v>
      </c>
      <c r="D40" s="450">
        <f>'Önk. egyéb'!E42</f>
        <v>0</v>
      </c>
      <c r="E40" s="179">
        <f>'Önk. egyéb'!F42</f>
        <v>0</v>
      </c>
    </row>
    <row r="41" spans="1:5" s="6" customFormat="1" ht="15.75" customHeight="1">
      <c r="A41" s="9" t="s">
        <v>71</v>
      </c>
      <c r="B41" s="22" t="s">
        <v>72</v>
      </c>
      <c r="C41" s="450"/>
      <c r="D41" s="450"/>
      <c r="E41" s="179"/>
    </row>
    <row r="42" spans="1:5" s="6" customFormat="1" ht="15.75" customHeight="1">
      <c r="A42" s="9" t="s">
        <v>73</v>
      </c>
      <c r="B42" s="451" t="s">
        <v>74</v>
      </c>
      <c r="C42" s="452"/>
      <c r="D42" s="452"/>
      <c r="E42" s="185"/>
    </row>
    <row r="43" spans="1:5" s="6" customFormat="1" ht="15.75" customHeight="1">
      <c r="A43" s="9" t="s">
        <v>75</v>
      </c>
      <c r="B43" s="22" t="s">
        <v>64</v>
      </c>
      <c r="C43" s="450">
        <f>'Önk. egyéb'!D45</f>
        <v>0</v>
      </c>
      <c r="D43" s="450">
        <f>'Önk. egyéb'!E45</f>
        <v>0</v>
      </c>
      <c r="E43" s="179">
        <f>'Önk. egyéb'!F45</f>
        <v>0</v>
      </c>
    </row>
    <row r="44" spans="1:5" s="6" customFormat="1" ht="15.75" customHeight="1">
      <c r="A44" s="9" t="s">
        <v>76</v>
      </c>
      <c r="B44" s="22" t="s">
        <v>472</v>
      </c>
      <c r="C44" s="450"/>
      <c r="D44" s="450"/>
      <c r="E44" s="179"/>
    </row>
    <row r="45" spans="1:5" s="6" customFormat="1" ht="16.5" customHeight="1">
      <c r="A45" s="9" t="s">
        <v>77</v>
      </c>
      <c r="B45" s="22" t="s">
        <v>68</v>
      </c>
      <c r="C45" s="450">
        <f>'Önk. egyéb'!D47</f>
        <v>0</v>
      </c>
      <c r="D45" s="450"/>
      <c r="E45" s="179">
        <f>'Önk. egyéb'!F47</f>
        <v>0</v>
      </c>
    </row>
    <row r="46" spans="1:5" s="6" customFormat="1" ht="14.25" customHeight="1">
      <c r="A46" s="9" t="s">
        <v>78</v>
      </c>
      <c r="B46" s="22" t="s">
        <v>70</v>
      </c>
      <c r="C46" s="450">
        <f>'Önk. egyéb'!D48</f>
        <v>0</v>
      </c>
      <c r="D46" s="450">
        <f>'Önk. egyéb'!E48</f>
        <v>0</v>
      </c>
      <c r="E46" s="179">
        <f>'Önk. egyéb'!F48</f>
        <v>0</v>
      </c>
    </row>
    <row r="47" spans="1:5" s="6" customFormat="1" ht="16.5" customHeight="1" thickBot="1">
      <c r="A47" s="20" t="s">
        <v>79</v>
      </c>
      <c r="B47" s="23" t="s">
        <v>80</v>
      </c>
      <c r="C47" s="447"/>
      <c r="D47" s="447"/>
      <c r="E47" s="181"/>
    </row>
    <row r="48" spans="1:5" s="6" customFormat="1" ht="19.5" customHeight="1" thickBot="1">
      <c r="A48" s="7" t="s">
        <v>81</v>
      </c>
      <c r="B48" s="8" t="s">
        <v>82</v>
      </c>
      <c r="C48" s="180">
        <f>C49+C50+C51</f>
        <v>70000</v>
      </c>
      <c r="D48" s="180">
        <f>D50</f>
        <v>48528</v>
      </c>
      <c r="E48" s="184">
        <f>E50</f>
        <v>48528</v>
      </c>
    </row>
    <row r="49" spans="1:5" s="6" customFormat="1" ht="15" customHeight="1">
      <c r="A49" s="18" t="s">
        <v>83</v>
      </c>
      <c r="B49" s="19" t="s">
        <v>84</v>
      </c>
      <c r="C49" s="500">
        <f>'Önk. egyéb'!D51</f>
        <v>0</v>
      </c>
      <c r="D49" s="500">
        <f>'Önk. egyéb'!E51</f>
        <v>0</v>
      </c>
      <c r="E49" s="182">
        <f>'Önk. egyéb'!F51</f>
        <v>0</v>
      </c>
    </row>
    <row r="50" spans="1:5" s="6" customFormat="1" ht="15" customHeight="1">
      <c r="A50" s="9" t="s">
        <v>85</v>
      </c>
      <c r="B50" s="10" t="s">
        <v>86</v>
      </c>
      <c r="C50" s="450">
        <f>'Önk. egyéb'!D52</f>
        <v>70000</v>
      </c>
      <c r="D50" s="450">
        <f>'Önk. egyéb'!E52</f>
        <v>48528</v>
      </c>
      <c r="E50" s="179">
        <f>'Önk. egyéb'!F52</f>
        <v>48528</v>
      </c>
    </row>
    <row r="51" spans="1:5" s="6" customFormat="1" ht="16.5" customHeight="1" thickBot="1">
      <c r="A51" s="20" t="s">
        <v>87</v>
      </c>
      <c r="B51" s="505" t="s">
        <v>88</v>
      </c>
      <c r="C51" s="447">
        <f>'Önk. egyéb'!D53</f>
        <v>0</v>
      </c>
      <c r="D51" s="447">
        <f>'Önk. egyéb'!E53</f>
        <v>0</v>
      </c>
      <c r="E51" s="181">
        <f>'Önk. egyéb'!F53</f>
        <v>0</v>
      </c>
    </row>
    <row r="52" spans="1:5" s="6" customFormat="1" ht="17.25" customHeight="1" thickBot="1">
      <c r="A52" s="7" t="s">
        <v>89</v>
      </c>
      <c r="B52" s="8" t="s">
        <v>90</v>
      </c>
      <c r="C52" s="501">
        <f>+C53+C54</f>
        <v>0</v>
      </c>
      <c r="D52" s="501">
        <f t="shared" ref="D52:E52" si="1">+D53+D54</f>
        <v>383759</v>
      </c>
      <c r="E52" s="183">
        <f t="shared" si="1"/>
        <v>383759</v>
      </c>
    </row>
    <row r="53" spans="1:5" s="6" customFormat="1" ht="15.75" customHeight="1">
      <c r="A53" s="18" t="s">
        <v>91</v>
      </c>
      <c r="B53" s="19" t="s">
        <v>92</v>
      </c>
      <c r="C53" s="500"/>
      <c r="D53" s="500">
        <v>381959</v>
      </c>
      <c r="E53" s="182">
        <v>381409</v>
      </c>
    </row>
    <row r="54" spans="1:5" s="6" customFormat="1" ht="17.25" customHeight="1" thickBot="1">
      <c r="A54" s="20" t="s">
        <v>93</v>
      </c>
      <c r="B54" s="137" t="s">
        <v>94</v>
      </c>
      <c r="C54" s="447">
        <f>'Önk. egyéb'!D56</f>
        <v>0</v>
      </c>
      <c r="D54" s="447">
        <v>1800</v>
      </c>
      <c r="E54" s="181">
        <v>2350</v>
      </c>
    </row>
    <row r="55" spans="1:5" s="6" customFormat="1" ht="17.25" customHeight="1" thickBot="1">
      <c r="A55" s="7" t="s">
        <v>95</v>
      </c>
      <c r="B55" s="8" t="s">
        <v>96</v>
      </c>
      <c r="C55" s="502"/>
      <c r="D55" s="502"/>
      <c r="E55" s="503"/>
    </row>
    <row r="56" spans="1:5" s="6" customFormat="1" ht="16.5" customHeight="1" thickBot="1">
      <c r="A56" s="7" t="s">
        <v>97</v>
      </c>
      <c r="B56" s="24" t="s">
        <v>98</v>
      </c>
      <c r="C56" s="506">
        <f>+C6+C26+C35+C48+C52+C55</f>
        <v>853306</v>
      </c>
      <c r="D56" s="506">
        <f>+D6+D26+D35+D48+D52+D55</f>
        <v>1526351</v>
      </c>
      <c r="E56" s="448">
        <f>+E6+E26+E35+E48+E52+E55</f>
        <v>1526411</v>
      </c>
    </row>
    <row r="57" spans="1:5" s="6" customFormat="1" ht="15.75" customHeight="1" thickBot="1">
      <c r="A57" s="25" t="s">
        <v>99</v>
      </c>
      <c r="B57" s="8" t="s">
        <v>100</v>
      </c>
      <c r="C57" s="501">
        <f>SUM(C58:C59)</f>
        <v>266498</v>
      </c>
      <c r="D57" s="445">
        <f>D58+D59</f>
        <v>367019</v>
      </c>
      <c r="E57" s="439">
        <v>274895</v>
      </c>
    </row>
    <row r="58" spans="1:5" s="6" customFormat="1" ht="17.25" customHeight="1">
      <c r="A58" s="18" t="s">
        <v>101</v>
      </c>
      <c r="B58" s="19" t="s">
        <v>102</v>
      </c>
      <c r="C58" s="500">
        <f>'Önk. egyéb'!D60</f>
        <v>0</v>
      </c>
      <c r="D58" s="500">
        <f>'Önk. egyéb'!E60</f>
        <v>0</v>
      </c>
      <c r="E58" s="182">
        <f>'Önk. egyéb'!F60</f>
        <v>0</v>
      </c>
    </row>
    <row r="59" spans="1:5" s="6" customFormat="1" ht="18.75" customHeight="1" thickBot="1">
      <c r="A59" s="20" t="s">
        <v>103</v>
      </c>
      <c r="B59" s="137" t="s">
        <v>104</v>
      </c>
      <c r="C59" s="447">
        <v>266498</v>
      </c>
      <c r="D59" s="447">
        <f>'Önk. egyéb'!E61</f>
        <v>367019</v>
      </c>
      <c r="E59" s="181">
        <v>274895</v>
      </c>
    </row>
    <row r="60" spans="1:5" s="6" customFormat="1" ht="18.75" customHeight="1" thickBot="1">
      <c r="A60" s="25" t="s">
        <v>105</v>
      </c>
      <c r="B60" s="8" t="s">
        <v>106</v>
      </c>
      <c r="C60" s="501">
        <f>C61+C68</f>
        <v>19000</v>
      </c>
      <c r="D60" s="501">
        <f t="shared" ref="D60" si="2">D61+D68</f>
        <v>17524</v>
      </c>
      <c r="E60" s="183">
        <v>17524</v>
      </c>
    </row>
    <row r="61" spans="1:5" s="6" customFormat="1" ht="17.25" customHeight="1">
      <c r="A61" s="18" t="s">
        <v>107</v>
      </c>
      <c r="B61" s="187" t="s">
        <v>108</v>
      </c>
      <c r="C61" s="507">
        <f>C62+C63+C64+C65+C66+C67</f>
        <v>19000</v>
      </c>
      <c r="D61" s="507">
        <f t="shared" ref="D61" si="3">D62+D63+D64+D65+D66+D67</f>
        <v>17524</v>
      </c>
      <c r="E61" s="508">
        <v>17524</v>
      </c>
    </row>
    <row r="62" spans="1:5" s="6" customFormat="1" ht="15.75" customHeight="1">
      <c r="A62" s="9" t="s">
        <v>109</v>
      </c>
      <c r="B62" s="22" t="s">
        <v>110</v>
      </c>
      <c r="C62" s="450"/>
      <c r="D62" s="12"/>
      <c r="E62" s="13"/>
    </row>
    <row r="63" spans="1:5" s="6" customFormat="1" ht="16.5" customHeight="1">
      <c r="A63" s="9" t="s">
        <v>111</v>
      </c>
      <c r="B63" s="22" t="s">
        <v>112</v>
      </c>
      <c r="C63" s="450"/>
      <c r="D63" s="12"/>
      <c r="E63" s="13"/>
    </row>
    <row r="64" spans="1:5" s="6" customFormat="1" ht="16.5" customHeight="1">
      <c r="A64" s="9" t="s">
        <v>113</v>
      </c>
      <c r="B64" s="22" t="s">
        <v>114</v>
      </c>
      <c r="C64" s="450">
        <f>'Önk. egyéb'!D63</f>
        <v>19000</v>
      </c>
      <c r="D64" s="450"/>
      <c r="E64" s="179">
        <v>0</v>
      </c>
    </row>
    <row r="65" spans="1:5" s="6" customFormat="1" ht="15.75" customHeight="1">
      <c r="A65" s="9" t="s">
        <v>115</v>
      </c>
      <c r="B65" s="22" t="s">
        <v>116</v>
      </c>
      <c r="C65" s="450"/>
      <c r="D65" s="12"/>
      <c r="E65" s="13"/>
    </row>
    <row r="66" spans="1:5" s="6" customFormat="1" ht="15" customHeight="1">
      <c r="A66" s="9" t="s">
        <v>117</v>
      </c>
      <c r="B66" s="22" t="s">
        <v>118</v>
      </c>
      <c r="C66" s="450"/>
      <c r="D66" s="12"/>
      <c r="E66" s="13"/>
    </row>
    <row r="67" spans="1:5" s="6" customFormat="1" ht="17.25" customHeight="1">
      <c r="A67" s="9" t="s">
        <v>119</v>
      </c>
      <c r="B67" s="22" t="s">
        <v>120</v>
      </c>
      <c r="C67" s="450"/>
      <c r="D67" s="450">
        <v>17524</v>
      </c>
      <c r="E67" s="450">
        <v>17524</v>
      </c>
    </row>
    <row r="68" spans="1:5" s="6" customFormat="1" ht="17.25" customHeight="1">
      <c r="A68" s="9" t="s">
        <v>121</v>
      </c>
      <c r="B68" s="126" t="s">
        <v>122</v>
      </c>
      <c r="C68" s="453">
        <f>SUM(C69:C77)</f>
        <v>0</v>
      </c>
      <c r="D68" s="188"/>
      <c r="E68" s="189"/>
    </row>
    <row r="69" spans="1:5" s="6" customFormat="1" ht="15.75" customHeight="1">
      <c r="A69" s="9" t="s">
        <v>123</v>
      </c>
      <c r="B69" s="22" t="s">
        <v>110</v>
      </c>
      <c r="C69" s="450"/>
      <c r="D69" s="12"/>
      <c r="E69" s="13"/>
    </row>
    <row r="70" spans="1:5" s="6" customFormat="1" ht="16.5" customHeight="1">
      <c r="A70" s="9" t="s">
        <v>124</v>
      </c>
      <c r="B70" s="22" t="s">
        <v>125</v>
      </c>
      <c r="C70" s="450"/>
      <c r="D70" s="12"/>
      <c r="E70" s="13"/>
    </row>
    <row r="71" spans="1:5" s="6" customFormat="1" ht="18" customHeight="1">
      <c r="A71" s="9" t="s">
        <v>126</v>
      </c>
      <c r="B71" s="22" t="s">
        <v>127</v>
      </c>
      <c r="C71" s="450"/>
      <c r="D71" s="12"/>
      <c r="E71" s="13"/>
    </row>
    <row r="72" spans="1:5" s="6" customFormat="1" ht="15.75" customHeight="1">
      <c r="A72" s="9" t="s">
        <v>128</v>
      </c>
      <c r="B72" s="22" t="s">
        <v>114</v>
      </c>
      <c r="C72" s="450">
        <f>'Önk. egyéb'!D65</f>
        <v>0</v>
      </c>
      <c r="D72" s="450">
        <f>'Önk. egyéb'!E65</f>
        <v>0</v>
      </c>
      <c r="E72" s="179">
        <v>0</v>
      </c>
    </row>
    <row r="73" spans="1:5" s="6" customFormat="1" ht="16.5" customHeight="1">
      <c r="A73" s="9" t="s">
        <v>129</v>
      </c>
      <c r="B73" s="22" t="s">
        <v>130</v>
      </c>
      <c r="C73" s="450"/>
      <c r="D73" s="12"/>
      <c r="E73" s="13"/>
    </row>
    <row r="74" spans="1:5" s="6" customFormat="1" ht="16.5" customHeight="1">
      <c r="A74" s="9" t="s">
        <v>131</v>
      </c>
      <c r="B74" s="22" t="s">
        <v>118</v>
      </c>
      <c r="C74" s="450"/>
      <c r="D74" s="12"/>
      <c r="E74" s="13"/>
    </row>
    <row r="75" spans="1:5" s="6" customFormat="1" ht="16.5" customHeight="1">
      <c r="A75" s="20" t="s">
        <v>132</v>
      </c>
      <c r="B75" s="23" t="s">
        <v>133</v>
      </c>
      <c r="C75" s="447"/>
      <c r="D75" s="14"/>
      <c r="E75" s="15"/>
    </row>
    <row r="76" spans="1:5" s="6" customFormat="1" ht="16.5" customHeight="1" thickBot="1">
      <c r="A76" s="525" t="s">
        <v>475</v>
      </c>
      <c r="B76" s="526" t="s">
        <v>477</v>
      </c>
      <c r="C76" s="528"/>
      <c r="D76" s="527"/>
      <c r="E76" s="529"/>
    </row>
    <row r="77" spans="1:5" s="6" customFormat="1" ht="17.25" customHeight="1" thickBot="1">
      <c r="A77" s="524" t="s">
        <v>476</v>
      </c>
      <c r="B77" s="521" t="s">
        <v>478</v>
      </c>
      <c r="C77" s="520">
        <v>0</v>
      </c>
      <c r="D77" s="522"/>
      <c r="E77" s="523"/>
    </row>
    <row r="78" spans="1:5" s="6" customFormat="1" ht="17.25" customHeight="1" thickBot="1">
      <c r="A78" s="509" t="s">
        <v>134</v>
      </c>
      <c r="B78" s="510" t="s">
        <v>358</v>
      </c>
      <c r="C78" s="511">
        <f>+C56+C57+C60</f>
        <v>1138804</v>
      </c>
      <c r="D78" s="511">
        <f>+D56+D57+D60+D77</f>
        <v>1910894</v>
      </c>
      <c r="E78" s="512">
        <f>+E56+E57+E60+E77+E76</f>
        <v>1818830</v>
      </c>
    </row>
    <row r="79" spans="1:5" s="6" customFormat="1" ht="17.25" customHeight="1">
      <c r="A79" s="442"/>
      <c r="B79" s="443"/>
      <c r="C79" s="444"/>
      <c r="D79" s="560" t="s">
        <v>354</v>
      </c>
      <c r="E79" s="560"/>
    </row>
    <row r="80" spans="1:5" s="6" customFormat="1" ht="20.25" customHeight="1">
      <c r="A80" s="417"/>
      <c r="B80" s="440"/>
      <c r="C80" s="441"/>
      <c r="D80" s="441"/>
      <c r="E80" s="441"/>
    </row>
    <row r="81" spans="1:5" ht="16.5" customHeight="1">
      <c r="A81" s="558" t="s">
        <v>135</v>
      </c>
      <c r="B81" s="558"/>
      <c r="C81" s="558"/>
      <c r="D81" s="558"/>
      <c r="E81" s="558"/>
    </row>
    <row r="82" spans="1:5" ht="16.5" customHeight="1" thickBot="1">
      <c r="A82" s="557" t="s">
        <v>1</v>
      </c>
      <c r="B82" s="557"/>
      <c r="C82" s="557"/>
      <c r="D82" s="557"/>
      <c r="E82" s="557"/>
    </row>
    <row r="83" spans="1:5" ht="48.75" customHeight="1">
      <c r="A83" s="420" t="s">
        <v>136</v>
      </c>
      <c r="B83" s="421" t="s">
        <v>137</v>
      </c>
      <c r="C83" s="421" t="s">
        <v>490</v>
      </c>
      <c r="D83" s="422" t="s">
        <v>489</v>
      </c>
      <c r="E83" s="423" t="s">
        <v>214</v>
      </c>
    </row>
    <row r="84" spans="1:5" s="4" customFormat="1" ht="17.25" customHeight="1" thickBot="1">
      <c r="A84" s="425">
        <v>1</v>
      </c>
      <c r="B84" s="426">
        <v>2</v>
      </c>
      <c r="C84" s="426">
        <v>3</v>
      </c>
      <c r="D84" s="427">
        <v>4</v>
      </c>
      <c r="E84" s="428">
        <v>5</v>
      </c>
    </row>
    <row r="85" spans="1:5" ht="18" customHeight="1" thickBot="1">
      <c r="A85" s="7" t="s">
        <v>5</v>
      </c>
      <c r="B85" s="29" t="s">
        <v>139</v>
      </c>
      <c r="C85" s="435">
        <f>C86+C87+C88+C89+C90</f>
        <v>649729</v>
      </c>
      <c r="D85" s="435">
        <f t="shared" ref="D85:E85" si="4">SUM(D86:D90)</f>
        <v>1130900</v>
      </c>
      <c r="E85" s="192">
        <f t="shared" si="4"/>
        <v>1126482</v>
      </c>
    </row>
    <row r="86" spans="1:5" ht="18" customHeight="1">
      <c r="A86" s="18" t="s">
        <v>140</v>
      </c>
      <c r="B86" s="19" t="s">
        <v>141</v>
      </c>
      <c r="C86" s="433">
        <v>232638</v>
      </c>
      <c r="D86" s="433">
        <v>272265</v>
      </c>
      <c r="E86" s="434">
        <v>271465</v>
      </c>
    </row>
    <row r="87" spans="1:5" ht="16.5" customHeight="1">
      <c r="A87" s="9" t="s">
        <v>142</v>
      </c>
      <c r="B87" s="10" t="s">
        <v>143</v>
      </c>
      <c r="C87" s="424">
        <v>66867</v>
      </c>
      <c r="D87" s="424">
        <v>75788</v>
      </c>
      <c r="E87" s="190">
        <v>74591</v>
      </c>
    </row>
    <row r="88" spans="1:5" ht="18" customHeight="1">
      <c r="A88" s="9" t="s">
        <v>144</v>
      </c>
      <c r="B88" s="10" t="s">
        <v>145</v>
      </c>
      <c r="C88" s="424">
        <v>300826</v>
      </c>
      <c r="D88" s="424">
        <v>393887</v>
      </c>
      <c r="E88" s="190">
        <v>392827</v>
      </c>
    </row>
    <row r="89" spans="1:5" ht="17.25" customHeight="1">
      <c r="A89" s="9" t="s">
        <v>146</v>
      </c>
      <c r="B89" s="10" t="s">
        <v>467</v>
      </c>
      <c r="C89" s="424">
        <v>32898</v>
      </c>
      <c r="D89" s="424">
        <v>37627</v>
      </c>
      <c r="E89" s="190">
        <v>36827</v>
      </c>
    </row>
    <row r="90" spans="1:5" ht="18.75" customHeight="1">
      <c r="A90" s="9" t="s">
        <v>148</v>
      </c>
      <c r="B90" s="10" t="s">
        <v>149</v>
      </c>
      <c r="C90" s="424">
        <v>16500</v>
      </c>
      <c r="D90" s="424">
        <v>351333</v>
      </c>
      <c r="E90" s="190">
        <v>350772</v>
      </c>
    </row>
    <row r="91" spans="1:5" ht="17.25" customHeight="1">
      <c r="A91" s="9" t="s">
        <v>150</v>
      </c>
      <c r="B91" s="10" t="s">
        <v>151</v>
      </c>
      <c r="C91" s="424">
        <f>'Önk. egyéb'!D76</f>
        <v>0</v>
      </c>
      <c r="D91" s="424">
        <f>'Önk. egyéb'!E76</f>
        <v>0</v>
      </c>
      <c r="E91" s="190">
        <f>'Önk. egyéb'!F76</f>
        <v>0</v>
      </c>
    </row>
    <row r="92" spans="1:5" ht="15.75" customHeight="1">
      <c r="A92" s="9" t="s">
        <v>152</v>
      </c>
      <c r="B92" s="27" t="s">
        <v>153</v>
      </c>
      <c r="C92" s="424">
        <f>'Önk. egyéb'!D77</f>
        <v>0</v>
      </c>
      <c r="D92" s="424">
        <f>'Önk. egyéb'!E77</f>
        <v>0</v>
      </c>
      <c r="E92" s="190">
        <f>'Önk. egyéb'!F77</f>
        <v>0</v>
      </c>
    </row>
    <row r="93" spans="1:5" ht="18" customHeight="1">
      <c r="A93" s="9" t="s">
        <v>154</v>
      </c>
      <c r="B93" s="27" t="s">
        <v>155</v>
      </c>
      <c r="C93" s="424">
        <f>'Önk. egyéb'!D78</f>
        <v>0</v>
      </c>
      <c r="D93" s="424"/>
      <c r="E93" s="190"/>
    </row>
    <row r="94" spans="1:5" ht="17.25" customHeight="1">
      <c r="A94" s="9" t="s">
        <v>156</v>
      </c>
      <c r="B94" s="28" t="s">
        <v>157</v>
      </c>
      <c r="C94" s="424"/>
      <c r="D94" s="424"/>
      <c r="E94" s="190"/>
    </row>
    <row r="95" spans="1:5" ht="18.75" customHeight="1">
      <c r="A95" s="9" t="s">
        <v>158</v>
      </c>
      <c r="B95" s="28" t="s">
        <v>159</v>
      </c>
      <c r="C95" s="424">
        <v>9000</v>
      </c>
      <c r="D95" s="424">
        <v>79270</v>
      </c>
      <c r="E95" s="190">
        <v>79270</v>
      </c>
    </row>
    <row r="96" spans="1:5" ht="14.25" customHeight="1">
      <c r="A96" s="9" t="s">
        <v>160</v>
      </c>
      <c r="B96" s="28" t="s">
        <v>161</v>
      </c>
      <c r="C96" s="424">
        <f>'Önk. egyéb'!D81</f>
        <v>0</v>
      </c>
      <c r="D96" s="424">
        <f>'Önk. egyéb'!E81</f>
        <v>0</v>
      </c>
      <c r="E96" s="190">
        <f>'Önk. egyéb'!F81</f>
        <v>0</v>
      </c>
    </row>
    <row r="97" spans="1:5" ht="15.75" customHeight="1">
      <c r="A97" s="9" t="s">
        <v>162</v>
      </c>
      <c r="B97" s="28" t="s">
        <v>163</v>
      </c>
      <c r="C97" s="424">
        <f>'Önk. egyéb'!D82</f>
        <v>0</v>
      </c>
      <c r="D97" s="424">
        <f>'Önk. egyéb'!E82</f>
        <v>0</v>
      </c>
      <c r="E97" s="190">
        <f>'Önk. egyéb'!F82</f>
        <v>0</v>
      </c>
    </row>
    <row r="98" spans="1:5" ht="15.75" customHeight="1">
      <c r="A98" s="9" t="s">
        <v>164</v>
      </c>
      <c r="B98" s="28" t="s">
        <v>165</v>
      </c>
      <c r="C98" s="424">
        <f>'Önk. egyéb'!D83</f>
        <v>0</v>
      </c>
      <c r="D98" s="424">
        <f>'Önk. egyéb'!E83</f>
        <v>0</v>
      </c>
      <c r="E98" s="190">
        <f>'Önk. egyéb'!F83</f>
        <v>0</v>
      </c>
    </row>
    <row r="99" spans="1:5" ht="17.25" customHeight="1" thickBot="1">
      <c r="A99" s="429" t="s">
        <v>364</v>
      </c>
      <c r="B99" s="430" t="s">
        <v>365</v>
      </c>
      <c r="C99" s="431">
        <v>0</v>
      </c>
      <c r="D99" s="431">
        <v>0</v>
      </c>
      <c r="E99" s="432"/>
    </row>
    <row r="100" spans="1:5" ht="18.75" customHeight="1" thickBot="1">
      <c r="A100" s="7" t="s">
        <v>7</v>
      </c>
      <c r="B100" s="29" t="s">
        <v>166</v>
      </c>
      <c r="C100" s="435">
        <f>SUM(C101:C107)</f>
        <v>132600</v>
      </c>
      <c r="D100" s="435">
        <f>SUM(D101:D107)+D110</f>
        <v>121346</v>
      </c>
      <c r="E100" s="192">
        <f>SUM(E101:E107)+E110</f>
        <v>108109</v>
      </c>
    </row>
    <row r="101" spans="1:5" ht="16.5" customHeight="1">
      <c r="A101" s="18" t="s">
        <v>9</v>
      </c>
      <c r="B101" s="19" t="s">
        <v>167</v>
      </c>
      <c r="C101" s="433">
        <v>62230</v>
      </c>
      <c r="D101" s="410">
        <v>73930</v>
      </c>
      <c r="E101" s="413">
        <v>59999</v>
      </c>
    </row>
    <row r="102" spans="1:5" ht="17.25" customHeight="1">
      <c r="A102" s="9" t="s">
        <v>11</v>
      </c>
      <c r="B102" s="10" t="s">
        <v>168</v>
      </c>
      <c r="C102" s="424">
        <v>39370</v>
      </c>
      <c r="D102" s="411">
        <v>47416</v>
      </c>
      <c r="E102" s="412">
        <v>48110</v>
      </c>
    </row>
    <row r="103" spans="1:5" ht="18" customHeight="1">
      <c r="A103" s="9" t="s">
        <v>13</v>
      </c>
      <c r="B103" s="10" t="s">
        <v>169</v>
      </c>
      <c r="C103" s="424">
        <f>'Önk. egyéb'!D87</f>
        <v>0</v>
      </c>
      <c r="D103" s="424">
        <f>'Önk. egyéb'!E87</f>
        <v>0</v>
      </c>
      <c r="E103" s="190">
        <f>'Önk. egyéb'!F87</f>
        <v>0</v>
      </c>
    </row>
    <row r="104" spans="1:5" ht="18" customHeight="1">
      <c r="A104" s="9" t="s">
        <v>15</v>
      </c>
      <c r="B104" s="10" t="s">
        <v>170</v>
      </c>
      <c r="C104" s="424">
        <f>'Önk. egyéb'!D88</f>
        <v>0</v>
      </c>
      <c r="D104" s="424">
        <f>'Önk. egyéb'!E88</f>
        <v>0</v>
      </c>
      <c r="E104" s="190">
        <f>'Önk. egyéb'!F88</f>
        <v>0</v>
      </c>
    </row>
    <row r="105" spans="1:5" ht="30.75" customHeight="1">
      <c r="A105" s="9" t="s">
        <v>17</v>
      </c>
      <c r="B105" s="10" t="s">
        <v>171</v>
      </c>
      <c r="C105" s="424">
        <v>31000</v>
      </c>
      <c r="D105" s="424"/>
      <c r="E105" s="190"/>
    </row>
    <row r="106" spans="1:5" ht="35.25" customHeight="1">
      <c r="A106" s="9" t="s">
        <v>19</v>
      </c>
      <c r="B106" s="10" t="s">
        <v>172</v>
      </c>
      <c r="C106" s="424">
        <f>'Önk. egyéb'!D90</f>
        <v>0</v>
      </c>
      <c r="D106" s="424">
        <f>'Önk. egyéb'!E90</f>
        <v>0</v>
      </c>
      <c r="E106" s="190">
        <f>'Önk. egyéb'!F90</f>
        <v>0</v>
      </c>
    </row>
    <row r="107" spans="1:5" ht="16.5" customHeight="1">
      <c r="A107" s="9" t="s">
        <v>173</v>
      </c>
      <c r="B107" s="10" t="s">
        <v>174</v>
      </c>
      <c r="C107" s="424">
        <f>C108+C109+C110+C111</f>
        <v>0</v>
      </c>
      <c r="D107" s="424"/>
      <c r="E107" s="190"/>
    </row>
    <row r="108" spans="1:5" ht="17.25" customHeight="1">
      <c r="A108" s="9" t="s">
        <v>175</v>
      </c>
      <c r="B108" s="10" t="s">
        <v>176</v>
      </c>
      <c r="C108" s="424">
        <f>'Önk. egyéb'!D92</f>
        <v>0</v>
      </c>
      <c r="D108" s="424">
        <f>'Önk. egyéb'!E92</f>
        <v>0</v>
      </c>
      <c r="E108" s="190">
        <f>'Önk. egyéb'!F92</f>
        <v>0</v>
      </c>
    </row>
    <row r="109" spans="1:5" ht="31.5" customHeight="1">
      <c r="A109" s="9" t="s">
        <v>177</v>
      </c>
      <c r="B109" s="30" t="s">
        <v>363</v>
      </c>
      <c r="C109" s="424">
        <f>'Önk. egyéb'!D93</f>
        <v>0</v>
      </c>
      <c r="D109" s="424">
        <f>'Önk. egyéb'!E93</f>
        <v>0</v>
      </c>
      <c r="E109" s="190">
        <f>'Önk. egyéb'!F93</f>
        <v>0</v>
      </c>
    </row>
    <row r="110" spans="1:5" ht="16.5" customHeight="1">
      <c r="A110" s="9" t="s">
        <v>178</v>
      </c>
      <c r="B110" s="27" t="s">
        <v>361</v>
      </c>
      <c r="C110" s="424">
        <f>'Önk. egyéb'!D94</f>
        <v>0</v>
      </c>
      <c r="D110" s="424"/>
      <c r="E110" s="190"/>
    </row>
    <row r="111" spans="1:5" ht="19.5" customHeight="1">
      <c r="A111" s="9" t="s">
        <v>179</v>
      </c>
      <c r="B111" s="27" t="s">
        <v>362</v>
      </c>
      <c r="C111" s="424">
        <f>'Önk. egyéb'!D95</f>
        <v>0</v>
      </c>
      <c r="D111" s="424">
        <f>'Önk. egyéb'!E95</f>
        <v>0</v>
      </c>
      <c r="E111" s="190">
        <f>'Önk. egyéb'!F95</f>
        <v>0</v>
      </c>
    </row>
    <row r="112" spans="1:5" ht="19.5" customHeight="1" thickBot="1">
      <c r="A112" s="20" t="s">
        <v>359</v>
      </c>
      <c r="B112" s="436" t="s">
        <v>360</v>
      </c>
      <c r="C112" s="437"/>
      <c r="D112" s="437"/>
      <c r="E112" s="191"/>
    </row>
    <row r="113" spans="1:5" ht="17.25" customHeight="1" thickBot="1">
      <c r="A113" s="7" t="s">
        <v>21</v>
      </c>
      <c r="B113" s="29" t="s">
        <v>180</v>
      </c>
      <c r="C113" s="438"/>
      <c r="D113" s="438"/>
      <c r="E113" s="193">
        <v>0</v>
      </c>
    </row>
    <row r="114" spans="1:5" ht="18" customHeight="1" thickBot="1">
      <c r="A114" s="7" t="s">
        <v>181</v>
      </c>
      <c r="B114" s="29" t="s">
        <v>182</v>
      </c>
      <c r="C114" s="435">
        <f>SUM(C115:C116)</f>
        <v>303905</v>
      </c>
      <c r="D114" s="435">
        <f>D115+D116</f>
        <v>592361</v>
      </c>
      <c r="E114" s="5"/>
    </row>
    <row r="115" spans="1:5" ht="16.5" customHeight="1" thickBot="1">
      <c r="A115" s="18" t="s">
        <v>183</v>
      </c>
      <c r="B115" s="19" t="s">
        <v>184</v>
      </c>
      <c r="C115" s="435">
        <f>'Önk. egyéb'!D98</f>
        <v>256905</v>
      </c>
      <c r="D115" s="435">
        <v>592361</v>
      </c>
      <c r="E115" s="11">
        <f>'Önk. egyéb'!F98</f>
        <v>0</v>
      </c>
    </row>
    <row r="116" spans="1:5" ht="15" customHeight="1" thickBot="1">
      <c r="A116" s="20" t="s">
        <v>185</v>
      </c>
      <c r="B116" s="137" t="s">
        <v>186</v>
      </c>
      <c r="C116" s="435">
        <f>'Önk. egyéb'!D99</f>
        <v>47000</v>
      </c>
      <c r="D116" s="435">
        <f>'Önk. egyéb'!E99</f>
        <v>0</v>
      </c>
      <c r="E116" s="15">
        <v>0</v>
      </c>
    </row>
    <row r="117" spans="1:5" ht="18" customHeight="1" thickBot="1">
      <c r="A117" s="7" t="s">
        <v>41</v>
      </c>
      <c r="B117" s="24" t="s">
        <v>187</v>
      </c>
      <c r="C117" s="435">
        <f>+C85+C100+C113+C114</f>
        <v>1086234</v>
      </c>
      <c r="D117" s="435">
        <f>+D85+D100+D113+D114</f>
        <v>1844607</v>
      </c>
      <c r="E117" s="192">
        <f>+E85+E100+E113+E114</f>
        <v>1234591</v>
      </c>
    </row>
    <row r="118" spans="1:5" ht="19.5" customHeight="1" thickBot="1">
      <c r="A118" s="7" t="s">
        <v>59</v>
      </c>
      <c r="B118" s="29" t="s">
        <v>188</v>
      </c>
      <c r="C118" s="435">
        <f>C128</f>
        <v>52570</v>
      </c>
      <c r="D118" s="435">
        <v>66287</v>
      </c>
      <c r="E118" s="435">
        <v>66287</v>
      </c>
    </row>
    <row r="119" spans="1:5" ht="18.75" customHeight="1" thickBot="1">
      <c r="A119" s="18" t="s">
        <v>61</v>
      </c>
      <c r="B119" s="187" t="s">
        <v>189</v>
      </c>
      <c r="C119" s="435">
        <f>C120+C121+C122+C123+C124+C125+C126+C127</f>
        <v>0</v>
      </c>
      <c r="D119" s="435"/>
      <c r="E119" s="435"/>
    </row>
    <row r="120" spans="1:5" ht="18.75" customHeight="1" thickBot="1">
      <c r="A120" s="9" t="s">
        <v>63</v>
      </c>
      <c r="B120" s="22" t="s">
        <v>190</v>
      </c>
      <c r="C120" s="435"/>
      <c r="D120" s="435"/>
      <c r="E120" s="435"/>
    </row>
    <row r="121" spans="1:5" ht="17.25" customHeight="1" thickBot="1">
      <c r="A121" s="9" t="s">
        <v>65</v>
      </c>
      <c r="B121" s="22" t="s">
        <v>191</v>
      </c>
      <c r="C121" s="435"/>
      <c r="D121" s="435"/>
      <c r="E121" s="435"/>
    </row>
    <row r="122" spans="1:5" ht="17.25" customHeight="1" thickBot="1">
      <c r="A122" s="9" t="s">
        <v>67</v>
      </c>
      <c r="B122" s="22" t="s">
        <v>192</v>
      </c>
      <c r="C122" s="435"/>
      <c r="D122" s="435"/>
      <c r="E122" s="435"/>
    </row>
    <row r="123" spans="1:5" ht="17.25" customHeight="1" thickBot="1">
      <c r="A123" s="9" t="s">
        <v>69</v>
      </c>
      <c r="B123" s="22" t="s">
        <v>193</v>
      </c>
      <c r="C123" s="435"/>
      <c r="D123" s="435"/>
      <c r="E123" s="435"/>
    </row>
    <row r="124" spans="1:5" ht="15.75" customHeight="1" thickBot="1">
      <c r="A124" s="9" t="s">
        <v>71</v>
      </c>
      <c r="B124" s="22" t="s">
        <v>194</v>
      </c>
      <c r="C124" s="435"/>
      <c r="D124" s="435">
        <v>10000</v>
      </c>
      <c r="E124" s="435">
        <v>10000</v>
      </c>
    </row>
    <row r="125" spans="1:5" ht="15.75" customHeight="1" thickBot="1">
      <c r="A125" s="9" t="s">
        <v>195</v>
      </c>
      <c r="B125" s="22" t="s">
        <v>196</v>
      </c>
      <c r="C125" s="435"/>
      <c r="D125" s="435"/>
      <c r="E125" s="435"/>
    </row>
    <row r="126" spans="1:5" ht="15.75" customHeight="1" thickBot="1">
      <c r="A126" s="9" t="s">
        <v>197</v>
      </c>
      <c r="B126" s="22" t="s">
        <v>198</v>
      </c>
      <c r="C126" s="435"/>
      <c r="D126" s="435"/>
      <c r="E126" s="435"/>
    </row>
    <row r="127" spans="1:5" ht="15.75" customHeight="1" thickBot="1">
      <c r="A127" s="9" t="s">
        <v>199</v>
      </c>
      <c r="B127" s="22" t="s">
        <v>200</v>
      </c>
      <c r="C127" s="435"/>
      <c r="D127" s="435"/>
      <c r="E127" s="435"/>
    </row>
    <row r="128" spans="1:5" ht="17.25" customHeight="1" thickBot="1">
      <c r="A128" s="9" t="s">
        <v>73</v>
      </c>
      <c r="B128" s="126" t="s">
        <v>201</v>
      </c>
      <c r="C128" s="435">
        <v>52570</v>
      </c>
      <c r="D128" s="435">
        <f>D132</f>
        <v>56287</v>
      </c>
      <c r="E128" s="435">
        <f>E132</f>
        <v>56287</v>
      </c>
    </row>
    <row r="129" spans="1:9" ht="16.5" customHeight="1" thickBot="1">
      <c r="A129" s="9" t="s">
        <v>75</v>
      </c>
      <c r="B129" s="22" t="s">
        <v>190</v>
      </c>
      <c r="C129" s="435"/>
      <c r="D129" s="435"/>
      <c r="E129" s="435"/>
    </row>
    <row r="130" spans="1:9" ht="14.25" customHeight="1" thickBot="1">
      <c r="A130" s="9" t="s">
        <v>76</v>
      </c>
      <c r="B130" s="22" t="s">
        <v>202</v>
      </c>
      <c r="C130" s="435"/>
      <c r="D130" s="435"/>
      <c r="E130" s="435"/>
    </row>
    <row r="131" spans="1:9" ht="15.75" customHeight="1" thickBot="1">
      <c r="A131" s="9" t="s">
        <v>77</v>
      </c>
      <c r="B131" s="22" t="s">
        <v>192</v>
      </c>
      <c r="C131" s="435"/>
      <c r="D131" s="435"/>
      <c r="E131" s="435"/>
    </row>
    <row r="132" spans="1:9" ht="17.25" customHeight="1" thickBot="1">
      <c r="A132" s="9" t="s">
        <v>78</v>
      </c>
      <c r="B132" s="22" t="s">
        <v>193</v>
      </c>
      <c r="C132" s="435">
        <v>52570</v>
      </c>
      <c r="D132" s="435">
        <v>56287</v>
      </c>
      <c r="E132" s="435">
        <v>56287</v>
      </c>
    </row>
    <row r="133" spans="1:9" ht="15" customHeight="1" thickBot="1">
      <c r="A133" s="9" t="s">
        <v>79</v>
      </c>
      <c r="B133" s="22" t="s">
        <v>194</v>
      </c>
      <c r="C133" s="435"/>
      <c r="D133" s="435"/>
      <c r="E133" s="435"/>
    </row>
    <row r="134" spans="1:9" ht="18" customHeight="1" thickBot="1">
      <c r="A134" s="9" t="s">
        <v>203</v>
      </c>
      <c r="B134" s="22" t="s">
        <v>204</v>
      </c>
      <c r="C134" s="435"/>
      <c r="D134" s="435"/>
      <c r="E134" s="435"/>
    </row>
    <row r="135" spans="1:9" ht="15" customHeight="1" thickBot="1">
      <c r="A135" s="9" t="s">
        <v>205</v>
      </c>
      <c r="B135" s="22" t="s">
        <v>198</v>
      </c>
      <c r="C135" s="435"/>
      <c r="D135" s="435"/>
      <c r="E135" s="435"/>
    </row>
    <row r="136" spans="1:9" ht="15" customHeight="1" thickBot="1">
      <c r="A136" s="20" t="s">
        <v>206</v>
      </c>
      <c r="B136" s="23" t="s">
        <v>207</v>
      </c>
      <c r="C136" s="435"/>
      <c r="D136" s="435"/>
      <c r="E136" s="435"/>
      <c r="I136" s="33"/>
    </row>
    <row r="137" spans="1:9" ht="15" customHeight="1" thickBot="1">
      <c r="A137" s="530" t="s">
        <v>468</v>
      </c>
      <c r="B137" s="531" t="s">
        <v>474</v>
      </c>
      <c r="C137" s="435"/>
      <c r="D137" s="435"/>
      <c r="E137" s="435">
        <f>'Önk. egyéb'!F105+Pátyolgató!F46+'Önk. hiv'!F48</f>
        <v>0</v>
      </c>
    </row>
    <row r="138" spans="1:9" ht="17.25" customHeight="1" thickBot="1">
      <c r="A138" s="524" t="s">
        <v>473</v>
      </c>
      <c r="B138" s="521" t="s">
        <v>469</v>
      </c>
      <c r="C138" s="435">
        <v>0</v>
      </c>
      <c r="D138" s="435"/>
      <c r="E138" s="435"/>
    </row>
    <row r="139" spans="1:9" ht="21" customHeight="1" thickBot="1">
      <c r="A139" s="2" t="s">
        <v>208</v>
      </c>
      <c r="B139" s="31" t="s">
        <v>209</v>
      </c>
      <c r="C139" s="435">
        <f>C85+C100+C113+C114+C118+C138</f>
        <v>1138804</v>
      </c>
      <c r="D139" s="435">
        <f>D85+D100+D113+D114+D118+D138</f>
        <v>1910894</v>
      </c>
      <c r="E139" s="435">
        <f>E85+E100+E113+E114+E118+E138+E137</f>
        <v>1300878</v>
      </c>
      <c r="F139" s="32"/>
      <c r="G139" s="33"/>
      <c r="H139" s="33"/>
      <c r="I139" s="33"/>
    </row>
    <row r="140" spans="1:9" s="6" customFormat="1" ht="19.5" customHeight="1">
      <c r="A140" s="414"/>
      <c r="B140" s="415"/>
      <c r="C140" s="416"/>
      <c r="D140" s="561" t="s">
        <v>354</v>
      </c>
      <c r="E140" s="561"/>
    </row>
    <row r="141" spans="1:9">
      <c r="A141" s="417"/>
      <c r="B141" s="418"/>
      <c r="C141" s="419"/>
      <c r="D141" s="419"/>
      <c r="E141" s="419"/>
    </row>
    <row r="143" spans="1:9">
      <c r="A143" s="559"/>
      <c r="B143" s="559"/>
      <c r="C143" s="559"/>
    </row>
    <row r="144" spans="1:9" ht="37.5" customHeight="1">
      <c r="D144" s="34"/>
    </row>
    <row r="146" spans="1:4" ht="33" customHeight="1"/>
    <row r="148" spans="1:4" ht="21" customHeight="1"/>
    <row r="149" spans="1:4" ht="12.75" customHeight="1"/>
    <row r="150" spans="1:4" ht="12.75" customHeight="1"/>
    <row r="151" spans="1:4" ht="12.75" customHeight="1"/>
    <row r="152" spans="1:4" ht="12.75" customHeight="1"/>
    <row r="153" spans="1:4" ht="12.75" customHeight="1"/>
    <row r="154" spans="1:4" ht="12.75" customHeight="1"/>
    <row r="156" spans="1:4">
      <c r="A156" s="553"/>
      <c r="B156" s="553"/>
      <c r="C156" s="553"/>
      <c r="D156" s="34"/>
    </row>
    <row r="157" spans="1:4">
      <c r="A157" s="554"/>
      <c r="B157" s="554"/>
      <c r="C157" s="194"/>
      <c r="D157" s="34"/>
    </row>
    <row r="158" spans="1:4">
      <c r="A158" s="195"/>
      <c r="B158" s="26"/>
      <c r="C158" s="196"/>
      <c r="D158" s="34"/>
    </row>
    <row r="159" spans="1:4">
      <c r="A159" s="194"/>
      <c r="B159" s="194"/>
      <c r="C159" s="197"/>
      <c r="D159" s="34"/>
    </row>
    <row r="160" spans="1:4">
      <c r="A160" s="555"/>
      <c r="B160" s="555"/>
      <c r="C160" s="555"/>
      <c r="D160" s="34"/>
    </row>
    <row r="161" spans="1:4">
      <c r="A161" s="554"/>
      <c r="B161" s="554"/>
      <c r="C161" s="194"/>
      <c r="D161" s="34"/>
    </row>
    <row r="162" spans="1:4">
      <c r="A162" s="195"/>
      <c r="B162" s="26"/>
      <c r="C162" s="198"/>
      <c r="D162" s="34"/>
    </row>
    <row r="163" spans="1:4">
      <c r="A163" s="199"/>
      <c r="B163" s="200"/>
      <c r="C163" s="201"/>
      <c r="D163" s="34"/>
    </row>
    <row r="164" spans="1:4">
      <c r="A164" s="199"/>
      <c r="B164" s="200"/>
      <c r="C164" s="201"/>
      <c r="D164" s="34"/>
    </row>
    <row r="165" spans="1:4">
      <c r="A165" s="199"/>
      <c r="B165" s="202"/>
      <c r="C165" s="201"/>
      <c r="D165" s="34"/>
    </row>
    <row r="166" spans="1:4">
      <c r="A166" s="199"/>
      <c r="B166" s="200"/>
      <c r="C166" s="201"/>
      <c r="D166" s="34"/>
    </row>
    <row r="167" spans="1:4">
      <c r="A167" s="199"/>
      <c r="B167" s="200"/>
      <c r="C167" s="201"/>
      <c r="D167" s="34"/>
    </row>
    <row r="168" spans="1:4">
      <c r="A168" s="199"/>
      <c r="B168" s="202"/>
      <c r="C168" s="201"/>
      <c r="D168" s="34"/>
    </row>
    <row r="169" spans="1:4">
      <c r="A169" s="34"/>
      <c r="B169" s="34"/>
      <c r="C169" s="34"/>
      <c r="D169" s="34"/>
    </row>
  </sheetData>
  <mergeCells count="12">
    <mergeCell ref="C1:E1"/>
    <mergeCell ref="A156:C156"/>
    <mergeCell ref="A157:B157"/>
    <mergeCell ref="A160:C160"/>
    <mergeCell ref="A161:B161"/>
    <mergeCell ref="A2:E2"/>
    <mergeCell ref="A3:E3"/>
    <mergeCell ref="A81:E81"/>
    <mergeCell ref="A82:E82"/>
    <mergeCell ref="A143:C143"/>
    <mergeCell ref="D79:E79"/>
    <mergeCell ref="D140:E140"/>
  </mergeCells>
  <pageMargins left="0.16" right="0.06" top="0.19" bottom="0.17" header="0.15" footer="0.3"/>
  <pageSetup paperSize="9" orientation="portrait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2"/>
  <sheetViews>
    <sheetView workbookViewId="0">
      <selection activeCell="C2" sqref="C2"/>
    </sheetView>
  </sheetViews>
  <sheetFormatPr defaultRowHeight="15"/>
  <cols>
    <col min="1" max="1" width="26.140625" customWidth="1"/>
    <col min="2" max="2" width="16.42578125" customWidth="1"/>
    <col min="3" max="3" width="16.28515625" customWidth="1"/>
    <col min="4" max="4" width="14.28515625" customWidth="1"/>
    <col min="5" max="8" width="9.140625" hidden="1" customWidth="1"/>
  </cols>
  <sheetData>
    <row r="1" spans="1:12">
      <c r="C1" s="602" t="s">
        <v>486</v>
      </c>
      <c r="D1" s="602"/>
      <c r="E1" s="602"/>
      <c r="F1" s="602"/>
      <c r="G1" s="602"/>
      <c r="H1" s="602"/>
      <c r="I1" s="602"/>
    </row>
    <row r="2" spans="1:12" ht="15.75" thickBot="1">
      <c r="D2" s="533"/>
      <c r="E2" s="533"/>
      <c r="F2" s="533"/>
      <c r="G2" s="533"/>
      <c r="H2" s="533"/>
      <c r="I2" s="533"/>
    </row>
    <row r="3" spans="1:12" ht="39" customHeight="1" thickBot="1">
      <c r="A3" s="599" t="s">
        <v>425</v>
      </c>
      <c r="B3" s="600"/>
      <c r="C3" s="600"/>
      <c r="D3" s="600"/>
      <c r="E3" s="600"/>
      <c r="F3" s="600"/>
      <c r="G3" s="600"/>
      <c r="H3" s="600"/>
      <c r="I3" s="601"/>
      <c r="J3" s="303"/>
      <c r="K3" s="303"/>
      <c r="L3" s="303"/>
    </row>
    <row r="4" spans="1:12" ht="47.25">
      <c r="A4" s="356" t="s">
        <v>409</v>
      </c>
      <c r="B4" s="332" t="s">
        <v>138</v>
      </c>
      <c r="C4" s="332" t="s">
        <v>4</v>
      </c>
      <c r="D4" s="332" t="s">
        <v>214</v>
      </c>
      <c r="E4" s="320"/>
      <c r="F4" s="320"/>
      <c r="G4" s="320"/>
      <c r="H4" s="320"/>
      <c r="I4" s="331" t="s">
        <v>434</v>
      </c>
      <c r="J4" s="303"/>
      <c r="K4" s="303"/>
      <c r="L4" s="303"/>
    </row>
    <row r="5" spans="1:12" ht="15.75">
      <c r="A5" s="312" t="s">
        <v>426</v>
      </c>
      <c r="B5" s="309">
        <v>500</v>
      </c>
      <c r="C5" s="309">
        <v>500</v>
      </c>
      <c r="D5" s="309">
        <v>162</v>
      </c>
      <c r="E5" s="309"/>
      <c r="F5" s="309"/>
      <c r="G5" s="309"/>
      <c r="H5" s="309"/>
      <c r="I5" s="344">
        <f>D5/C5*100</f>
        <v>32.4</v>
      </c>
      <c r="J5" s="303"/>
      <c r="K5" s="303"/>
      <c r="L5" s="303"/>
    </row>
    <row r="6" spans="1:12" ht="15.75">
      <c r="A6" s="312" t="s">
        <v>427</v>
      </c>
      <c r="B6" s="310">
        <v>4000</v>
      </c>
      <c r="C6" s="310">
        <v>4000</v>
      </c>
      <c r="D6" s="310">
        <v>3567</v>
      </c>
      <c r="E6" s="309"/>
      <c r="F6" s="309"/>
      <c r="G6" s="309"/>
      <c r="H6" s="309"/>
      <c r="I6" s="344">
        <f t="shared" ref="I6:I12" si="0">D6/C6*100</f>
        <v>89.175000000000011</v>
      </c>
      <c r="J6" s="303"/>
      <c r="K6" s="303"/>
      <c r="L6" s="303"/>
    </row>
    <row r="7" spans="1:12" ht="15.75">
      <c r="A7" s="312" t="s">
        <v>432</v>
      </c>
      <c r="B7" s="310">
        <v>3000</v>
      </c>
      <c r="C7" s="310">
        <v>2862</v>
      </c>
      <c r="D7" s="310">
        <v>2752</v>
      </c>
      <c r="E7" s="309"/>
      <c r="F7" s="309"/>
      <c r="G7" s="309"/>
      <c r="H7" s="309"/>
      <c r="I7" s="344">
        <f t="shared" si="0"/>
        <v>96.156533892382939</v>
      </c>
      <c r="J7" s="303"/>
      <c r="K7" s="303"/>
      <c r="L7" s="303"/>
    </row>
    <row r="8" spans="1:12" ht="15.75">
      <c r="A8" s="312" t="s">
        <v>428</v>
      </c>
      <c r="B8" s="309">
        <v>200</v>
      </c>
      <c r="C8" s="309">
        <v>200</v>
      </c>
      <c r="D8" s="309">
        <v>195</v>
      </c>
      <c r="E8" s="309"/>
      <c r="F8" s="309"/>
      <c r="G8" s="309"/>
      <c r="H8" s="309"/>
      <c r="I8" s="344">
        <f t="shared" si="0"/>
        <v>97.5</v>
      </c>
      <c r="J8" s="303"/>
      <c r="K8" s="303"/>
      <c r="L8" s="303"/>
    </row>
    <row r="9" spans="1:12" ht="31.5">
      <c r="A9" s="345" t="s">
        <v>429</v>
      </c>
      <c r="B9" s="315">
        <v>0</v>
      </c>
      <c r="C9" s="316">
        <v>3057</v>
      </c>
      <c r="D9" s="316">
        <v>3057</v>
      </c>
      <c r="E9" s="309"/>
      <c r="F9" s="309"/>
      <c r="G9" s="309"/>
      <c r="H9" s="309"/>
      <c r="I9" s="344">
        <f t="shared" si="0"/>
        <v>100</v>
      </c>
      <c r="J9" s="303"/>
      <c r="K9" s="303"/>
      <c r="L9" s="303"/>
    </row>
    <row r="10" spans="1:12" ht="47.25">
      <c r="A10" s="346" t="s">
        <v>430</v>
      </c>
      <c r="B10" s="316">
        <v>4000</v>
      </c>
      <c r="C10" s="316">
        <v>4328</v>
      </c>
      <c r="D10" s="316">
        <v>3315</v>
      </c>
      <c r="E10" s="309"/>
      <c r="F10" s="309"/>
      <c r="G10" s="309"/>
      <c r="H10" s="309"/>
      <c r="I10" s="344">
        <f t="shared" si="0"/>
        <v>76.594269870609978</v>
      </c>
      <c r="J10" s="303"/>
      <c r="K10" s="303"/>
      <c r="L10" s="303"/>
    </row>
    <row r="11" spans="1:12" ht="63">
      <c r="A11" s="347" t="s">
        <v>431</v>
      </c>
      <c r="B11" s="348">
        <f>SUM(B5:B10)</f>
        <v>11700</v>
      </c>
      <c r="C11" s="348">
        <f>SUM(C5:C10)</f>
        <v>14947</v>
      </c>
      <c r="D11" s="348">
        <f>SUM(D5:D10)</f>
        <v>13048</v>
      </c>
      <c r="E11" s="309"/>
      <c r="F11" s="309"/>
      <c r="G11" s="309"/>
      <c r="H11" s="309"/>
      <c r="I11" s="349">
        <f t="shared" si="0"/>
        <v>87.295109386498964</v>
      </c>
      <c r="J11" s="303"/>
      <c r="K11" s="303"/>
      <c r="L11" s="303"/>
    </row>
    <row r="12" spans="1:12" ht="15.75">
      <c r="A12" s="312" t="s">
        <v>433</v>
      </c>
      <c r="B12" s="309">
        <v>800</v>
      </c>
      <c r="C12" s="310">
        <v>2218</v>
      </c>
      <c r="D12" s="309">
        <v>619</v>
      </c>
      <c r="E12" s="309"/>
      <c r="F12" s="309"/>
      <c r="G12" s="309"/>
      <c r="H12" s="309"/>
      <c r="I12" s="344">
        <f t="shared" si="0"/>
        <v>27.908025247971146</v>
      </c>
      <c r="J12" s="303"/>
      <c r="K12" s="303"/>
      <c r="L12" s="303"/>
    </row>
    <row r="13" spans="1:12" ht="15.75">
      <c r="A13" s="312" t="s">
        <v>435</v>
      </c>
      <c r="B13" s="309">
        <v>250</v>
      </c>
      <c r="C13" s="309">
        <v>215</v>
      </c>
      <c r="D13" s="309">
        <v>127</v>
      </c>
      <c r="E13" s="309"/>
      <c r="F13" s="309"/>
      <c r="G13" s="309"/>
      <c r="H13" s="309"/>
      <c r="I13" s="344">
        <f>D13/C13*100</f>
        <v>59.069767441860463</v>
      </c>
      <c r="J13" s="303"/>
      <c r="K13" s="303"/>
      <c r="L13" s="303"/>
    </row>
    <row r="14" spans="1:12" ht="31.5">
      <c r="A14" s="345" t="s">
        <v>436</v>
      </c>
      <c r="B14" s="316">
        <v>2580</v>
      </c>
      <c r="C14" s="315">
        <v>0</v>
      </c>
      <c r="D14" s="315">
        <v>0</v>
      </c>
      <c r="E14" s="315"/>
      <c r="F14" s="315"/>
      <c r="G14" s="315"/>
      <c r="H14" s="315"/>
      <c r="I14" s="344"/>
      <c r="J14" s="303"/>
      <c r="K14" s="303"/>
      <c r="L14" s="303"/>
    </row>
    <row r="15" spans="1:12" ht="47.25">
      <c r="A15" s="347" t="s">
        <v>437</v>
      </c>
      <c r="B15" s="350">
        <f>SUM(B12:B14)</f>
        <v>3630</v>
      </c>
      <c r="C15" s="351">
        <f>SUM(C12:C14)</f>
        <v>2433</v>
      </c>
      <c r="D15" s="350">
        <f>SUM(D12:D14)</f>
        <v>746</v>
      </c>
      <c r="E15" s="350"/>
      <c r="F15" s="350"/>
      <c r="G15" s="350"/>
      <c r="H15" s="350"/>
      <c r="I15" s="349">
        <f t="shared" ref="I15:I16" si="1">D15/C15*100</f>
        <v>30.661734484175913</v>
      </c>
      <c r="J15" s="303"/>
      <c r="K15" s="303"/>
      <c r="L15" s="303"/>
    </row>
    <row r="16" spans="1:12" ht="48" thickBot="1">
      <c r="A16" s="352" t="s">
        <v>438</v>
      </c>
      <c r="B16" s="353">
        <f>B11+B15</f>
        <v>15330</v>
      </c>
      <c r="C16" s="354">
        <f>C11+C15</f>
        <v>17380</v>
      </c>
      <c r="D16" s="353">
        <f>D11+D15</f>
        <v>13794</v>
      </c>
      <c r="E16" s="353"/>
      <c r="F16" s="353"/>
      <c r="G16" s="353"/>
      <c r="H16" s="353"/>
      <c r="I16" s="355">
        <f t="shared" si="1"/>
        <v>79.367088607594937</v>
      </c>
      <c r="J16" s="303"/>
      <c r="K16" s="303"/>
      <c r="L16" s="303"/>
    </row>
    <row r="17" spans="1:12" ht="15.75">
      <c r="A17" s="303"/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</row>
    <row r="18" spans="1:12" ht="15.75">
      <c r="A18" s="303"/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</row>
    <row r="19" spans="1:12" ht="15.75">
      <c r="A19" s="303"/>
      <c r="B19" s="303"/>
      <c r="C19" s="303"/>
      <c r="D19" s="303"/>
      <c r="E19" s="303"/>
      <c r="F19" s="303"/>
      <c r="G19" s="303"/>
      <c r="H19" s="303"/>
      <c r="I19" s="303"/>
      <c r="J19" s="303"/>
      <c r="K19" s="303"/>
      <c r="L19" s="303"/>
    </row>
    <row r="20" spans="1:12" ht="15.75">
      <c r="A20" s="303"/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3"/>
    </row>
    <row r="21" spans="1:12" ht="15.75">
      <c r="A21" s="303"/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</row>
    <row r="22" spans="1:12" ht="15.75">
      <c r="A22" s="303"/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</row>
    <row r="23" spans="1:12" ht="15.75">
      <c r="A23" s="303"/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</row>
    <row r="24" spans="1:12" ht="15.75">
      <c r="A24" s="303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</row>
    <row r="25" spans="1:12" ht="15.75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</row>
    <row r="26" spans="1:12" ht="15.75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</row>
    <row r="27" spans="1:12" ht="15.75">
      <c r="A27" s="303"/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</row>
    <row r="28" spans="1:12" ht="15.75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</row>
    <row r="29" spans="1:12" ht="15.75">
      <c r="A29" s="303"/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</row>
    <row r="30" spans="1:12" ht="15.75">
      <c r="A30" s="303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</row>
    <row r="31" spans="1:12" ht="15.75">
      <c r="A31" s="303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</row>
    <row r="32" spans="1:12" ht="15.75">
      <c r="A32" s="303"/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</row>
    <row r="33" spans="1:12" ht="15.75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</row>
    <row r="34" spans="1:12" ht="15.75">
      <c r="A34" s="303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</row>
    <row r="35" spans="1:12" ht="15.75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</row>
    <row r="36" spans="1:12" ht="15.75">
      <c r="A36" s="303"/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</row>
    <row r="37" spans="1:12" ht="15.75">
      <c r="A37" s="303"/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</row>
    <row r="38" spans="1:12" ht="15.75">
      <c r="A38" s="303"/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</row>
    <row r="39" spans="1:12" ht="15.75">
      <c r="A39" s="303"/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</row>
    <row r="40" spans="1:12" ht="15.75">
      <c r="A40" s="303"/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</row>
    <row r="41" spans="1:12" ht="15.75">
      <c r="A41" s="303"/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</row>
    <row r="42" spans="1:12" ht="15.75">
      <c r="A42" s="303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</row>
    <row r="43" spans="1:12" ht="15.75">
      <c r="A43" s="303"/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</row>
    <row r="44" spans="1:12" ht="15.75">
      <c r="A44" s="303"/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</row>
    <row r="45" spans="1:12" ht="15.75">
      <c r="A45" s="303"/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</row>
    <row r="46" spans="1:12" ht="15.75">
      <c r="A46" s="303"/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</row>
    <row r="47" spans="1:12" ht="15.75">
      <c r="A47" s="303"/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</row>
    <row r="48" spans="1:12" ht="15.75">
      <c r="A48" s="303"/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</row>
    <row r="49" spans="1:12" ht="15.75">
      <c r="A49" s="303"/>
      <c r="B49" s="303"/>
      <c r="C49" s="303"/>
      <c r="D49" s="303"/>
      <c r="E49" s="303"/>
      <c r="F49" s="303"/>
      <c r="G49" s="303"/>
      <c r="H49" s="303"/>
      <c r="I49" s="303"/>
      <c r="J49" s="303"/>
      <c r="K49" s="303"/>
      <c r="L49" s="303"/>
    </row>
    <row r="50" spans="1:12" ht="15.75">
      <c r="A50" s="303"/>
      <c r="B50" s="303"/>
      <c r="C50" s="303"/>
      <c r="D50" s="303"/>
      <c r="E50" s="303"/>
      <c r="F50" s="303"/>
      <c r="G50" s="303"/>
      <c r="H50" s="303"/>
      <c r="I50" s="303"/>
      <c r="J50" s="303"/>
      <c r="K50" s="303"/>
      <c r="L50" s="303"/>
    </row>
    <row r="51" spans="1:12" ht="15.75">
      <c r="A51" s="303"/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</row>
    <row r="52" spans="1:12" ht="15.75">
      <c r="A52" s="303"/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</row>
  </sheetData>
  <mergeCells count="2">
    <mergeCell ref="A3:I3"/>
    <mergeCell ref="C1:I1"/>
  </mergeCells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4"/>
  <sheetViews>
    <sheetView zoomScaleNormal="100" workbookViewId="0">
      <selection activeCell="C2" sqref="C2"/>
    </sheetView>
  </sheetViews>
  <sheetFormatPr defaultRowHeight="15"/>
  <cols>
    <col min="1" max="1" width="19.5703125" customWidth="1"/>
    <col min="2" max="2" width="20.7109375" customWidth="1"/>
    <col min="3" max="3" width="21.7109375" customWidth="1"/>
    <col min="4" max="4" width="20.42578125" customWidth="1"/>
    <col min="5" max="5" width="12.28515625" customWidth="1"/>
  </cols>
  <sheetData>
    <row r="1" spans="1:13">
      <c r="C1" s="573" t="s">
        <v>519</v>
      </c>
      <c r="D1" s="573"/>
      <c r="E1" s="573"/>
    </row>
    <row r="2" spans="1:13" ht="15.75" thickBot="1"/>
    <row r="3" spans="1:13" ht="29.25" customHeight="1" thickBot="1">
      <c r="A3" s="603" t="s">
        <v>442</v>
      </c>
      <c r="B3" s="604"/>
      <c r="C3" s="604"/>
      <c r="D3" s="604"/>
      <c r="E3" s="605"/>
    </row>
    <row r="4" spans="1:13" ht="40.5" customHeight="1" thickBot="1">
      <c r="A4" s="606" t="s">
        <v>455</v>
      </c>
      <c r="B4" s="607"/>
      <c r="C4" s="607"/>
      <c r="D4" s="607"/>
      <c r="E4" s="608"/>
      <c r="F4" s="303"/>
      <c r="G4" s="303"/>
      <c r="H4" s="303"/>
      <c r="I4" s="303"/>
      <c r="J4" s="303"/>
      <c r="K4" s="303"/>
      <c r="L4" s="303"/>
      <c r="M4" s="303"/>
    </row>
    <row r="5" spans="1:13" ht="44.25" customHeight="1">
      <c r="A5" s="390" t="s">
        <v>443</v>
      </c>
      <c r="B5" s="332" t="s">
        <v>491</v>
      </c>
      <c r="C5" s="332" t="s">
        <v>492</v>
      </c>
      <c r="D5" s="545" t="s">
        <v>493</v>
      </c>
      <c r="E5" s="391" t="s">
        <v>215</v>
      </c>
      <c r="F5" s="303"/>
      <c r="G5" s="303"/>
      <c r="H5" s="303"/>
      <c r="I5" s="303"/>
      <c r="J5" s="303"/>
      <c r="K5" s="303"/>
      <c r="L5" s="303"/>
      <c r="M5" s="303"/>
    </row>
    <row r="6" spans="1:13" ht="15.75">
      <c r="A6" s="312" t="s">
        <v>446</v>
      </c>
      <c r="B6" s="310">
        <v>82000</v>
      </c>
      <c r="C6" s="310">
        <v>82000</v>
      </c>
      <c r="D6" s="310">
        <v>93739</v>
      </c>
      <c r="E6" s="344">
        <f>D6/C6*100</f>
        <v>114.31585365853658</v>
      </c>
      <c r="F6" s="303"/>
      <c r="G6" s="303"/>
      <c r="H6" s="303"/>
      <c r="I6" s="303"/>
      <c r="J6" s="303"/>
      <c r="K6" s="303"/>
      <c r="L6" s="303"/>
      <c r="M6" s="303"/>
    </row>
    <row r="7" spans="1:13" ht="15.75">
      <c r="A7" s="312" t="s">
        <v>447</v>
      </c>
      <c r="B7" s="310">
        <v>110000</v>
      </c>
      <c r="C7" s="310">
        <v>110000</v>
      </c>
      <c r="D7" s="310">
        <v>63095</v>
      </c>
      <c r="E7" s="344">
        <f t="shared" ref="E7:E10" si="0">D7/C7*100</f>
        <v>57.359090909090902</v>
      </c>
      <c r="F7" s="303"/>
      <c r="G7" s="303"/>
      <c r="H7" s="303"/>
      <c r="I7" s="303"/>
      <c r="J7" s="303"/>
      <c r="K7" s="303"/>
      <c r="L7" s="303"/>
      <c r="M7" s="303"/>
    </row>
    <row r="8" spans="1:13" ht="31.5">
      <c r="A8" s="345" t="s">
        <v>448</v>
      </c>
      <c r="B8" s="402">
        <v>24000</v>
      </c>
      <c r="C8" s="316">
        <v>24000</v>
      </c>
      <c r="D8" s="316">
        <v>26038</v>
      </c>
      <c r="E8" s="382">
        <f t="shared" si="0"/>
        <v>108.49166666666667</v>
      </c>
      <c r="F8" s="303"/>
      <c r="G8" s="303"/>
      <c r="H8" s="303"/>
      <c r="I8" s="303"/>
      <c r="J8" s="303"/>
      <c r="K8" s="303"/>
      <c r="L8" s="303"/>
      <c r="M8" s="303"/>
    </row>
    <row r="9" spans="1:13" ht="15.75">
      <c r="A9" s="345" t="s">
        <v>451</v>
      </c>
      <c r="B9" s="316">
        <v>5000</v>
      </c>
      <c r="C9" s="316">
        <v>5000</v>
      </c>
      <c r="D9" s="316">
        <v>3461</v>
      </c>
      <c r="E9" s="382">
        <f t="shared" si="0"/>
        <v>69.22</v>
      </c>
      <c r="F9" s="303"/>
      <c r="G9" s="303"/>
      <c r="H9" s="303"/>
      <c r="I9" s="303"/>
      <c r="J9" s="303"/>
      <c r="K9" s="303"/>
      <c r="L9" s="303"/>
      <c r="M9" s="303"/>
    </row>
    <row r="10" spans="1:13" ht="15.75">
      <c r="A10" s="345" t="s">
        <v>449</v>
      </c>
      <c r="B10" s="310">
        <v>260000</v>
      </c>
      <c r="C10" s="310">
        <v>260000</v>
      </c>
      <c r="D10" s="310">
        <v>348452</v>
      </c>
      <c r="E10" s="344">
        <f t="shared" si="0"/>
        <v>134.02000000000001</v>
      </c>
      <c r="F10" s="303"/>
      <c r="G10" s="303"/>
      <c r="H10" s="303"/>
      <c r="I10" s="303"/>
      <c r="J10" s="303"/>
      <c r="K10" s="303"/>
      <c r="L10" s="303"/>
      <c r="M10" s="303"/>
    </row>
    <row r="11" spans="1:13" ht="45.75" customHeight="1" thickBot="1">
      <c r="A11" s="352" t="s">
        <v>450</v>
      </c>
      <c r="B11" s="383">
        <f>SUM(B6:B10)</f>
        <v>481000</v>
      </c>
      <c r="C11" s="383">
        <f>SUM(C6:C10)</f>
        <v>481000</v>
      </c>
      <c r="D11" s="383">
        <f>SUM(D6:D10)</f>
        <v>534785</v>
      </c>
      <c r="E11" s="355">
        <f>D11/C11*100</f>
        <v>111.18191268191269</v>
      </c>
      <c r="F11" s="303"/>
      <c r="G11" s="303"/>
      <c r="H11" s="303"/>
      <c r="I11" s="303"/>
      <c r="J11" s="303"/>
      <c r="K11" s="303"/>
      <c r="L11" s="303"/>
      <c r="M11" s="303"/>
    </row>
    <row r="12" spans="1:13" ht="15.75">
      <c r="A12" s="387"/>
      <c r="B12" s="388"/>
      <c r="C12" s="388"/>
      <c r="D12" s="388"/>
      <c r="E12" s="389"/>
      <c r="F12" s="303"/>
      <c r="G12" s="303"/>
      <c r="H12" s="303"/>
      <c r="I12" s="303"/>
      <c r="J12" s="303"/>
      <c r="K12" s="303"/>
      <c r="L12" s="303"/>
      <c r="M12" s="303"/>
    </row>
    <row r="13" spans="1:13" ht="32.25" customHeight="1" thickBot="1">
      <c r="A13" s="609" t="s">
        <v>14</v>
      </c>
      <c r="B13" s="610"/>
      <c r="C13" s="610"/>
      <c r="D13" s="610"/>
      <c r="E13" s="611"/>
      <c r="F13" s="303"/>
      <c r="G13" s="303"/>
      <c r="H13" s="303"/>
      <c r="I13" s="303"/>
      <c r="J13" s="303"/>
      <c r="K13" s="303"/>
      <c r="L13" s="303"/>
      <c r="M13" s="303"/>
    </row>
    <row r="14" spans="1:13" ht="15.75">
      <c r="A14" s="384" t="s">
        <v>452</v>
      </c>
      <c r="B14" s="385">
        <v>23000</v>
      </c>
      <c r="C14" s="385">
        <v>23000</v>
      </c>
      <c r="D14" s="385">
        <v>23736</v>
      </c>
      <c r="E14" s="386">
        <f>D14/C14*100</f>
        <v>103.2</v>
      </c>
      <c r="F14" s="303"/>
      <c r="G14" s="303"/>
      <c r="H14" s="303"/>
      <c r="I14" s="303"/>
      <c r="J14" s="303"/>
      <c r="K14" s="303"/>
      <c r="L14" s="303"/>
      <c r="M14" s="303"/>
    </row>
    <row r="15" spans="1:13" ht="15.75">
      <c r="A15" s="396" t="s">
        <v>454</v>
      </c>
      <c r="B15" s="329">
        <v>5000</v>
      </c>
      <c r="C15" s="329">
        <v>5000</v>
      </c>
      <c r="D15" s="329">
        <v>3827</v>
      </c>
      <c r="E15" s="382">
        <f>D15/C15*100</f>
        <v>76.539999999999992</v>
      </c>
      <c r="F15" s="303"/>
      <c r="G15" s="303"/>
      <c r="H15" s="303"/>
      <c r="I15" s="303"/>
      <c r="J15" s="303"/>
      <c r="K15" s="303"/>
      <c r="L15" s="303"/>
      <c r="M15" s="303"/>
    </row>
    <row r="16" spans="1:13" ht="31.5">
      <c r="A16" s="396" t="s">
        <v>18</v>
      </c>
      <c r="B16" s="329">
        <v>1000</v>
      </c>
      <c r="C16" s="329">
        <v>1000</v>
      </c>
      <c r="D16" s="329">
        <v>574</v>
      </c>
      <c r="E16" s="403"/>
      <c r="F16" s="303"/>
      <c r="G16" s="303"/>
      <c r="H16" s="303"/>
      <c r="I16" s="303"/>
      <c r="J16" s="303"/>
      <c r="K16" s="303"/>
      <c r="L16" s="303"/>
      <c r="M16" s="303"/>
    </row>
    <row r="17" spans="1:13" ht="51.75" customHeight="1" thickBot="1">
      <c r="A17" s="352" t="s">
        <v>453</v>
      </c>
      <c r="B17" s="383">
        <f>SUM(B14:B16)</f>
        <v>29000</v>
      </c>
      <c r="C17" s="383">
        <f>SUM(C14:C16)</f>
        <v>29000</v>
      </c>
      <c r="D17" s="383">
        <f>SUM(D14:D16)</f>
        <v>28137</v>
      </c>
      <c r="E17" s="355">
        <f>D17/C17*100</f>
        <v>97.024137931034488</v>
      </c>
      <c r="F17" s="303"/>
      <c r="G17" s="303"/>
      <c r="H17" s="303"/>
      <c r="I17" s="303"/>
      <c r="J17" s="303"/>
      <c r="K17" s="303"/>
      <c r="L17" s="303"/>
      <c r="M17" s="303"/>
    </row>
    <row r="18" spans="1:13" ht="15.75">
      <c r="A18" s="387"/>
      <c r="B18" s="404"/>
      <c r="C18" s="388"/>
      <c r="D18" s="388"/>
      <c r="E18" s="388"/>
      <c r="F18" s="303"/>
      <c r="G18" s="303"/>
      <c r="H18" s="303"/>
      <c r="I18" s="303"/>
      <c r="J18" s="303"/>
      <c r="K18" s="303"/>
      <c r="L18" s="303"/>
      <c r="M18" s="303"/>
    </row>
    <row r="19" spans="1:13" ht="32.25" customHeight="1">
      <c r="A19" s="612"/>
      <c r="B19" s="612"/>
      <c r="C19" s="612"/>
      <c r="D19" s="612"/>
      <c r="E19" s="612"/>
      <c r="F19" s="303"/>
      <c r="G19" s="303"/>
      <c r="H19" s="303"/>
      <c r="I19" s="303"/>
      <c r="J19" s="303"/>
      <c r="K19" s="303"/>
      <c r="L19" s="303"/>
      <c r="M19" s="303"/>
    </row>
    <row r="20" spans="1:13" ht="15.75">
      <c r="A20" s="405"/>
      <c r="B20" s="408"/>
      <c r="C20" s="409"/>
      <c r="D20" s="409"/>
      <c r="E20" s="407"/>
      <c r="F20" s="303"/>
      <c r="G20" s="303"/>
      <c r="H20" s="303"/>
      <c r="I20" s="303"/>
      <c r="J20" s="303"/>
      <c r="K20" s="303"/>
      <c r="L20" s="303"/>
      <c r="M20" s="303"/>
    </row>
    <row r="21" spans="1:13" ht="15.75">
      <c r="A21" s="405"/>
      <c r="B21" s="406"/>
      <c r="C21" s="406"/>
      <c r="D21" s="406"/>
      <c r="E21" s="407"/>
      <c r="F21" s="303"/>
      <c r="G21" s="303"/>
      <c r="H21" s="303"/>
      <c r="I21" s="303"/>
      <c r="J21" s="303"/>
      <c r="K21" s="303"/>
      <c r="L21" s="303"/>
      <c r="M21" s="303"/>
    </row>
    <row r="22" spans="1:13" ht="15.75">
      <c r="F22" s="303"/>
      <c r="G22" s="303"/>
      <c r="H22" s="303"/>
      <c r="I22" s="303"/>
      <c r="J22" s="303"/>
      <c r="K22" s="303"/>
      <c r="L22" s="303"/>
      <c r="M22" s="303"/>
    </row>
    <row r="23" spans="1:13" ht="15.75">
      <c r="A23" s="303"/>
      <c r="B23" s="303"/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</row>
    <row r="24" spans="1:13" ht="15.75">
      <c r="A24" s="303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</row>
    <row r="25" spans="1:13" ht="15.75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</row>
    <row r="26" spans="1:13" ht="15.75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</row>
    <row r="27" spans="1:13" ht="15.75">
      <c r="A27" s="303"/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</row>
    <row r="28" spans="1:13" ht="15.75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</row>
    <row r="29" spans="1:13" ht="15.75">
      <c r="A29" s="303"/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</row>
    <row r="30" spans="1:13" ht="15.75">
      <c r="A30" s="303"/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</row>
    <row r="31" spans="1:13" ht="15.75">
      <c r="A31" s="303"/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</row>
    <row r="32" spans="1:13" ht="15.75">
      <c r="A32" s="303"/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</row>
    <row r="33" spans="1:13" ht="15.75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</row>
    <row r="34" spans="1:13" ht="15.75">
      <c r="A34" s="303"/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</row>
  </sheetData>
  <mergeCells count="5">
    <mergeCell ref="C1:E1"/>
    <mergeCell ref="A3:E3"/>
    <mergeCell ref="A4:E4"/>
    <mergeCell ref="A13:E13"/>
    <mergeCell ref="A19:E19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C2" sqref="C2"/>
    </sheetView>
  </sheetViews>
  <sheetFormatPr defaultRowHeight="15.75"/>
  <cols>
    <col min="1" max="1" width="51.140625" style="303" customWidth="1"/>
    <col min="2" max="2" width="29.140625" style="303" customWidth="1"/>
    <col min="3" max="3" width="19.5703125" style="303" customWidth="1"/>
    <col min="4" max="4" width="22.28515625" style="303" customWidth="1"/>
    <col min="5" max="16384" width="9.140625" style="303"/>
  </cols>
  <sheetData>
    <row r="1" spans="1:4">
      <c r="C1" s="573" t="s">
        <v>520</v>
      </c>
      <c r="D1" s="573"/>
    </row>
    <row r="3" spans="1:4" ht="47.25" customHeight="1">
      <c r="A3" s="613" t="s">
        <v>510</v>
      </c>
      <c r="B3" s="550" t="s">
        <v>480</v>
      </c>
      <c r="C3" s="381" t="s">
        <v>481</v>
      </c>
      <c r="D3" s="547" t="s">
        <v>482</v>
      </c>
    </row>
    <row r="4" spans="1:4" ht="47.25" customHeight="1">
      <c r="A4" s="613"/>
      <c r="B4" s="551" t="s">
        <v>508</v>
      </c>
      <c r="C4" s="381"/>
      <c r="D4" s="402">
        <v>100000</v>
      </c>
    </row>
    <row r="5" spans="1:4" ht="31.5">
      <c r="A5" s="614"/>
      <c r="B5" s="551" t="s">
        <v>483</v>
      </c>
      <c r="C5" s="532">
        <v>1</v>
      </c>
      <c r="D5" s="316">
        <v>1090000</v>
      </c>
    </row>
    <row r="6" spans="1:4">
      <c r="A6" s="320"/>
      <c r="B6" s="549" t="s">
        <v>509</v>
      </c>
      <c r="C6" s="548">
        <v>0.26</v>
      </c>
      <c r="D6" s="309"/>
    </row>
  </sheetData>
  <mergeCells count="2">
    <mergeCell ref="A3:A5"/>
    <mergeCell ref="C1:D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E3" sqref="E3"/>
    </sheetView>
  </sheetViews>
  <sheetFormatPr defaultRowHeight="15"/>
  <cols>
    <col min="1" max="1" width="28.7109375" customWidth="1"/>
    <col min="2" max="2" width="20.140625" customWidth="1"/>
    <col min="3" max="3" width="19.7109375" customWidth="1"/>
    <col min="4" max="4" width="13.140625" customWidth="1"/>
  </cols>
  <sheetData>
    <row r="1" spans="1:9">
      <c r="B1" s="573" t="s">
        <v>487</v>
      </c>
      <c r="C1" s="573"/>
      <c r="D1" s="573"/>
    </row>
    <row r="3" spans="1:9" ht="27" customHeight="1">
      <c r="A3" s="615" t="s">
        <v>44</v>
      </c>
      <c r="B3" s="616"/>
      <c r="C3" s="616"/>
      <c r="D3" s="617"/>
      <c r="E3" s="303"/>
      <c r="F3" s="303"/>
      <c r="G3" s="303"/>
      <c r="H3" s="303"/>
      <c r="I3" s="303"/>
    </row>
    <row r="4" spans="1:9" ht="31.5">
      <c r="A4" s="380" t="s">
        <v>409</v>
      </c>
      <c r="B4" s="381" t="s">
        <v>444</v>
      </c>
      <c r="C4" s="381" t="s">
        <v>445</v>
      </c>
      <c r="D4" s="392" t="s">
        <v>214</v>
      </c>
      <c r="E4" s="303"/>
      <c r="F4" s="303"/>
      <c r="G4" s="303"/>
      <c r="H4" s="303"/>
      <c r="I4" s="303"/>
    </row>
    <row r="5" spans="1:9" ht="31.5">
      <c r="A5" s="396" t="s">
        <v>456</v>
      </c>
      <c r="B5" s="305">
        <v>0</v>
      </c>
      <c r="C5" s="306">
        <v>50020</v>
      </c>
      <c r="D5" s="304">
        <v>50020</v>
      </c>
      <c r="E5" s="303"/>
      <c r="F5" s="303"/>
      <c r="G5" s="303"/>
      <c r="H5" s="303"/>
      <c r="I5" s="303"/>
    </row>
    <row r="6" spans="1:9" ht="47.25">
      <c r="A6" s="347" t="s">
        <v>459</v>
      </c>
      <c r="B6" s="348">
        <f>SUM(B5)</f>
        <v>0</v>
      </c>
      <c r="C6" s="393">
        <f>SUM(C5)</f>
        <v>50020</v>
      </c>
      <c r="D6" s="394">
        <f>SUM(D5)</f>
        <v>50020</v>
      </c>
      <c r="E6" s="303"/>
      <c r="F6" s="303"/>
      <c r="G6" s="303"/>
      <c r="H6" s="303"/>
      <c r="I6" s="303"/>
    </row>
    <row r="7" spans="1:9" ht="31.5">
      <c r="A7" s="397" t="s">
        <v>457</v>
      </c>
      <c r="B7" s="398">
        <v>29144</v>
      </c>
      <c r="C7" s="398">
        <v>29144</v>
      </c>
      <c r="D7" s="399">
        <v>29144</v>
      </c>
      <c r="E7" s="303"/>
      <c r="F7" s="303"/>
      <c r="G7" s="303"/>
      <c r="H7" s="303"/>
      <c r="I7" s="303"/>
    </row>
    <row r="8" spans="1:9" ht="31.5">
      <c r="A8" s="396" t="s">
        <v>458</v>
      </c>
      <c r="B8" s="306">
        <v>141748</v>
      </c>
      <c r="C8" s="306">
        <v>140778</v>
      </c>
      <c r="D8" s="304">
        <v>140778</v>
      </c>
      <c r="E8" s="303"/>
      <c r="F8" s="303"/>
      <c r="G8" s="303"/>
      <c r="H8" s="303"/>
      <c r="I8" s="303"/>
    </row>
    <row r="9" spans="1:9" ht="31.5">
      <c r="A9" s="347" t="s">
        <v>48</v>
      </c>
      <c r="B9" s="351">
        <f>SUM(B7:B8)</f>
        <v>170892</v>
      </c>
      <c r="C9" s="351">
        <f>SUM(C7:C8)</f>
        <v>169922</v>
      </c>
      <c r="D9" s="395">
        <f>SUM(D7:D8)</f>
        <v>169922</v>
      </c>
      <c r="E9" s="303"/>
      <c r="F9" s="303"/>
      <c r="G9" s="303"/>
      <c r="H9" s="303"/>
      <c r="I9" s="303"/>
    </row>
    <row r="10" spans="1:9" ht="31.5">
      <c r="A10" s="397" t="s">
        <v>460</v>
      </c>
      <c r="B10" s="319">
        <v>21962</v>
      </c>
      <c r="C10" s="319">
        <v>20833</v>
      </c>
      <c r="D10" s="318">
        <v>20833</v>
      </c>
      <c r="E10" s="303"/>
      <c r="F10" s="303"/>
      <c r="G10" s="303"/>
      <c r="H10" s="303"/>
      <c r="I10" s="303"/>
    </row>
    <row r="11" spans="1:9" ht="31.5">
      <c r="A11" s="396" t="s">
        <v>461</v>
      </c>
      <c r="B11" s="306">
        <v>18000</v>
      </c>
      <c r="C11" s="306">
        <v>18555</v>
      </c>
      <c r="D11" s="304">
        <v>18555</v>
      </c>
      <c r="E11" s="303"/>
      <c r="F11" s="303"/>
      <c r="G11" s="303"/>
      <c r="H11" s="303"/>
      <c r="I11" s="303"/>
    </row>
    <row r="12" spans="1:9" ht="15.75">
      <c r="A12" s="396" t="s">
        <v>464</v>
      </c>
      <c r="B12" s="306">
        <v>0</v>
      </c>
      <c r="C12" s="306">
        <v>16648</v>
      </c>
      <c r="D12" s="304">
        <v>16648</v>
      </c>
      <c r="E12" s="303"/>
      <c r="F12" s="303"/>
      <c r="G12" s="303"/>
      <c r="H12" s="303"/>
      <c r="I12" s="303"/>
    </row>
    <row r="13" spans="1:9" ht="31.5">
      <c r="A13" s="347" t="s">
        <v>462</v>
      </c>
      <c r="B13" s="400">
        <f>SUM(B10:B12)</f>
        <v>39962</v>
      </c>
      <c r="C13" s="400">
        <f>SUM(C10:C12)</f>
        <v>56036</v>
      </c>
      <c r="D13" s="401">
        <f>SUM(D10:D12)</f>
        <v>56036</v>
      </c>
      <c r="E13" s="303"/>
      <c r="F13" s="303"/>
      <c r="G13" s="303"/>
      <c r="H13" s="303"/>
      <c r="I13" s="303"/>
    </row>
    <row r="14" spans="1:9" ht="15.75">
      <c r="A14" s="379"/>
      <c r="B14" s="303"/>
      <c r="C14" s="303"/>
      <c r="D14" s="303"/>
      <c r="E14" s="303"/>
      <c r="F14" s="303"/>
      <c r="G14" s="303"/>
      <c r="H14" s="303"/>
      <c r="I14" s="303"/>
    </row>
    <row r="15" spans="1:9" ht="15.75">
      <c r="A15" s="379"/>
      <c r="B15" s="303"/>
      <c r="C15" s="303"/>
      <c r="D15" s="303"/>
      <c r="E15" s="303"/>
      <c r="F15" s="303"/>
      <c r="G15" s="303"/>
      <c r="H15" s="303"/>
      <c r="I15" s="303"/>
    </row>
    <row r="16" spans="1:9" ht="15.75">
      <c r="A16" s="379"/>
      <c r="B16" s="303"/>
      <c r="C16" s="303"/>
      <c r="D16" s="303"/>
      <c r="E16" s="303"/>
      <c r="F16" s="303"/>
      <c r="G16" s="303"/>
      <c r="H16" s="303"/>
      <c r="I16" s="303"/>
    </row>
    <row r="17" spans="1:9" ht="15.75">
      <c r="A17" s="379"/>
      <c r="B17" s="303"/>
      <c r="C17" s="303"/>
      <c r="D17" s="303"/>
      <c r="E17" s="303"/>
      <c r="F17" s="303"/>
      <c r="G17" s="303"/>
      <c r="H17" s="303"/>
      <c r="I17" s="303"/>
    </row>
    <row r="18" spans="1:9" ht="15.75">
      <c r="A18" s="379"/>
      <c r="B18" s="303"/>
      <c r="C18" s="303"/>
      <c r="D18" s="303"/>
      <c r="E18" s="303"/>
      <c r="F18" s="303"/>
      <c r="G18" s="303"/>
      <c r="H18" s="303"/>
      <c r="I18" s="303"/>
    </row>
    <row r="19" spans="1:9" ht="15.75">
      <c r="A19" s="379"/>
      <c r="B19" s="303"/>
      <c r="C19" s="303"/>
      <c r="D19" s="303"/>
      <c r="E19" s="303"/>
      <c r="F19" s="303"/>
      <c r="G19" s="303"/>
      <c r="H19" s="303"/>
      <c r="I19" s="303"/>
    </row>
    <row r="20" spans="1:9" ht="15.75">
      <c r="A20" s="379"/>
      <c r="B20" s="303"/>
      <c r="C20" s="303"/>
      <c r="D20" s="303"/>
      <c r="E20" s="303"/>
      <c r="F20" s="303"/>
      <c r="G20" s="303"/>
      <c r="H20" s="303"/>
      <c r="I20" s="303"/>
    </row>
    <row r="21" spans="1:9" ht="15.75">
      <c r="A21" s="379"/>
      <c r="B21" s="303"/>
      <c r="C21" s="303"/>
      <c r="D21" s="303"/>
      <c r="E21" s="303"/>
      <c r="F21" s="303"/>
      <c r="G21" s="303"/>
      <c r="H21" s="303"/>
      <c r="I21" s="303"/>
    </row>
    <row r="22" spans="1:9" ht="15.75">
      <c r="A22" s="303"/>
      <c r="B22" s="303"/>
      <c r="C22" s="303"/>
      <c r="D22" s="303"/>
      <c r="E22" s="303"/>
      <c r="F22" s="303"/>
      <c r="G22" s="303"/>
      <c r="H22" s="303"/>
      <c r="I22" s="303"/>
    </row>
    <row r="23" spans="1:9" ht="15.75">
      <c r="A23" s="303"/>
      <c r="B23" s="303"/>
      <c r="C23" s="303"/>
      <c r="D23" s="303"/>
      <c r="E23" s="303"/>
      <c r="F23" s="303"/>
      <c r="G23" s="303"/>
      <c r="H23" s="303"/>
      <c r="I23" s="303"/>
    </row>
    <row r="24" spans="1:9" ht="15.75">
      <c r="A24" s="303"/>
      <c r="B24" s="303"/>
      <c r="C24" s="303"/>
      <c r="D24" s="303"/>
      <c r="E24" s="303"/>
      <c r="F24" s="303"/>
      <c r="G24" s="303"/>
      <c r="H24" s="303"/>
      <c r="I24" s="303"/>
    </row>
    <row r="25" spans="1:9" ht="15.75">
      <c r="A25" s="303"/>
      <c r="B25" s="303"/>
      <c r="C25" s="303"/>
      <c r="D25" s="303"/>
      <c r="E25" s="303"/>
      <c r="F25" s="303"/>
      <c r="G25" s="303"/>
      <c r="H25" s="303"/>
      <c r="I25" s="303"/>
    </row>
    <row r="26" spans="1:9" ht="15.75">
      <c r="A26" s="303"/>
      <c r="B26" s="303"/>
      <c r="C26" s="303"/>
      <c r="D26" s="303"/>
      <c r="E26" s="303"/>
      <c r="F26" s="303"/>
      <c r="G26" s="303"/>
      <c r="H26" s="303"/>
      <c r="I26" s="303"/>
    </row>
    <row r="27" spans="1:9" ht="15.75">
      <c r="A27" s="303"/>
      <c r="B27" s="303"/>
      <c r="C27" s="303"/>
      <c r="D27" s="303"/>
      <c r="E27" s="303"/>
      <c r="F27" s="303"/>
      <c r="G27" s="303"/>
      <c r="H27" s="303"/>
      <c r="I27" s="303"/>
    </row>
    <row r="28" spans="1:9" ht="15.75">
      <c r="A28" s="303"/>
      <c r="B28" s="303"/>
      <c r="C28" s="303"/>
      <c r="D28" s="303"/>
      <c r="E28" s="303"/>
      <c r="F28" s="303"/>
      <c r="G28" s="303"/>
      <c r="H28" s="303"/>
      <c r="I28" s="303"/>
    </row>
    <row r="29" spans="1:9" ht="15.75">
      <c r="A29" s="303"/>
      <c r="B29" s="303"/>
      <c r="C29" s="303"/>
      <c r="D29" s="303"/>
      <c r="E29" s="303"/>
      <c r="F29" s="303"/>
      <c r="G29" s="303"/>
      <c r="H29" s="303"/>
      <c r="I29" s="303"/>
    </row>
    <row r="30" spans="1:9" ht="15.75">
      <c r="A30" s="303"/>
      <c r="B30" s="303"/>
      <c r="C30" s="303"/>
      <c r="D30" s="303"/>
      <c r="E30" s="303"/>
      <c r="F30" s="303"/>
      <c r="G30" s="303"/>
      <c r="H30" s="303"/>
      <c r="I30" s="303"/>
    </row>
  </sheetData>
  <mergeCells count="2">
    <mergeCell ref="A3:D3"/>
    <mergeCell ref="B1:D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0"/>
  <sheetViews>
    <sheetView topLeftCell="A2" workbookViewId="0">
      <selection activeCell="A3" sqref="A3:G3"/>
    </sheetView>
  </sheetViews>
  <sheetFormatPr defaultRowHeight="15"/>
  <cols>
    <col min="1" max="1" width="7.85546875" style="116" customWidth="1"/>
    <col min="2" max="2" width="3.28515625" style="54" hidden="1" customWidth="1"/>
    <col min="3" max="3" width="50.28515625" style="54" customWidth="1"/>
    <col min="4" max="4" width="12.85546875" style="54" customWidth="1"/>
    <col min="5" max="5" width="11.7109375" style="54" customWidth="1"/>
    <col min="6" max="6" width="8.5703125" style="54" customWidth="1"/>
    <col min="7" max="7" width="7" style="54" customWidth="1"/>
    <col min="8" max="16384" width="9.140625" style="54"/>
  </cols>
  <sheetData>
    <row r="1" spans="1:9" s="39" customFormat="1" ht="21" hidden="1" customHeight="1" thickBot="1">
      <c r="A1" s="35"/>
      <c r="B1" s="36"/>
      <c r="C1" s="37"/>
      <c r="D1" s="38"/>
    </row>
    <row r="2" spans="1:9" s="39" customFormat="1" ht="21" customHeight="1">
      <c r="A2" s="35"/>
      <c r="B2" s="36"/>
      <c r="C2" s="37"/>
      <c r="D2" s="562" t="s">
        <v>512</v>
      </c>
      <c r="E2" s="562"/>
      <c r="F2" s="562"/>
      <c r="G2" s="562"/>
    </row>
    <row r="3" spans="1:9" s="40" customFormat="1" ht="24.75" customHeight="1" thickBot="1">
      <c r="A3" s="563" t="s">
        <v>246</v>
      </c>
      <c r="B3" s="563"/>
      <c r="C3" s="563"/>
      <c r="D3" s="563"/>
      <c r="E3" s="563"/>
      <c r="F3" s="563"/>
      <c r="G3" s="563"/>
    </row>
    <row r="4" spans="1:9" s="40" customFormat="1" ht="16.5" hidden="1" thickBot="1">
      <c r="A4" s="41" t="s">
        <v>210</v>
      </c>
      <c r="B4" s="42"/>
      <c r="C4" s="43" t="s">
        <v>211</v>
      </c>
      <c r="D4" s="44" t="s">
        <v>212</v>
      </c>
      <c r="E4" s="45"/>
      <c r="F4" s="45"/>
      <c r="G4" s="46"/>
    </row>
    <row r="5" spans="1:9" s="51" customFormat="1" ht="15.75" hidden="1" customHeight="1" thickBot="1">
      <c r="A5" s="47"/>
      <c r="B5" s="47"/>
      <c r="C5" s="47"/>
      <c r="D5" s="48" t="s">
        <v>213</v>
      </c>
      <c r="E5" s="49"/>
      <c r="F5" s="49"/>
      <c r="G5" s="50"/>
    </row>
    <row r="6" spans="1:9" ht="15.75" hidden="1" thickBot="1">
      <c r="A6" s="564"/>
      <c r="B6" s="565"/>
      <c r="C6" s="565"/>
      <c r="D6" s="565"/>
      <c r="E6" s="52"/>
      <c r="F6" s="52"/>
      <c r="G6" s="53"/>
    </row>
    <row r="7" spans="1:9" s="60" customFormat="1" ht="12.75" hidden="1" customHeight="1" thickBot="1">
      <c r="A7" s="55">
        <v>1</v>
      </c>
      <c r="B7" s="56">
        <v>2</v>
      </c>
      <c r="C7" s="56">
        <v>3</v>
      </c>
      <c r="D7" s="57">
        <v>4</v>
      </c>
      <c r="E7" s="58"/>
      <c r="F7" s="58"/>
      <c r="G7" s="59"/>
    </row>
    <row r="8" spans="1:9" s="60" customFormat="1" ht="48.75" customHeight="1" thickBot="1">
      <c r="A8" s="566" t="s">
        <v>439</v>
      </c>
      <c r="B8" s="567"/>
      <c r="C8" s="567"/>
      <c r="D8" s="454" t="s">
        <v>490</v>
      </c>
      <c r="E8" s="455" t="s">
        <v>489</v>
      </c>
      <c r="F8" s="455" t="s">
        <v>214</v>
      </c>
      <c r="G8" s="456" t="s">
        <v>215</v>
      </c>
    </row>
    <row r="9" spans="1:9" s="60" customFormat="1" ht="15" customHeight="1" thickBot="1">
      <c r="A9" s="516" t="s">
        <v>5</v>
      </c>
      <c r="B9" s="517"/>
      <c r="C9" s="518" t="s">
        <v>266</v>
      </c>
      <c r="D9" s="519">
        <f>D10+D17</f>
        <v>528900</v>
      </c>
      <c r="E9" s="519">
        <f t="shared" ref="E9:F9" si="0">E10+E17</f>
        <v>801226</v>
      </c>
      <c r="F9" s="519">
        <f t="shared" si="0"/>
        <v>801226</v>
      </c>
      <c r="G9" s="519">
        <f>F9/E9*100</f>
        <v>100</v>
      </c>
    </row>
    <row r="10" spans="1:9" s="68" customFormat="1" ht="14.25" customHeight="1" thickBot="1">
      <c r="A10" s="446" t="s">
        <v>7</v>
      </c>
      <c r="B10" s="77"/>
      <c r="C10" s="78" t="s">
        <v>357</v>
      </c>
      <c r="D10" s="67">
        <f>D11+D12+D13+D14+D15+D16</f>
        <v>510000</v>
      </c>
      <c r="E10" s="519">
        <f>E11+E12+E13+E14+E15+E16</f>
        <v>562922</v>
      </c>
      <c r="F10" s="519">
        <f>F11+F12+F13+F14+F15+F16</f>
        <v>562922</v>
      </c>
      <c r="G10" s="519">
        <f>F10/E10*100</f>
        <v>100</v>
      </c>
    </row>
    <row r="11" spans="1:9" s="68" customFormat="1" ht="12" customHeight="1" thickBot="1">
      <c r="A11" s="457" t="s">
        <v>247</v>
      </c>
      <c r="B11" s="110"/>
      <c r="C11" s="19" t="s">
        <v>10</v>
      </c>
      <c r="D11" s="458">
        <v>487000</v>
      </c>
      <c r="E11" s="519">
        <v>539186</v>
      </c>
      <c r="F11" s="519">
        <v>539186</v>
      </c>
      <c r="G11" s="519">
        <f>F11/E11*100</f>
        <v>100</v>
      </c>
    </row>
    <row r="12" spans="1:9" s="68" customFormat="1" ht="12" customHeight="1" thickBot="1">
      <c r="A12" s="160" t="s">
        <v>248</v>
      </c>
      <c r="B12" s="125"/>
      <c r="C12" s="10" t="s">
        <v>12</v>
      </c>
      <c r="D12" s="119"/>
      <c r="E12" s="519"/>
      <c r="F12" s="519"/>
      <c r="G12" s="519"/>
      <c r="I12" s="68" t="s">
        <v>217</v>
      </c>
    </row>
    <row r="13" spans="1:9" s="68" customFormat="1" ht="12" customHeight="1" thickBot="1">
      <c r="A13" s="160" t="s">
        <v>249</v>
      </c>
      <c r="B13" s="125"/>
      <c r="C13" s="10" t="s">
        <v>14</v>
      </c>
      <c r="D13" s="119">
        <v>23000</v>
      </c>
      <c r="E13" s="519">
        <v>23736</v>
      </c>
      <c r="F13" s="519">
        <v>23736</v>
      </c>
      <c r="G13" s="519">
        <f t="shared" ref="G13" si="1">F13/E13*100</f>
        <v>100</v>
      </c>
    </row>
    <row r="14" spans="1:9" s="68" customFormat="1" ht="13.5" customHeight="1" thickBot="1">
      <c r="A14" s="160" t="s">
        <v>250</v>
      </c>
      <c r="B14" s="125"/>
      <c r="C14" s="10" t="s">
        <v>16</v>
      </c>
      <c r="D14" s="119"/>
      <c r="E14" s="519"/>
      <c r="F14" s="519"/>
      <c r="G14" s="519"/>
    </row>
    <row r="15" spans="1:9" s="68" customFormat="1" ht="13.5" customHeight="1" thickBot="1">
      <c r="A15" s="160" t="s">
        <v>251</v>
      </c>
      <c r="B15" s="125"/>
      <c r="C15" s="10" t="s">
        <v>253</v>
      </c>
      <c r="D15" s="119"/>
      <c r="E15" s="519"/>
      <c r="F15" s="519"/>
      <c r="G15" s="519"/>
    </row>
    <row r="16" spans="1:9" s="68" customFormat="1" ht="17.25" customHeight="1" thickBot="1">
      <c r="A16" s="459" t="s">
        <v>252</v>
      </c>
      <c r="B16" s="128"/>
      <c r="C16" s="137" t="s">
        <v>20</v>
      </c>
      <c r="D16" s="460">
        <v>0</v>
      </c>
      <c r="E16" s="519"/>
      <c r="F16" s="519"/>
      <c r="G16" s="519"/>
    </row>
    <row r="17" spans="1:8" s="68" customFormat="1" ht="15" customHeight="1" thickBot="1">
      <c r="A17" s="446" t="s">
        <v>21</v>
      </c>
      <c r="B17" s="77"/>
      <c r="C17" s="78" t="s">
        <v>254</v>
      </c>
      <c r="D17" s="67">
        <f>D19+D20+D21+D22+D23+D24+D25+D18</f>
        <v>18900</v>
      </c>
      <c r="E17" s="519">
        <f>E26+E25+E24+E23+E22+E21+E20+E19+E18</f>
        <v>238304</v>
      </c>
      <c r="F17" s="519">
        <f>F18+F19+F20+F21+F22+F23+F24+F25+F26</f>
        <v>238304</v>
      </c>
      <c r="G17" s="519">
        <f>F17/E17*100</f>
        <v>100</v>
      </c>
    </row>
    <row r="18" spans="1:8" s="74" customFormat="1" ht="13.5" customHeight="1" thickBot="1">
      <c r="A18" s="457" t="s">
        <v>255</v>
      </c>
      <c r="B18" s="214"/>
      <c r="C18" s="19" t="s">
        <v>259</v>
      </c>
      <c r="D18" s="458"/>
      <c r="E18" s="519"/>
      <c r="F18" s="519"/>
      <c r="G18" s="519"/>
    </row>
    <row r="19" spans="1:8" s="74" customFormat="1" ht="14.25" customHeight="1" thickBot="1">
      <c r="A19" s="160" t="s">
        <v>256</v>
      </c>
      <c r="B19" s="215"/>
      <c r="C19" s="10" t="s">
        <v>26</v>
      </c>
      <c r="D19" s="119"/>
      <c r="E19" s="519">
        <v>184655</v>
      </c>
      <c r="F19" s="519">
        <v>184655</v>
      </c>
      <c r="G19" s="519"/>
    </row>
    <row r="20" spans="1:8" s="74" customFormat="1" ht="13.5" customHeight="1" thickBot="1">
      <c r="A20" s="160" t="s">
        <v>257</v>
      </c>
      <c r="B20" s="215"/>
      <c r="C20" s="10" t="s">
        <v>28</v>
      </c>
      <c r="D20" s="119"/>
      <c r="E20" s="519">
        <v>6016</v>
      </c>
      <c r="F20" s="519">
        <v>6016</v>
      </c>
      <c r="G20" s="519">
        <f>F20/E20*100</f>
        <v>100</v>
      </c>
    </row>
    <row r="21" spans="1:8" s="74" customFormat="1" ht="12" customHeight="1" thickBot="1">
      <c r="A21" s="160" t="s">
        <v>258</v>
      </c>
      <c r="B21" s="215"/>
      <c r="C21" s="10" t="s">
        <v>30</v>
      </c>
      <c r="D21" s="119"/>
      <c r="E21" s="519">
        <v>10671</v>
      </c>
      <c r="F21" s="519">
        <v>10671</v>
      </c>
      <c r="G21" s="519"/>
    </row>
    <row r="22" spans="1:8" s="74" customFormat="1" ht="14.25" customHeight="1" thickBot="1">
      <c r="A22" s="160" t="s">
        <v>260</v>
      </c>
      <c r="B22" s="215"/>
      <c r="C22" s="10" t="s">
        <v>32</v>
      </c>
      <c r="D22" s="119"/>
      <c r="E22" s="519"/>
      <c r="F22" s="519"/>
      <c r="G22" s="519"/>
    </row>
    <row r="23" spans="1:8" s="74" customFormat="1" ht="15.75" customHeight="1" thickBot="1">
      <c r="A23" s="160" t="s">
        <v>261</v>
      </c>
      <c r="B23" s="215"/>
      <c r="C23" s="10" t="s">
        <v>34</v>
      </c>
      <c r="D23" s="119">
        <v>18900</v>
      </c>
      <c r="E23" s="519">
        <v>11720</v>
      </c>
      <c r="F23" s="519">
        <v>11720</v>
      </c>
      <c r="G23" s="519">
        <f t="shared" ref="G23:G25" si="2">F23/E23*100</f>
        <v>100</v>
      </c>
    </row>
    <row r="24" spans="1:8" s="74" customFormat="1" ht="17.25" customHeight="1" thickBot="1">
      <c r="A24" s="160" t="s">
        <v>262</v>
      </c>
      <c r="B24" s="215"/>
      <c r="C24" s="10" t="s">
        <v>36</v>
      </c>
      <c r="D24" s="119"/>
      <c r="E24" s="519">
        <v>14651</v>
      </c>
      <c r="F24" s="519">
        <v>14651</v>
      </c>
      <c r="G24" s="519"/>
    </row>
    <row r="25" spans="1:8" s="74" customFormat="1" ht="15" customHeight="1" thickBot="1">
      <c r="A25" s="160" t="s">
        <v>263</v>
      </c>
      <c r="B25" s="215"/>
      <c r="C25" s="10" t="s">
        <v>264</v>
      </c>
      <c r="D25" s="119"/>
      <c r="E25" s="519">
        <v>10591</v>
      </c>
      <c r="F25" s="519">
        <v>10591</v>
      </c>
      <c r="G25" s="519">
        <f t="shared" si="2"/>
        <v>100</v>
      </c>
    </row>
    <row r="26" spans="1:8" s="74" customFormat="1" ht="15" customHeight="1" thickBot="1">
      <c r="A26" s="459" t="s">
        <v>463</v>
      </c>
      <c r="B26" s="216"/>
      <c r="C26" s="137" t="s">
        <v>366</v>
      </c>
      <c r="D26" s="460">
        <v>0</v>
      </c>
      <c r="E26" s="519"/>
      <c r="F26" s="519"/>
      <c r="G26" s="519"/>
    </row>
    <row r="27" spans="1:8" s="74" customFormat="1" ht="15.75" customHeight="1" thickBot="1">
      <c r="A27" s="513" t="s">
        <v>181</v>
      </c>
      <c r="B27" s="514"/>
      <c r="C27" s="514" t="s">
        <v>40</v>
      </c>
      <c r="D27" s="515"/>
      <c r="E27" s="519"/>
      <c r="F27" s="519"/>
      <c r="G27" s="519"/>
    </row>
    <row r="28" spans="1:8" s="74" customFormat="1" ht="15" customHeight="1" thickBot="1">
      <c r="A28" s="80" t="s">
        <v>41</v>
      </c>
      <c r="B28" s="81"/>
      <c r="C28" s="81" t="s">
        <v>265</v>
      </c>
      <c r="D28" s="473">
        <f>SUM(D29:D36)</f>
        <v>202406</v>
      </c>
      <c r="E28" s="519">
        <f>E29</f>
        <v>250993</v>
      </c>
      <c r="F28" s="519">
        <f t="shared" ref="F28" si="3">F29+F30+F31+F32+F33+F34+F35+F36</f>
        <v>250993</v>
      </c>
      <c r="G28" s="519">
        <f>F28/E28*100</f>
        <v>100</v>
      </c>
      <c r="H28" s="84"/>
    </row>
    <row r="29" spans="1:8" s="74" customFormat="1" ht="13.5" customHeight="1" thickBot="1">
      <c r="A29" s="461" t="s">
        <v>268</v>
      </c>
      <c r="B29" s="462"/>
      <c r="C29" s="463" t="s">
        <v>44</v>
      </c>
      <c r="D29" s="464">
        <v>202406</v>
      </c>
      <c r="E29" s="519">
        <v>250993</v>
      </c>
      <c r="F29" s="519">
        <v>250993</v>
      </c>
      <c r="G29" s="519">
        <f>F29/E29*100</f>
        <v>100</v>
      </c>
      <c r="H29" s="120"/>
    </row>
    <row r="30" spans="1:8" s="74" customFormat="1" ht="12" customHeight="1" thickBot="1">
      <c r="A30" s="141" t="s">
        <v>269</v>
      </c>
      <c r="B30" s="121"/>
      <c r="C30" s="122" t="s">
        <v>46</v>
      </c>
      <c r="D30" s="123"/>
      <c r="E30" s="519"/>
      <c r="F30" s="519"/>
      <c r="G30" s="519"/>
      <c r="H30" s="120"/>
    </row>
    <row r="31" spans="1:8" s="74" customFormat="1" ht="12" customHeight="1" thickBot="1">
      <c r="A31" s="141" t="s">
        <v>270</v>
      </c>
      <c r="B31" s="121"/>
      <c r="C31" s="122" t="s">
        <v>48</v>
      </c>
      <c r="D31" s="123"/>
      <c r="E31" s="519"/>
      <c r="F31" s="519"/>
      <c r="G31" s="519"/>
      <c r="H31" s="120"/>
    </row>
    <row r="32" spans="1:8" s="74" customFormat="1" ht="12" customHeight="1" thickBot="1">
      <c r="A32" s="141" t="s">
        <v>271</v>
      </c>
      <c r="B32" s="121"/>
      <c r="C32" s="122" t="s">
        <v>50</v>
      </c>
      <c r="D32" s="123"/>
      <c r="E32" s="519"/>
      <c r="F32" s="519"/>
      <c r="G32" s="519"/>
      <c r="H32" s="120"/>
    </row>
    <row r="33" spans="1:8" s="74" customFormat="1" ht="27.75" customHeight="1" thickBot="1">
      <c r="A33" s="141" t="s">
        <v>272</v>
      </c>
      <c r="B33" s="121"/>
      <c r="C33" s="122" t="s">
        <v>52</v>
      </c>
      <c r="D33" s="123"/>
      <c r="E33" s="519"/>
      <c r="F33" s="519"/>
      <c r="G33" s="519"/>
      <c r="H33" s="120"/>
    </row>
    <row r="34" spans="1:8" s="68" customFormat="1" ht="13.5" customHeight="1" thickBot="1">
      <c r="A34" s="141" t="s">
        <v>273</v>
      </c>
      <c r="B34" s="121"/>
      <c r="C34" s="122" t="s">
        <v>54</v>
      </c>
      <c r="D34" s="123"/>
      <c r="E34" s="519"/>
      <c r="F34" s="519"/>
      <c r="G34" s="519"/>
    </row>
    <row r="35" spans="1:8" s="68" customFormat="1" ht="12" customHeight="1" thickBot="1">
      <c r="A35" s="141" t="s">
        <v>274</v>
      </c>
      <c r="B35" s="121"/>
      <c r="C35" s="122" t="s">
        <v>56</v>
      </c>
      <c r="D35" s="123"/>
      <c r="E35" s="519"/>
      <c r="F35" s="519"/>
      <c r="G35" s="519"/>
    </row>
    <row r="36" spans="1:8" s="68" customFormat="1" ht="14.25" customHeight="1" thickBot="1">
      <c r="A36" s="465" t="s">
        <v>275</v>
      </c>
      <c r="B36" s="466"/>
      <c r="C36" s="467" t="s">
        <v>267</v>
      </c>
      <c r="D36" s="468" t="s">
        <v>217</v>
      </c>
      <c r="E36" s="519"/>
      <c r="F36" s="519"/>
      <c r="G36" s="519"/>
    </row>
    <row r="37" spans="1:8" s="68" customFormat="1" ht="16.5" customHeight="1" thickBot="1">
      <c r="A37" s="446" t="s">
        <v>59</v>
      </c>
      <c r="B37" s="85"/>
      <c r="C37" s="81" t="s">
        <v>276</v>
      </c>
      <c r="D37" s="67">
        <f>D38+D44</f>
        <v>52000</v>
      </c>
      <c r="E37" s="519">
        <f t="shared" ref="E37:F37" si="4">E38+E44</f>
        <v>22806</v>
      </c>
      <c r="F37" s="519">
        <f t="shared" si="4"/>
        <v>22806</v>
      </c>
      <c r="G37" s="519">
        <f>F37/E37*100</f>
        <v>100</v>
      </c>
    </row>
    <row r="38" spans="1:8" s="74" customFormat="1" ht="12" customHeight="1" thickBot="1">
      <c r="A38" s="469" t="s">
        <v>61</v>
      </c>
      <c r="B38" s="110"/>
      <c r="C38" s="187" t="s">
        <v>283</v>
      </c>
      <c r="D38" s="464">
        <v>52000</v>
      </c>
      <c r="E38" s="519">
        <v>22806</v>
      </c>
      <c r="F38" s="519">
        <v>22806</v>
      </c>
      <c r="G38" s="519">
        <f>F38/E38*100</f>
        <v>100</v>
      </c>
    </row>
    <row r="39" spans="1:8" s="74" customFormat="1" ht="15" customHeight="1" thickBot="1">
      <c r="A39" s="143" t="s">
        <v>277</v>
      </c>
      <c r="B39" s="125"/>
      <c r="C39" s="122" t="s">
        <v>64</v>
      </c>
      <c r="D39" s="123">
        <v>16000</v>
      </c>
      <c r="E39" s="519">
        <v>22806</v>
      </c>
      <c r="F39" s="519">
        <v>22806</v>
      </c>
      <c r="G39" s="519">
        <f>F39/E39*100</f>
        <v>100</v>
      </c>
    </row>
    <row r="40" spans="1:8" s="74" customFormat="1" ht="15" customHeight="1" thickBot="1">
      <c r="A40" s="143" t="s">
        <v>278</v>
      </c>
      <c r="B40" s="125"/>
      <c r="C40" s="122" t="s">
        <v>66</v>
      </c>
      <c r="D40" s="123"/>
      <c r="E40" s="519"/>
      <c r="F40" s="519"/>
      <c r="G40" s="519"/>
    </row>
    <row r="41" spans="1:8" ht="29.25" customHeight="1" thickBot="1">
      <c r="A41" s="143" t="s">
        <v>279</v>
      </c>
      <c r="B41" s="125"/>
      <c r="C41" s="122" t="s">
        <v>280</v>
      </c>
      <c r="D41" s="123"/>
      <c r="E41" s="519"/>
      <c r="F41" s="519"/>
      <c r="G41" s="519"/>
    </row>
    <row r="42" spans="1:8" s="60" customFormat="1" ht="16.5" customHeight="1" thickBot="1">
      <c r="A42" s="143" t="s">
        <v>281</v>
      </c>
      <c r="B42" s="125"/>
      <c r="C42" s="122" t="s">
        <v>70</v>
      </c>
      <c r="D42" s="123">
        <v>36000</v>
      </c>
      <c r="E42" s="519"/>
      <c r="F42" s="519"/>
      <c r="G42" s="519"/>
    </row>
    <row r="43" spans="1:8" s="69" customFormat="1" ht="15" customHeight="1" thickBot="1">
      <c r="A43" s="143" t="s">
        <v>282</v>
      </c>
      <c r="B43" s="125"/>
      <c r="C43" s="122" t="s">
        <v>72</v>
      </c>
      <c r="D43" s="123"/>
      <c r="E43" s="519"/>
      <c r="F43" s="519"/>
      <c r="G43" s="519"/>
    </row>
    <row r="44" spans="1:8" s="69" customFormat="1" ht="15" customHeight="1" thickBot="1">
      <c r="A44" s="143" t="s">
        <v>284</v>
      </c>
      <c r="B44" s="125"/>
      <c r="C44" s="126" t="s">
        <v>285</v>
      </c>
      <c r="D44" s="123">
        <f>D45+D46+D47+D48+D49</f>
        <v>0</v>
      </c>
      <c r="E44" s="519">
        <f t="shared" ref="E44:F44" si="5">E45+E46+E47+E48+E49</f>
        <v>0</v>
      </c>
      <c r="F44" s="519">
        <f t="shared" si="5"/>
        <v>0</v>
      </c>
      <c r="G44" s="519"/>
    </row>
    <row r="45" spans="1:8" s="69" customFormat="1" ht="15" customHeight="1" thickBot="1">
      <c r="A45" s="143" t="s">
        <v>286</v>
      </c>
      <c r="B45" s="125"/>
      <c r="C45" s="122" t="s">
        <v>64</v>
      </c>
      <c r="D45" s="123"/>
      <c r="E45" s="519"/>
      <c r="F45" s="519"/>
      <c r="G45" s="519"/>
    </row>
    <row r="46" spans="1:8" s="69" customFormat="1" ht="15" customHeight="1" thickBot="1">
      <c r="A46" s="143" t="s">
        <v>287</v>
      </c>
      <c r="B46" s="125"/>
      <c r="C46" s="122" t="s">
        <v>66</v>
      </c>
      <c r="D46" s="123"/>
      <c r="E46" s="519"/>
      <c r="F46" s="519"/>
      <c r="G46" s="519"/>
    </row>
    <row r="47" spans="1:8" s="69" customFormat="1" ht="15" customHeight="1" thickBot="1">
      <c r="A47" s="143" t="s">
        <v>288</v>
      </c>
      <c r="B47" s="125"/>
      <c r="C47" s="122" t="s">
        <v>280</v>
      </c>
      <c r="D47" s="123"/>
      <c r="E47" s="519"/>
      <c r="F47" s="519"/>
      <c r="G47" s="519"/>
    </row>
    <row r="48" spans="1:8" s="69" customFormat="1" ht="15" customHeight="1" thickBot="1">
      <c r="A48" s="143" t="s">
        <v>289</v>
      </c>
      <c r="B48" s="125"/>
      <c r="C48" s="122" t="s">
        <v>70</v>
      </c>
      <c r="D48" s="123"/>
      <c r="E48" s="519"/>
      <c r="F48" s="519"/>
      <c r="G48" s="519"/>
    </row>
    <row r="49" spans="1:10" s="69" customFormat="1" ht="15" customHeight="1" thickBot="1">
      <c r="A49" s="470" t="s">
        <v>290</v>
      </c>
      <c r="B49" s="128"/>
      <c r="C49" s="467" t="s">
        <v>80</v>
      </c>
      <c r="D49" s="468"/>
      <c r="E49" s="519"/>
      <c r="F49" s="519"/>
      <c r="G49" s="519"/>
    </row>
    <row r="50" spans="1:10" ht="15.75" customHeight="1" thickBot="1">
      <c r="A50" s="90" t="s">
        <v>208</v>
      </c>
      <c r="B50" s="91"/>
      <c r="C50" s="81" t="s">
        <v>291</v>
      </c>
      <c r="D50" s="473">
        <f>D51+D52+D53</f>
        <v>70000</v>
      </c>
      <c r="E50" s="519">
        <f t="shared" ref="E50:F50" si="6">E51+E52+E53</f>
        <v>48528</v>
      </c>
      <c r="F50" s="519">
        <f t="shared" si="6"/>
        <v>48528</v>
      </c>
      <c r="G50" s="519">
        <f>F50/E50*100</f>
        <v>100</v>
      </c>
    </row>
    <row r="51" spans="1:10" ht="15.75" customHeight="1" thickBot="1">
      <c r="A51" s="471" t="s">
        <v>292</v>
      </c>
      <c r="B51" s="472"/>
      <c r="C51" s="463" t="s">
        <v>293</v>
      </c>
      <c r="D51" s="464"/>
      <c r="E51" s="519"/>
      <c r="F51" s="519"/>
      <c r="G51" s="519"/>
    </row>
    <row r="52" spans="1:10" ht="31.5" customHeight="1" thickBot="1">
      <c r="A52" s="144" t="s">
        <v>294</v>
      </c>
      <c r="B52" s="127"/>
      <c r="C52" s="122" t="s">
        <v>86</v>
      </c>
      <c r="D52" s="123">
        <v>70000</v>
      </c>
      <c r="E52" s="519">
        <v>48528</v>
      </c>
      <c r="F52" s="519">
        <v>48528</v>
      </c>
      <c r="G52" s="519">
        <f>F52/E52*100</f>
        <v>100</v>
      </c>
    </row>
    <row r="53" spans="1:10" ht="15.75" customHeight="1" thickBot="1">
      <c r="A53" s="534" t="s">
        <v>295</v>
      </c>
      <c r="B53" s="535"/>
      <c r="C53" s="467" t="s">
        <v>88</v>
      </c>
      <c r="D53" s="468"/>
      <c r="E53" s="519"/>
      <c r="F53" s="519"/>
      <c r="G53" s="519"/>
    </row>
    <row r="54" spans="1:10" ht="15" customHeight="1" thickBot="1">
      <c r="A54" s="540" t="s">
        <v>89</v>
      </c>
      <c r="B54" s="541"/>
      <c r="C54" s="542" t="s">
        <v>296</v>
      </c>
      <c r="D54" s="543">
        <f>D55+D56</f>
        <v>0</v>
      </c>
      <c r="E54" s="519">
        <f t="shared" ref="E54:F54" si="7">E55+E56</f>
        <v>4995</v>
      </c>
      <c r="F54" s="519">
        <f t="shared" si="7"/>
        <v>4995</v>
      </c>
      <c r="G54" s="519">
        <v>100</v>
      </c>
    </row>
    <row r="55" spans="1:10" ht="18" customHeight="1" thickBot="1">
      <c r="A55" s="536" t="s">
        <v>297</v>
      </c>
      <c r="B55" s="537"/>
      <c r="C55" s="538" t="s">
        <v>92</v>
      </c>
      <c r="D55" s="539"/>
      <c r="E55" s="519">
        <v>4995</v>
      </c>
      <c r="F55" s="519">
        <v>4995</v>
      </c>
      <c r="G55" s="519">
        <v>100</v>
      </c>
    </row>
    <row r="56" spans="1:10" ht="21" customHeight="1" thickBot="1">
      <c r="A56" s="474" t="s">
        <v>298</v>
      </c>
      <c r="B56" s="475"/>
      <c r="C56" s="476" t="s">
        <v>299</v>
      </c>
      <c r="D56" s="475"/>
      <c r="E56" s="519"/>
      <c r="F56" s="519"/>
      <c r="G56" s="519"/>
    </row>
    <row r="57" spans="1:10" ht="16.5" customHeight="1" thickBot="1">
      <c r="A57" s="478" t="s">
        <v>300</v>
      </c>
      <c r="B57" s="130"/>
      <c r="C57" s="130" t="s">
        <v>301</v>
      </c>
      <c r="D57" s="130"/>
      <c r="E57" s="519"/>
      <c r="F57" s="519"/>
      <c r="G57" s="519"/>
    </row>
    <row r="58" spans="1:10" ht="18.75" customHeight="1" thickBot="1">
      <c r="A58" s="478" t="s">
        <v>97</v>
      </c>
      <c r="B58" s="479"/>
      <c r="C58" s="479" t="s">
        <v>302</v>
      </c>
      <c r="D58" s="480">
        <f>SUM(D9,D27,D28,D37,D50,D54,D57)</f>
        <v>853306</v>
      </c>
      <c r="E58" s="519">
        <f>E9+E28+E27+E37+E50+E54+E57</f>
        <v>1128548</v>
      </c>
      <c r="F58" s="519">
        <f>F9+F28+F27+F37+F50+F54+F57</f>
        <v>1128548</v>
      </c>
      <c r="G58" s="519">
        <f>F58/E58*100</f>
        <v>100</v>
      </c>
    </row>
    <row r="59" spans="1:10" s="69" customFormat="1" ht="18" customHeight="1" thickBot="1">
      <c r="A59" s="481" t="s">
        <v>99</v>
      </c>
      <c r="B59" s="482"/>
      <c r="C59" s="482" t="s">
        <v>303</v>
      </c>
      <c r="D59" s="483">
        <f>D60+D61</f>
        <v>234679</v>
      </c>
      <c r="E59" s="519">
        <f>E60+E61</f>
        <v>367019</v>
      </c>
      <c r="F59" s="519">
        <f>F60+F61</f>
        <v>274895</v>
      </c>
      <c r="G59" s="519"/>
    </row>
    <row r="60" spans="1:10" ht="27" customHeight="1" thickBot="1">
      <c r="A60" s="477" t="s">
        <v>304</v>
      </c>
      <c r="B60" s="134"/>
      <c r="C60" s="134" t="s">
        <v>102</v>
      </c>
      <c r="D60" s="134"/>
      <c r="E60" s="519"/>
      <c r="F60" s="519"/>
      <c r="G60" s="519"/>
    </row>
    <row r="61" spans="1:10" ht="28.5" customHeight="1" thickBot="1">
      <c r="A61" s="484" t="s">
        <v>305</v>
      </c>
      <c r="B61" s="132"/>
      <c r="C61" s="132" t="s">
        <v>104</v>
      </c>
      <c r="D61" s="164">
        <v>234679</v>
      </c>
      <c r="E61" s="519">
        <v>367019</v>
      </c>
      <c r="F61" s="519">
        <v>274895</v>
      </c>
      <c r="G61" s="519">
        <f>F61/E61*100</f>
        <v>74.89939212956277</v>
      </c>
    </row>
    <row r="62" spans="1:10" ht="16.5" customHeight="1" thickBot="1">
      <c r="A62" s="478" t="s">
        <v>105</v>
      </c>
      <c r="B62" s="130"/>
      <c r="C62" s="130" t="s">
        <v>306</v>
      </c>
      <c r="D62" s="485">
        <f>D65+D63</f>
        <v>19000</v>
      </c>
      <c r="E62" s="519">
        <f>E65+E63</f>
        <v>17524</v>
      </c>
      <c r="F62" s="519">
        <v>17524</v>
      </c>
      <c r="G62" s="519">
        <v>100</v>
      </c>
      <c r="J62" s="377"/>
    </row>
    <row r="63" spans="1:10" ht="13.5" customHeight="1" thickBot="1">
      <c r="A63" s="477" t="s">
        <v>307</v>
      </c>
      <c r="B63" s="134"/>
      <c r="C63" s="134" t="s">
        <v>308</v>
      </c>
      <c r="D63" s="165">
        <v>19000</v>
      </c>
      <c r="E63" s="519">
        <v>17524</v>
      </c>
      <c r="F63" s="519">
        <v>17524</v>
      </c>
      <c r="G63" s="519">
        <v>100</v>
      </c>
    </row>
    <row r="64" spans="1:10" ht="13.5" customHeight="1" thickBot="1">
      <c r="A64" s="147" t="s">
        <v>309</v>
      </c>
      <c r="B64" s="138"/>
      <c r="C64" s="138" t="s">
        <v>310</v>
      </c>
      <c r="D64" s="138"/>
      <c r="E64" s="519"/>
      <c r="F64" s="519">
        <v>0</v>
      </c>
      <c r="G64" s="519">
        <v>0</v>
      </c>
    </row>
    <row r="65" spans="1:7" ht="15" customHeight="1" thickBot="1">
      <c r="A65" s="378" t="s">
        <v>465</v>
      </c>
      <c r="B65" s="132"/>
      <c r="C65" s="132" t="s">
        <v>466</v>
      </c>
      <c r="D65" s="132"/>
      <c r="E65" s="519"/>
      <c r="F65" s="519"/>
      <c r="G65" s="519">
        <v>0</v>
      </c>
    </row>
    <row r="66" spans="1:7" ht="15.75" thickBot="1">
      <c r="A66" s="486" t="s">
        <v>134</v>
      </c>
      <c r="B66" s="479"/>
      <c r="C66" s="479" t="s">
        <v>311</v>
      </c>
      <c r="D66" s="480">
        <f>D58+D59+D62</f>
        <v>1106985</v>
      </c>
      <c r="E66" s="519">
        <f>E58+E59+E62</f>
        <v>1513091</v>
      </c>
      <c r="F66" s="519">
        <f>F58+F59+F62+F65</f>
        <v>1420967</v>
      </c>
      <c r="G66" s="519">
        <f>F66/E66*100</f>
        <v>93.911536054341738</v>
      </c>
    </row>
    <row r="67" spans="1:7" ht="15" customHeight="1">
      <c r="A67" s="129"/>
      <c r="F67" s="560" t="s">
        <v>354</v>
      </c>
      <c r="G67" s="560"/>
    </row>
    <row r="68" spans="1:7" ht="14.25" customHeight="1" thickBot="1"/>
    <row r="69" spans="1:7" ht="42" customHeight="1" thickBot="1">
      <c r="A69" s="566" t="s">
        <v>234</v>
      </c>
      <c r="B69" s="567"/>
      <c r="C69" s="567"/>
      <c r="D69" s="454" t="s">
        <v>490</v>
      </c>
      <c r="E69" s="455" t="s">
        <v>489</v>
      </c>
      <c r="F69" s="455" t="s">
        <v>214</v>
      </c>
      <c r="G69" s="456" t="s">
        <v>215</v>
      </c>
    </row>
    <row r="70" spans="1:7" ht="15.75" thickBot="1">
      <c r="A70" s="80" t="s">
        <v>5</v>
      </c>
      <c r="B70" s="102"/>
      <c r="C70" s="103" t="s">
        <v>312</v>
      </c>
      <c r="D70" s="67">
        <f>D71+D72+D73+D74+D75</f>
        <v>617910</v>
      </c>
      <c r="E70" s="67">
        <f t="shared" ref="E70:F70" si="8">E71+E72+E73+E74+E75</f>
        <v>737703</v>
      </c>
      <c r="F70" s="67">
        <f t="shared" si="8"/>
        <v>737703</v>
      </c>
      <c r="G70" s="488">
        <f>F70/E70*100</f>
        <v>100</v>
      </c>
    </row>
    <row r="71" spans="1:7">
      <c r="A71" s="469" t="s">
        <v>140</v>
      </c>
      <c r="B71" s="487"/>
      <c r="C71" s="19" t="s">
        <v>141</v>
      </c>
      <c r="D71" s="464">
        <v>41626</v>
      </c>
      <c r="E71" s="165">
        <v>42452</v>
      </c>
      <c r="F71" s="165">
        <v>42452</v>
      </c>
      <c r="G71" s="286">
        <f>F71/E71*100</f>
        <v>100</v>
      </c>
    </row>
    <row r="72" spans="1:7">
      <c r="A72" s="143" t="s">
        <v>142</v>
      </c>
      <c r="B72" s="229"/>
      <c r="C72" s="10" t="s">
        <v>143</v>
      </c>
      <c r="D72" s="464">
        <v>11702</v>
      </c>
      <c r="E72" s="241">
        <v>18513</v>
      </c>
      <c r="F72" s="241">
        <v>18513</v>
      </c>
      <c r="G72" s="244">
        <f t="shared" ref="G72:G86" si="9">F72/E72*100</f>
        <v>100</v>
      </c>
    </row>
    <row r="73" spans="1:7">
      <c r="A73" s="143" t="s">
        <v>144</v>
      </c>
      <c r="B73" s="229"/>
      <c r="C73" s="10" t="s">
        <v>145</v>
      </c>
      <c r="D73" s="464">
        <v>164953</v>
      </c>
      <c r="E73" s="241">
        <v>307110</v>
      </c>
      <c r="F73" s="241">
        <v>307110</v>
      </c>
      <c r="G73" s="244">
        <f t="shared" si="9"/>
        <v>100</v>
      </c>
    </row>
    <row r="74" spans="1:7">
      <c r="A74" s="143" t="s">
        <v>146</v>
      </c>
      <c r="B74" s="229"/>
      <c r="C74" s="10" t="s">
        <v>147</v>
      </c>
      <c r="D74" s="464">
        <v>32898</v>
      </c>
      <c r="E74" s="241">
        <v>29881</v>
      </c>
      <c r="F74" s="241">
        <v>29881</v>
      </c>
      <c r="G74" s="244">
        <f t="shared" si="9"/>
        <v>100</v>
      </c>
    </row>
    <row r="75" spans="1:7">
      <c r="A75" s="143" t="s">
        <v>148</v>
      </c>
      <c r="B75" s="229"/>
      <c r="C75" s="10" t="s">
        <v>149</v>
      </c>
      <c r="D75" s="464">
        <v>366731</v>
      </c>
      <c r="E75" s="375">
        <v>339747</v>
      </c>
      <c r="F75" s="366">
        <v>339747</v>
      </c>
      <c r="G75" s="244">
        <f t="shared" si="9"/>
        <v>100</v>
      </c>
    </row>
    <row r="76" spans="1:7">
      <c r="A76" s="147" t="s">
        <v>321</v>
      </c>
      <c r="B76" s="138"/>
      <c r="C76" s="138" t="s">
        <v>313</v>
      </c>
      <c r="D76" s="464"/>
      <c r="E76" s="138"/>
      <c r="F76" s="138"/>
      <c r="G76" s="244"/>
    </row>
    <row r="77" spans="1:7">
      <c r="A77" s="148" t="s">
        <v>322</v>
      </c>
      <c r="B77" s="138"/>
      <c r="C77" s="138" t="s">
        <v>314</v>
      </c>
      <c r="D77" s="464"/>
      <c r="E77" s="138"/>
      <c r="F77" s="138"/>
      <c r="G77" s="244"/>
    </row>
    <row r="78" spans="1:7">
      <c r="A78" s="147" t="s">
        <v>323</v>
      </c>
      <c r="B78" s="138"/>
      <c r="C78" s="138" t="s">
        <v>315</v>
      </c>
      <c r="D78" s="464"/>
      <c r="E78" s="138"/>
      <c r="F78" s="138"/>
      <c r="G78" s="244"/>
    </row>
    <row r="79" spans="1:7">
      <c r="A79" s="147" t="s">
        <v>324</v>
      </c>
      <c r="B79" s="138"/>
      <c r="C79" s="138" t="s">
        <v>316</v>
      </c>
      <c r="D79" s="464">
        <v>16500</v>
      </c>
      <c r="E79" s="241">
        <v>79270</v>
      </c>
      <c r="F79" s="241">
        <v>79270</v>
      </c>
      <c r="G79" s="244">
        <f t="shared" si="9"/>
        <v>100</v>
      </c>
    </row>
    <row r="80" spans="1:7">
      <c r="A80" s="147" t="s">
        <v>325</v>
      </c>
      <c r="B80" s="138"/>
      <c r="C80" s="138" t="s">
        <v>319</v>
      </c>
      <c r="D80" s="464">
        <v>350231</v>
      </c>
      <c r="E80" s="241"/>
      <c r="F80" s="241"/>
      <c r="G80" s="244"/>
    </row>
    <row r="81" spans="1:7">
      <c r="A81" s="147" t="s">
        <v>326</v>
      </c>
      <c r="B81" s="138"/>
      <c r="C81" s="138" t="s">
        <v>318</v>
      </c>
      <c r="D81" s="464"/>
      <c r="E81" s="138"/>
      <c r="F81" s="138"/>
      <c r="G81" s="244"/>
    </row>
    <row r="82" spans="1:7">
      <c r="A82" s="147" t="s">
        <v>327</v>
      </c>
      <c r="B82" s="138"/>
      <c r="C82" s="138" t="s">
        <v>317</v>
      </c>
      <c r="D82" s="464"/>
      <c r="E82" s="138"/>
      <c r="F82" s="138"/>
      <c r="G82" s="244"/>
    </row>
    <row r="83" spans="1:7" ht="15.75" thickBot="1">
      <c r="A83" s="484" t="s">
        <v>328</v>
      </c>
      <c r="B83" s="132"/>
      <c r="C83" s="132" t="s">
        <v>320</v>
      </c>
      <c r="D83" s="464"/>
      <c r="E83" s="132"/>
      <c r="F83" s="132"/>
      <c r="G83" s="245"/>
    </row>
    <row r="84" spans="1:7" ht="15.75" thickBot="1">
      <c r="A84" s="80" t="s">
        <v>7</v>
      </c>
      <c r="B84" s="102"/>
      <c r="C84" s="103" t="s">
        <v>243</v>
      </c>
      <c r="D84" s="464">
        <f>D85+D86+D87+D88+D89+D90+D91</f>
        <v>132600</v>
      </c>
      <c r="E84" s="260">
        <f>E85+E86+E87+E88+E89+E90+E91+E92</f>
        <v>116740</v>
      </c>
      <c r="F84" s="260">
        <f t="shared" ref="F84" si="10">F85+F86+F87+F88+F89+F90+F91+F92+F93+F94+F95</f>
        <v>104502</v>
      </c>
      <c r="G84" s="247">
        <f t="shared" si="9"/>
        <v>89.516875107075549</v>
      </c>
    </row>
    <row r="85" spans="1:7">
      <c r="A85" s="469" t="s">
        <v>9</v>
      </c>
      <c r="B85" s="110"/>
      <c r="C85" s="19" t="s">
        <v>167</v>
      </c>
      <c r="D85" s="464">
        <v>62230</v>
      </c>
      <c r="E85" s="267">
        <v>69324</v>
      </c>
      <c r="F85" s="267">
        <v>56392</v>
      </c>
      <c r="G85" s="286">
        <f t="shared" si="9"/>
        <v>81.345565749235476</v>
      </c>
    </row>
    <row r="86" spans="1:7">
      <c r="A86" s="143" t="s">
        <v>11</v>
      </c>
      <c r="B86" s="229"/>
      <c r="C86" s="10" t="s">
        <v>168</v>
      </c>
      <c r="D86" s="464">
        <v>39370</v>
      </c>
      <c r="E86" s="241">
        <v>47416</v>
      </c>
      <c r="F86" s="241">
        <v>48110</v>
      </c>
      <c r="G86" s="244">
        <f t="shared" si="9"/>
        <v>101.46364096507507</v>
      </c>
    </row>
    <row r="87" spans="1:7">
      <c r="A87" s="143" t="s">
        <v>249</v>
      </c>
      <c r="B87" s="229"/>
      <c r="C87" s="10" t="s">
        <v>169</v>
      </c>
      <c r="D87" s="464"/>
      <c r="E87" s="138"/>
      <c r="F87" s="138"/>
      <c r="G87" s="244"/>
    </row>
    <row r="88" spans="1:7">
      <c r="A88" s="143" t="s">
        <v>250</v>
      </c>
      <c r="B88" s="229"/>
      <c r="C88" s="10" t="s">
        <v>170</v>
      </c>
      <c r="D88" s="464"/>
      <c r="E88" s="138"/>
      <c r="F88" s="138"/>
      <c r="G88" s="244"/>
    </row>
    <row r="89" spans="1:7" ht="31.5" customHeight="1">
      <c r="A89" s="148" t="s">
        <v>329</v>
      </c>
      <c r="B89" s="138"/>
      <c r="C89" s="138" t="s">
        <v>330</v>
      </c>
      <c r="D89" s="464">
        <v>31000</v>
      </c>
      <c r="E89" s="138"/>
      <c r="F89" s="138"/>
      <c r="G89" s="244"/>
    </row>
    <row r="90" spans="1:7" ht="30.75" customHeight="1">
      <c r="A90" s="148" t="s">
        <v>331</v>
      </c>
      <c r="B90" s="138"/>
      <c r="C90" s="138" t="s">
        <v>334</v>
      </c>
      <c r="D90" s="464"/>
      <c r="E90" s="138"/>
      <c r="F90" s="138"/>
      <c r="G90" s="244"/>
    </row>
    <row r="91" spans="1:7">
      <c r="A91" s="147" t="s">
        <v>332</v>
      </c>
      <c r="B91" s="138"/>
      <c r="C91" s="138" t="s">
        <v>335</v>
      </c>
      <c r="D91" s="464">
        <f>D92+D94+D93+D95</f>
        <v>0</v>
      </c>
      <c r="E91" s="138"/>
      <c r="F91" s="138"/>
      <c r="G91" s="244"/>
    </row>
    <row r="92" spans="1:7">
      <c r="A92" s="147" t="s">
        <v>333</v>
      </c>
      <c r="B92" s="138"/>
      <c r="C92" s="138" t="s">
        <v>336</v>
      </c>
      <c r="D92" s="464"/>
      <c r="E92" s="138"/>
      <c r="F92" s="138"/>
      <c r="G92" s="244"/>
    </row>
    <row r="93" spans="1:7">
      <c r="A93" s="147" t="s">
        <v>340</v>
      </c>
      <c r="B93" s="138"/>
      <c r="C93" s="138" t="s">
        <v>337</v>
      </c>
      <c r="D93" s="464"/>
      <c r="E93" s="138"/>
      <c r="F93" s="138"/>
      <c r="G93" s="244"/>
    </row>
    <row r="94" spans="1:7">
      <c r="A94" s="147" t="s">
        <v>341</v>
      </c>
      <c r="B94" s="138"/>
      <c r="C94" s="138" t="s">
        <v>338</v>
      </c>
      <c r="D94" s="464"/>
      <c r="E94" s="241"/>
      <c r="F94" s="138"/>
      <c r="G94" s="244"/>
    </row>
    <row r="95" spans="1:7" ht="15.75" thickBot="1">
      <c r="A95" s="484" t="s">
        <v>342</v>
      </c>
      <c r="B95" s="132"/>
      <c r="C95" s="132" t="s">
        <v>339</v>
      </c>
      <c r="D95" s="464"/>
      <c r="E95" s="132"/>
      <c r="F95" s="132"/>
      <c r="G95" s="245"/>
    </row>
    <row r="96" spans="1:7" ht="15.75" thickBot="1">
      <c r="A96" s="80" t="s">
        <v>21</v>
      </c>
      <c r="B96" s="102"/>
      <c r="C96" s="103" t="s">
        <v>180</v>
      </c>
      <c r="D96" s="464"/>
      <c r="E96" s="136"/>
      <c r="F96" s="136"/>
      <c r="G96" s="287"/>
    </row>
    <row r="97" spans="1:9" ht="15.75" thickBot="1">
      <c r="A97" s="478" t="s">
        <v>181</v>
      </c>
      <c r="B97" s="136"/>
      <c r="C97" s="130" t="s">
        <v>343</v>
      </c>
      <c r="D97" s="464">
        <f>D98+D99</f>
        <v>303905</v>
      </c>
      <c r="E97" s="485">
        <f>E98+E99</f>
        <v>592361</v>
      </c>
      <c r="F97" s="485">
        <f>F98+F99</f>
        <v>0</v>
      </c>
      <c r="G97" s="247">
        <v>0</v>
      </c>
    </row>
    <row r="98" spans="1:9" ht="15.75" thickBot="1">
      <c r="A98" s="489" t="s">
        <v>344</v>
      </c>
      <c r="B98" s="134"/>
      <c r="C98" s="134" t="s">
        <v>184</v>
      </c>
      <c r="D98" s="464">
        <v>256905</v>
      </c>
      <c r="E98" s="485">
        <v>592361</v>
      </c>
      <c r="F98" s="485"/>
      <c r="G98" s="286">
        <v>0</v>
      </c>
    </row>
    <row r="99" spans="1:9" ht="15.75" thickBot="1">
      <c r="A99" s="484" t="s">
        <v>345</v>
      </c>
      <c r="B99" s="132"/>
      <c r="C99" s="132" t="s">
        <v>186</v>
      </c>
      <c r="D99" s="464">
        <v>47000</v>
      </c>
      <c r="E99" s="485"/>
      <c r="F99" s="485"/>
      <c r="G99" s="245"/>
    </row>
    <row r="100" spans="1:9" ht="15.75" thickBot="1">
      <c r="A100" s="478" t="s">
        <v>41</v>
      </c>
      <c r="B100" s="130"/>
      <c r="C100" s="130" t="s">
        <v>346</v>
      </c>
      <c r="D100" s="464"/>
      <c r="E100" s="485"/>
      <c r="F100" s="485"/>
      <c r="G100" s="247"/>
    </row>
    <row r="101" spans="1:9" ht="15.75" thickBot="1">
      <c r="A101" s="478" t="s">
        <v>59</v>
      </c>
      <c r="B101" s="479"/>
      <c r="C101" s="479" t="s">
        <v>347</v>
      </c>
      <c r="D101" s="464">
        <f>D70+D84+D97+D100</f>
        <v>1054415</v>
      </c>
      <c r="E101" s="485">
        <f>E70+E84+E97+E100</f>
        <v>1446804</v>
      </c>
      <c r="F101" s="485">
        <f>F70+F84+F97+F100</f>
        <v>842205</v>
      </c>
      <c r="G101" s="247">
        <f>F101/E101*100</f>
        <v>58.211409423805847</v>
      </c>
    </row>
    <row r="102" spans="1:9" ht="15.75" thickBot="1">
      <c r="A102" s="478" t="s">
        <v>208</v>
      </c>
      <c r="B102" s="130"/>
      <c r="C102" s="130" t="s">
        <v>348</v>
      </c>
      <c r="D102" s="464">
        <f>D103+D104</f>
        <v>52570</v>
      </c>
      <c r="E102" s="485">
        <f>E103+E104</f>
        <v>66287</v>
      </c>
      <c r="F102" s="485">
        <f>F103+F104</f>
        <v>66287</v>
      </c>
      <c r="G102" s="247">
        <f>F102/E102*100</f>
        <v>100</v>
      </c>
    </row>
    <row r="103" spans="1:9" ht="15.75" thickBot="1">
      <c r="A103" s="489" t="s">
        <v>292</v>
      </c>
      <c r="B103" s="134"/>
      <c r="C103" s="134" t="s">
        <v>349</v>
      </c>
      <c r="D103" s="464"/>
      <c r="E103" s="485">
        <v>10000</v>
      </c>
      <c r="F103" s="485">
        <v>10000</v>
      </c>
      <c r="G103" s="490">
        <v>100</v>
      </c>
    </row>
    <row r="104" spans="1:9" ht="15.75" thickBot="1">
      <c r="A104" s="147" t="s">
        <v>294</v>
      </c>
      <c r="B104" s="138"/>
      <c r="C104" s="138" t="s">
        <v>350</v>
      </c>
      <c r="D104" s="464">
        <v>52570</v>
      </c>
      <c r="E104" s="485">
        <v>56287</v>
      </c>
      <c r="F104" s="485">
        <v>56287</v>
      </c>
      <c r="G104" s="376">
        <f t="shared" ref="G104:G106" si="11">F104/E104*100</f>
        <v>100</v>
      </c>
    </row>
    <row r="105" spans="1:9" ht="15.75" thickBot="1">
      <c r="A105" s="378" t="s">
        <v>441</v>
      </c>
      <c r="B105" s="132"/>
      <c r="C105" s="132" t="s">
        <v>440</v>
      </c>
      <c r="D105" s="464"/>
      <c r="E105" s="485">
        <v>0</v>
      </c>
      <c r="F105" s="485"/>
      <c r="G105" s="491"/>
    </row>
    <row r="106" spans="1:9" ht="15.75" thickBot="1">
      <c r="A106" s="486" t="s">
        <v>89</v>
      </c>
      <c r="B106" s="479"/>
      <c r="C106" s="479" t="s">
        <v>351</v>
      </c>
      <c r="D106" s="464">
        <f>D101+D102+D105</f>
        <v>1106985</v>
      </c>
      <c r="E106" s="485">
        <f>E101+E102+E105</f>
        <v>1513091</v>
      </c>
      <c r="F106" s="485">
        <f>F101+F102+F105</f>
        <v>908492</v>
      </c>
      <c r="G106" s="247">
        <f t="shared" si="11"/>
        <v>60.042125688408696</v>
      </c>
    </row>
    <row r="107" spans="1:9" ht="15.75" thickBot="1">
      <c r="A107" s="162"/>
      <c r="B107" s="161"/>
      <c r="C107" s="161"/>
      <c r="D107" s="163"/>
      <c r="E107" s="364"/>
      <c r="F107" s="365"/>
      <c r="G107" s="365"/>
      <c r="I107" s="377"/>
    </row>
    <row r="108" spans="1:9">
      <c r="A108" s="371" t="s">
        <v>239</v>
      </c>
      <c r="B108" s="372"/>
      <c r="C108" s="373"/>
      <c r="D108" s="374">
        <v>23</v>
      </c>
      <c r="E108" s="492">
        <v>5</v>
      </c>
      <c r="F108" s="492">
        <v>5</v>
      </c>
      <c r="G108" s="135"/>
    </row>
    <row r="109" spans="1:9" ht="15.75" thickBot="1">
      <c r="A109" s="367" t="s">
        <v>240</v>
      </c>
      <c r="B109" s="368"/>
      <c r="C109" s="369"/>
      <c r="D109" s="370">
        <v>20</v>
      </c>
      <c r="E109" s="493">
        <v>24</v>
      </c>
      <c r="F109" s="493">
        <v>24</v>
      </c>
      <c r="G109" s="140"/>
    </row>
    <row r="110" spans="1:9">
      <c r="F110" s="560" t="s">
        <v>354</v>
      </c>
      <c r="G110" s="560"/>
    </row>
  </sheetData>
  <mergeCells count="7">
    <mergeCell ref="D2:G2"/>
    <mergeCell ref="F110:G110"/>
    <mergeCell ref="A3:G3"/>
    <mergeCell ref="A6:D6"/>
    <mergeCell ref="A8:C8"/>
    <mergeCell ref="F67:G67"/>
    <mergeCell ref="A69:C69"/>
  </mergeCells>
  <pageMargins left="0.16" right="0.21" top="0.75" bottom="0.75" header="0.3" footer="0.3"/>
  <pageSetup paperSize="9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3"/>
  <sheetViews>
    <sheetView topLeftCell="A2" workbookViewId="0">
      <selection activeCell="A3" sqref="A3:G3"/>
    </sheetView>
  </sheetViews>
  <sheetFormatPr defaultRowHeight="15"/>
  <cols>
    <col min="1" max="1" width="7.85546875" style="116" customWidth="1"/>
    <col min="2" max="2" width="3.28515625" style="54" hidden="1" customWidth="1"/>
    <col min="3" max="3" width="48" style="54" customWidth="1"/>
    <col min="4" max="4" width="14.140625" style="54" customWidth="1"/>
    <col min="5" max="5" width="11" style="54" customWidth="1"/>
    <col min="6" max="6" width="9.7109375" style="54" customWidth="1"/>
    <col min="7" max="7" width="9.28515625" style="54" customWidth="1"/>
    <col min="8" max="16384" width="9.140625" style="54"/>
  </cols>
  <sheetData>
    <row r="1" spans="1:9" s="39" customFormat="1" ht="21" hidden="1" customHeight="1" thickBot="1">
      <c r="A1" s="35"/>
      <c r="B1" s="36"/>
      <c r="C1" s="37"/>
      <c r="D1" s="38"/>
    </row>
    <row r="2" spans="1:9" s="39" customFormat="1" ht="21" customHeight="1">
      <c r="A2" s="35"/>
      <c r="B2" s="36"/>
      <c r="C2" s="37"/>
      <c r="D2" s="568" t="s">
        <v>513</v>
      </c>
      <c r="E2" s="568"/>
      <c r="F2" s="568"/>
      <c r="G2" s="568"/>
    </row>
    <row r="3" spans="1:9" s="40" customFormat="1" ht="24.75" customHeight="1" thickBot="1">
      <c r="A3" s="563" t="s">
        <v>245</v>
      </c>
      <c r="B3" s="563"/>
      <c r="C3" s="563"/>
      <c r="D3" s="563"/>
      <c r="E3" s="563"/>
      <c r="F3" s="563"/>
      <c r="G3" s="563"/>
    </row>
    <row r="4" spans="1:9" s="40" customFormat="1" ht="16.5" hidden="1" thickBot="1">
      <c r="A4" s="41" t="s">
        <v>210</v>
      </c>
      <c r="B4" s="42"/>
      <c r="C4" s="43" t="s">
        <v>211</v>
      </c>
      <c r="D4" s="44" t="s">
        <v>212</v>
      </c>
      <c r="E4" s="45"/>
      <c r="F4" s="45"/>
      <c r="G4" s="46"/>
    </row>
    <row r="5" spans="1:9" s="51" customFormat="1" ht="15.75" hidden="1" customHeight="1" thickBot="1">
      <c r="A5" s="47"/>
      <c r="B5" s="47"/>
      <c r="C5" s="47"/>
      <c r="D5" s="48" t="s">
        <v>213</v>
      </c>
      <c r="E5" s="49"/>
      <c r="F5" s="49"/>
      <c r="G5" s="50"/>
    </row>
    <row r="6" spans="1:9" ht="15.75" hidden="1" thickBot="1">
      <c r="A6" s="564"/>
      <c r="B6" s="565"/>
      <c r="C6" s="565"/>
      <c r="D6" s="565"/>
      <c r="E6" s="52"/>
      <c r="F6" s="52"/>
      <c r="G6" s="53"/>
    </row>
    <row r="7" spans="1:9" s="60" customFormat="1" ht="12.75" hidden="1" customHeight="1" thickBot="1">
      <c r="A7" s="55">
        <v>1</v>
      </c>
      <c r="B7" s="56">
        <v>2</v>
      </c>
      <c r="C7" s="56">
        <v>3</v>
      </c>
      <c r="D7" s="57">
        <v>4</v>
      </c>
      <c r="E7" s="58"/>
      <c r="F7" s="58"/>
      <c r="G7" s="59"/>
    </row>
    <row r="8" spans="1:9" s="60" customFormat="1" ht="48.75" customHeight="1" thickBot="1">
      <c r="A8" s="569" t="s">
        <v>3</v>
      </c>
      <c r="B8" s="570"/>
      <c r="C8" s="570"/>
      <c r="D8" s="61" t="s">
        <v>490</v>
      </c>
      <c r="E8" s="62" t="s">
        <v>489</v>
      </c>
      <c r="F8" s="62" t="s">
        <v>214</v>
      </c>
      <c r="G8" s="63" t="s">
        <v>215</v>
      </c>
    </row>
    <row r="9" spans="1:9" s="68" customFormat="1" ht="14.25" customHeight="1" thickBot="1">
      <c r="A9" s="64" t="s">
        <v>5</v>
      </c>
      <c r="B9" s="65"/>
      <c r="C9" s="66" t="s">
        <v>216</v>
      </c>
      <c r="D9" s="67">
        <f>SUM(D10:D18)</f>
        <v>6000</v>
      </c>
      <c r="E9" s="67">
        <f>SUM(E10:E18)</f>
        <v>987</v>
      </c>
      <c r="F9" s="67">
        <f>SUM(F10:F18)</f>
        <v>987</v>
      </c>
      <c r="G9" s="266">
        <f>F9/E9*100</f>
        <v>100</v>
      </c>
    </row>
    <row r="10" spans="1:9" s="68" customFormat="1" ht="12" customHeight="1">
      <c r="A10" s="149" t="s">
        <v>140</v>
      </c>
      <c r="B10" s="69"/>
      <c r="C10" s="16" t="s">
        <v>24</v>
      </c>
      <c r="D10" s="70"/>
      <c r="E10" s="210"/>
      <c r="F10" s="210"/>
      <c r="G10" s="299"/>
    </row>
    <row r="11" spans="1:9" s="68" customFormat="1" ht="12" customHeight="1">
      <c r="A11" s="149" t="s">
        <v>142</v>
      </c>
      <c r="B11" s="69"/>
      <c r="C11" s="10" t="s">
        <v>26</v>
      </c>
      <c r="D11" s="71"/>
      <c r="E11" s="212">
        <v>497</v>
      </c>
      <c r="F11" s="212">
        <v>497</v>
      </c>
      <c r="G11" s="299">
        <v>100</v>
      </c>
      <c r="I11" s="68" t="s">
        <v>217</v>
      </c>
    </row>
    <row r="12" spans="1:9" s="68" customFormat="1" ht="12" customHeight="1">
      <c r="A12" s="149" t="s">
        <v>144</v>
      </c>
      <c r="B12" s="69"/>
      <c r="C12" s="10" t="s">
        <v>28</v>
      </c>
      <c r="D12" s="71"/>
      <c r="E12" s="212">
        <v>2</v>
      </c>
      <c r="F12" s="212">
        <v>2</v>
      </c>
      <c r="G12" s="299">
        <v>100</v>
      </c>
    </row>
    <row r="13" spans="1:9" s="68" customFormat="1" ht="12" customHeight="1">
      <c r="A13" s="149" t="s">
        <v>146</v>
      </c>
      <c r="B13" s="69"/>
      <c r="C13" s="10" t="s">
        <v>30</v>
      </c>
      <c r="D13" s="71"/>
      <c r="E13" s="212"/>
      <c r="F13" s="212"/>
      <c r="G13" s="299"/>
    </row>
    <row r="14" spans="1:9" s="68" customFormat="1" ht="12" customHeight="1">
      <c r="A14" s="149" t="s">
        <v>218</v>
      </c>
      <c r="B14" s="69"/>
      <c r="C14" s="17" t="s">
        <v>32</v>
      </c>
      <c r="D14" s="71"/>
      <c r="E14" s="212"/>
      <c r="F14" s="212"/>
      <c r="G14" s="299"/>
    </row>
    <row r="15" spans="1:9" s="68" customFormat="1" ht="12" customHeight="1">
      <c r="A15" s="149" t="s">
        <v>150</v>
      </c>
      <c r="B15" s="69"/>
      <c r="C15" s="10" t="s">
        <v>34</v>
      </c>
      <c r="D15" s="72"/>
      <c r="E15" s="292">
        <v>486</v>
      </c>
      <c r="F15" s="212">
        <v>486</v>
      </c>
      <c r="G15" s="299">
        <f t="shared" ref="G15:G18" si="0">F15/E15*100</f>
        <v>100</v>
      </c>
    </row>
    <row r="16" spans="1:9" s="74" customFormat="1" ht="14.25" customHeight="1">
      <c r="A16" s="149" t="s">
        <v>152</v>
      </c>
      <c r="B16" s="73"/>
      <c r="C16" s="10" t="s">
        <v>372</v>
      </c>
      <c r="D16" s="71"/>
      <c r="E16" s="212"/>
      <c r="F16" s="212"/>
      <c r="G16" s="299"/>
    </row>
    <row r="17" spans="1:8" s="74" customFormat="1" ht="14.25" customHeight="1">
      <c r="A17" s="150" t="s">
        <v>154</v>
      </c>
      <c r="B17" s="73"/>
      <c r="C17" s="10" t="s">
        <v>18</v>
      </c>
      <c r="D17" s="75"/>
      <c r="E17" s="213"/>
      <c r="F17" s="213"/>
      <c r="G17" s="299"/>
    </row>
    <row r="18" spans="1:8" s="74" customFormat="1" ht="13.5" customHeight="1" thickBot="1">
      <c r="A18" s="150" t="s">
        <v>156</v>
      </c>
      <c r="B18" s="73"/>
      <c r="C18" s="17" t="s">
        <v>220</v>
      </c>
      <c r="D18" s="75">
        <v>6000</v>
      </c>
      <c r="E18" s="213">
        <v>2</v>
      </c>
      <c r="F18" s="293">
        <v>2</v>
      </c>
      <c r="G18" s="299">
        <f t="shared" si="0"/>
        <v>100</v>
      </c>
    </row>
    <row r="19" spans="1:8" s="68" customFormat="1" ht="15.75" customHeight="1" thickBot="1">
      <c r="A19" s="76" t="s">
        <v>7</v>
      </c>
      <c r="B19" s="77"/>
      <c r="C19" s="78" t="s">
        <v>221</v>
      </c>
      <c r="D19" s="79">
        <f>SUM(D20:D23)</f>
        <v>142444</v>
      </c>
      <c r="E19" s="79">
        <f t="shared" ref="E19:F19" si="1">SUM(E20:E23)</f>
        <v>168118</v>
      </c>
      <c r="F19" s="79">
        <f t="shared" si="1"/>
        <v>168118</v>
      </c>
      <c r="G19" s="266">
        <f>F19/E19*100</f>
        <v>100</v>
      </c>
    </row>
    <row r="20" spans="1:8" s="74" customFormat="1" ht="12" customHeight="1">
      <c r="A20" s="149" t="s">
        <v>9</v>
      </c>
      <c r="B20" s="73"/>
      <c r="C20" s="19" t="s">
        <v>222</v>
      </c>
      <c r="D20" s="71">
        <v>142444</v>
      </c>
      <c r="E20" s="296">
        <v>168118</v>
      </c>
      <c r="F20" s="296">
        <v>168118</v>
      </c>
      <c r="G20" s="299">
        <f>F20/E20*100</f>
        <v>100</v>
      </c>
    </row>
    <row r="21" spans="1:8" s="74" customFormat="1" ht="12" customHeight="1">
      <c r="A21" s="149" t="s">
        <v>11</v>
      </c>
      <c r="B21" s="73"/>
      <c r="C21" s="10" t="s">
        <v>223</v>
      </c>
      <c r="D21" s="71"/>
      <c r="E21" s="292"/>
      <c r="F21" s="212"/>
      <c r="G21" s="299"/>
    </row>
    <row r="22" spans="1:8" s="74" customFormat="1" ht="12" customHeight="1">
      <c r="A22" s="149" t="s">
        <v>13</v>
      </c>
      <c r="B22" s="73"/>
      <c r="C22" s="10" t="s">
        <v>224</v>
      </c>
      <c r="D22" s="71"/>
      <c r="E22" s="212"/>
      <c r="F22" s="212"/>
      <c r="G22" s="252"/>
    </row>
    <row r="23" spans="1:8" s="74" customFormat="1" ht="15" customHeight="1" thickBot="1">
      <c r="A23" s="149" t="s">
        <v>15</v>
      </c>
      <c r="B23" s="73"/>
      <c r="C23" s="10" t="s">
        <v>225</v>
      </c>
      <c r="D23" s="71"/>
      <c r="E23" s="213"/>
      <c r="F23" s="213"/>
      <c r="G23" s="300"/>
    </row>
    <row r="24" spans="1:8" s="74" customFormat="1" ht="14.25" customHeight="1" thickBot="1">
      <c r="A24" s="80" t="s">
        <v>21</v>
      </c>
      <c r="B24" s="81"/>
      <c r="C24" s="81" t="s">
        <v>226</v>
      </c>
      <c r="D24" s="82"/>
      <c r="E24" s="288"/>
      <c r="F24" s="288"/>
      <c r="G24" s="301"/>
    </row>
    <row r="25" spans="1:8" s="74" customFormat="1" ht="13.5" customHeight="1" thickBot="1">
      <c r="A25" s="80" t="s">
        <v>181</v>
      </c>
      <c r="B25" s="81"/>
      <c r="C25" s="81" t="s">
        <v>227</v>
      </c>
      <c r="D25" s="82"/>
      <c r="E25" s="294"/>
      <c r="F25" s="294"/>
      <c r="G25" s="302"/>
      <c r="H25" s="84"/>
    </row>
    <row r="26" spans="1:8" s="68" customFormat="1" ht="13.5" customHeight="1" thickBot="1">
      <c r="A26" s="80" t="s">
        <v>41</v>
      </c>
      <c r="B26" s="77"/>
      <c r="C26" s="81" t="s">
        <v>228</v>
      </c>
      <c r="D26" s="82"/>
      <c r="E26" s="289"/>
      <c r="F26" s="289"/>
      <c r="G26" s="301"/>
    </row>
    <row r="27" spans="1:8" s="68" customFormat="1" ht="14.25" customHeight="1" thickBot="1">
      <c r="A27" s="76" t="s">
        <v>59</v>
      </c>
      <c r="B27" s="85"/>
      <c r="C27" s="81" t="s">
        <v>229</v>
      </c>
      <c r="D27" s="67">
        <f>+D28+D29</f>
        <v>0</v>
      </c>
      <c r="E27" s="67">
        <f t="shared" ref="E27:F27" si="2">+E28+E29</f>
        <v>0</v>
      </c>
      <c r="F27" s="67">
        <f t="shared" si="2"/>
        <v>0</v>
      </c>
      <c r="G27" s="301"/>
    </row>
    <row r="28" spans="1:8" s="68" customFormat="1" ht="12" customHeight="1">
      <c r="A28" s="142" t="s">
        <v>61</v>
      </c>
      <c r="B28" s="69"/>
      <c r="C28" s="86" t="s">
        <v>230</v>
      </c>
      <c r="D28" s="87"/>
      <c r="E28" s="290"/>
      <c r="F28" s="290"/>
      <c r="G28" s="299"/>
    </row>
    <row r="29" spans="1:8" s="68" customFormat="1" ht="14.25" customHeight="1" thickBot="1">
      <c r="A29" s="151" t="s">
        <v>73</v>
      </c>
      <c r="B29" s="69"/>
      <c r="C29" s="88" t="s">
        <v>231</v>
      </c>
      <c r="D29" s="124"/>
      <c r="E29" s="291"/>
      <c r="F29" s="291"/>
      <c r="G29" s="300"/>
    </row>
    <row r="30" spans="1:8" s="68" customFormat="1" ht="14.25" customHeight="1" thickBot="1">
      <c r="A30" s="90" t="s">
        <v>208</v>
      </c>
      <c r="B30" s="91"/>
      <c r="C30" s="81" t="s">
        <v>232</v>
      </c>
      <c r="D30" s="82"/>
      <c r="E30" s="288"/>
      <c r="F30" s="288"/>
      <c r="G30" s="301"/>
    </row>
    <row r="31" spans="1:8" s="74" customFormat="1" ht="13.5" customHeight="1" thickBot="1">
      <c r="A31" s="297" t="s">
        <v>89</v>
      </c>
      <c r="B31" s="217"/>
      <c r="C31" s="217" t="s">
        <v>374</v>
      </c>
      <c r="D31" s="217"/>
      <c r="E31" s="217"/>
      <c r="F31" s="298"/>
      <c r="G31" s="301"/>
    </row>
    <row r="32" spans="1:8" s="74" customFormat="1" ht="15" customHeight="1" thickBot="1">
      <c r="A32" s="90" t="s">
        <v>300</v>
      </c>
      <c r="B32" s="152"/>
      <c r="C32" s="153" t="s">
        <v>233</v>
      </c>
      <c r="D32" s="154">
        <f>SUM(D9,D19,D24,D25,D26,D27,D30)</f>
        <v>148444</v>
      </c>
      <c r="E32" s="67">
        <f>SUM(E9,E19,E24,E25,E26,E27,E30)</f>
        <v>169105</v>
      </c>
      <c r="F32" s="67">
        <f>SUM(F9,F19,F24,F25,F26,F27,F30)+F31</f>
        <v>169105</v>
      </c>
      <c r="G32" s="251">
        <f>F32/E32*100</f>
        <v>100</v>
      </c>
    </row>
    <row r="33" spans="1:7" s="74" customFormat="1" ht="15" customHeight="1">
      <c r="A33" s="92"/>
      <c r="B33" s="92"/>
      <c r="C33" s="93"/>
      <c r="D33" s="94"/>
      <c r="E33" s="95"/>
      <c r="F33" s="560" t="s">
        <v>354</v>
      </c>
      <c r="G33" s="560"/>
    </row>
    <row r="34" spans="1:7" ht="15.75" thickBot="1">
      <c r="A34" s="96"/>
      <c r="B34" s="97"/>
      <c r="C34" s="97"/>
      <c r="D34" s="97"/>
      <c r="E34" s="98"/>
      <c r="F34" s="98"/>
      <c r="G34" s="98"/>
    </row>
    <row r="35" spans="1:7" s="60" customFormat="1" ht="41.25" customHeight="1" thickBot="1">
      <c r="A35" s="99"/>
      <c r="B35" s="100"/>
      <c r="C35" s="118" t="s">
        <v>234</v>
      </c>
      <c r="D35" s="61" t="s">
        <v>490</v>
      </c>
      <c r="E35" s="62" t="s">
        <v>489</v>
      </c>
      <c r="F35" s="62" t="s">
        <v>214</v>
      </c>
      <c r="G35" s="63" t="s">
        <v>215</v>
      </c>
    </row>
    <row r="36" spans="1:7" s="69" customFormat="1" ht="15" customHeight="1" thickBot="1">
      <c r="A36" s="80" t="s">
        <v>5</v>
      </c>
      <c r="B36" s="102"/>
      <c r="C36" s="103" t="s">
        <v>235</v>
      </c>
      <c r="D36" s="79">
        <f>SUM(D37:D41)</f>
        <v>148444</v>
      </c>
      <c r="E36" s="235">
        <f>SUM(E37:E41)</f>
        <v>166299</v>
      </c>
      <c r="F36" s="235">
        <f>SUM(F37:F41)</f>
        <v>162579</v>
      </c>
      <c r="G36" s="285">
        <f>F36/E36*100</f>
        <v>97.763065322100545</v>
      </c>
    </row>
    <row r="37" spans="1:7" ht="12" customHeight="1">
      <c r="A37" s="145" t="s">
        <v>140</v>
      </c>
      <c r="B37" s="105"/>
      <c r="C37" s="19" t="s">
        <v>141</v>
      </c>
      <c r="D37" s="106">
        <v>92816</v>
      </c>
      <c r="E37" s="165">
        <v>107762</v>
      </c>
      <c r="F37" s="165">
        <v>106962</v>
      </c>
      <c r="G37" s="286">
        <f>F37/E37*100</f>
        <v>99.257623280933913</v>
      </c>
    </row>
    <row r="38" spans="1:7" ht="12" customHeight="1">
      <c r="A38" s="146" t="s">
        <v>142</v>
      </c>
      <c r="B38" s="105"/>
      <c r="C38" s="10" t="s">
        <v>143</v>
      </c>
      <c r="D38" s="107">
        <v>25715</v>
      </c>
      <c r="E38" s="241">
        <v>27919</v>
      </c>
      <c r="F38" s="241">
        <v>26859</v>
      </c>
      <c r="G38" s="286">
        <f t="shared" ref="G38:G40" si="3">F38/E38*100</f>
        <v>96.203302410544794</v>
      </c>
    </row>
    <row r="39" spans="1:7" ht="12" customHeight="1">
      <c r="A39" s="146" t="s">
        <v>144</v>
      </c>
      <c r="B39" s="105"/>
      <c r="C39" s="10" t="s">
        <v>145</v>
      </c>
      <c r="D39" s="107">
        <v>29913</v>
      </c>
      <c r="E39" s="241">
        <v>22872</v>
      </c>
      <c r="F39" s="241">
        <v>21812</v>
      </c>
      <c r="G39" s="286">
        <f t="shared" si="3"/>
        <v>95.365512416928993</v>
      </c>
    </row>
    <row r="40" spans="1:7" ht="12" customHeight="1">
      <c r="A40" s="146" t="s">
        <v>146</v>
      </c>
      <c r="B40" s="105"/>
      <c r="C40" s="10" t="s">
        <v>147</v>
      </c>
      <c r="D40" s="107"/>
      <c r="E40" s="241">
        <v>7746</v>
      </c>
      <c r="F40" s="241">
        <v>6946</v>
      </c>
      <c r="G40" s="286">
        <f t="shared" si="3"/>
        <v>89.672088820036151</v>
      </c>
    </row>
    <row r="41" spans="1:7" ht="15" customHeight="1" thickBot="1">
      <c r="A41" s="146" t="s">
        <v>148</v>
      </c>
      <c r="B41" s="105"/>
      <c r="C41" s="10" t="s">
        <v>479</v>
      </c>
      <c r="D41" s="107"/>
      <c r="E41" s="164"/>
      <c r="F41" s="132"/>
      <c r="G41" s="286"/>
    </row>
    <row r="42" spans="1:7" ht="14.25" customHeight="1" thickBot="1">
      <c r="A42" s="80" t="s">
        <v>7</v>
      </c>
      <c r="B42" s="102"/>
      <c r="C42" s="103" t="s">
        <v>243</v>
      </c>
      <c r="D42" s="79">
        <f>SUM(D43:D46)</f>
        <v>0</v>
      </c>
      <c r="E42" s="235">
        <f>SUM(E43:E46)</f>
        <v>2806</v>
      </c>
      <c r="F42" s="235">
        <f>SUM(F43:F46)</f>
        <v>2306</v>
      </c>
      <c r="G42" s="247"/>
    </row>
    <row r="43" spans="1:7" s="69" customFormat="1" ht="12" customHeight="1" thickBot="1">
      <c r="A43" s="145" t="s">
        <v>9</v>
      </c>
      <c r="C43" s="19" t="s">
        <v>167</v>
      </c>
      <c r="D43" s="106"/>
      <c r="E43" s="235">
        <v>2806</v>
      </c>
      <c r="F43" s="267">
        <v>2306</v>
      </c>
      <c r="G43" s="243">
        <f>F43/E43*100</f>
        <v>82.181040627227375</v>
      </c>
    </row>
    <row r="44" spans="1:7" ht="12" customHeight="1">
      <c r="A44" s="146" t="s">
        <v>11</v>
      </c>
      <c r="B44" s="105"/>
      <c r="C44" s="10" t="s">
        <v>168</v>
      </c>
      <c r="D44" s="107"/>
      <c r="E44" s="138"/>
      <c r="F44" s="138"/>
      <c r="G44" s="243"/>
    </row>
    <row r="45" spans="1:7" ht="12" customHeight="1">
      <c r="A45" s="146" t="s">
        <v>17</v>
      </c>
      <c r="B45" s="105"/>
      <c r="C45" s="10" t="s">
        <v>171</v>
      </c>
      <c r="D45" s="107"/>
      <c r="E45" s="138"/>
      <c r="F45" s="138"/>
      <c r="G45" s="244"/>
    </row>
    <row r="46" spans="1:7" ht="14.25" customHeight="1" thickBot="1">
      <c r="A46" s="146" t="s">
        <v>173</v>
      </c>
      <c r="B46" s="105"/>
      <c r="C46" s="10" t="s">
        <v>236</v>
      </c>
      <c r="D46" s="107"/>
      <c r="E46" s="132"/>
      <c r="F46" s="132"/>
      <c r="G46" s="245"/>
    </row>
    <row r="47" spans="1:7" ht="14.25" customHeight="1" thickBot="1">
      <c r="A47" s="80" t="s">
        <v>21</v>
      </c>
      <c r="B47" s="102"/>
      <c r="C47" s="103" t="s">
        <v>237</v>
      </c>
      <c r="D47" s="82"/>
      <c r="E47" s="136"/>
      <c r="F47" s="136"/>
      <c r="G47" s="287"/>
    </row>
    <row r="48" spans="1:7" ht="13.5" customHeight="1" thickBot="1">
      <c r="A48" s="295" t="s">
        <v>181</v>
      </c>
      <c r="B48" s="108"/>
      <c r="C48" s="136" t="s">
        <v>373</v>
      </c>
      <c r="D48" s="108"/>
      <c r="E48" s="108"/>
      <c r="F48" s="271"/>
      <c r="G48" s="109"/>
    </row>
    <row r="49" spans="1:7" ht="15" customHeight="1" thickBot="1">
      <c r="A49" s="80" t="s">
        <v>41</v>
      </c>
      <c r="B49" s="156"/>
      <c r="C49" s="157" t="s">
        <v>238</v>
      </c>
      <c r="D49" s="158">
        <f>+D36+D42+D47</f>
        <v>148444</v>
      </c>
      <c r="E49" s="235">
        <f>+E36+E42+E47</f>
        <v>169105</v>
      </c>
      <c r="F49" s="235">
        <f>+F36+F42+F47+F48</f>
        <v>164885</v>
      </c>
      <c r="G49" s="247">
        <f>F49/E49*100</f>
        <v>97.504509032849413</v>
      </c>
    </row>
    <row r="50" spans="1:7" ht="15.75" thickBot="1">
      <c r="A50" s="204"/>
      <c r="B50" s="205"/>
      <c r="C50" s="205"/>
      <c r="D50" s="205"/>
      <c r="E50" s="284"/>
      <c r="F50" s="284"/>
      <c r="G50" s="284"/>
    </row>
    <row r="51" spans="1:7" ht="15" customHeight="1" thickBot="1">
      <c r="A51" s="112" t="s">
        <v>239</v>
      </c>
      <c r="B51" s="113"/>
      <c r="C51" s="114"/>
      <c r="D51" s="115">
        <v>24</v>
      </c>
      <c r="E51" s="130">
        <v>24</v>
      </c>
      <c r="F51" s="130">
        <v>24</v>
      </c>
      <c r="G51" s="276"/>
    </row>
    <row r="52" spans="1:7" ht="14.25" customHeight="1" thickBot="1">
      <c r="A52" s="112" t="s">
        <v>240</v>
      </c>
      <c r="B52" s="113"/>
      <c r="C52" s="114"/>
      <c r="D52" s="115">
        <v>0</v>
      </c>
      <c r="E52" s="130">
        <v>0</v>
      </c>
      <c r="F52" s="130">
        <v>0</v>
      </c>
      <c r="G52" s="276"/>
    </row>
    <row r="53" spans="1:7">
      <c r="F53" s="560" t="s">
        <v>354</v>
      </c>
      <c r="G53" s="560"/>
    </row>
  </sheetData>
  <mergeCells count="6">
    <mergeCell ref="D2:G2"/>
    <mergeCell ref="F53:G53"/>
    <mergeCell ref="A3:G3"/>
    <mergeCell ref="A6:D6"/>
    <mergeCell ref="A8:C8"/>
    <mergeCell ref="F33:G33"/>
  </mergeCells>
  <pageMargins left="0.16" right="0.21" top="0.75" bottom="0.75" header="0.3" footer="0.3"/>
  <pageSetup paperSize="9" orientation="portrait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1"/>
  <sheetViews>
    <sheetView topLeftCell="A2" workbookViewId="0">
      <selection activeCell="A3" sqref="A3:G3"/>
    </sheetView>
  </sheetViews>
  <sheetFormatPr defaultRowHeight="15"/>
  <cols>
    <col min="1" max="1" width="7.85546875" style="116" customWidth="1"/>
    <col min="2" max="2" width="3.28515625" style="54" hidden="1" customWidth="1"/>
    <col min="3" max="3" width="47.5703125" style="54" customWidth="1"/>
    <col min="4" max="4" width="13.7109375" style="54" customWidth="1"/>
    <col min="5" max="5" width="11.7109375" style="54" customWidth="1"/>
    <col min="6" max="6" width="8.5703125" style="54" customWidth="1"/>
    <col min="7" max="7" width="8.85546875" style="54" customWidth="1"/>
    <col min="8" max="16384" width="9.140625" style="54"/>
  </cols>
  <sheetData>
    <row r="1" spans="1:9" s="39" customFormat="1" ht="21" hidden="1" customHeight="1" thickBot="1">
      <c r="A1" s="35"/>
      <c r="B1" s="36"/>
      <c r="C1" s="37"/>
      <c r="D1" s="38"/>
    </row>
    <row r="2" spans="1:9" s="39" customFormat="1" ht="21" customHeight="1">
      <c r="A2" s="35"/>
      <c r="B2" s="36"/>
      <c r="C2" s="37"/>
      <c r="D2" s="568" t="s">
        <v>514</v>
      </c>
      <c r="E2" s="568"/>
      <c r="F2" s="568"/>
      <c r="G2" s="568"/>
    </row>
    <row r="3" spans="1:9" s="40" customFormat="1" ht="24.75" customHeight="1" thickBot="1">
      <c r="A3" s="563" t="s">
        <v>241</v>
      </c>
      <c r="B3" s="563"/>
      <c r="C3" s="563"/>
      <c r="D3" s="563"/>
      <c r="E3" s="563"/>
      <c r="F3" s="563"/>
      <c r="G3" s="563"/>
    </row>
    <row r="4" spans="1:9" s="40" customFormat="1" ht="16.5" hidden="1" thickBot="1">
      <c r="A4" s="41" t="s">
        <v>210</v>
      </c>
      <c r="B4" s="42"/>
      <c r="C4" s="43" t="s">
        <v>211</v>
      </c>
      <c r="D4" s="44" t="s">
        <v>212</v>
      </c>
      <c r="E4" s="45"/>
      <c r="F4" s="45"/>
      <c r="G4" s="46"/>
    </row>
    <row r="5" spans="1:9" s="51" customFormat="1" ht="15.75" hidden="1" customHeight="1" thickBot="1">
      <c r="A5" s="47"/>
      <c r="B5" s="47"/>
      <c r="C5" s="47"/>
      <c r="D5" s="48" t="s">
        <v>213</v>
      </c>
      <c r="E5" s="49"/>
      <c r="F5" s="49"/>
      <c r="G5" s="50"/>
    </row>
    <row r="6" spans="1:9" ht="15.75" hidden="1" thickBot="1">
      <c r="A6" s="564"/>
      <c r="B6" s="565"/>
      <c r="C6" s="565"/>
      <c r="D6" s="565"/>
      <c r="E6" s="52"/>
      <c r="F6" s="52"/>
      <c r="G6" s="53"/>
    </row>
    <row r="7" spans="1:9" s="60" customFormat="1" ht="12.75" hidden="1" customHeight="1" thickBot="1">
      <c r="A7" s="55">
        <v>1</v>
      </c>
      <c r="B7" s="56">
        <v>2</v>
      </c>
      <c r="C7" s="56">
        <v>3</v>
      </c>
      <c r="D7" s="57">
        <v>4</v>
      </c>
      <c r="E7" s="58"/>
      <c r="F7" s="58"/>
      <c r="G7" s="59"/>
    </row>
    <row r="8" spans="1:9" s="60" customFormat="1" ht="48.75" customHeight="1" thickBot="1">
      <c r="A8" s="569" t="s">
        <v>3</v>
      </c>
      <c r="B8" s="570"/>
      <c r="C8" s="570"/>
      <c r="D8" s="61" t="s">
        <v>490</v>
      </c>
      <c r="E8" s="62" t="s">
        <v>489</v>
      </c>
      <c r="F8" s="62" t="s">
        <v>214</v>
      </c>
      <c r="G8" s="63" t="s">
        <v>215</v>
      </c>
    </row>
    <row r="9" spans="1:9" s="68" customFormat="1" ht="14.25" customHeight="1" thickBot="1">
      <c r="A9" s="64" t="s">
        <v>5</v>
      </c>
      <c r="B9" s="65"/>
      <c r="C9" s="66" t="s">
        <v>216</v>
      </c>
      <c r="D9" s="67">
        <f>SUM(D10:D17)</f>
        <v>15652</v>
      </c>
      <c r="E9" s="67">
        <f>SUM(E10:E17)</f>
        <v>16247</v>
      </c>
      <c r="F9" s="67">
        <f>SUM(F10:F17)</f>
        <v>16247</v>
      </c>
      <c r="G9" s="266">
        <f>F9/E9*100</f>
        <v>100</v>
      </c>
    </row>
    <row r="10" spans="1:9" s="68" customFormat="1" ht="12" customHeight="1">
      <c r="A10" s="149" t="s">
        <v>140</v>
      </c>
      <c r="B10" s="69"/>
      <c r="C10" s="16" t="s">
        <v>24</v>
      </c>
      <c r="D10" s="70"/>
      <c r="E10" s="242"/>
      <c r="F10" s="242"/>
      <c r="G10" s="243"/>
    </row>
    <row r="11" spans="1:9" s="68" customFormat="1" ht="12" customHeight="1">
      <c r="A11" s="149" t="s">
        <v>142</v>
      </c>
      <c r="B11" s="69"/>
      <c r="C11" s="10" t="s">
        <v>26</v>
      </c>
      <c r="D11" s="71"/>
      <c r="E11" s="253">
        <v>494</v>
      </c>
      <c r="F11" s="253">
        <v>494</v>
      </c>
      <c r="G11" s="264">
        <v>100</v>
      </c>
      <c r="I11" s="68" t="s">
        <v>217</v>
      </c>
    </row>
    <row r="12" spans="1:9" s="68" customFormat="1" ht="12" customHeight="1">
      <c r="A12" s="149" t="s">
        <v>144</v>
      </c>
      <c r="B12" s="69"/>
      <c r="C12" s="10" t="s">
        <v>28</v>
      </c>
      <c r="D12" s="71">
        <v>115</v>
      </c>
      <c r="E12" s="253">
        <v>278</v>
      </c>
      <c r="F12" s="253">
        <v>278</v>
      </c>
      <c r="G12" s="264">
        <v>100</v>
      </c>
    </row>
    <row r="13" spans="1:9" s="68" customFormat="1" ht="12" customHeight="1">
      <c r="A13" s="149" t="s">
        <v>146</v>
      </c>
      <c r="B13" s="69"/>
      <c r="C13" s="10" t="s">
        <v>30</v>
      </c>
      <c r="D13" s="71">
        <v>15537</v>
      </c>
      <c r="E13" s="263">
        <v>12335</v>
      </c>
      <c r="F13" s="263">
        <v>12335</v>
      </c>
      <c r="G13" s="264">
        <v>100</v>
      </c>
    </row>
    <row r="14" spans="1:9" s="68" customFormat="1" ht="12" customHeight="1">
      <c r="A14" s="149" t="s">
        <v>218</v>
      </c>
      <c r="B14" s="69"/>
      <c r="C14" s="17" t="s">
        <v>32</v>
      </c>
      <c r="D14" s="71"/>
      <c r="E14" s="253"/>
      <c r="F14" s="253"/>
      <c r="G14" s="264"/>
    </row>
    <row r="15" spans="1:9" s="68" customFormat="1" ht="12" customHeight="1">
      <c r="A15" s="149" t="s">
        <v>150</v>
      </c>
      <c r="B15" s="69"/>
      <c r="C15" s="10" t="s">
        <v>34</v>
      </c>
      <c r="D15" s="72"/>
      <c r="E15" s="263">
        <v>3123</v>
      </c>
      <c r="F15" s="263">
        <v>3123</v>
      </c>
      <c r="G15" s="264">
        <f>F15/E15*100</f>
        <v>100</v>
      </c>
    </row>
    <row r="16" spans="1:9" s="74" customFormat="1" ht="12" customHeight="1">
      <c r="A16" s="150" t="s">
        <v>152</v>
      </c>
      <c r="B16" s="73"/>
      <c r="C16" s="137" t="s">
        <v>219</v>
      </c>
      <c r="D16" s="75"/>
      <c r="E16" s="254"/>
      <c r="F16" s="254"/>
      <c r="G16" s="265"/>
    </row>
    <row r="17" spans="1:8" s="74" customFormat="1" ht="13.5" customHeight="1" thickBot="1">
      <c r="A17" s="149" t="s">
        <v>154</v>
      </c>
      <c r="B17" s="215"/>
      <c r="C17" s="10" t="s">
        <v>368</v>
      </c>
      <c r="D17" s="119"/>
      <c r="E17" s="253">
        <v>17</v>
      </c>
      <c r="F17" s="253">
        <v>17</v>
      </c>
      <c r="G17" s="264">
        <v>100</v>
      </c>
    </row>
    <row r="18" spans="1:8" s="68" customFormat="1" ht="15.75" customHeight="1" thickBot="1">
      <c r="A18" s="76" t="s">
        <v>7</v>
      </c>
      <c r="B18" s="77"/>
      <c r="C18" s="78" t="s">
        <v>221</v>
      </c>
      <c r="D18" s="79">
        <f>SUM(D19:D22)</f>
        <v>144232</v>
      </c>
      <c r="E18" s="235">
        <f>SUM(E19:E22)</f>
        <v>179952</v>
      </c>
      <c r="F18" s="235">
        <f>SUM(F19:F22)</f>
        <v>179952</v>
      </c>
      <c r="G18" s="274">
        <f>F18/E18*100</f>
        <v>100</v>
      </c>
    </row>
    <row r="19" spans="1:8" s="74" customFormat="1" ht="12" customHeight="1">
      <c r="A19" s="149" t="s">
        <v>9</v>
      </c>
      <c r="B19" s="73"/>
      <c r="C19" s="19" t="s">
        <v>222</v>
      </c>
      <c r="D19" s="71">
        <v>144232</v>
      </c>
      <c r="E19" s="267">
        <v>179952</v>
      </c>
      <c r="F19" s="267">
        <v>179952</v>
      </c>
      <c r="G19" s="243">
        <f>F19/E19*100</f>
        <v>100</v>
      </c>
    </row>
    <row r="20" spans="1:8" s="74" customFormat="1" ht="12" customHeight="1">
      <c r="A20" s="149" t="s">
        <v>11</v>
      </c>
      <c r="B20" s="73"/>
      <c r="C20" s="10" t="s">
        <v>223</v>
      </c>
      <c r="D20" s="71"/>
      <c r="E20" s="253"/>
      <c r="F20" s="253"/>
      <c r="G20" s="264"/>
    </row>
    <row r="21" spans="1:8" s="74" customFormat="1" ht="12" customHeight="1">
      <c r="A21" s="149" t="s">
        <v>13</v>
      </c>
      <c r="B21" s="73"/>
      <c r="C21" s="10" t="s">
        <v>224</v>
      </c>
      <c r="D21" s="71"/>
      <c r="E21" s="253"/>
      <c r="F21" s="253"/>
      <c r="G21" s="264"/>
    </row>
    <row r="22" spans="1:8" s="74" customFormat="1" ht="15" customHeight="1" thickBot="1">
      <c r="A22" s="149" t="s">
        <v>15</v>
      </c>
      <c r="B22" s="73"/>
      <c r="C22" s="10" t="s">
        <v>225</v>
      </c>
      <c r="D22" s="71"/>
      <c r="E22" s="254"/>
      <c r="F22" s="254"/>
      <c r="G22" s="277"/>
    </row>
    <row r="23" spans="1:8" s="74" customFormat="1" ht="14.25" customHeight="1" thickBot="1">
      <c r="A23" s="80" t="s">
        <v>21</v>
      </c>
      <c r="B23" s="81"/>
      <c r="C23" s="81" t="s">
        <v>226</v>
      </c>
      <c r="D23" s="82"/>
      <c r="E23" s="256"/>
      <c r="F23" s="256"/>
      <c r="G23" s="257"/>
    </row>
    <row r="24" spans="1:8" s="74" customFormat="1" ht="15.75" customHeight="1" thickBot="1">
      <c r="A24" s="80" t="s">
        <v>181</v>
      </c>
      <c r="B24" s="81"/>
      <c r="C24" s="81" t="s">
        <v>227</v>
      </c>
      <c r="D24" s="82"/>
      <c r="E24" s="256"/>
      <c r="F24" s="256"/>
      <c r="G24" s="258"/>
      <c r="H24" s="84"/>
    </row>
    <row r="25" spans="1:8" s="68" customFormat="1" ht="12" customHeight="1" thickBot="1">
      <c r="A25" s="80" t="s">
        <v>41</v>
      </c>
      <c r="B25" s="77"/>
      <c r="C25" s="81" t="s">
        <v>228</v>
      </c>
      <c r="D25" s="82"/>
      <c r="E25" s="259"/>
      <c r="F25" s="259"/>
      <c r="G25" s="255"/>
    </row>
    <row r="26" spans="1:8" s="68" customFormat="1" ht="12" customHeight="1" thickBot="1">
      <c r="A26" s="76" t="s">
        <v>59</v>
      </c>
      <c r="B26" s="85"/>
      <c r="C26" s="81" t="s">
        <v>229</v>
      </c>
      <c r="D26" s="67">
        <f>+D27+D28</f>
        <v>0</v>
      </c>
      <c r="E26" s="260">
        <f>+E27+E28</f>
        <v>0</v>
      </c>
      <c r="F26" s="260">
        <f>+F27+F28</f>
        <v>0</v>
      </c>
      <c r="G26" s="255"/>
    </row>
    <row r="27" spans="1:8" s="68" customFormat="1" ht="12" customHeight="1">
      <c r="A27" s="142" t="s">
        <v>61</v>
      </c>
      <c r="B27" s="69"/>
      <c r="C27" s="86" t="s">
        <v>230</v>
      </c>
      <c r="D27" s="87"/>
      <c r="E27" s="236"/>
      <c r="F27" s="236"/>
      <c r="G27" s="237"/>
    </row>
    <row r="28" spans="1:8" s="68" customFormat="1" ht="15" customHeight="1" thickBot="1">
      <c r="A28" s="151" t="s">
        <v>73</v>
      </c>
      <c r="B28" s="69"/>
      <c r="C28" s="88" t="s">
        <v>231</v>
      </c>
      <c r="D28" s="124"/>
      <c r="E28" s="261"/>
      <c r="F28" s="261"/>
      <c r="G28" s="262"/>
    </row>
    <row r="29" spans="1:8" s="68" customFormat="1" ht="15" customHeight="1" thickBot="1">
      <c r="A29" s="90" t="s">
        <v>208</v>
      </c>
      <c r="B29" s="91"/>
      <c r="C29" s="81" t="s">
        <v>232</v>
      </c>
      <c r="D29" s="82"/>
      <c r="E29" s="256"/>
      <c r="F29" s="256"/>
      <c r="G29" s="257"/>
    </row>
    <row r="30" spans="1:8" s="74" customFormat="1" ht="13.5" customHeight="1" thickBot="1">
      <c r="A30" s="272" t="s">
        <v>89</v>
      </c>
      <c r="B30" s="83"/>
      <c r="C30" s="217" t="s">
        <v>369</v>
      </c>
      <c r="D30" s="83"/>
      <c r="E30" s="83"/>
      <c r="F30" s="217"/>
      <c r="G30" s="203"/>
    </row>
    <row r="31" spans="1:8" s="74" customFormat="1" ht="15" customHeight="1" thickBot="1">
      <c r="A31" s="90" t="s">
        <v>300</v>
      </c>
      <c r="B31" s="152"/>
      <c r="C31" s="153" t="s">
        <v>233</v>
      </c>
      <c r="D31" s="155">
        <f>D9+D18+D23+D24+D25+D26+D29</f>
        <v>159884</v>
      </c>
      <c r="E31" s="155">
        <f>E9+E18+E23+E24+E25+E26+E29</f>
        <v>196199</v>
      </c>
      <c r="F31" s="155">
        <f>F9+F18+F23+F24+F25+F26+F29+F30</f>
        <v>196199</v>
      </c>
      <c r="G31" s="251">
        <f>F31/E31*100</f>
        <v>100</v>
      </c>
    </row>
    <row r="32" spans="1:8" s="74" customFormat="1" ht="15" customHeight="1">
      <c r="A32" s="92"/>
      <c r="B32" s="92"/>
      <c r="C32" s="93"/>
      <c r="D32" s="94"/>
      <c r="E32" s="95"/>
      <c r="F32" s="560" t="s">
        <v>354</v>
      </c>
      <c r="G32" s="560"/>
    </row>
    <row r="33" spans="1:7" ht="15.75" thickBot="1">
      <c r="A33" s="96"/>
      <c r="B33" s="97"/>
      <c r="C33" s="97"/>
      <c r="D33" s="97"/>
      <c r="E33" s="98"/>
      <c r="F33" s="98"/>
      <c r="G33" s="98"/>
    </row>
    <row r="34" spans="1:7" s="60" customFormat="1" ht="47.25" customHeight="1" thickBot="1">
      <c r="A34" s="99"/>
      <c r="B34" s="100"/>
      <c r="C34" s="101" t="s">
        <v>234</v>
      </c>
      <c r="D34" s="61" t="s">
        <v>490</v>
      </c>
      <c r="E34" s="62" t="s">
        <v>489</v>
      </c>
      <c r="F34" s="62" t="s">
        <v>214</v>
      </c>
      <c r="G34" s="63" t="s">
        <v>215</v>
      </c>
    </row>
    <row r="35" spans="1:7" s="69" customFormat="1" ht="15" customHeight="1" thickBot="1">
      <c r="A35" s="80" t="s">
        <v>5</v>
      </c>
      <c r="B35" s="102"/>
      <c r="C35" s="103" t="s">
        <v>235</v>
      </c>
      <c r="D35" s="79">
        <f>SUM(D36:D39)</f>
        <v>159884</v>
      </c>
      <c r="E35" s="79">
        <f>SUM(E36:E39)</f>
        <v>196199</v>
      </c>
      <c r="F35" s="79">
        <f>SUM(F36:F39)</f>
        <v>195638</v>
      </c>
      <c r="G35" s="246">
        <f>F35/E35*100</f>
        <v>99.714065820926706</v>
      </c>
    </row>
    <row r="36" spans="1:7" ht="12" customHeight="1">
      <c r="A36" s="145" t="s">
        <v>140</v>
      </c>
      <c r="B36" s="105"/>
      <c r="C36" s="19" t="s">
        <v>141</v>
      </c>
      <c r="D36" s="106">
        <v>89637</v>
      </c>
      <c r="E36" s="165">
        <v>112680</v>
      </c>
      <c r="F36" s="165">
        <v>112680</v>
      </c>
      <c r="G36" s="283">
        <f t="shared" ref="G36:G37" si="0">F36/E36*100</f>
        <v>100</v>
      </c>
    </row>
    <row r="37" spans="1:7" ht="12" customHeight="1">
      <c r="A37" s="146" t="s">
        <v>142</v>
      </c>
      <c r="B37" s="105"/>
      <c r="C37" s="10" t="s">
        <v>143</v>
      </c>
      <c r="D37" s="107">
        <v>26881</v>
      </c>
      <c r="E37" s="241">
        <v>26960</v>
      </c>
      <c r="F37" s="241">
        <v>26960</v>
      </c>
      <c r="G37" s="252">
        <f t="shared" si="0"/>
        <v>100</v>
      </c>
    </row>
    <row r="38" spans="1:7" ht="12" customHeight="1">
      <c r="A38" s="146" t="s">
        <v>144</v>
      </c>
      <c r="B38" s="105"/>
      <c r="C38" s="10" t="s">
        <v>145</v>
      </c>
      <c r="D38" s="107">
        <v>43366</v>
      </c>
      <c r="E38" s="241">
        <v>44973</v>
      </c>
      <c r="F38" s="241">
        <v>44973</v>
      </c>
      <c r="G38" s="252">
        <f>F38/E38*100</f>
        <v>100</v>
      </c>
    </row>
    <row r="39" spans="1:7" ht="12" customHeight="1" thickBot="1">
      <c r="A39" s="146" t="s">
        <v>146</v>
      </c>
      <c r="B39" s="105"/>
      <c r="C39" s="10" t="s">
        <v>147</v>
      </c>
      <c r="D39" s="107"/>
      <c r="E39" s="241">
        <v>11586</v>
      </c>
      <c r="F39" s="241">
        <v>11025</v>
      </c>
      <c r="G39" s="139">
        <f>F39/E39*100</f>
        <v>95.157949249093733</v>
      </c>
    </row>
    <row r="40" spans="1:7" ht="14.25" customHeight="1" thickBot="1">
      <c r="A40" s="80" t="s">
        <v>7</v>
      </c>
      <c r="B40" s="102"/>
      <c r="C40" s="103" t="s">
        <v>243</v>
      </c>
      <c r="D40" s="79">
        <f>SUM(D41:D44)</f>
        <v>0</v>
      </c>
      <c r="E40" s="79"/>
      <c r="F40" s="79"/>
      <c r="G40" s="117"/>
    </row>
    <row r="41" spans="1:7" s="69" customFormat="1" ht="12" customHeight="1">
      <c r="A41" s="145" t="s">
        <v>9</v>
      </c>
      <c r="C41" s="19" t="s">
        <v>167</v>
      </c>
      <c r="D41" s="106"/>
      <c r="E41" s="242"/>
      <c r="F41" s="242"/>
      <c r="G41" s="275">
        <v>0</v>
      </c>
    </row>
    <row r="42" spans="1:7" ht="12" customHeight="1">
      <c r="A42" s="146" t="s">
        <v>11</v>
      </c>
      <c r="B42" s="105"/>
      <c r="C42" s="10" t="s">
        <v>168</v>
      </c>
      <c r="D42" s="107"/>
      <c r="E42" s="138"/>
      <c r="F42" s="138"/>
      <c r="G42" s="139">
        <v>0</v>
      </c>
    </row>
    <row r="43" spans="1:7" ht="12" customHeight="1">
      <c r="A43" s="146" t="s">
        <v>17</v>
      </c>
      <c r="B43" s="105"/>
      <c r="C43" s="10" t="s">
        <v>171</v>
      </c>
      <c r="D43" s="107"/>
      <c r="E43" s="138"/>
      <c r="F43" s="138"/>
      <c r="G43" s="139"/>
    </row>
    <row r="44" spans="1:7" ht="14.25" customHeight="1" thickBot="1">
      <c r="A44" s="146" t="s">
        <v>173</v>
      </c>
      <c r="B44" s="105"/>
      <c r="C44" s="10" t="s">
        <v>236</v>
      </c>
      <c r="D44" s="107"/>
      <c r="E44" s="132"/>
      <c r="F44" s="132"/>
      <c r="G44" s="133"/>
    </row>
    <row r="45" spans="1:7" ht="14.25" customHeight="1" thickBot="1">
      <c r="A45" s="80" t="s">
        <v>21</v>
      </c>
      <c r="B45" s="102"/>
      <c r="C45" s="103" t="s">
        <v>237</v>
      </c>
      <c r="D45" s="82"/>
      <c r="E45" s="108"/>
      <c r="F45" s="108"/>
      <c r="G45" s="109"/>
    </row>
    <row r="46" spans="1:7" ht="13.5" customHeight="1" thickBot="1">
      <c r="A46" s="268" t="s">
        <v>181</v>
      </c>
      <c r="B46" s="269"/>
      <c r="C46" s="270" t="s">
        <v>370</v>
      </c>
      <c r="D46" s="273"/>
      <c r="E46" s="209"/>
      <c r="F46" s="271"/>
      <c r="G46" s="276">
        <v>0</v>
      </c>
    </row>
    <row r="47" spans="1:7" ht="15" customHeight="1" thickBot="1">
      <c r="A47" s="80" t="s">
        <v>41</v>
      </c>
      <c r="B47" s="156"/>
      <c r="C47" s="157" t="s">
        <v>238</v>
      </c>
      <c r="D47" s="158">
        <f>D35+D40+D46</f>
        <v>159884</v>
      </c>
      <c r="E47" s="158">
        <f>E35+E40+E46</f>
        <v>196199</v>
      </c>
      <c r="F47" s="158">
        <f>F35+F40+F46</f>
        <v>195638</v>
      </c>
      <c r="G47" s="247">
        <f>F47/E47*100</f>
        <v>99.714065820926706</v>
      </c>
    </row>
    <row r="48" spans="1:7" ht="15.75" thickBot="1">
      <c r="A48" s="204"/>
      <c r="B48" s="205"/>
      <c r="C48" s="205"/>
      <c r="D48" s="205"/>
      <c r="E48" s="206"/>
      <c r="F48" s="206"/>
      <c r="G48" s="206"/>
    </row>
    <row r="49" spans="1:7" ht="15" customHeight="1" thickBot="1">
      <c r="A49" s="112" t="s">
        <v>239</v>
      </c>
      <c r="B49" s="113"/>
      <c r="C49" s="114"/>
      <c r="D49" s="115">
        <v>45</v>
      </c>
      <c r="E49" s="130">
        <v>45</v>
      </c>
      <c r="F49" s="130">
        <v>45</v>
      </c>
      <c r="G49" s="109"/>
    </row>
    <row r="50" spans="1:7" ht="14.25" customHeight="1" thickBot="1">
      <c r="A50" s="112" t="s">
        <v>240</v>
      </c>
      <c r="B50" s="113"/>
      <c r="C50" s="114"/>
      <c r="D50" s="115">
        <v>0</v>
      </c>
      <c r="E50" s="130">
        <v>0</v>
      </c>
      <c r="F50" s="130">
        <v>0</v>
      </c>
      <c r="G50" s="109"/>
    </row>
    <row r="51" spans="1:7">
      <c r="F51" s="560" t="s">
        <v>354</v>
      </c>
      <c r="G51" s="560"/>
    </row>
  </sheetData>
  <mergeCells count="6">
    <mergeCell ref="D2:G2"/>
    <mergeCell ref="F51:G51"/>
    <mergeCell ref="A3:G3"/>
    <mergeCell ref="A6:D6"/>
    <mergeCell ref="A8:C8"/>
    <mergeCell ref="F32:G32"/>
  </mergeCells>
  <pageMargins left="0.16" right="0.21" top="0.75" bottom="0.75" header="0.3" footer="0.3"/>
  <pageSetup paperSize="9" orientation="portrait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0"/>
  <sheetViews>
    <sheetView topLeftCell="A2" workbookViewId="0">
      <selection activeCell="A3" sqref="A3:G3"/>
    </sheetView>
  </sheetViews>
  <sheetFormatPr defaultRowHeight="15"/>
  <cols>
    <col min="1" max="1" width="7.85546875" style="116" customWidth="1"/>
    <col min="2" max="2" width="3.28515625" style="54" hidden="1" customWidth="1"/>
    <col min="3" max="3" width="48.5703125" style="54" customWidth="1"/>
    <col min="4" max="4" width="13.7109375" style="54" customWidth="1"/>
    <col min="5" max="5" width="11.7109375" style="54" customWidth="1"/>
    <col min="6" max="6" width="9.7109375" style="54" customWidth="1"/>
    <col min="7" max="7" width="8.28515625" style="54" customWidth="1"/>
    <col min="8" max="16384" width="9.140625" style="54"/>
  </cols>
  <sheetData>
    <row r="1" spans="1:9" s="39" customFormat="1" ht="21" hidden="1" customHeight="1" thickBot="1">
      <c r="A1" s="35"/>
      <c r="B1" s="36"/>
      <c r="C1" s="37"/>
      <c r="D1" s="38"/>
    </row>
    <row r="2" spans="1:9" s="39" customFormat="1" ht="21" customHeight="1">
      <c r="A2" s="35"/>
      <c r="B2" s="36"/>
      <c r="C2" s="37"/>
      <c r="D2" s="562" t="s">
        <v>515</v>
      </c>
      <c r="E2" s="562"/>
      <c r="F2" s="562"/>
      <c r="G2" s="562"/>
    </row>
    <row r="3" spans="1:9" s="40" customFormat="1" ht="24.75" customHeight="1" thickBot="1">
      <c r="A3" s="563" t="s">
        <v>242</v>
      </c>
      <c r="B3" s="563"/>
      <c r="C3" s="563"/>
      <c r="D3" s="563"/>
      <c r="E3" s="563"/>
      <c r="F3" s="563"/>
      <c r="G3" s="563"/>
    </row>
    <row r="4" spans="1:9" s="40" customFormat="1" ht="16.5" hidden="1" thickBot="1">
      <c r="A4" s="41" t="s">
        <v>210</v>
      </c>
      <c r="B4" s="42"/>
      <c r="C4" s="43" t="s">
        <v>211</v>
      </c>
      <c r="D4" s="44" t="s">
        <v>212</v>
      </c>
      <c r="E4" s="45"/>
      <c r="F4" s="45"/>
      <c r="G4" s="46"/>
    </row>
    <row r="5" spans="1:9" s="51" customFormat="1" ht="15.75" hidden="1" customHeight="1" thickBot="1">
      <c r="A5" s="47"/>
      <c r="B5" s="47"/>
      <c r="C5" s="47"/>
      <c r="D5" s="48" t="s">
        <v>213</v>
      </c>
      <c r="E5" s="49"/>
      <c r="F5" s="49"/>
      <c r="G5" s="50"/>
    </row>
    <row r="6" spans="1:9" ht="15.75" hidden="1" thickBot="1">
      <c r="A6" s="564"/>
      <c r="B6" s="565"/>
      <c r="C6" s="565"/>
      <c r="D6" s="565"/>
      <c r="E6" s="52"/>
      <c r="F6" s="52"/>
      <c r="G6" s="53"/>
    </row>
    <row r="7" spans="1:9" s="60" customFormat="1" ht="12.75" hidden="1" customHeight="1" thickBot="1">
      <c r="A7" s="55">
        <v>1</v>
      </c>
      <c r="B7" s="56">
        <v>2</v>
      </c>
      <c r="C7" s="56">
        <v>3</v>
      </c>
      <c r="D7" s="57">
        <v>4</v>
      </c>
      <c r="E7" s="58"/>
      <c r="F7" s="58"/>
      <c r="G7" s="59"/>
    </row>
    <row r="8" spans="1:9" s="60" customFormat="1" ht="48.75" customHeight="1" thickBot="1">
      <c r="A8" s="571" t="s">
        <v>3</v>
      </c>
      <c r="B8" s="572"/>
      <c r="C8" s="572"/>
      <c r="D8" s="61" t="s">
        <v>490</v>
      </c>
      <c r="E8" s="62" t="s">
        <v>489</v>
      </c>
      <c r="F8" s="62" t="s">
        <v>214</v>
      </c>
      <c r="G8" s="63" t="s">
        <v>215</v>
      </c>
    </row>
    <row r="9" spans="1:9" s="68" customFormat="1" ht="14.25" customHeight="1" thickBot="1">
      <c r="A9" s="64" t="s">
        <v>5</v>
      </c>
      <c r="B9" s="65"/>
      <c r="C9" s="66" t="s">
        <v>216</v>
      </c>
      <c r="D9" s="67">
        <f>SUM(D10:D17)</f>
        <v>2966</v>
      </c>
      <c r="E9" s="67">
        <f>SUM(E10:E17)</f>
        <v>1805</v>
      </c>
      <c r="F9" s="67">
        <f>SUM(F10:F17)</f>
        <v>1805</v>
      </c>
      <c r="G9" s="246">
        <f>F9/E9*100</f>
        <v>100</v>
      </c>
    </row>
    <row r="10" spans="1:9" s="68" customFormat="1" ht="12" customHeight="1">
      <c r="A10" s="149" t="s">
        <v>140</v>
      </c>
      <c r="B10" s="69"/>
      <c r="C10" s="16" t="s">
        <v>24</v>
      </c>
      <c r="D10" s="70"/>
      <c r="E10" s="210"/>
      <c r="F10" s="210"/>
      <c r="G10" s="211"/>
    </row>
    <row r="11" spans="1:9" s="68" customFormat="1" ht="12" customHeight="1">
      <c r="A11" s="149" t="s">
        <v>142</v>
      </c>
      <c r="B11" s="69"/>
      <c r="C11" s="10" t="s">
        <v>26</v>
      </c>
      <c r="D11" s="71">
        <v>283</v>
      </c>
      <c r="E11" s="212">
        <v>582</v>
      </c>
      <c r="F11" s="212">
        <v>582</v>
      </c>
      <c r="G11" s="211">
        <v>100</v>
      </c>
      <c r="I11" s="68" t="s">
        <v>217</v>
      </c>
    </row>
    <row r="12" spans="1:9" s="68" customFormat="1" ht="12" customHeight="1">
      <c r="A12" s="149" t="s">
        <v>144</v>
      </c>
      <c r="B12" s="69"/>
      <c r="C12" s="10" t="s">
        <v>28</v>
      </c>
      <c r="D12" s="71">
        <v>1900</v>
      </c>
      <c r="E12" s="212">
        <v>992</v>
      </c>
      <c r="F12" s="212">
        <v>992</v>
      </c>
      <c r="G12" s="211">
        <f t="shared" ref="G12:G13" si="0">F12/E12*100</f>
        <v>100</v>
      </c>
    </row>
    <row r="13" spans="1:9" s="68" customFormat="1" ht="12" customHeight="1">
      <c r="A13" s="149" t="s">
        <v>146</v>
      </c>
      <c r="B13" s="69"/>
      <c r="C13" s="10" t="s">
        <v>30</v>
      </c>
      <c r="D13" s="71">
        <v>783</v>
      </c>
      <c r="E13" s="212">
        <v>231</v>
      </c>
      <c r="F13" s="212">
        <v>231</v>
      </c>
      <c r="G13" s="211">
        <f t="shared" si="0"/>
        <v>100</v>
      </c>
    </row>
    <row r="14" spans="1:9" s="68" customFormat="1" ht="12" customHeight="1">
      <c r="A14" s="149" t="s">
        <v>218</v>
      </c>
      <c r="B14" s="69"/>
      <c r="C14" s="17" t="s">
        <v>32</v>
      </c>
      <c r="D14" s="71"/>
      <c r="E14" s="212"/>
      <c r="F14" s="212"/>
      <c r="G14" s="211"/>
    </row>
    <row r="15" spans="1:9" s="68" customFormat="1" ht="12" customHeight="1">
      <c r="A15" s="149" t="s">
        <v>150</v>
      </c>
      <c r="B15" s="69"/>
      <c r="C15" s="10" t="s">
        <v>34</v>
      </c>
      <c r="D15" s="72"/>
      <c r="E15" s="212"/>
      <c r="F15" s="212"/>
      <c r="G15" s="211"/>
    </row>
    <row r="16" spans="1:9" s="74" customFormat="1" ht="12" customHeight="1">
      <c r="A16" s="149" t="s">
        <v>152</v>
      </c>
      <c r="B16" s="73"/>
      <c r="C16" s="10" t="s">
        <v>367</v>
      </c>
      <c r="D16" s="71"/>
      <c r="E16" s="212"/>
      <c r="F16" s="212"/>
      <c r="G16" s="211"/>
    </row>
    <row r="17" spans="1:8" s="74" customFormat="1" ht="12.75" customHeight="1" thickBot="1">
      <c r="A17" s="150" t="s">
        <v>154</v>
      </c>
      <c r="B17" s="73"/>
      <c r="C17" s="17" t="s">
        <v>366</v>
      </c>
      <c r="D17" s="75"/>
      <c r="E17" s="213"/>
      <c r="F17" s="213"/>
      <c r="G17" s="211"/>
    </row>
    <row r="18" spans="1:8" s="68" customFormat="1" ht="18.75" customHeight="1" thickBot="1">
      <c r="A18" s="207" t="s">
        <v>7</v>
      </c>
      <c r="B18" s="77"/>
      <c r="C18" s="78" t="s">
        <v>221</v>
      </c>
      <c r="D18" s="79">
        <f>SUM(D19:D22)</f>
        <v>29678</v>
      </c>
      <c r="E18" s="79">
        <f t="shared" ref="E18:F18" si="1">SUM(E19:E22)</f>
        <v>30694</v>
      </c>
      <c r="F18" s="79">
        <f t="shared" si="1"/>
        <v>30694</v>
      </c>
      <c r="G18" s="246">
        <f>F18/E18*100</f>
        <v>100</v>
      </c>
    </row>
    <row r="19" spans="1:8" s="74" customFormat="1" ht="12" customHeight="1">
      <c r="A19" s="149" t="s">
        <v>9</v>
      </c>
      <c r="B19" s="73"/>
      <c r="C19" s="19" t="s">
        <v>222</v>
      </c>
      <c r="D19" s="71">
        <v>29678</v>
      </c>
      <c r="E19" s="249">
        <v>28894</v>
      </c>
      <c r="F19" s="249">
        <v>28344</v>
      </c>
      <c r="G19" s="250">
        <f>F19/E19*100</f>
        <v>98.096490620890151</v>
      </c>
    </row>
    <row r="20" spans="1:8" s="74" customFormat="1" ht="12" customHeight="1">
      <c r="A20" s="149" t="s">
        <v>11</v>
      </c>
      <c r="B20" s="73"/>
      <c r="C20" s="10" t="s">
        <v>223</v>
      </c>
      <c r="D20" s="71"/>
      <c r="E20" s="249">
        <v>1800</v>
      </c>
      <c r="F20" s="249">
        <v>2350</v>
      </c>
      <c r="G20" s="250">
        <f>F20/E20*100</f>
        <v>130.55555555555557</v>
      </c>
    </row>
    <row r="21" spans="1:8" s="74" customFormat="1" ht="12" customHeight="1">
      <c r="A21" s="149" t="s">
        <v>13</v>
      </c>
      <c r="B21" s="73"/>
      <c r="C21" s="10" t="s">
        <v>224</v>
      </c>
      <c r="D21" s="71"/>
      <c r="E21" s="215"/>
      <c r="F21" s="215"/>
      <c r="G21" s="250"/>
    </row>
    <row r="22" spans="1:8" s="74" customFormat="1" ht="13.5" customHeight="1" thickBot="1">
      <c r="A22" s="149" t="s">
        <v>15</v>
      </c>
      <c r="B22" s="73"/>
      <c r="C22" s="10" t="s">
        <v>225</v>
      </c>
      <c r="D22" s="71"/>
      <c r="E22" s="216"/>
      <c r="F22" s="216"/>
      <c r="G22" s="250"/>
    </row>
    <row r="23" spans="1:8" s="74" customFormat="1" ht="13.5" customHeight="1" thickBot="1">
      <c r="A23" s="80" t="s">
        <v>21</v>
      </c>
      <c r="B23" s="81"/>
      <c r="C23" s="81" t="s">
        <v>226</v>
      </c>
      <c r="D23" s="82"/>
      <c r="E23" s="217"/>
      <c r="F23" s="217"/>
      <c r="G23" s="203"/>
    </row>
    <row r="24" spans="1:8" s="74" customFormat="1" ht="12" customHeight="1" thickBot="1">
      <c r="A24" s="80" t="s">
        <v>181</v>
      </c>
      <c r="B24" s="81"/>
      <c r="C24" s="81" t="s">
        <v>227</v>
      </c>
      <c r="D24" s="82"/>
      <c r="E24" s="217"/>
      <c r="F24" s="217"/>
      <c r="G24" s="218"/>
      <c r="H24" s="84"/>
    </row>
    <row r="25" spans="1:8" s="68" customFormat="1" ht="12" customHeight="1" thickBot="1">
      <c r="A25" s="80" t="s">
        <v>41</v>
      </c>
      <c r="B25" s="77"/>
      <c r="C25" s="81" t="s">
        <v>228</v>
      </c>
      <c r="D25" s="82"/>
      <c r="E25" s="219"/>
      <c r="F25" s="219"/>
      <c r="G25" s="104"/>
    </row>
    <row r="26" spans="1:8" s="68" customFormat="1" ht="15" customHeight="1" thickBot="1">
      <c r="A26" s="207" t="s">
        <v>59</v>
      </c>
      <c r="B26" s="85"/>
      <c r="C26" s="81" t="s">
        <v>229</v>
      </c>
      <c r="D26" s="67">
        <f>+D27+D28</f>
        <v>0</v>
      </c>
      <c r="E26" s="67">
        <f t="shared" ref="E26:F26" si="2">+E27+E28</f>
        <v>0</v>
      </c>
      <c r="F26" s="67">
        <f t="shared" si="2"/>
        <v>0</v>
      </c>
      <c r="G26" s="104"/>
    </row>
    <row r="27" spans="1:8" s="68" customFormat="1" ht="12" customHeight="1">
      <c r="A27" s="142" t="s">
        <v>61</v>
      </c>
      <c r="B27" s="69"/>
      <c r="C27" s="86" t="s">
        <v>230</v>
      </c>
      <c r="D27" s="87"/>
      <c r="E27" s="110"/>
      <c r="F27" s="110"/>
      <c r="G27" s="111"/>
    </row>
    <row r="28" spans="1:8" s="68" customFormat="1" ht="12" customHeight="1" thickBot="1">
      <c r="A28" s="151" t="s">
        <v>73</v>
      </c>
      <c r="B28" s="69"/>
      <c r="C28" s="88" t="s">
        <v>231</v>
      </c>
      <c r="D28" s="89"/>
      <c r="E28" s="128"/>
      <c r="F28" s="128"/>
      <c r="G28" s="220"/>
    </row>
    <row r="29" spans="1:8" s="74" customFormat="1" ht="12" customHeight="1" thickBot="1">
      <c r="A29" s="90" t="s">
        <v>208</v>
      </c>
      <c r="B29" s="91"/>
      <c r="C29" s="81" t="s">
        <v>232</v>
      </c>
      <c r="D29" s="82"/>
      <c r="E29" s="217"/>
      <c r="F29" s="217"/>
      <c r="G29" s="203"/>
    </row>
    <row r="30" spans="1:8" s="74" customFormat="1" ht="15" customHeight="1" thickBot="1">
      <c r="A30" s="90" t="s">
        <v>89</v>
      </c>
      <c r="B30" s="152"/>
      <c r="C30" s="153" t="s">
        <v>233</v>
      </c>
      <c r="D30" s="155">
        <f>D9+D18+D23+D24+D25+D26+D29</f>
        <v>32644</v>
      </c>
      <c r="E30" s="155">
        <f t="shared" ref="E30:F30" si="3">E9+E18+E23+E24+E25+E26+E29</f>
        <v>32499</v>
      </c>
      <c r="F30" s="248">
        <f t="shared" si="3"/>
        <v>32499</v>
      </c>
      <c r="G30" s="251">
        <f>F30/E30*100</f>
        <v>100</v>
      </c>
    </row>
    <row r="31" spans="1:8" s="74" customFormat="1" ht="15" customHeight="1">
      <c r="A31" s="221"/>
      <c r="B31" s="221"/>
      <c r="C31" s="222"/>
      <c r="D31" s="223"/>
      <c r="E31" s="224"/>
      <c r="F31" s="560" t="s">
        <v>354</v>
      </c>
      <c r="G31" s="560"/>
    </row>
    <row r="32" spans="1:8" ht="15.75" thickBot="1">
      <c r="A32" s="225"/>
      <c r="B32" s="226"/>
      <c r="C32" s="226"/>
      <c r="D32" s="226"/>
      <c r="E32" s="227"/>
    </row>
    <row r="33" spans="1:7" s="60" customFormat="1" ht="39" customHeight="1" thickBot="1">
      <c r="A33" s="228"/>
      <c r="B33" s="208"/>
      <c r="C33" s="208" t="s">
        <v>234</v>
      </c>
      <c r="D33" s="61" t="s">
        <v>490</v>
      </c>
      <c r="E33" s="62" t="s">
        <v>489</v>
      </c>
      <c r="F33" s="62" t="s">
        <v>214</v>
      </c>
      <c r="G33" s="63" t="s">
        <v>215</v>
      </c>
    </row>
    <row r="34" spans="1:7" s="69" customFormat="1" ht="15" customHeight="1" thickBot="1">
      <c r="A34" s="80" t="s">
        <v>5</v>
      </c>
      <c r="B34" s="102"/>
      <c r="C34" s="103" t="s">
        <v>235</v>
      </c>
      <c r="D34" s="79">
        <f>SUM(D35:D39)</f>
        <v>32644</v>
      </c>
      <c r="E34" s="79">
        <f t="shared" ref="E34" si="4">SUM(E35:E39)</f>
        <v>30699</v>
      </c>
      <c r="F34" s="79">
        <f>F35+F36+F37</f>
        <v>30562</v>
      </c>
      <c r="G34" s="246">
        <f>F34/E34*100</f>
        <v>99.553731391902005</v>
      </c>
    </row>
    <row r="35" spans="1:7" ht="13.5" customHeight="1">
      <c r="A35" s="145" t="s">
        <v>140</v>
      </c>
      <c r="B35" s="105"/>
      <c r="C35" s="19" t="s">
        <v>141</v>
      </c>
      <c r="D35" s="106">
        <v>8559</v>
      </c>
      <c r="E35" s="134">
        <v>9371</v>
      </c>
      <c r="F35" s="134">
        <v>9371</v>
      </c>
      <c r="G35" s="238">
        <f>F35/E35*100</f>
        <v>100</v>
      </c>
    </row>
    <row r="36" spans="1:7" ht="12" customHeight="1">
      <c r="A36" s="146" t="s">
        <v>142</v>
      </c>
      <c r="B36" s="105"/>
      <c r="C36" s="10" t="s">
        <v>143</v>
      </c>
      <c r="D36" s="107">
        <v>2569</v>
      </c>
      <c r="E36" s="241">
        <v>2396</v>
      </c>
      <c r="F36" s="138">
        <v>2259</v>
      </c>
      <c r="G36" s="238">
        <f>F36/E36*100</f>
        <v>94.282136894824703</v>
      </c>
    </row>
    <row r="37" spans="1:7" ht="12" customHeight="1">
      <c r="A37" s="146" t="s">
        <v>144</v>
      </c>
      <c r="B37" s="105"/>
      <c r="C37" s="10" t="s">
        <v>145</v>
      </c>
      <c r="D37" s="107">
        <v>21516</v>
      </c>
      <c r="E37" s="241">
        <v>18932</v>
      </c>
      <c r="F37" s="241">
        <v>18932</v>
      </c>
      <c r="G37" s="238">
        <f>F37/E37*100</f>
        <v>100</v>
      </c>
    </row>
    <row r="38" spans="1:7" ht="12" customHeight="1">
      <c r="A38" s="146" t="s">
        <v>146</v>
      </c>
      <c r="B38" s="105"/>
      <c r="C38" s="10" t="s">
        <v>147</v>
      </c>
      <c r="D38" s="107"/>
      <c r="E38" s="138"/>
      <c r="F38" s="138"/>
      <c r="G38" s="239"/>
    </row>
    <row r="39" spans="1:7" ht="12" customHeight="1" thickBot="1">
      <c r="A39" s="146" t="s">
        <v>148</v>
      </c>
      <c r="B39" s="105"/>
      <c r="C39" s="10" t="s">
        <v>149</v>
      </c>
      <c r="D39" s="107"/>
      <c r="E39" s="132"/>
      <c r="F39" s="132"/>
      <c r="G39" s="240"/>
    </row>
    <row r="40" spans="1:7" ht="14.25" customHeight="1" thickBot="1">
      <c r="A40" s="80" t="s">
        <v>7</v>
      </c>
      <c r="B40" s="102"/>
      <c r="C40" s="103" t="s">
        <v>243</v>
      </c>
      <c r="D40" s="79">
        <f>SUM(D41:D44)</f>
        <v>0</v>
      </c>
      <c r="E40" s="79">
        <f>E41</f>
        <v>1800</v>
      </c>
      <c r="F40" s="235">
        <f t="shared" ref="F40" si="5">SUM(F41:F44)</f>
        <v>1301</v>
      </c>
      <c r="G40" s="131">
        <f>F40/E40*100</f>
        <v>72.277777777777771</v>
      </c>
    </row>
    <row r="41" spans="1:7" s="69" customFormat="1" ht="12" customHeight="1">
      <c r="A41" s="145" t="s">
        <v>9</v>
      </c>
      <c r="C41" s="19" t="s">
        <v>167</v>
      </c>
      <c r="D41" s="106"/>
      <c r="E41" s="214">
        <v>1800</v>
      </c>
      <c r="F41" s="242">
        <v>1301</v>
      </c>
      <c r="G41" s="243">
        <f>F41/E41*100</f>
        <v>72.277777777777771</v>
      </c>
    </row>
    <row r="42" spans="1:7" ht="12" customHeight="1">
      <c r="A42" s="146" t="s">
        <v>11</v>
      </c>
      <c r="B42" s="105"/>
      <c r="C42" s="10" t="s">
        <v>168</v>
      </c>
      <c r="D42" s="107">
        <v>0</v>
      </c>
      <c r="E42" s="229"/>
      <c r="F42" s="138"/>
      <c r="G42" s="244"/>
    </row>
    <row r="43" spans="1:7" ht="12" customHeight="1">
      <c r="A43" s="146" t="s">
        <v>17</v>
      </c>
      <c r="B43" s="105"/>
      <c r="C43" s="10" t="s">
        <v>171</v>
      </c>
      <c r="D43" s="107"/>
      <c r="E43" s="229"/>
      <c r="F43" s="138"/>
      <c r="G43" s="244"/>
    </row>
    <row r="44" spans="1:7" ht="14.25" customHeight="1" thickBot="1">
      <c r="A44" s="146" t="s">
        <v>173</v>
      </c>
      <c r="B44" s="105"/>
      <c r="C44" s="10" t="s">
        <v>236</v>
      </c>
      <c r="D44" s="107"/>
      <c r="E44" s="230"/>
      <c r="F44" s="132"/>
      <c r="G44" s="245"/>
    </row>
    <row r="45" spans="1:7" ht="13.5" customHeight="1" thickBot="1">
      <c r="A45" s="80" t="s">
        <v>21</v>
      </c>
      <c r="B45" s="102"/>
      <c r="C45" s="103" t="s">
        <v>237</v>
      </c>
      <c r="D45" s="82"/>
      <c r="E45" s="231"/>
      <c r="F45" s="231"/>
      <c r="G45" s="159"/>
    </row>
    <row r="46" spans="1:7" ht="15" customHeight="1" thickBot="1">
      <c r="A46" s="80" t="s">
        <v>181</v>
      </c>
      <c r="B46" s="156"/>
      <c r="C46" s="157" t="s">
        <v>238</v>
      </c>
      <c r="D46" s="158">
        <f>D34+D40+D45</f>
        <v>32644</v>
      </c>
      <c r="E46" s="158">
        <f t="shared" ref="E46:F46" si="6">E34+E40+E45</f>
        <v>32499</v>
      </c>
      <c r="F46" s="158">
        <f t="shared" si="6"/>
        <v>31863</v>
      </c>
      <c r="G46" s="247">
        <f>F46/E46*100</f>
        <v>98.043016708206409</v>
      </c>
    </row>
    <row r="47" spans="1:7" ht="15.75" thickBot="1">
      <c r="A47" s="232"/>
      <c r="B47" s="233"/>
      <c r="C47" s="233"/>
      <c r="D47" s="233"/>
      <c r="E47" s="234"/>
      <c r="F47" s="234"/>
      <c r="G47" s="234"/>
    </row>
    <row r="48" spans="1:7" ht="15" customHeight="1" thickBot="1">
      <c r="A48" s="112" t="s">
        <v>239</v>
      </c>
      <c r="B48" s="113"/>
      <c r="C48" s="114"/>
      <c r="D48" s="115" t="s">
        <v>244</v>
      </c>
      <c r="E48" s="130">
        <v>3.75</v>
      </c>
      <c r="F48" s="130">
        <v>3.75</v>
      </c>
      <c r="G48" s="159"/>
    </row>
    <row r="49" spans="1:7" ht="14.25" customHeight="1" thickBot="1">
      <c r="A49" s="112" t="s">
        <v>240</v>
      </c>
      <c r="B49" s="113"/>
      <c r="C49" s="114"/>
      <c r="D49" s="115">
        <v>0</v>
      </c>
      <c r="E49" s="130">
        <v>0</v>
      </c>
      <c r="F49" s="130">
        <v>0</v>
      </c>
      <c r="G49" s="159"/>
    </row>
    <row r="50" spans="1:7">
      <c r="F50" s="560" t="s">
        <v>354</v>
      </c>
      <c r="G50" s="560"/>
    </row>
  </sheetData>
  <mergeCells count="6">
    <mergeCell ref="D2:G2"/>
    <mergeCell ref="A3:G3"/>
    <mergeCell ref="A6:D6"/>
    <mergeCell ref="A8:C8"/>
    <mergeCell ref="F50:G50"/>
    <mergeCell ref="F31:G31"/>
  </mergeCells>
  <pageMargins left="0.16" right="0.21" top="0.75" bottom="0.75" header="0.3" footer="0.3"/>
  <pageSetup paperSize="9" orientation="portrait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B2" sqref="B2"/>
    </sheetView>
  </sheetViews>
  <sheetFormatPr defaultRowHeight="15"/>
  <cols>
    <col min="1" max="1" width="37.7109375" customWidth="1"/>
    <col min="2" max="2" width="14.42578125" customWidth="1"/>
    <col min="3" max="3" width="16.140625" customWidth="1"/>
    <col min="4" max="4" width="13" customWidth="1"/>
    <col min="5" max="5" width="9.7109375" customWidth="1"/>
  </cols>
  <sheetData>
    <row r="1" spans="1:5">
      <c r="B1" s="573" t="s">
        <v>516</v>
      </c>
      <c r="C1" s="573"/>
      <c r="D1" s="573"/>
      <c r="E1" s="573"/>
    </row>
    <row r="2" spans="1:5" ht="15.75" thickBot="1"/>
    <row r="3" spans="1:5" ht="38.25">
      <c r="A3" s="167" t="s">
        <v>352</v>
      </c>
      <c r="B3" s="168" t="s">
        <v>490</v>
      </c>
      <c r="C3" s="169" t="s">
        <v>489</v>
      </c>
      <c r="D3" s="169" t="s">
        <v>214</v>
      </c>
      <c r="E3" s="170" t="s">
        <v>215</v>
      </c>
    </row>
    <row r="4" spans="1:5" ht="26.25">
      <c r="A4" s="279" t="s">
        <v>371</v>
      </c>
      <c r="B4" s="172">
        <v>5080</v>
      </c>
      <c r="C4" s="172">
        <v>5080</v>
      </c>
      <c r="D4" s="172">
        <v>1097</v>
      </c>
      <c r="E4" s="278">
        <f>D4/C4*100</f>
        <v>21.594488188976378</v>
      </c>
    </row>
    <row r="5" spans="1:5">
      <c r="A5" s="171" t="s">
        <v>494</v>
      </c>
      <c r="B5" s="172">
        <v>6401</v>
      </c>
      <c r="C5" s="172">
        <v>6401</v>
      </c>
      <c r="D5" s="172">
        <v>12000</v>
      </c>
      <c r="E5" s="278">
        <f t="shared" ref="E5:E9" si="0">D5/C5*100</f>
        <v>187.47070770192158</v>
      </c>
    </row>
    <row r="6" spans="1:5">
      <c r="A6" s="171" t="s">
        <v>495</v>
      </c>
      <c r="B6" s="172">
        <v>5080</v>
      </c>
      <c r="C6" s="172">
        <v>5080</v>
      </c>
      <c r="D6" s="172">
        <v>6788</v>
      </c>
      <c r="E6" s="278"/>
    </row>
    <row r="7" spans="1:5">
      <c r="A7" s="171" t="s">
        <v>496</v>
      </c>
      <c r="B7" s="172">
        <v>17526</v>
      </c>
      <c r="C7" s="172">
        <v>17526</v>
      </c>
      <c r="D7" s="172">
        <v>1270</v>
      </c>
      <c r="E7" s="278">
        <f t="shared" si="0"/>
        <v>7.2463768115942031</v>
      </c>
    </row>
    <row r="8" spans="1:5">
      <c r="A8" s="171" t="s">
        <v>497</v>
      </c>
      <c r="B8" s="172"/>
      <c r="C8" s="172">
        <v>22737</v>
      </c>
      <c r="D8" s="172">
        <v>22737</v>
      </c>
      <c r="E8" s="278">
        <f t="shared" si="0"/>
        <v>100</v>
      </c>
    </row>
    <row r="9" spans="1:5">
      <c r="A9" s="171" t="s">
        <v>498</v>
      </c>
      <c r="B9" s="172"/>
      <c r="C9" s="172">
        <v>12500</v>
      </c>
      <c r="D9" s="172">
        <v>12500</v>
      </c>
      <c r="E9" s="278">
        <f t="shared" si="0"/>
        <v>100</v>
      </c>
    </row>
    <row r="10" spans="1:5">
      <c r="A10" s="174" t="s">
        <v>355</v>
      </c>
      <c r="B10" s="178">
        <f>SUM(B4:B9)</f>
        <v>34087</v>
      </c>
      <c r="C10" s="172">
        <f>SUM(C4:C9)</f>
        <v>69324</v>
      </c>
      <c r="D10" s="172">
        <f>SUM(D4:D9)</f>
        <v>56392</v>
      </c>
      <c r="E10" s="280">
        <f t="shared" ref="E10" si="1">D10/C10*100</f>
        <v>81.345565749235476</v>
      </c>
    </row>
    <row r="11" spans="1:5">
      <c r="A11" s="175"/>
      <c r="B11" s="173"/>
      <c r="C11" s="172"/>
      <c r="D11" s="172"/>
      <c r="E11" s="281"/>
    </row>
    <row r="12" spans="1:5">
      <c r="A12" s="176" t="s">
        <v>356</v>
      </c>
      <c r="B12" s="173"/>
      <c r="C12" s="172"/>
      <c r="D12" s="172"/>
      <c r="E12" s="281"/>
    </row>
    <row r="13" spans="1:5">
      <c r="A13" s="171" t="s">
        <v>499</v>
      </c>
      <c r="B13" s="172">
        <v>7620</v>
      </c>
      <c r="C13" s="172">
        <v>7620</v>
      </c>
      <c r="D13" s="172">
        <v>7620</v>
      </c>
      <c r="E13" s="278">
        <f t="shared" ref="E13:E19" si="2">D13/C13*100</f>
        <v>100</v>
      </c>
    </row>
    <row r="14" spans="1:5">
      <c r="A14" s="171" t="s">
        <v>500</v>
      </c>
      <c r="B14" s="172"/>
      <c r="C14" s="172">
        <v>1123</v>
      </c>
      <c r="D14" s="172">
        <v>1123</v>
      </c>
      <c r="E14" s="278"/>
    </row>
    <row r="15" spans="1:5">
      <c r="A15" s="171" t="s">
        <v>501</v>
      </c>
      <c r="B15" s="172">
        <v>29294</v>
      </c>
      <c r="C15" s="172">
        <v>29294</v>
      </c>
      <c r="D15" s="172">
        <v>29988</v>
      </c>
      <c r="E15" s="278">
        <f t="shared" si="2"/>
        <v>102.36908581962176</v>
      </c>
    </row>
    <row r="16" spans="1:5">
      <c r="A16" s="171" t="s">
        <v>502</v>
      </c>
      <c r="B16" s="172"/>
      <c r="C16" s="172">
        <v>4710</v>
      </c>
      <c r="D16" s="172">
        <v>4710</v>
      </c>
      <c r="E16" s="278"/>
    </row>
    <row r="17" spans="1:5">
      <c r="A17" s="171" t="s">
        <v>503</v>
      </c>
      <c r="B17" s="172"/>
      <c r="C17" s="172">
        <v>3302</v>
      </c>
      <c r="D17" s="172">
        <v>3302</v>
      </c>
      <c r="E17" s="278">
        <f t="shared" si="2"/>
        <v>100</v>
      </c>
    </row>
    <row r="18" spans="1:5">
      <c r="A18" s="282" t="s">
        <v>504</v>
      </c>
      <c r="B18" s="172"/>
      <c r="C18" s="172">
        <v>1367</v>
      </c>
      <c r="D18" s="172">
        <v>1367</v>
      </c>
      <c r="E18" s="278"/>
    </row>
    <row r="19" spans="1:5" ht="15.75" thickBot="1">
      <c r="A19" s="177" t="s">
        <v>355</v>
      </c>
      <c r="B19" s="172">
        <f>SUM(B13:B18)</f>
        <v>36914</v>
      </c>
      <c r="C19" s="172">
        <f>SUM(C13:C18)</f>
        <v>47416</v>
      </c>
      <c r="D19" s="172">
        <f>SUM(D13:D18)</f>
        <v>48110</v>
      </c>
      <c r="E19" s="280">
        <f t="shared" si="2"/>
        <v>101.46364096507507</v>
      </c>
    </row>
    <row r="20" spans="1:5">
      <c r="A20" s="166"/>
      <c r="B20" s="166"/>
      <c r="C20" s="166"/>
      <c r="D20" s="561" t="s">
        <v>354</v>
      </c>
      <c r="E20" s="561"/>
    </row>
    <row r="21" spans="1:5">
      <c r="A21" s="166"/>
      <c r="B21" s="166"/>
      <c r="C21" s="166"/>
      <c r="D21" s="166"/>
      <c r="E21" s="166"/>
    </row>
    <row r="22" spans="1:5">
      <c r="A22" s="166"/>
      <c r="B22" s="166"/>
      <c r="C22" s="166"/>
      <c r="D22" s="166"/>
      <c r="E22" s="166"/>
    </row>
    <row r="23" spans="1:5">
      <c r="A23" s="166"/>
      <c r="B23" s="166"/>
      <c r="C23" s="166"/>
      <c r="D23" s="166"/>
      <c r="E23" s="166"/>
    </row>
    <row r="24" spans="1:5">
      <c r="A24" s="166"/>
      <c r="B24" s="166"/>
      <c r="C24" s="166"/>
    </row>
    <row r="25" spans="1:5">
      <c r="A25" s="166"/>
      <c r="B25" s="166"/>
      <c r="C25" s="166"/>
      <c r="D25" s="166"/>
      <c r="E25" s="166"/>
    </row>
    <row r="26" spans="1:5">
      <c r="A26" s="166"/>
      <c r="B26" s="166"/>
      <c r="C26" s="166"/>
      <c r="D26" s="166"/>
      <c r="E26" s="166"/>
    </row>
    <row r="27" spans="1:5">
      <c r="A27" s="166"/>
      <c r="B27" s="166"/>
      <c r="C27" s="166"/>
      <c r="D27" s="166"/>
      <c r="E27" s="166"/>
    </row>
    <row r="28" spans="1:5">
      <c r="A28" s="166"/>
      <c r="B28" s="166"/>
      <c r="C28" s="166"/>
      <c r="D28" s="166"/>
      <c r="E28" s="166"/>
    </row>
    <row r="29" spans="1:5">
      <c r="A29" s="166"/>
      <c r="B29" s="166"/>
      <c r="C29" s="166"/>
      <c r="D29" s="166"/>
      <c r="E29" s="166"/>
    </row>
    <row r="30" spans="1:5">
      <c r="A30" s="166"/>
      <c r="B30" s="166"/>
      <c r="C30" s="166"/>
      <c r="D30" s="166"/>
      <c r="E30" s="166"/>
    </row>
    <row r="31" spans="1:5">
      <c r="A31" s="166"/>
      <c r="B31" s="166"/>
      <c r="C31" s="166"/>
      <c r="D31" s="166"/>
      <c r="E31" s="166"/>
    </row>
    <row r="32" spans="1:5">
      <c r="A32" s="166"/>
      <c r="B32" s="166"/>
      <c r="C32" s="166"/>
      <c r="D32" s="166"/>
      <c r="E32" s="166"/>
    </row>
    <row r="33" spans="1:5">
      <c r="A33" s="166"/>
      <c r="B33" s="166"/>
      <c r="C33" s="166"/>
      <c r="D33" s="166"/>
      <c r="E33" s="166"/>
    </row>
    <row r="34" spans="1:5">
      <c r="A34" s="166"/>
      <c r="B34" s="166"/>
      <c r="C34" s="166"/>
      <c r="D34" s="166"/>
      <c r="E34" s="166"/>
    </row>
    <row r="35" spans="1:5">
      <c r="A35" s="166"/>
      <c r="B35" s="166"/>
      <c r="C35" s="166"/>
      <c r="D35" s="166"/>
      <c r="E35" s="166"/>
    </row>
  </sheetData>
  <mergeCells count="2">
    <mergeCell ref="D20:E20"/>
    <mergeCell ref="B1:E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A2" sqref="A2:E2"/>
    </sheetView>
  </sheetViews>
  <sheetFormatPr defaultRowHeight="15.75"/>
  <cols>
    <col min="1" max="1" width="4.140625" style="303" customWidth="1"/>
    <col min="2" max="2" width="24.7109375" style="303" customWidth="1"/>
    <col min="3" max="3" width="16.5703125" style="303" customWidth="1"/>
    <col min="4" max="4" width="18.7109375" style="303" customWidth="1"/>
    <col min="5" max="5" width="20" style="303" customWidth="1"/>
    <col min="6" max="16384" width="9.140625" style="303"/>
  </cols>
  <sheetData>
    <row r="1" spans="1:5" ht="16.5" thickBot="1">
      <c r="C1" s="577" t="s">
        <v>517</v>
      </c>
      <c r="D1" s="577"/>
      <c r="E1" s="577"/>
    </row>
    <row r="2" spans="1:5" ht="31.5" customHeight="1" thickBot="1">
      <c r="A2" s="574" t="s">
        <v>484</v>
      </c>
      <c r="B2" s="575"/>
      <c r="C2" s="575"/>
      <c r="D2" s="575"/>
      <c r="E2" s="576"/>
    </row>
    <row r="3" spans="1:5" ht="42.75" customHeight="1">
      <c r="A3" s="321"/>
      <c r="B3" s="332" t="s">
        <v>409</v>
      </c>
      <c r="C3" s="332" t="s">
        <v>408</v>
      </c>
      <c r="D3" s="332" t="s">
        <v>407</v>
      </c>
      <c r="E3" s="331" t="s">
        <v>406</v>
      </c>
    </row>
    <row r="4" spans="1:5">
      <c r="A4" s="312" t="s">
        <v>383</v>
      </c>
      <c r="B4" s="309" t="s">
        <v>405</v>
      </c>
      <c r="C4" s="310">
        <v>2322</v>
      </c>
      <c r="D4" s="310">
        <v>3240</v>
      </c>
      <c r="E4" s="313">
        <v>5562</v>
      </c>
    </row>
    <row r="5" spans="1:5">
      <c r="A5" s="312" t="s">
        <v>381</v>
      </c>
      <c r="B5" s="309" t="s">
        <v>404</v>
      </c>
      <c r="C5" s="310">
        <v>11120189</v>
      </c>
      <c r="D5" s="310">
        <v>464618</v>
      </c>
      <c r="E5" s="313">
        <v>11584807</v>
      </c>
    </row>
    <row r="6" spans="1:5" ht="31.5">
      <c r="A6" s="317" t="s">
        <v>396</v>
      </c>
      <c r="B6" s="311" t="s">
        <v>403</v>
      </c>
      <c r="C6" s="316">
        <v>34090</v>
      </c>
      <c r="D6" s="315">
        <v>0</v>
      </c>
      <c r="E6" s="314">
        <v>34090</v>
      </c>
    </row>
    <row r="7" spans="1:5" ht="96" customHeight="1" thickBot="1">
      <c r="A7" s="330" t="s">
        <v>394</v>
      </c>
      <c r="B7" s="322" t="s">
        <v>402</v>
      </c>
      <c r="C7" s="329">
        <v>1616776</v>
      </c>
      <c r="D7" s="329">
        <v>-425731</v>
      </c>
      <c r="E7" s="328">
        <v>1191045</v>
      </c>
    </row>
    <row r="8" spans="1:5" ht="33.75" customHeight="1" thickBot="1">
      <c r="A8" s="327" t="s">
        <v>401</v>
      </c>
      <c r="B8" s="326" t="s">
        <v>400</v>
      </c>
      <c r="C8" s="325">
        <f>SUM(C4:C7)</f>
        <v>12773377</v>
      </c>
      <c r="D8" s="325">
        <f>SUM(D4:D7)</f>
        <v>42127</v>
      </c>
      <c r="E8" s="324">
        <f>SUM(E4:E7)</f>
        <v>12815504</v>
      </c>
    </row>
    <row r="9" spans="1:5">
      <c r="A9" s="321" t="s">
        <v>399</v>
      </c>
      <c r="B9" s="320" t="s">
        <v>398</v>
      </c>
      <c r="C9" s="320">
        <v>0</v>
      </c>
      <c r="D9" s="320">
        <v>0</v>
      </c>
      <c r="E9" s="323">
        <v>0</v>
      </c>
    </row>
    <row r="10" spans="1:5">
      <c r="A10" s="312" t="s">
        <v>381</v>
      </c>
      <c r="B10" s="309" t="s">
        <v>397</v>
      </c>
      <c r="C10" s="310">
        <v>150389</v>
      </c>
      <c r="D10" s="310">
        <v>2500</v>
      </c>
      <c r="E10" s="313">
        <v>152889</v>
      </c>
    </row>
    <row r="11" spans="1:5">
      <c r="A11" s="312" t="s">
        <v>396</v>
      </c>
      <c r="B11" s="309" t="s">
        <v>395</v>
      </c>
      <c r="C11" s="309">
        <v>0</v>
      </c>
      <c r="D11" s="309">
        <v>0</v>
      </c>
      <c r="E11" s="308">
        <v>0</v>
      </c>
    </row>
    <row r="12" spans="1:5">
      <c r="A12" s="312" t="s">
        <v>394</v>
      </c>
      <c r="B12" s="309" t="s">
        <v>393</v>
      </c>
      <c r="C12" s="310">
        <v>377836</v>
      </c>
      <c r="D12" s="310">
        <v>134639</v>
      </c>
      <c r="E12" s="313">
        <v>512475</v>
      </c>
    </row>
    <row r="13" spans="1:5" ht="32.25" thickBot="1">
      <c r="A13" s="307" t="s">
        <v>392</v>
      </c>
      <c r="B13" s="322" t="s">
        <v>391</v>
      </c>
      <c r="C13" s="306">
        <v>75926</v>
      </c>
      <c r="D13" s="306">
        <v>1922</v>
      </c>
      <c r="E13" s="304">
        <v>77848</v>
      </c>
    </row>
    <row r="14" spans="1:5" ht="24.75" customHeight="1" thickBot="1">
      <c r="A14" s="327" t="s">
        <v>390</v>
      </c>
      <c r="B14" s="333" t="s">
        <v>389</v>
      </c>
      <c r="C14" s="306">
        <f>SUM(C9:C13)</f>
        <v>604151</v>
      </c>
      <c r="D14" s="306">
        <f>SUM(D9:D13)</f>
        <v>139061</v>
      </c>
      <c r="E14" s="306">
        <f>SUM(E9:E13)</f>
        <v>743212</v>
      </c>
    </row>
    <row r="15" spans="1:5" ht="50.25" customHeight="1" thickBot="1">
      <c r="A15" s="334" t="s">
        <v>388</v>
      </c>
      <c r="B15" s="335"/>
      <c r="C15" s="336">
        <f>C8+C14</f>
        <v>13377528</v>
      </c>
      <c r="D15" s="336">
        <f>D8+D14</f>
        <v>181188</v>
      </c>
      <c r="E15" s="337">
        <f>E8+E14</f>
        <v>13558716</v>
      </c>
    </row>
    <row r="16" spans="1:5">
      <c r="A16" s="321" t="s">
        <v>387</v>
      </c>
      <c r="B16" s="320" t="s">
        <v>386</v>
      </c>
      <c r="C16" s="319">
        <v>11714131</v>
      </c>
      <c r="D16" s="319">
        <v>668227</v>
      </c>
      <c r="E16" s="318">
        <v>12382358</v>
      </c>
    </row>
    <row r="17" spans="1:5">
      <c r="A17" s="312" t="s">
        <v>385</v>
      </c>
      <c r="B17" s="309" t="s">
        <v>384</v>
      </c>
      <c r="C17" s="310">
        <v>449499</v>
      </c>
      <c r="D17" s="310">
        <v>0</v>
      </c>
      <c r="E17" s="313">
        <v>449499</v>
      </c>
    </row>
    <row r="18" spans="1:5" ht="31.5">
      <c r="A18" s="317" t="s">
        <v>383</v>
      </c>
      <c r="B18" s="311" t="s">
        <v>382</v>
      </c>
      <c r="C18" s="316">
        <v>1201210</v>
      </c>
      <c r="D18" s="316">
        <v>-564664</v>
      </c>
      <c r="E18" s="314">
        <v>636546</v>
      </c>
    </row>
    <row r="19" spans="1:5" ht="31.5">
      <c r="A19" s="312" t="s">
        <v>381</v>
      </c>
      <c r="B19" s="311" t="s">
        <v>380</v>
      </c>
      <c r="C19" s="310">
        <v>8427</v>
      </c>
      <c r="D19" s="310">
        <v>1060</v>
      </c>
      <c r="E19" s="313">
        <v>9487</v>
      </c>
    </row>
    <row r="20" spans="1:5" ht="31.5">
      <c r="A20" s="312" t="s">
        <v>379</v>
      </c>
      <c r="B20" s="311" t="s">
        <v>378</v>
      </c>
      <c r="C20" s="310">
        <v>4261</v>
      </c>
      <c r="D20" s="310">
        <v>76565</v>
      </c>
      <c r="E20" s="313">
        <v>80826</v>
      </c>
    </row>
    <row r="21" spans="1:5" ht="16.5" thickBot="1">
      <c r="A21" s="307" t="s">
        <v>377</v>
      </c>
      <c r="B21" s="305" t="s">
        <v>376</v>
      </c>
      <c r="C21" s="306">
        <f>SUM(C18:C20)</f>
        <v>1213898</v>
      </c>
      <c r="D21" s="306">
        <f>SUM(D18:D20)</f>
        <v>-487039</v>
      </c>
      <c r="E21" s="304">
        <f>SUM(E18:E20)</f>
        <v>726859</v>
      </c>
    </row>
    <row r="22" spans="1:5" ht="44.25" customHeight="1" thickBot="1">
      <c r="A22" s="334" t="s">
        <v>375</v>
      </c>
      <c r="B22" s="335"/>
      <c r="C22" s="336">
        <f>C16+C17+C21</f>
        <v>13377528</v>
      </c>
      <c r="D22" s="336">
        <f>D16+D17+D21</f>
        <v>181188</v>
      </c>
      <c r="E22" s="337">
        <f>E16+E17+E21</f>
        <v>13558716</v>
      </c>
    </row>
  </sheetData>
  <mergeCells count="2">
    <mergeCell ref="A2:E2"/>
    <mergeCell ref="C1:E1"/>
  </mergeCells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A2" sqref="A2:G2"/>
    </sheetView>
  </sheetViews>
  <sheetFormatPr defaultRowHeight="15.75"/>
  <cols>
    <col min="1" max="1" width="3.7109375" style="303" customWidth="1"/>
    <col min="2" max="2" width="40.28515625" style="303" customWidth="1"/>
    <col min="3" max="3" width="20.140625" style="303" customWidth="1"/>
    <col min="4" max="4" width="14" style="303" customWidth="1"/>
    <col min="5" max="6" width="9.140625" style="303" hidden="1" customWidth="1"/>
    <col min="7" max="7" width="6.7109375" style="303" customWidth="1"/>
    <col min="8" max="16384" width="9.140625" style="303"/>
  </cols>
  <sheetData>
    <row r="1" spans="1:8" ht="27" customHeight="1" thickBot="1">
      <c r="C1" s="578" t="s">
        <v>485</v>
      </c>
      <c r="D1" s="578"/>
      <c r="E1" s="578"/>
      <c r="F1" s="578"/>
      <c r="G1" s="578"/>
    </row>
    <row r="2" spans="1:8" ht="29.25" customHeight="1">
      <c r="A2" s="593" t="s">
        <v>410</v>
      </c>
      <c r="B2" s="594"/>
      <c r="C2" s="594"/>
      <c r="D2" s="594"/>
      <c r="E2" s="594"/>
      <c r="F2" s="594"/>
      <c r="G2" s="595"/>
      <c r="H2" s="343"/>
    </row>
    <row r="3" spans="1:8">
      <c r="A3" s="585" t="s">
        <v>409</v>
      </c>
      <c r="B3" s="586"/>
      <c r="C3" s="338" t="s">
        <v>412</v>
      </c>
      <c r="D3" s="596" t="s">
        <v>413</v>
      </c>
      <c r="E3" s="597"/>
      <c r="F3" s="597"/>
      <c r="G3" s="598"/>
      <c r="H3" s="343"/>
    </row>
    <row r="4" spans="1:8">
      <c r="A4" s="312" t="s">
        <v>5</v>
      </c>
      <c r="B4" s="309" t="s">
        <v>411</v>
      </c>
      <c r="C4" s="310">
        <v>265831</v>
      </c>
      <c r="D4" s="579">
        <v>377545</v>
      </c>
      <c r="E4" s="580"/>
      <c r="F4" s="580"/>
      <c r="G4" s="581"/>
      <c r="H4" s="343"/>
    </row>
    <row r="5" spans="1:8">
      <c r="A5" s="312" t="s">
        <v>7</v>
      </c>
      <c r="B5" s="309" t="s">
        <v>414</v>
      </c>
      <c r="C5" s="309">
        <v>0</v>
      </c>
      <c r="D5" s="587">
        <v>0</v>
      </c>
      <c r="E5" s="588"/>
      <c r="F5" s="588"/>
      <c r="G5" s="589"/>
      <c r="H5" s="343"/>
    </row>
    <row r="6" spans="1:8" ht="31.5">
      <c r="A6" s="312" t="s">
        <v>21</v>
      </c>
      <c r="B6" s="311" t="s">
        <v>415</v>
      </c>
      <c r="C6" s="310">
        <v>21642</v>
      </c>
      <c r="D6" s="579">
        <v>71954</v>
      </c>
      <c r="E6" s="580"/>
      <c r="F6" s="580"/>
      <c r="G6" s="581"/>
      <c r="H6" s="343"/>
    </row>
    <row r="7" spans="1:8">
      <c r="A7" s="312" t="s">
        <v>181</v>
      </c>
      <c r="B7" s="309" t="s">
        <v>416</v>
      </c>
      <c r="C7" s="309">
        <v>543</v>
      </c>
      <c r="D7" s="587">
        <v>543</v>
      </c>
      <c r="E7" s="588"/>
      <c r="F7" s="588"/>
      <c r="G7" s="589"/>
      <c r="H7" s="343"/>
    </row>
    <row r="8" spans="1:8" ht="31.5">
      <c r="A8" s="312" t="s">
        <v>417</v>
      </c>
      <c r="B8" s="339" t="s">
        <v>418</v>
      </c>
      <c r="C8" s="315">
        <v>0</v>
      </c>
      <c r="D8" s="590">
        <v>0</v>
      </c>
      <c r="E8" s="591"/>
      <c r="F8" s="591"/>
      <c r="G8" s="592"/>
      <c r="H8" s="343"/>
    </row>
    <row r="9" spans="1:8">
      <c r="A9" s="312" t="s">
        <v>59</v>
      </c>
      <c r="B9" s="309" t="s">
        <v>419</v>
      </c>
      <c r="C9" s="310">
        <v>286930</v>
      </c>
      <c r="D9" s="579">
        <v>448956</v>
      </c>
      <c r="E9" s="580"/>
      <c r="F9" s="580"/>
      <c r="G9" s="581"/>
      <c r="H9" s="343"/>
    </row>
    <row r="10" spans="1:8">
      <c r="A10" s="312" t="s">
        <v>208</v>
      </c>
      <c r="B10" s="309" t="s">
        <v>420</v>
      </c>
      <c r="C10" s="310">
        <v>6316</v>
      </c>
      <c r="D10" s="587">
        <v>0</v>
      </c>
      <c r="E10" s="588"/>
      <c r="F10" s="588"/>
      <c r="G10" s="589"/>
      <c r="H10" s="343"/>
    </row>
    <row r="11" spans="1:8">
      <c r="A11" s="312" t="s">
        <v>89</v>
      </c>
      <c r="B11" s="309" t="s">
        <v>421</v>
      </c>
      <c r="C11" s="309">
        <v>0</v>
      </c>
      <c r="D11" s="587">
        <v>0</v>
      </c>
      <c r="E11" s="588"/>
      <c r="F11" s="588"/>
      <c r="G11" s="589"/>
      <c r="H11" s="343"/>
    </row>
    <row r="12" spans="1:8">
      <c r="A12" s="312" t="s">
        <v>300</v>
      </c>
      <c r="B12" s="309" t="s">
        <v>422</v>
      </c>
      <c r="C12" s="310">
        <v>293246</v>
      </c>
      <c r="D12" s="579">
        <v>448956</v>
      </c>
      <c r="E12" s="580"/>
      <c r="F12" s="580"/>
      <c r="G12" s="581"/>
      <c r="H12" s="343"/>
    </row>
    <row r="13" spans="1:8" ht="16.5" thickBot="1">
      <c r="A13" s="340" t="s">
        <v>97</v>
      </c>
      <c r="B13" s="341" t="s">
        <v>423</v>
      </c>
      <c r="C13" s="342">
        <v>293246</v>
      </c>
      <c r="D13" s="582">
        <v>448956</v>
      </c>
      <c r="E13" s="583"/>
      <c r="F13" s="583"/>
      <c r="G13" s="584"/>
      <c r="H13" s="343"/>
    </row>
    <row r="14" spans="1:8">
      <c r="D14" s="357" t="s">
        <v>354</v>
      </c>
    </row>
  </sheetData>
  <mergeCells count="14">
    <mergeCell ref="C1:G1"/>
    <mergeCell ref="D12:G12"/>
    <mergeCell ref="D13:G13"/>
    <mergeCell ref="A3:B3"/>
    <mergeCell ref="D7:G7"/>
    <mergeCell ref="D8:G8"/>
    <mergeCell ref="D9:G9"/>
    <mergeCell ref="D10:G10"/>
    <mergeCell ref="D11:G11"/>
    <mergeCell ref="A2:G2"/>
    <mergeCell ref="D3:G3"/>
    <mergeCell ref="D4:G4"/>
    <mergeCell ref="D5:G5"/>
    <mergeCell ref="D6:G6"/>
  </mergeCells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C2" sqref="C2"/>
    </sheetView>
  </sheetViews>
  <sheetFormatPr defaultRowHeight="15"/>
  <cols>
    <col min="1" max="1" width="29.85546875" customWidth="1"/>
    <col min="2" max="2" width="30.28515625" customWidth="1"/>
    <col min="3" max="3" width="35" customWidth="1"/>
    <col min="4" max="4" width="19.5703125" customWidth="1"/>
    <col min="5" max="5" width="29.140625" customWidth="1"/>
    <col min="6" max="6" width="27.42578125" customWidth="1"/>
  </cols>
  <sheetData>
    <row r="1" spans="1:4" ht="15.75">
      <c r="A1" s="303"/>
      <c r="B1" s="303"/>
      <c r="C1" s="573" t="s">
        <v>518</v>
      </c>
      <c r="D1" s="573"/>
    </row>
    <row r="3" spans="1:4" ht="15.75" thickBot="1">
      <c r="C3" s="544" t="s">
        <v>507</v>
      </c>
    </row>
    <row r="4" spans="1:4" ht="15.75">
      <c r="A4" s="360" t="s">
        <v>506</v>
      </c>
      <c r="B4" s="361" t="s">
        <v>424</v>
      </c>
      <c r="C4" s="362" t="s">
        <v>505</v>
      </c>
    </row>
    <row r="5" spans="1:4" ht="16.5" thickBot="1">
      <c r="A5" s="358">
        <v>1201210</v>
      </c>
      <c r="B5" s="363">
        <v>674920</v>
      </c>
      <c r="C5" s="359">
        <v>526290</v>
      </c>
    </row>
    <row r="6" spans="1:4" ht="15.75">
      <c r="A6" s="303"/>
      <c r="B6" s="303"/>
      <c r="C6" s="303"/>
    </row>
    <row r="7" spans="1:4" ht="15.75">
      <c r="A7" s="303"/>
      <c r="B7" s="303"/>
      <c r="C7" s="303"/>
    </row>
    <row r="8" spans="1:4" ht="15.75">
      <c r="A8" s="303"/>
      <c r="B8" s="303"/>
      <c r="C8" s="303"/>
    </row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Önk. összesen</vt:lpstr>
      <vt:lpstr>Önk. egyéb</vt:lpstr>
      <vt:lpstr>Önk. hiv</vt:lpstr>
      <vt:lpstr>Pátyolgató</vt:lpstr>
      <vt:lpstr>Műv. Ház</vt:lpstr>
      <vt:lpstr>Beruházások, felújítások</vt:lpstr>
      <vt:lpstr>Vagyonkimutatás</vt:lpstr>
      <vt:lpstr>Pénzmaradvány kimutatás</vt:lpstr>
      <vt:lpstr>Hitelállomány alakulása</vt:lpstr>
      <vt:lpstr>Szociális juttatások</vt:lpstr>
      <vt:lpstr>Adóbevételek</vt:lpstr>
      <vt:lpstr>Önkormányzati részesedés</vt:lpstr>
      <vt:lpstr>Normatíva elszámolás</vt:lpstr>
    </vt:vector>
  </TitlesOfParts>
  <Company>Polgármesteri Hivatal Páty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Páty</dc:creator>
  <cp:lastModifiedBy>Éva</cp:lastModifiedBy>
  <cp:lastPrinted>2014-04-29T12:21:49Z</cp:lastPrinted>
  <dcterms:created xsi:type="dcterms:W3CDTF">2012-07-19T12:45:29Z</dcterms:created>
  <dcterms:modified xsi:type="dcterms:W3CDTF">2014-04-29T13:04:23Z</dcterms:modified>
</cp:coreProperties>
</file>