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245" firstSheet="17" activeTab="24"/>
  </bookViews>
  <sheets>
    <sheet name="Címrend" sheetId="1" r:id="rId1"/>
    <sheet name="1.1.sz.mell." sheetId="2" r:id="rId2"/>
    <sheet name="1.2.sz.mell." sheetId="3" r:id="rId3"/>
    <sheet name="2.1.sz.mell  " sheetId="4" r:id="rId4"/>
    <sheet name="2.2.sz.mell  " sheetId="5" r:id="rId5"/>
    <sheet name="3.sz.mell" sheetId="6" r:id="rId6"/>
    <sheet name="4. sz.mell " sheetId="7" r:id="rId7"/>
    <sheet name="5.sz.mell" sheetId="8" r:id="rId8"/>
    <sheet name="6.sz.mell" sheetId="9" r:id="rId9"/>
    <sheet name="7.sz.mell." sheetId="10" r:id="rId10"/>
    <sheet name="8.sz.mell. " sheetId="11" r:id="rId11"/>
    <sheet name="9.sz.mell." sheetId="12" r:id="rId12"/>
    <sheet name="9.1.sz.mell" sheetId="13" r:id="rId13"/>
    <sheet name="9.2.sz.mell" sheetId="14" r:id="rId14"/>
    <sheet name="10.sz.mell" sheetId="15" r:id="rId15"/>
    <sheet name="10.1.sz.mell" sheetId="16" r:id="rId16"/>
    <sheet name="10.2.sz.mell" sheetId="17" r:id="rId17"/>
    <sheet name="11.sz.mell" sheetId="18" r:id="rId18"/>
    <sheet name="12.sz.mell" sheetId="19" r:id="rId19"/>
    <sheet name="13.sz.mell" sheetId="20" r:id="rId20"/>
    <sheet name="14.sz.mell" sheetId="21" r:id="rId21"/>
    <sheet name="15.sz.mell" sheetId="22" r:id="rId22"/>
    <sheet name="16.sz.mell" sheetId="23" r:id="rId23"/>
    <sheet name="17.sz.mell" sheetId="24" r:id="rId24"/>
    <sheet name="18. sz.mell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1Excel_BuiltIn_Print_Area_1_1" localSheetId="15">#REF!</definedName>
    <definedName name="_1Excel_BuiltIn_Print_Area_1_1" localSheetId="16">#REF!</definedName>
    <definedName name="_1Excel_BuiltIn_Print_Area_1_1" localSheetId="11">#REF!</definedName>
    <definedName name="_1Excel_BuiltIn_Print_Area_1_1">#REF!</definedName>
    <definedName name="a">'[1]Háttéradatok'!$C$29:$AG$32</definedName>
    <definedName name="Állami" localSheetId="15">#REF!,#REF!</definedName>
    <definedName name="Állami" localSheetId="16">#REF!,#REF!</definedName>
    <definedName name="Állami" localSheetId="11">#REF!,#REF!</definedName>
    <definedName name="Állami">#REF!,#REF!</definedName>
    <definedName name="anyád" localSheetId="15">#REF!</definedName>
    <definedName name="anyád" localSheetId="16">#REF!</definedName>
    <definedName name="anyád" localSheetId="11">#REF!</definedName>
    <definedName name="anyád">#REF!</definedName>
    <definedName name="apád" localSheetId="15">#REF!</definedName>
    <definedName name="apád" localSheetId="16">#REF!</definedName>
    <definedName name="apád" localSheetId="11">#REF!</definedName>
    <definedName name="apád">#REF!</definedName>
    <definedName name="b" localSheetId="15">#REF!</definedName>
    <definedName name="b" localSheetId="16">#REF!</definedName>
    <definedName name="b" localSheetId="11">#REF!</definedName>
    <definedName name="b">#REF!</definedName>
    <definedName name="bbbbbb" localSheetId="15">#REF!</definedName>
    <definedName name="bbbbbb" localSheetId="16">#REF!</definedName>
    <definedName name="bbbbbb" localSheetId="11">#REF!</definedName>
    <definedName name="bbbbbb">#REF!</definedName>
    <definedName name="bbbbbbbbbbbbbbbbbb" localSheetId="15">#REF!</definedName>
    <definedName name="bbbbbbbbbbbbbbbbbb" localSheetId="16">#REF!</definedName>
    <definedName name="bbbbbbbbbbbbbbbbbb" localSheetId="11">#REF!</definedName>
    <definedName name="bbbbbbbbbbbbbbbbbb">#REF!</definedName>
    <definedName name="bhgtz" localSheetId="15">#REF!</definedName>
    <definedName name="bhgtz" localSheetId="16">#REF!</definedName>
    <definedName name="bhgtz" localSheetId="11">#REF!</definedName>
    <definedName name="bhgtz">#REF!</definedName>
    <definedName name="cccc" localSheetId="15">#REF!</definedName>
    <definedName name="cccc" localSheetId="16">#REF!</definedName>
    <definedName name="cccc" localSheetId="11">#REF!</definedName>
    <definedName name="cccc">#REF!</definedName>
    <definedName name="css" localSheetId="15">#REF!</definedName>
    <definedName name="css" localSheetId="16">#REF!</definedName>
    <definedName name="css" localSheetId="11">#REF!</definedName>
    <definedName name="css">#REF!</definedName>
    <definedName name="css_k">'[2]Családsegítés'!$C$27:$C$86</definedName>
    <definedName name="css_k_" localSheetId="15">#REF!</definedName>
    <definedName name="css_k_" localSheetId="16">#REF!</definedName>
    <definedName name="css_k_" localSheetId="11">#REF!</definedName>
    <definedName name="css_k_">#REF!</definedName>
    <definedName name="dddd" localSheetId="15">#REF!</definedName>
    <definedName name="dddd" localSheetId="16">#REF!</definedName>
    <definedName name="dddd" localSheetId="11">#REF!</definedName>
    <definedName name="dddd">#REF!</definedName>
    <definedName name="ddddd" localSheetId="15">#REF!,#REF!</definedName>
    <definedName name="ddddd" localSheetId="16">#REF!,#REF!</definedName>
    <definedName name="ddddd" localSheetId="11">#REF!,#REF!</definedName>
    <definedName name="ddddd">#REF!,#REF!</definedName>
    <definedName name="dddddd" localSheetId="15">#REF!</definedName>
    <definedName name="dddddd" localSheetId="16">#REF!</definedName>
    <definedName name="dddddd" localSheetId="11">#REF!</definedName>
    <definedName name="dddddd">#REF!</definedName>
    <definedName name="ddddddd" localSheetId="15">#REF!</definedName>
    <definedName name="ddddddd" localSheetId="16">#REF!</definedName>
    <definedName name="ddddddd" localSheetId="11">#REF!</definedName>
    <definedName name="ddddddd">#REF!</definedName>
    <definedName name="dfghhhhhjjdjertje" localSheetId="15">#REF!,#REF!</definedName>
    <definedName name="dfghhhhhjjdjertje" localSheetId="16">#REF!,#REF!</definedName>
    <definedName name="dfghhhhhjjdjertje" localSheetId="11">#REF!,#REF!</definedName>
    <definedName name="dfghhhhhjjdjertje">#REF!,#REF!</definedName>
    <definedName name="dsgjsg" localSheetId="15">#REF!</definedName>
    <definedName name="dsgjsg" localSheetId="16">#REF!</definedName>
    <definedName name="dsgjsg" localSheetId="11">#REF!</definedName>
    <definedName name="dsgjsg">#REF!</definedName>
    <definedName name="edba" localSheetId="15">#REF!</definedName>
    <definedName name="edba" localSheetId="16">#REF!</definedName>
    <definedName name="edba" localSheetId="11">#REF!</definedName>
    <definedName name="edba">#REF!</definedName>
    <definedName name="edcvfrtgb" localSheetId="15">#REF!</definedName>
    <definedName name="edcvfrtgb" localSheetId="16">#REF!</definedName>
    <definedName name="edcvfrtgb" localSheetId="11">#REF!</definedName>
    <definedName name="edcvfrtgb">#REF!</definedName>
    <definedName name="EDSE" localSheetId="15">#REF!</definedName>
    <definedName name="EDSE" localSheetId="16">#REF!</definedName>
    <definedName name="EDSE" localSheetId="11">#REF!</definedName>
    <definedName name="EDSE">#REF!</definedName>
    <definedName name="ee" localSheetId="15">#REF!</definedName>
    <definedName name="ee" localSheetId="16">#REF!</definedName>
    <definedName name="ee" localSheetId="11">#REF!</definedName>
    <definedName name="ee">#REF!</definedName>
    <definedName name="eee" localSheetId="15">#REF!</definedName>
    <definedName name="eee" localSheetId="16">#REF!</definedName>
    <definedName name="eee" localSheetId="11">#REF!</definedName>
    <definedName name="eee">#REF!</definedName>
    <definedName name="ééééééééé" localSheetId="15">#REF!</definedName>
    <definedName name="ééééééééé" localSheetId="16">#REF!</definedName>
    <definedName name="ééééééééé" localSheetId="11">#REF!</definedName>
    <definedName name="ééééééééé">#REF!</definedName>
    <definedName name="eu">'[1]Háttéradatok'!$C$29:$AG$32</definedName>
    <definedName name="eus" localSheetId="15">#REF!</definedName>
    <definedName name="eus" localSheetId="16">#REF!</definedName>
    <definedName name="eus" localSheetId="11">#REF!</definedName>
    <definedName name="eus">#REF!</definedName>
    <definedName name="excel" localSheetId="15">#REF!,#REF!</definedName>
    <definedName name="excel" localSheetId="16">#REF!,#REF!</definedName>
    <definedName name="excel" localSheetId="11">#REF!,#REF!</definedName>
    <definedName name="excel">#REF!,#REF!</definedName>
    <definedName name="Excel_BuiltIn_Print_Area_1" localSheetId="15">#REF!</definedName>
    <definedName name="Excel_BuiltIn_Print_Area_1" localSheetId="16">#REF!</definedName>
    <definedName name="Excel_BuiltIn_Print_Area_1" localSheetId="11">#REF!</definedName>
    <definedName name="Excel_BuiltIn_Print_Area_1">#REF!</definedName>
    <definedName name="Excel_BuiltIn_Print_Titles_26" localSheetId="15">#REF!,#REF!</definedName>
    <definedName name="Excel_BuiltIn_Print_Titles_26" localSheetId="16">#REF!,#REF!</definedName>
    <definedName name="Excel_BuiltIn_Print_Titles_26" localSheetId="11">#REF!,#REF!</definedName>
    <definedName name="Excel_BuiltIn_Print_Titles_26">#REF!,#REF!</definedName>
    <definedName name="ff" localSheetId="15">#REF!</definedName>
    <definedName name="ff" localSheetId="16">#REF!</definedName>
    <definedName name="ff" localSheetId="11">#REF!</definedName>
    <definedName name="ff">#REF!</definedName>
    <definedName name="ffd" localSheetId="15">#REF!,#REF!</definedName>
    <definedName name="ffd" localSheetId="16">#REF!,#REF!</definedName>
    <definedName name="ffd" localSheetId="11">#REF!,#REF!</definedName>
    <definedName name="ffd">#REF!,#REF!</definedName>
    <definedName name="ffféé">'[1]Háttéradatok'!$C$29:$AG$32</definedName>
    <definedName name="ffff" localSheetId="15">#REF!</definedName>
    <definedName name="ffff" localSheetId="16">#REF!</definedName>
    <definedName name="ffff" localSheetId="11">#REF!</definedName>
    <definedName name="ffff">#REF!</definedName>
    <definedName name="fffff">'[1]Háttéradatok'!$C$29:$AG$32</definedName>
    <definedName name="fghigh_jifj" localSheetId="15">#REF!,#REF!</definedName>
    <definedName name="fghigh_jifj" localSheetId="16">#REF!,#REF!</definedName>
    <definedName name="fghigh_jifj" localSheetId="11">#REF!,#REF!</definedName>
    <definedName name="fghigh_jifj">#REF!,#REF!</definedName>
    <definedName name="Fiumei" localSheetId="15">#REF!</definedName>
    <definedName name="Fiumei" localSheetId="16">#REF!</definedName>
    <definedName name="Fiumei" localSheetId="11">#REF!</definedName>
    <definedName name="Fiumei">#REF!</definedName>
    <definedName name="fjkfjkdhdhdghdghj" localSheetId="15">#REF!,#REF!</definedName>
    <definedName name="fjkfjkdhdhdghdghj" localSheetId="16">#REF!,#REF!</definedName>
    <definedName name="fjkfjkdhdhdghdghj" localSheetId="11">#REF!,#REF!</definedName>
    <definedName name="fjkfjkdhdhdghdghj">#REF!,#REF!</definedName>
    <definedName name="G">'[3]Háttéradatok'!$C$29:$AG$32</definedName>
    <definedName name="gaga" localSheetId="15">#REF!</definedName>
    <definedName name="gaga" localSheetId="16">#REF!</definedName>
    <definedName name="gaga" localSheetId="11">#REF!</definedName>
    <definedName name="gaga">#REF!</definedName>
    <definedName name="GDP">'[1]Háttéradatok'!$B$22:$AG$28</definedName>
    <definedName name="GDP_1">'[4]Háttéradatok'!$B$22:$AG$28</definedName>
    <definedName name="GDP_13">'[5]Háttéradatok'!$B$22:$AG$28</definedName>
    <definedName name="GDP_14">'[3]Háttéradatok'!$B$22:$AG$28</definedName>
    <definedName name="GDP_15">'[3]Háttéradatok'!$B$22:$AG$28</definedName>
    <definedName name="GDP_16">'[3]Háttéradatok'!$B$22:$AG$28</definedName>
    <definedName name="GDP_18">'[5]Háttéradatok'!$B$22:$AG$28</definedName>
    <definedName name="GDP_19">'[3]Háttéradatok'!$B$22:$AG$28</definedName>
    <definedName name="GDP_21">'[6]Háttéradatok'!$B$22:$AG$28</definedName>
    <definedName name="GDP_7">'[5]Háttéradatok'!$B$22:$AG$28</definedName>
    <definedName name="GDP_8">'[7]Háttéradatok'!$B$22:$AG$28</definedName>
    <definedName name="gdpp">'[8]Háttéradatok'!$B$22:$AG$28</definedName>
    <definedName name="ggg" localSheetId="15">#REF!,#REF!</definedName>
    <definedName name="ggg" localSheetId="16">#REF!,#REF!</definedName>
    <definedName name="ggg" localSheetId="11">#REF!,#REF!</definedName>
    <definedName name="ggg">#REF!,#REF!</definedName>
    <definedName name="gggg">'[3]Háttéradatok'!$C$29:$AG$32</definedName>
    <definedName name="ggggggggggggggg" localSheetId="15">#REF!,#REF!</definedName>
    <definedName name="ggggggggggggggg" localSheetId="16">#REF!,#REF!</definedName>
    <definedName name="ggggggggggggggg" localSheetId="11">#REF!,#REF!</definedName>
    <definedName name="ggggggggggggggg">#REF!,#REF!</definedName>
    <definedName name="gh" localSheetId="15">#REF!</definedName>
    <definedName name="gh" localSheetId="16">#REF!</definedName>
    <definedName name="gh" localSheetId="11">#REF!</definedName>
    <definedName name="gh">#REF!</definedName>
    <definedName name="gyj" localSheetId="15">#REF!</definedName>
    <definedName name="gyj" localSheetId="16">#REF!</definedName>
    <definedName name="gyj" localSheetId="11">#REF!</definedName>
    <definedName name="gyj">#REF!</definedName>
    <definedName name="gyj_k">'[2]Gyermekjóléti'!$C$27:$C$86</definedName>
    <definedName name="gyj_k_" localSheetId="15">#REF!</definedName>
    <definedName name="gyj_k_" localSheetId="16">#REF!</definedName>
    <definedName name="gyj_k_" localSheetId="11">#REF!</definedName>
    <definedName name="gyj_k_">#REF!</definedName>
    <definedName name="gyjk" localSheetId="15">#REF!</definedName>
    <definedName name="gyjk" localSheetId="16">#REF!</definedName>
    <definedName name="gyjk" localSheetId="11">#REF!</definedName>
    <definedName name="gyjk">#REF!</definedName>
    <definedName name="hh" localSheetId="15">#REF!</definedName>
    <definedName name="hh" localSheetId="16">#REF!</definedName>
    <definedName name="hh" localSheetId="11">#REF!</definedName>
    <definedName name="hh">#REF!</definedName>
    <definedName name="intézmény">'[3]Háttéradatok'!$C$29:$AG$32</definedName>
    <definedName name="intézmény_13">'[5]Háttéradatok'!$C$29:$AG$32</definedName>
    <definedName name="intézmény_16">'[1]Háttéradatok'!$C$29:$AG$32</definedName>
    <definedName name="intézmény_7">'[5]Háttéradatok'!$C$29:$AG$32</definedName>
    <definedName name="jj" localSheetId="15">#REF!</definedName>
    <definedName name="jj" localSheetId="16">#REF!</definedName>
    <definedName name="jj" localSheetId="11">#REF!</definedName>
    <definedName name="jj">#REF!</definedName>
    <definedName name="jjjjj" localSheetId="15">#REF!,#REF!</definedName>
    <definedName name="jjjjj" localSheetId="16">#REF!,#REF!</definedName>
    <definedName name="jjjjj" localSheetId="11">#REF!,#REF!</definedName>
    <definedName name="jjjjj">#REF!,#REF!</definedName>
    <definedName name="jjjjjjjjjjjjjjjjjjjjjj" localSheetId="15">#REF!</definedName>
    <definedName name="jjjjjjjjjjjjjjjjjjjjjj" localSheetId="16">#REF!</definedName>
    <definedName name="jjjjjjjjjjjjjjjjjjjjjj" localSheetId="11">#REF!</definedName>
    <definedName name="jjjjjjjjjjjjjjjjjjjjjj">#REF!</definedName>
    <definedName name="k" localSheetId="15">#REF!</definedName>
    <definedName name="k" localSheetId="16">#REF!</definedName>
    <definedName name="k" localSheetId="11">#REF!</definedName>
    <definedName name="k">#REF!</definedName>
    <definedName name="kill" localSheetId="15">#REF!</definedName>
    <definedName name="kill" localSheetId="16">#REF!</definedName>
    <definedName name="kill" localSheetId="11">#REF!</definedName>
    <definedName name="kill">#REF!</definedName>
    <definedName name="kiskuta" localSheetId="15">#REF!</definedName>
    <definedName name="kiskuta" localSheetId="16">#REF!</definedName>
    <definedName name="kiskuta" localSheetId="11">#REF!</definedName>
    <definedName name="kiskuta">#REF!</definedName>
    <definedName name="kistérség" localSheetId="15">#REF!</definedName>
    <definedName name="kistérség" localSheetId="16">#REF!</definedName>
    <definedName name="kistérség" localSheetId="11">#REF!</definedName>
    <definedName name="kistérség">#REF!</definedName>
    <definedName name="kjz" localSheetId="15">#REF!</definedName>
    <definedName name="kjz" localSheetId="16">#REF!</definedName>
    <definedName name="kjz" localSheetId="11">#REF!</definedName>
    <definedName name="kjz">#REF!</definedName>
    <definedName name="kjz_k">'[2]körjegyzőség'!$C$9:$C$28</definedName>
    <definedName name="kjz_k_" localSheetId="15">#REF!</definedName>
    <definedName name="kjz_k_" localSheetId="16">#REF!</definedName>
    <definedName name="kjz_k_" localSheetId="11">#REF!</definedName>
    <definedName name="kjz_k_">#REF!</definedName>
    <definedName name="kjz_sz">'[9]kd'!$Q$2:$Q$3152</definedName>
    <definedName name="klll" localSheetId="15">#REF!</definedName>
    <definedName name="klll" localSheetId="16">#REF!</definedName>
    <definedName name="klll" localSheetId="11">#REF!</definedName>
    <definedName name="klll">#REF!</definedName>
    <definedName name="Kodály" localSheetId="15">#REF!</definedName>
    <definedName name="Kodály" localSheetId="16">#REF!</definedName>
    <definedName name="Kodály" localSheetId="11">#REF!</definedName>
    <definedName name="Kodály">#REF!</definedName>
    <definedName name="l" localSheetId="15">#REF!</definedName>
    <definedName name="l" localSheetId="16">#REF!</definedName>
    <definedName name="l" localSheetId="11">#REF!</definedName>
    <definedName name="l">#REF!</definedName>
    <definedName name="lkjjghdk" localSheetId="15">#REF!</definedName>
    <definedName name="lkjjghdk" localSheetId="16">#REF!</definedName>
    <definedName name="lkjjghdk" localSheetId="11">#REF!</definedName>
    <definedName name="lkjjghdk">#REF!</definedName>
    <definedName name="llllll" localSheetId="15">#REF!</definedName>
    <definedName name="llllll" localSheetId="16">#REF!</definedName>
    <definedName name="llllll" localSheetId="11">#REF!</definedName>
    <definedName name="llllll">#REF!</definedName>
    <definedName name="llllllll" localSheetId="15">#REF!</definedName>
    <definedName name="llllllll" localSheetId="16">#REF!</definedName>
    <definedName name="llllllll" localSheetId="11">#REF!</definedName>
    <definedName name="llllllll">#REF!</definedName>
    <definedName name="lllllllllll" localSheetId="15">#REF!,#REF!</definedName>
    <definedName name="lllllllllll" localSheetId="16">#REF!,#REF!</definedName>
    <definedName name="lllllllllll" localSheetId="11">#REF!,#REF!</definedName>
    <definedName name="lllllllllll">#REF!,#REF!</definedName>
    <definedName name="llllllllllllllll" localSheetId="15">#REF!</definedName>
    <definedName name="llllllllllllllll" localSheetId="16">#REF!</definedName>
    <definedName name="llllllllllllllll" localSheetId="11">#REF!</definedName>
    <definedName name="llllllllllllllll">#REF!</definedName>
    <definedName name="m" localSheetId="15">#REF!</definedName>
    <definedName name="m" localSheetId="16">#REF!</definedName>
    <definedName name="m" localSheetId="11">#REF!</definedName>
    <definedName name="m">#REF!</definedName>
    <definedName name="más" localSheetId="15">#REF!,#REF!</definedName>
    <definedName name="más" localSheetId="16">#REF!,#REF!</definedName>
    <definedName name="más" localSheetId="11">#REF!,#REF!</definedName>
    <definedName name="más">#REF!,#REF!</definedName>
    <definedName name="másik" localSheetId="15">#REF!,#REF!</definedName>
    <definedName name="másik" localSheetId="16">#REF!,#REF!</definedName>
    <definedName name="másik" localSheetId="11">#REF!,#REF!</definedName>
    <definedName name="másik">#REF!,#REF!</definedName>
    <definedName name="mmm" localSheetId="15">#REF!</definedName>
    <definedName name="mmm" localSheetId="16">#REF!</definedName>
    <definedName name="mmm" localSheetId="11">#REF!</definedName>
    <definedName name="mmm">#REF!</definedName>
    <definedName name="mnb" localSheetId="15">#REF!</definedName>
    <definedName name="mnb" localSheetId="16">#REF!</definedName>
    <definedName name="mnb" localSheetId="11">#REF!</definedName>
    <definedName name="mnb">#REF!</definedName>
    <definedName name="mnbvc" localSheetId="15">#REF!</definedName>
    <definedName name="mnbvc" localSheetId="16">#REF!</definedName>
    <definedName name="mnbvc" localSheetId="11">#REF!</definedName>
    <definedName name="mnbvc">#REF!</definedName>
    <definedName name="mskfas" localSheetId="15">#REF!,#REF!</definedName>
    <definedName name="mskfas" localSheetId="16">#REF!,#REF!</definedName>
    <definedName name="mskfas" localSheetId="11">#REF!,#REF!</definedName>
    <definedName name="mskfas">#REF!,#REF!</definedName>
    <definedName name="n" localSheetId="15">#REF!</definedName>
    <definedName name="n" localSheetId="16">#REF!</definedName>
    <definedName name="n" localSheetId="11">#REF!</definedName>
    <definedName name="n">#REF!</definedName>
    <definedName name="nb" localSheetId="15">#REF!</definedName>
    <definedName name="nb" localSheetId="16">#REF!</definedName>
    <definedName name="nb" localSheetId="11">#REF!</definedName>
    <definedName name="nb">#REF!</definedName>
    <definedName name="nep">'[3]Háttéradatok'!$C$29:$AG$32</definedName>
    <definedName name="nép">'[1]Háttéradatok'!$C$29:$AG$32</definedName>
    <definedName name="nép_1">'[4]Háttéradatok'!$C$29:$AG$32</definedName>
    <definedName name="nep_13">'[5]Háttéradatok'!$C$29:$AG$32</definedName>
    <definedName name="nép_13">'[5]Háttéradatok'!$C$29:$AG$32</definedName>
    <definedName name="nep_14">'[3]Háttéradatok'!$C$29:$AG$32</definedName>
    <definedName name="nép_14">'[3]Háttéradatok'!$C$29:$AG$32</definedName>
    <definedName name="nep_15">'[3]Háttéradatok'!$C$29:$AG$32</definedName>
    <definedName name="nép_15">'[3]Háttéradatok'!$C$29:$AG$32</definedName>
    <definedName name="nep_16">'[3]Háttéradatok'!$C$29:$AG$32</definedName>
    <definedName name="nép_16">'[3]Háttéradatok'!$C$29:$AG$32</definedName>
    <definedName name="nep_18">'[5]Háttéradatok'!$C$29:$AG$32</definedName>
    <definedName name="nép_18">'[5]Háttéradatok'!$C$29:$AG$32</definedName>
    <definedName name="nép_19">'[3]Háttéradatok'!$C$29:$AG$32</definedName>
    <definedName name="nép_21">'[6]Háttéradatok'!$C$29:$AG$32</definedName>
    <definedName name="nep_7">'[5]Háttéradatok'!$C$29:$AG$32</definedName>
    <definedName name="nép_7">'[5]Háttéradatok'!$C$29:$AG$32</definedName>
    <definedName name="nép_8">'[7]Háttéradatok'!$C$29:$AG$32</definedName>
    <definedName name="nev_c" localSheetId="15">#REF!</definedName>
    <definedName name="nev_c" localSheetId="16">#REF!</definedName>
    <definedName name="nev_c" localSheetId="11">#REF!</definedName>
    <definedName name="nev_c">#REF!</definedName>
    <definedName name="nev_g" localSheetId="15">#REF!</definedName>
    <definedName name="nev_g" localSheetId="16">#REF!</definedName>
    <definedName name="nev_g" localSheetId="11">#REF!</definedName>
    <definedName name="nev_g">#REF!</definedName>
    <definedName name="nev_k" localSheetId="15">#REF!</definedName>
    <definedName name="nev_k" localSheetId="16">#REF!</definedName>
    <definedName name="nev_k" localSheetId="11">#REF!</definedName>
    <definedName name="nev_k">#REF!</definedName>
    <definedName name="név_k" localSheetId="15">#REF!</definedName>
    <definedName name="név_k" localSheetId="16">#REF!</definedName>
    <definedName name="név_k" localSheetId="11">#REF!</definedName>
    <definedName name="név_k">#REF!</definedName>
    <definedName name="nnn" localSheetId="15">#REF!</definedName>
    <definedName name="nnn" localSheetId="16">#REF!</definedName>
    <definedName name="nnn" localSheetId="11">#REF!</definedName>
    <definedName name="nnn">#REF!</definedName>
    <definedName name="nnnnnnnnnnnnnnnnnnnnnnnnnnnnnnnnnnnnn" localSheetId="15">#REF!</definedName>
    <definedName name="nnnnnnnnnnnnnnnnnnnnnnnnnnnnnnnnnnnnn" localSheetId="16">#REF!</definedName>
    <definedName name="nnnnnnnnnnnnnnnnnnnnnnnnnnnnnnnnnnnnn" localSheetId="11">#REF!</definedName>
    <definedName name="nnnnnnnnnnnnnnnnnnnnnnnnnnnnnnnnnnnnn">#REF!</definedName>
    <definedName name="_xlnm.Print_Titles" localSheetId="2">'1.2.sz.mell.'!$4:$5</definedName>
    <definedName name="_xlnm.Print_Titles" localSheetId="14">'10.sz.mell'!$1:$4</definedName>
    <definedName name="_xlnm.Print_Titles" localSheetId="5">'3.sz.mell'!$3:$4</definedName>
    <definedName name="_xlnm.Print_Titles" localSheetId="11">'9.sz.mell.'!$4:$5</definedName>
    <definedName name="_xlnm.Print_Area" localSheetId="20">'14.sz.mell'!$A$1:$C$19</definedName>
    <definedName name="_xlnm.Print_Area" localSheetId="5">'3.sz.mell'!$A$1:$F$67</definedName>
    <definedName name="_xlnm.Print_Area" localSheetId="6">'4. sz.mell '!$A$1:$N$22</definedName>
    <definedName name="_xlnm.Print_Area" localSheetId="9">'7.sz.mell.'!$A$1:$J$10</definedName>
    <definedName name="_xlnm.Print_Area" localSheetId="11">'9.sz.mell.'!$A$1:$F$114</definedName>
    <definedName name="okod">'[9]kd'!$F$2:$I$3368</definedName>
    <definedName name="oooooooooooooooooooooo" localSheetId="15">#REF!</definedName>
    <definedName name="oooooooooooooooooooooo" localSheetId="16">#REF!</definedName>
    <definedName name="oooooooooooooooooooooo" localSheetId="11">#REF!</definedName>
    <definedName name="oooooooooooooooooooooo">#REF!</definedName>
    <definedName name="ovi" localSheetId="15">#REF!</definedName>
    <definedName name="ovi" localSheetId="16">#REF!</definedName>
    <definedName name="ovi" localSheetId="11">#REF!</definedName>
    <definedName name="ovi">#REF!</definedName>
    <definedName name="óvoda">#REF!</definedName>
    <definedName name="ő" localSheetId="15">#REF!</definedName>
    <definedName name="ő" localSheetId="16">#REF!</definedName>
    <definedName name="ő" localSheetId="11">#REF!</definedName>
    <definedName name="ő">#REF!</definedName>
    <definedName name="önk">'[9]kd'!$F$2:$F$3176</definedName>
    <definedName name="önkbercsényi">#REF!</definedName>
    <definedName name="önkbölcsőde">#REF!</definedName>
    <definedName name="önkegymi">#REF!</definedName>
    <definedName name="önkgondkp">#REF!</definedName>
    <definedName name="önkhunyadi">#REF!</definedName>
    <definedName name="önkkodály">#REF!</definedName>
    <definedName name="önkkonyha">#REF!</definedName>
    <definedName name="önkkölcsey">#REF!</definedName>
    <definedName name="önkkönyvtár">#REF!</definedName>
    <definedName name="önkktgvtám">#REF!</definedName>
    <definedName name="önklábassy">#REF!</definedName>
    <definedName name="önkműkbev">#REF!</definedName>
    <definedName name="önkóvoda">#REF!</definedName>
    <definedName name="önkpbo">#REF!</definedName>
    <definedName name="önkpetőfi">#REF!</definedName>
    <definedName name="önksajátos1">#REF!</definedName>
    <definedName name="önkszékács">#REF!</definedName>
    <definedName name="önkvmk">#REF!</definedName>
    <definedName name="őőőőőőőőőőőőő" localSheetId="15">#REF!</definedName>
    <definedName name="őőőőőőőőőőőőő" localSheetId="16">#REF!</definedName>
    <definedName name="őőőőőőőőőőőőő" localSheetId="11">#REF!</definedName>
    <definedName name="őőőőőőőőőőőőő">#REF!</definedName>
    <definedName name="őpoiuztr" localSheetId="15">#REF!</definedName>
    <definedName name="őpoiuztr" localSheetId="16">#REF!</definedName>
    <definedName name="őpoiuztr" localSheetId="11">#REF!</definedName>
    <definedName name="őpoiuztr">#REF!</definedName>
    <definedName name="összbev">'[10]2. bev-kiad. önk.'!$C$39</definedName>
    <definedName name="összkiad">'[10]2. bev-kiad. önk.'!$C$53</definedName>
    <definedName name="pálybev">#REF!</definedName>
    <definedName name="pálybev1">#REF!</definedName>
    <definedName name="pbo">#REF!</definedName>
    <definedName name="pénzeszkátad">#REF!</definedName>
    <definedName name="pénzfognélk1">#REF!</definedName>
    <definedName name="pénzforgnélk1">#REF!</definedName>
    <definedName name="pénzforgnélkül">#REF!</definedName>
    <definedName name="pénzm">#REF!</definedName>
    <definedName name="pénzügyibef">#REF!</definedName>
    <definedName name="pénzügyibef1">#REF!</definedName>
    <definedName name="peszkátad4">#REF!</definedName>
    <definedName name="petőfi">#REF!</definedName>
    <definedName name="phdologi">#REF!</definedName>
    <definedName name="phműkbev">#REF!</definedName>
    <definedName name="phműkbev1">#REF!</definedName>
    <definedName name="phműkc1">#REF!</definedName>
    <definedName name="phsajbev">'[11]Munka6'!$C$21</definedName>
    <definedName name="phszoc">#REF!</definedName>
    <definedName name="pm">#REF!</definedName>
    <definedName name="pótl">'[11]Munka6'!$C$20</definedName>
    <definedName name="pótlék">#REF!</definedName>
    <definedName name="ppppppppppppppp" localSheetId="15">#REF!,#REF!</definedName>
    <definedName name="ppppppppppppppp" localSheetId="16">#REF!,#REF!</definedName>
    <definedName name="ppppppppppppppp" localSheetId="11">#REF!,#REF!</definedName>
    <definedName name="ppppppppppppppp">#REF!,#REF!</definedName>
    <definedName name="Q" localSheetId="15">#REF!</definedName>
    <definedName name="Q" localSheetId="16">#REF!</definedName>
    <definedName name="Q" localSheetId="11">#REF!</definedName>
    <definedName name="Q">#REF!</definedName>
    <definedName name="qaywsx" localSheetId="15">#REF!,#REF!</definedName>
    <definedName name="qaywsx" localSheetId="16">#REF!,#REF!</definedName>
    <definedName name="qaywsx" localSheetId="11">#REF!,#REF!</definedName>
    <definedName name="qaywsx">#REF!,#REF!</definedName>
    <definedName name="QQ" localSheetId="15">#REF!</definedName>
    <definedName name="QQ" localSheetId="16">#REF!</definedName>
    <definedName name="QQ" localSheetId="11">#REF!</definedName>
    <definedName name="QQ">#REF!</definedName>
    <definedName name="qqqq" localSheetId="15">#REF!</definedName>
    <definedName name="qqqq" localSheetId="16">#REF!</definedName>
    <definedName name="qqqq" localSheetId="11">#REF!</definedName>
    <definedName name="qqqq">#REF!</definedName>
    <definedName name="qqqqq" localSheetId="15">#REF!</definedName>
    <definedName name="qqqqq" localSheetId="16">#REF!</definedName>
    <definedName name="qqqqq" localSheetId="11">#REF!</definedName>
    <definedName name="qqqqq">#REF!</definedName>
    <definedName name="qqqqqq" localSheetId="15">#REF!,#REF!</definedName>
    <definedName name="qqqqqq" localSheetId="16">#REF!,#REF!</definedName>
    <definedName name="qqqqqq" localSheetId="11">#REF!,#REF!</definedName>
    <definedName name="qqqqqq">#REF!,#REF!</definedName>
    <definedName name="qqqqqqqq" localSheetId="15">#REF!</definedName>
    <definedName name="qqqqqqqq" localSheetId="16">#REF!</definedName>
    <definedName name="qqqqqqqq" localSheetId="11">#REF!</definedName>
    <definedName name="qqqqqqqq">#REF!</definedName>
    <definedName name="qqqqqqqqq" localSheetId="15">#REF!</definedName>
    <definedName name="qqqqqqqqq" localSheetId="16">#REF!</definedName>
    <definedName name="qqqqqqqqq" localSheetId="11">#REF!</definedName>
    <definedName name="qqqqqqqqq">#REF!</definedName>
    <definedName name="qqqqqqqqqq" localSheetId="15">#REF!</definedName>
    <definedName name="qqqqqqqqqq" localSheetId="16">#REF!</definedName>
    <definedName name="qqqqqqqqqq" localSheetId="11">#REF!</definedName>
    <definedName name="qqqqqqqqqq">#REF!</definedName>
    <definedName name="qqqqqqqqqqq" localSheetId="15">#REF!</definedName>
    <definedName name="qqqqqqqqqqq" localSheetId="16">#REF!</definedName>
    <definedName name="qqqqqqqqqqq" localSheetId="11">#REF!</definedName>
    <definedName name="qqqqqqqqqqq">#REF!</definedName>
    <definedName name="qqqqqqqqqqqqq" localSheetId="15">#REF!</definedName>
    <definedName name="qqqqqqqqqqqqq" localSheetId="16">#REF!</definedName>
    <definedName name="qqqqqqqqqqqqq" localSheetId="11">#REF!</definedName>
    <definedName name="qqqqqqqqqqqqq">#REF!</definedName>
    <definedName name="qqqqqqqqqqqqqqq" localSheetId="15">#REF!,#REF!</definedName>
    <definedName name="qqqqqqqqqqqqqqq" localSheetId="16">#REF!,#REF!</definedName>
    <definedName name="qqqqqqqqqqqqqqq" localSheetId="11">#REF!,#REF!</definedName>
    <definedName name="qqqqqqqqqqqqqqq">#REF!,#REF!</definedName>
    <definedName name="qqqqqqqqqqqqqqqq" localSheetId="15">#REF!</definedName>
    <definedName name="qqqqqqqqqqqqqqqq" localSheetId="16">#REF!</definedName>
    <definedName name="qqqqqqqqqqqqqqqq" localSheetId="11">#REF!</definedName>
    <definedName name="qqqqqqqqqqqqqqqq">#REF!</definedName>
    <definedName name="qqqqqqqqqqqqqqqqq" localSheetId="15">#REF!</definedName>
    <definedName name="qqqqqqqqqqqqqqqqq" localSheetId="16">#REF!</definedName>
    <definedName name="qqqqqqqqqqqqqqqqq" localSheetId="11">#REF!</definedName>
    <definedName name="qqqqqqqqqqqqqqqqq">#REF!</definedName>
    <definedName name="retzijk" localSheetId="15">#REF!</definedName>
    <definedName name="retzijk" localSheetId="16">#REF!</definedName>
    <definedName name="retzijk" localSheetId="11">#REF!</definedName>
    <definedName name="retzijk">#REF!</definedName>
    <definedName name="rr" localSheetId="15">#REF!</definedName>
    <definedName name="rr" localSheetId="16">#REF!</definedName>
    <definedName name="rr" localSheetId="11">#REF!</definedName>
    <definedName name="rr">#REF!</definedName>
    <definedName name="rrr" localSheetId="15">#REF!</definedName>
    <definedName name="rrr" localSheetId="16">#REF!</definedName>
    <definedName name="rrr" localSheetId="11">#REF!</definedName>
    <definedName name="rrr">#REF!</definedName>
    <definedName name="rrrr" localSheetId="15">#REF!</definedName>
    <definedName name="rrrr" localSheetId="16">#REF!</definedName>
    <definedName name="rrrr" localSheetId="11">#REF!</definedName>
    <definedName name="rrrr">#REF!</definedName>
    <definedName name="rrrrr" localSheetId="15">#REF!</definedName>
    <definedName name="rrrrr" localSheetId="16">#REF!</definedName>
    <definedName name="rrrrr" localSheetId="11">#REF!</definedName>
    <definedName name="rrrrr">#REF!</definedName>
    <definedName name="rrrrrr" localSheetId="15">#REF!</definedName>
    <definedName name="rrrrrr" localSheetId="16">#REF!</definedName>
    <definedName name="rrrrrr" localSheetId="11">#REF!</definedName>
    <definedName name="rrrrrr">#REF!</definedName>
    <definedName name="rrrrrrrr" localSheetId="15">#REF!,#REF!</definedName>
    <definedName name="rrrrrrrr" localSheetId="16">#REF!,#REF!</definedName>
    <definedName name="rrrrrrrr" localSheetId="11">#REF!,#REF!</definedName>
    <definedName name="rrrrrrrr">#REF!,#REF!</definedName>
    <definedName name="rrrrrrrrrr" localSheetId="15">#REF!</definedName>
    <definedName name="rrrrrrrrrr" localSheetId="16">#REF!</definedName>
    <definedName name="rrrrrrrrrr" localSheetId="11">#REF!</definedName>
    <definedName name="rrrrrrrrrr">#REF!</definedName>
    <definedName name="rrrrrrrrrrrr" localSheetId="15">#REF!</definedName>
    <definedName name="rrrrrrrrrrrr" localSheetId="16">#REF!</definedName>
    <definedName name="rrrrrrrrrrrr" localSheetId="11">#REF!</definedName>
    <definedName name="rrrrrrrrrrrr">#REF!</definedName>
    <definedName name="sajfelh1">#REF!</definedName>
    <definedName name="semmi">'[12]Munka2'!$P$23</definedName>
    <definedName name="semmi10">'[12]Munka6'!$C$21</definedName>
    <definedName name="semmi11">'[12]Munka6'!$C$20</definedName>
    <definedName name="semmi12">'[12]Munka6'!$C$19</definedName>
    <definedName name="semmi13">'[12]Munka6'!$C$7</definedName>
    <definedName name="semmi14">'[12]Munka6'!$C$8</definedName>
    <definedName name="semmi15">'[12]Munka6'!$C$17</definedName>
    <definedName name="semmi16">'[12]Munka2'!$P$23</definedName>
    <definedName name="semmi17">'[12]Munka2'!$P$22</definedName>
    <definedName name="semmi18">'[12]Munka6'!$C$16</definedName>
    <definedName name="semmi19">'[12]Munka6'!$C$11</definedName>
    <definedName name="semmi2">'[12]Munka2'!$P$22</definedName>
    <definedName name="semmi20">'[12]Munka6'!$C$15</definedName>
    <definedName name="semmi21">'[12]Munka6'!$C$18</definedName>
    <definedName name="semmi22">'[12]Munka6'!$C$10</definedName>
    <definedName name="semmi23">'[13]4. bevételek int-ként'!#REF!</definedName>
    <definedName name="semmi24">'[13]4. bevételek int-ként'!#REF!</definedName>
    <definedName name="semmi25">'[12]Munka6'!$C$21</definedName>
    <definedName name="semmi26">'[12]Munka6'!$C$20</definedName>
    <definedName name="semmi27">'[12]Munka6'!$C$19</definedName>
    <definedName name="semmi28">'[12]Munka6'!$C$7</definedName>
    <definedName name="semmi29">'[12]Munka6'!$C$8</definedName>
    <definedName name="semmi3">'[12]Munka6'!$C$16</definedName>
    <definedName name="semmi30">'[12]Munka6'!$C$17</definedName>
    <definedName name="semmi4">'[12]Munka6'!$C$11</definedName>
    <definedName name="semmi5">'[12]Munka6'!$C$15</definedName>
    <definedName name="semmi6">'[12]Munka6'!$C$18</definedName>
    <definedName name="semmi7">'[12]Munka6'!$C$10</definedName>
    <definedName name="semmi8">'[13]4. bevételek int-ként'!#REF!</definedName>
    <definedName name="semmi9">'[13]4. bevételek int-ként'!#REF!</definedName>
    <definedName name="ssscx" localSheetId="15">#REF!</definedName>
    <definedName name="ssscx" localSheetId="16">#REF!</definedName>
    <definedName name="ssscx" localSheetId="11">#REF!</definedName>
    <definedName name="ssscx">#REF!</definedName>
    <definedName name="sssss">'[1]Háttéradatok'!$C$29:$AG$32</definedName>
    <definedName name="sue" localSheetId="15">#REF!</definedName>
    <definedName name="sue" localSheetId="16">#REF!</definedName>
    <definedName name="sue" localSheetId="11">#REF!</definedName>
    <definedName name="sue">#REF!</definedName>
    <definedName name="szabsbírság">'[11]Munka6'!$C$19</definedName>
    <definedName name="szabsért">#REF!</definedName>
    <definedName name="székács">#REF!</definedName>
    <definedName name="szemckö4">#REF!</definedName>
    <definedName name="szemegy8.12">#REF!</definedName>
    <definedName name="szemegy8.13">#REF!</definedName>
    <definedName name="személyiph">#REF!</definedName>
    <definedName name="szemjutt">#REF!</definedName>
    <definedName name="szemjutt4">#REF!</definedName>
    <definedName name="szemkist4">#REF!</definedName>
    <definedName name="szemph">#REF!</definedName>
    <definedName name="szemph5">#REF!</definedName>
    <definedName name="szemph8.12">#REF!</definedName>
    <definedName name="szjahelyben">#REF!</definedName>
    <definedName name="szjahelyben1">#REF!</definedName>
    <definedName name="szjahelybenm">'[11]Munka6'!$C$7</definedName>
    <definedName name="szjajövkül">#REF!</definedName>
    <definedName name="szjajövkül1">#REF!</definedName>
    <definedName name="szjakül">'[11]Munka6'!$C$8</definedName>
    <definedName name="szocátv">#REF!</definedName>
    <definedName name="szocph">#REF!</definedName>
    <definedName name="szocph5">#REF!</definedName>
    <definedName name="szocsegélyph">#REF!</definedName>
    <definedName name="t" localSheetId="15">#REF!,#REF!</definedName>
    <definedName name="t" localSheetId="16">#REF!,#REF!</definedName>
    <definedName name="t" localSheetId="11">#REF!,#REF!</definedName>
    <definedName name="t">#REF!,#REF!</definedName>
    <definedName name="talajt">#REF!</definedName>
    <definedName name="támkölcs1">#REF!</definedName>
    <definedName name="támkölcsön">#REF!</definedName>
    <definedName name="támogatások">#REF!</definedName>
    <definedName name="támogatások1">#REF!</definedName>
    <definedName name="tárgyi">#REF!</definedName>
    <definedName name="tárgyi1">#REF!</definedName>
    <definedName name="tartalék4">#REF!</definedName>
    <definedName name="termőf">#REF!</definedName>
    <definedName name="termőfbérbe">'[11]Munka6'!$C$17</definedName>
    <definedName name="termőföld1">#REF!</definedName>
    <definedName name="Tűzoltóság">'[3]Háttéradatok'!$C$29:$AG$32</definedName>
    <definedName name="újsablon" localSheetId="15">#REF!</definedName>
    <definedName name="újsablon" localSheetId="16">#REF!</definedName>
    <definedName name="újsablon" localSheetId="11">#REF!</definedName>
    <definedName name="újsablon">#REF!</definedName>
    <definedName name="uuuuu" localSheetId="15">#REF!</definedName>
    <definedName name="uuuuu" localSheetId="16">#REF!</definedName>
    <definedName name="uuuuu" localSheetId="11">#REF!</definedName>
    <definedName name="uuuuu">#REF!</definedName>
    <definedName name="v" localSheetId="15">#REF!</definedName>
    <definedName name="v" localSheetId="16">#REF!</definedName>
    <definedName name="v" localSheetId="11">#REF!</definedName>
    <definedName name="v">#REF!</definedName>
    <definedName name="vizikátv">#REF!</definedName>
    <definedName name="vizikátv1">#REF!</definedName>
    <definedName name="vizikfelh3">'[10]7. felhalm.kiad.'!#REF!</definedName>
    <definedName name="vmk">#REF!</definedName>
    <definedName name="vv" localSheetId="15">#REF!</definedName>
    <definedName name="vv" localSheetId="16">#REF!</definedName>
    <definedName name="vv" localSheetId="11">#REF!</definedName>
    <definedName name="vv">#REF!</definedName>
    <definedName name="x" localSheetId="15">#REF!</definedName>
    <definedName name="x" localSheetId="16">#REF!</definedName>
    <definedName name="x" localSheetId="11">#REF!</definedName>
    <definedName name="x">#REF!</definedName>
    <definedName name="xcvbnm" localSheetId="15">#REF!</definedName>
    <definedName name="xcvbnm" localSheetId="16">#REF!</definedName>
    <definedName name="xcvbnm" localSheetId="11">#REF!</definedName>
    <definedName name="xcvbnm">#REF!</definedName>
    <definedName name="xxx">'[3]Háttéradatok'!$C$29:$AG$32</definedName>
    <definedName name="xxx_13">'[5]Háttéradatok'!$C$29:$AG$32</definedName>
    <definedName name="xxx_16">'[1]Háttéradatok'!$C$29:$AG$32</definedName>
    <definedName name="xxx_7">'[5]Háttéradatok'!$C$29:$AG$32</definedName>
    <definedName name="xxxxxx">'[3]Háttéradatok'!$C$29:$AG$32</definedName>
    <definedName name="xxxxxx_13">'[5]Háttéradatok'!$C$29:$AG$32</definedName>
    <definedName name="xxxxxx_14">'[14]Háttéradatok'!$C$29:$AG$32</definedName>
    <definedName name="xxxxxx_15">'[14]Háttéradatok'!$C$29:$AG$32</definedName>
    <definedName name="xxxxxx_16">'[14]Háttéradatok'!$C$29:$AG$32</definedName>
    <definedName name="xxxxxx_18">'[5]Háttéradatok'!$C$29:$AG$32</definedName>
    <definedName name="xxxxxx_7">'[5]Háttéradatok'!$C$29:$AG$32</definedName>
    <definedName name="xxxxxxxxxxxxxxxxxxxxxxxxxxx" localSheetId="15">#REF!</definedName>
    <definedName name="xxxxxxxxxxxxxxxxxxxxxxxxxxx" localSheetId="16">#REF!</definedName>
    <definedName name="xxxxxxxxxxxxxxxxxxxxxxxxxxx" localSheetId="11">#REF!</definedName>
    <definedName name="xxxxxxxxxxxxxxxxxxxxxxxxxxx">#REF!</definedName>
    <definedName name="y" localSheetId="15">#REF!,#REF!</definedName>
    <definedName name="y" localSheetId="16">#REF!,#REF!</definedName>
    <definedName name="y" localSheetId="11">#REF!,#REF!</definedName>
    <definedName name="y">#REF!,#REF!</definedName>
    <definedName name="ycxd" localSheetId="15">#REF!</definedName>
    <definedName name="ycxd" localSheetId="16">#REF!</definedName>
    <definedName name="ycxd" localSheetId="11">#REF!</definedName>
    <definedName name="ycxd">#REF!</definedName>
    <definedName name="yxc" localSheetId="15">#REF!</definedName>
    <definedName name="yxc" localSheetId="16">#REF!</definedName>
    <definedName name="yxc" localSheetId="11">#REF!</definedName>
    <definedName name="yxc">#REF!</definedName>
    <definedName name="zzz">'[1]Háttéradatok'!$B$22:$AG$28</definedName>
  </definedNames>
  <calcPr fullCalcOnLoad="1"/>
</workbook>
</file>

<file path=xl/sharedStrings.xml><?xml version="1.0" encoding="utf-8"?>
<sst xmlns="http://schemas.openxmlformats.org/spreadsheetml/2006/main" count="2110" uniqueCount="756">
  <si>
    <t>B E V É T E L E K</t>
  </si>
  <si>
    <t>adatok Ft-ban</t>
  </si>
  <si>
    <t>Sor-
szám</t>
  </si>
  <si>
    <t>Bevételi jogcím</t>
  </si>
  <si>
    <t>Rovatszám</t>
  </si>
  <si>
    <t>2017. évi eredeti előirányzat</t>
  </si>
  <si>
    <t>A</t>
  </si>
  <si>
    <t>B</t>
  </si>
  <si>
    <t>C</t>
  </si>
  <si>
    <t>D</t>
  </si>
  <si>
    <t>1.</t>
  </si>
  <si>
    <t>Helyi önkormányzatok működésének általános támogatása</t>
  </si>
  <si>
    <t>B111</t>
  </si>
  <si>
    <t>2.</t>
  </si>
  <si>
    <t>Önkormányzatok egyes köznevelési feladatainak támogatása</t>
  </si>
  <si>
    <t>B112</t>
  </si>
  <si>
    <t>3.</t>
  </si>
  <si>
    <t>Önkormányzatok szociális és gyermekjóléti, étkeztetési feladatainak támogatása</t>
  </si>
  <si>
    <t>B113</t>
  </si>
  <si>
    <t>4.</t>
  </si>
  <si>
    <t>Önkormányzatok kulturális feladatainak támogatása</t>
  </si>
  <si>
    <t>B114</t>
  </si>
  <si>
    <t>5.</t>
  </si>
  <si>
    <t xml:space="preserve">Működési célú kvi támogatások és kiegészítő támogatások </t>
  </si>
  <si>
    <t>B115</t>
  </si>
  <si>
    <t>6.</t>
  </si>
  <si>
    <t>Elszámolásból származó bevételek</t>
  </si>
  <si>
    <t>B116</t>
  </si>
  <si>
    <t>7.</t>
  </si>
  <si>
    <t>Önkormányzat működési támogatásai (1.1.+…+.1.6.)</t>
  </si>
  <si>
    <t>B11</t>
  </si>
  <si>
    <t>8.</t>
  </si>
  <si>
    <t>9.</t>
  </si>
  <si>
    <t xml:space="preserve">Egyéb működési célú támogatások bevételei </t>
  </si>
  <si>
    <t>B16</t>
  </si>
  <si>
    <t>10.</t>
  </si>
  <si>
    <t>9. sorból -Egyéb műk. célú támogatások bevételei központi kv. Szertől</t>
  </si>
  <si>
    <t>11.</t>
  </si>
  <si>
    <t>Egyéb műk. célú támogatások bevételei EU- prog. és hazai társ.fin.-ból</t>
  </si>
  <si>
    <t>12.</t>
  </si>
  <si>
    <t>Egyéb műk. célú támogatások bevételei központi kezelésű ei-tól</t>
  </si>
  <si>
    <t>13.</t>
  </si>
  <si>
    <t>Egyéb műk. célú támogatások bevételei fejezeti kezelésű ei-tól</t>
  </si>
  <si>
    <t>14.</t>
  </si>
  <si>
    <t>Egyéb műk. célú támogatások bevételei TB. Pénzügyi alapoktól</t>
  </si>
  <si>
    <t>15.</t>
  </si>
  <si>
    <t>Egyéb műk. célú támogatások bevételei elkülönített állami pénzalapoktól</t>
  </si>
  <si>
    <t>16.</t>
  </si>
  <si>
    <t>Egyéb műk. célú támogatások bevételei önkormányzatoktól és kv. szertől</t>
  </si>
  <si>
    <t>17.</t>
  </si>
  <si>
    <t>Működési célú támogatások államháztartáson belülről (7.+…+.9.)</t>
  </si>
  <si>
    <t>B1</t>
  </si>
  <si>
    <t>18.</t>
  </si>
  <si>
    <t>Felhalmozási célú önkormányzati támogatások</t>
  </si>
  <si>
    <t>B21</t>
  </si>
  <si>
    <t>19.</t>
  </si>
  <si>
    <t>Egyéb felhalmozási célú támogatások bevételei</t>
  </si>
  <si>
    <t>B25</t>
  </si>
  <si>
    <t>20.</t>
  </si>
  <si>
    <t>19. sorból  Egyéb felh. célú támogatások bevételei központi kv. Szertől</t>
  </si>
  <si>
    <t>21.</t>
  </si>
  <si>
    <t>Egyéb felh. célú támogatások bevételei EU-s prog. és hazai társ.fin.-ból</t>
  </si>
  <si>
    <t>22.</t>
  </si>
  <si>
    <t>Egyéb felh. célú támogatások bevételei központi kezelésű ei-tól</t>
  </si>
  <si>
    <t>23.</t>
  </si>
  <si>
    <t>Egyéb felh. célú támogatások bevételei fejezeti kezelésű ei-tól</t>
  </si>
  <si>
    <t>24.</t>
  </si>
  <si>
    <t>Egyéb felh. célú támogatások bevételei elkülönített állami pénzalapoktól</t>
  </si>
  <si>
    <t>25.</t>
  </si>
  <si>
    <t>Egyéb felh. célú támogatások bevételei önkormányzatoktól és kv. szertől</t>
  </si>
  <si>
    <t>26.</t>
  </si>
  <si>
    <t>Felhalmozási célú támogatások államháztartáson belülről (17.+19.)</t>
  </si>
  <si>
    <t>B2</t>
  </si>
  <si>
    <t>27.</t>
  </si>
  <si>
    <t>Jövedelem adók (Termőföld bérbeadásból származó szja)</t>
  </si>
  <si>
    <t>B311</t>
  </si>
  <si>
    <t>28.</t>
  </si>
  <si>
    <t>Vagyoni tipusú adó:</t>
  </si>
  <si>
    <t>B34</t>
  </si>
  <si>
    <t>29.</t>
  </si>
  <si>
    <t>Építményadó</t>
  </si>
  <si>
    <t>30.</t>
  </si>
  <si>
    <t>Telekadó</t>
  </si>
  <si>
    <t>31.</t>
  </si>
  <si>
    <t>Magánszemélyek kommunális adója</t>
  </si>
  <si>
    <t>32.</t>
  </si>
  <si>
    <t>Értékesítési és forgalmi adók</t>
  </si>
  <si>
    <t>B351</t>
  </si>
  <si>
    <t>33.</t>
  </si>
  <si>
    <t>Állandó jelleggel végzett iparűzési adó</t>
  </si>
  <si>
    <t>34.</t>
  </si>
  <si>
    <t>Ideiglenes jelleggel végzett iparűzési adó</t>
  </si>
  <si>
    <t>35.</t>
  </si>
  <si>
    <t>Gépjárműadók</t>
  </si>
  <si>
    <t>B354</t>
  </si>
  <si>
    <t>36.</t>
  </si>
  <si>
    <t>Egyéb áruhasználati és szolgáltatási adók</t>
  </si>
  <si>
    <t>B355</t>
  </si>
  <si>
    <t>37.</t>
  </si>
  <si>
    <t>Tartózkodás után fizetett idegenforgalmi adó</t>
  </si>
  <si>
    <t>38.</t>
  </si>
  <si>
    <t>Talajterhelési díj</t>
  </si>
  <si>
    <t>39.</t>
  </si>
  <si>
    <t xml:space="preserve">Egyéb közhatalmi bevételek </t>
  </si>
  <si>
    <t>B36</t>
  </si>
  <si>
    <t>40.</t>
  </si>
  <si>
    <t>Közhatalmi bevételek</t>
  </si>
  <si>
    <t>B3</t>
  </si>
  <si>
    <t>41.</t>
  </si>
  <si>
    <t>Készletértékesítés ellenértéke</t>
  </si>
  <si>
    <t>B401</t>
  </si>
  <si>
    <t>42.</t>
  </si>
  <si>
    <t>Szolgáltatások ellenértéke</t>
  </si>
  <si>
    <t>B402</t>
  </si>
  <si>
    <t>43.</t>
  </si>
  <si>
    <t>Közvetített szolgáltatások értéke</t>
  </si>
  <si>
    <t>B403</t>
  </si>
  <si>
    <t>44.</t>
  </si>
  <si>
    <t>Tulajdonosi bevételek</t>
  </si>
  <si>
    <t>B404</t>
  </si>
  <si>
    <t>45.</t>
  </si>
  <si>
    <t>Ellátási díjak</t>
  </si>
  <si>
    <t>B405</t>
  </si>
  <si>
    <t>46.</t>
  </si>
  <si>
    <t xml:space="preserve">Kiszámlázott általános forgalmi adó </t>
  </si>
  <si>
    <t>B406</t>
  </si>
  <si>
    <t>47.</t>
  </si>
  <si>
    <t>Általános forgalmi adó visszatérítése</t>
  </si>
  <si>
    <t>B407</t>
  </si>
  <si>
    <t>48.</t>
  </si>
  <si>
    <t>Kamatbevételek és más nyereségjellegű bevételek</t>
  </si>
  <si>
    <t>B408</t>
  </si>
  <si>
    <t>49.</t>
  </si>
  <si>
    <t>Egyéb pénzügyi műveletek bevételei</t>
  </si>
  <si>
    <t>B409</t>
  </si>
  <si>
    <t>50.</t>
  </si>
  <si>
    <t>Biztosító által fizetett kártérítés</t>
  </si>
  <si>
    <t>B410</t>
  </si>
  <si>
    <t>51.</t>
  </si>
  <si>
    <t>Egyéb működési bevételek</t>
  </si>
  <si>
    <t>B411</t>
  </si>
  <si>
    <t>52.</t>
  </si>
  <si>
    <t>Működési bevételek (41.+…+ 51.)</t>
  </si>
  <si>
    <t>B4</t>
  </si>
  <si>
    <t>53.</t>
  </si>
  <si>
    <t>Immateriális javak értékesítése</t>
  </si>
  <si>
    <t>B51</t>
  </si>
  <si>
    <t>54.</t>
  </si>
  <si>
    <t>Ingatlanok értékesítése</t>
  </si>
  <si>
    <t>B52</t>
  </si>
  <si>
    <t>55.</t>
  </si>
  <si>
    <t>Egyéb tárgyi eszközök értékesítése</t>
  </si>
  <si>
    <t>B53</t>
  </si>
  <si>
    <t>56.</t>
  </si>
  <si>
    <t>Részesedések értékesítése</t>
  </si>
  <si>
    <t>B54</t>
  </si>
  <si>
    <t>57.</t>
  </si>
  <si>
    <t>Részesedések megszűnéséhez kapcsolódó bevételek</t>
  </si>
  <si>
    <t>B55</t>
  </si>
  <si>
    <t>58.</t>
  </si>
  <si>
    <t>Felhalmozási bevételek (53.+…+57.)</t>
  </si>
  <si>
    <t>B5</t>
  </si>
  <si>
    <t>59.</t>
  </si>
  <si>
    <t>Működési célú visszatérítendő támogatások, kölcsönök visszatér. ÁH-n kívülről</t>
  </si>
  <si>
    <t>B64</t>
  </si>
  <si>
    <t>60.</t>
  </si>
  <si>
    <t>Egyéb működési célú átvett pénzeszköz</t>
  </si>
  <si>
    <t>B65</t>
  </si>
  <si>
    <t>61.</t>
  </si>
  <si>
    <t>Működési célú átvett pénzeszközök (59.+60.)</t>
  </si>
  <si>
    <t>B6</t>
  </si>
  <si>
    <t>62.</t>
  </si>
  <si>
    <t>Felhalm. célú visszatérítendő támogatások, kölcsönök visszatér. ÁH-n kívülről</t>
  </si>
  <si>
    <t>B74</t>
  </si>
  <si>
    <t>63.</t>
  </si>
  <si>
    <t>Egyéb felhalmozási célú átvett pénzeszköz</t>
  </si>
  <si>
    <t>B75</t>
  </si>
  <si>
    <t>64.</t>
  </si>
  <si>
    <t>Felhalmozási célú átvett pénzeszközök (62.+63.)</t>
  </si>
  <si>
    <t>B7</t>
  </si>
  <si>
    <t>65.</t>
  </si>
  <si>
    <t>KÖLTSÉGVETÉSI BEVÉTELEK ÖSSZESEN: (17.+26.+40.+52.+58.+61.+64.)</t>
  </si>
  <si>
    <t>B1-B7</t>
  </si>
  <si>
    <t>66.</t>
  </si>
  <si>
    <t xml:space="preserve">Hitel-, kölcsönfelvétel államháztartáson kívülről </t>
  </si>
  <si>
    <t>B811</t>
  </si>
  <si>
    <t>67.</t>
  </si>
  <si>
    <t>Maradvány igénybevétele</t>
  </si>
  <si>
    <t>B813</t>
  </si>
  <si>
    <t>68.</t>
  </si>
  <si>
    <t>Előző év költségvetési maradványának igénybevétele</t>
  </si>
  <si>
    <t>B8131</t>
  </si>
  <si>
    <t>69.</t>
  </si>
  <si>
    <t>Előző év vállalkozási maradványának igénybevétele</t>
  </si>
  <si>
    <t>B8132</t>
  </si>
  <si>
    <t>70.</t>
  </si>
  <si>
    <t>FINANSZÍROZÁSI BEVÉTELEK ÖSSZESEN: (66.+67.)</t>
  </si>
  <si>
    <t>B8</t>
  </si>
  <si>
    <t>71.</t>
  </si>
  <si>
    <t>KÖLTSÉGVETÉSI ÉS FINANSZÍROZÁSI BEVÉTELEK ÖSSZESEN: (65.+70.)</t>
  </si>
  <si>
    <t>K I A D Á S O K</t>
  </si>
  <si>
    <t>Kiadási jogcímek</t>
  </si>
  <si>
    <t>Személyi  juttatások</t>
  </si>
  <si>
    <t>K1</t>
  </si>
  <si>
    <t>Munkaadókat terhelő járulékok és szociális hozzájárulási adó</t>
  </si>
  <si>
    <t>K2</t>
  </si>
  <si>
    <t>Dologi  kiadások</t>
  </si>
  <si>
    <t>K3</t>
  </si>
  <si>
    <t>Ellátottak pénzbeli juttatásai</t>
  </si>
  <si>
    <t>K4</t>
  </si>
  <si>
    <t>Egyéb működési célú kiadások</t>
  </si>
  <si>
    <t>K5</t>
  </si>
  <si>
    <t xml:space="preserve"> - az 5-ből: - Elvonások és befizetések</t>
  </si>
  <si>
    <t>K502</t>
  </si>
  <si>
    <t>Visszatérítendő támogatások, kölcsönök nyújtása ÁH-n belülre</t>
  </si>
  <si>
    <t>K504</t>
  </si>
  <si>
    <t>Visszatérítendő támogatások, kölcsönök törlesztése ÁH-n belülre</t>
  </si>
  <si>
    <t>K505</t>
  </si>
  <si>
    <t>Egyéb működési célú támogatások ÁH-n belülre</t>
  </si>
  <si>
    <t>K506</t>
  </si>
  <si>
    <t>Visszatérítendő támogatások, kölcsönök nyújtása ÁH-n kívülre</t>
  </si>
  <si>
    <t>K508</t>
  </si>
  <si>
    <t>Egyéb működési célú támogatások államháztartáson kívülre</t>
  </si>
  <si>
    <t>K512</t>
  </si>
  <si>
    <t>Tartalékok</t>
  </si>
  <si>
    <t>K513</t>
  </si>
  <si>
    <t xml:space="preserve"> - a 12.-ból: - Általános tartalék</t>
  </si>
  <si>
    <t xml:space="preserve">   - Céltartalék</t>
  </si>
  <si>
    <t>K1-K5</t>
  </si>
  <si>
    <t>Beruházások</t>
  </si>
  <si>
    <t>K6</t>
  </si>
  <si>
    <t>Felújítások</t>
  </si>
  <si>
    <t>K7</t>
  </si>
  <si>
    <t>Egyéb felhalmozási kiadások</t>
  </si>
  <si>
    <t>K8</t>
  </si>
  <si>
    <t xml:space="preserve"> 18. ból Visszatérítendő támogatások, kölcsönök nyújtása ÁH-n belülre</t>
  </si>
  <si>
    <t>K82</t>
  </si>
  <si>
    <t>K83</t>
  </si>
  <si>
    <t xml:space="preserve"> Egyéb felhalmozási célú támogatások ÁH-n belülre</t>
  </si>
  <si>
    <t>K84</t>
  </si>
  <si>
    <t xml:space="preserve"> Visszatérítendő támogatások, kölcsönök nyújtása ÁH-n kívülre</t>
  </si>
  <si>
    <t>K86</t>
  </si>
  <si>
    <t xml:space="preserve"> Lakástámogatás</t>
  </si>
  <si>
    <t>K87</t>
  </si>
  <si>
    <t xml:space="preserve"> Egyéb felhalmozási célú támogatások államháztartáson kívülre</t>
  </si>
  <si>
    <t>K89</t>
  </si>
  <si>
    <t>K6-K8</t>
  </si>
  <si>
    <t>KÖLTSÉGVETÉSI KIADÁSOK ÖSSZESEN (15.+25.)</t>
  </si>
  <si>
    <t>K1-K8</t>
  </si>
  <si>
    <t xml:space="preserve">Hitel-, kölcsöntörlesztés államháztartáson kívülre </t>
  </si>
  <si>
    <t>K911</t>
  </si>
  <si>
    <t>Államháztartáson belüli megelőlegezések folyósítása</t>
  </si>
  <si>
    <t>K913</t>
  </si>
  <si>
    <t>Államháztartáson belüli megelőlegezések visszafizetése</t>
  </si>
  <si>
    <t>K914</t>
  </si>
  <si>
    <t>Pénzeszközök lekötött betétként elhelyezése</t>
  </si>
  <si>
    <t>K916</t>
  </si>
  <si>
    <t>FINANSZÍROZÁSI KIADÁSOK ÖSSZESEN: (27.+28.+29.+30.)</t>
  </si>
  <si>
    <t>K9</t>
  </si>
  <si>
    <t>KIADÁSOK ÖSSZESEN: (26.+34.)</t>
  </si>
  <si>
    <t>K1-K9</t>
  </si>
  <si>
    <t>KÖLTSÉGVETÉSI, FINANSZÍROZÁSI BEVÉTELEK ÉS KIADÁSOK EGYENLEGE</t>
  </si>
  <si>
    <t>Költségvetési hiány, többlet
( költségvetési bevételek 65. sor - költségvetési kiadások 26. sor) (+/-)</t>
  </si>
  <si>
    <t>Finanszírozási bevételek, kiadások egyenlege
(finanszírozási bevételek 70. sor - finanszírozási kiadások 31. sor)
 (+/-)</t>
  </si>
  <si>
    <t>Bevételek</t>
  </si>
  <si>
    <t>Kiadások</t>
  </si>
  <si>
    <t>Megnevezés</t>
  </si>
  <si>
    <t>2017. évi előirányzat</t>
  </si>
  <si>
    <t>E</t>
  </si>
  <si>
    <t>ebből   -  Működési általános tartalék</t>
  </si>
  <si>
    <t xml:space="preserve"> - Működési cél tartalék</t>
  </si>
  <si>
    <t>Költségvetési kiadások összesen (1+….+5)</t>
  </si>
  <si>
    <t>Értékpapír vásárlása, visszavásárlása</t>
  </si>
  <si>
    <t>Hitelek, kölcsönök törlesztése</t>
  </si>
  <si>
    <t>10.1.</t>
  </si>
  <si>
    <t>Lekötött betétek elhelyezése</t>
  </si>
  <si>
    <t>10.2.</t>
  </si>
  <si>
    <t>Működési célú finanszírozási bevételek összesen (9.+10.+11.)</t>
  </si>
  <si>
    <t>Működési célú finanszírozási kiadások összesen (9.+11.)</t>
  </si>
  <si>
    <t>MŰKÖDÉSI CÉLÚ BEVÉTELEK ÖSSZESEN (8.+12.)</t>
  </si>
  <si>
    <t>MŰKÖDÉSI KIADÁSOK ÖSSZESEN (8.+12.)</t>
  </si>
  <si>
    <t>ebből   -  Felhalmozási általános tartalék</t>
  </si>
  <si>
    <t xml:space="preserve"> - Felhalmozási cél tartalék</t>
  </si>
  <si>
    <t>Költségvetési kiadások összesen: (1.+...+4.)</t>
  </si>
  <si>
    <t>Hitelek, kölcsönök felvétele pénzügyi vállalkozástól</t>
  </si>
  <si>
    <t>9.1.</t>
  </si>
  <si>
    <t>Előző évi költségvetési maradvány igénybevétele</t>
  </si>
  <si>
    <t>9.2.</t>
  </si>
  <si>
    <t>Előző évi vállalkozási maradvány igénybevétele</t>
  </si>
  <si>
    <t xml:space="preserve"> Felhalmozási célú finanszírozási bevételek: (8.+9.)</t>
  </si>
  <si>
    <t>Felhalmozási célú finanszírozási kiadások: (8.+9.</t>
  </si>
  <si>
    <t>BEVÉTEL ÖSSZESEN (7.+10.)</t>
  </si>
  <si>
    <t>KIADÁSOK ÖSSZESEN (7.+10.)</t>
  </si>
  <si>
    <t>Jogcím száma</t>
  </si>
  <si>
    <t xml:space="preserve">Jogcím megnevezése       </t>
  </si>
  <si>
    <t>Mennyiségi egység</t>
  </si>
  <si>
    <t>Mutató</t>
  </si>
  <si>
    <t>Fajlagos összeg</t>
  </si>
  <si>
    <t>I.1.a</t>
  </si>
  <si>
    <t>Önkormányzati hivatal működésének támogatása - elismert hivatali létszám alapján</t>
  </si>
  <si>
    <t>elismert hivatali létszám</t>
  </si>
  <si>
    <t>I.1.b</t>
  </si>
  <si>
    <t>Település-üzemeltetéshez kapcsolódó feladatellátás támogatása</t>
  </si>
  <si>
    <t>I.1.ba</t>
  </si>
  <si>
    <t xml:space="preserve"> A zöldterület-gazdálkodással kapcsolatos feladatok ellátásának támogatása - beszámítás után </t>
  </si>
  <si>
    <t>hektár</t>
  </si>
  <si>
    <t>I.1.bb</t>
  </si>
  <si>
    <t xml:space="preserve"> Közvilágítás fenntartásának támogatása - beszámítás után </t>
  </si>
  <si>
    <t>km</t>
  </si>
  <si>
    <t>I.1.bc</t>
  </si>
  <si>
    <t xml:space="preserve"> Köztemető fenntartással kapcsolatos feladatok támogatása </t>
  </si>
  <si>
    <t>m2</t>
  </si>
  <si>
    <t>I.1.bd</t>
  </si>
  <si>
    <t xml:space="preserve"> Közutak fenntartásának támogatása </t>
  </si>
  <si>
    <t xml:space="preserve">I.1.c </t>
  </si>
  <si>
    <t>Egyéb önkormányzati feladatok támogatása - beszámítás után</t>
  </si>
  <si>
    <t>fő</t>
  </si>
  <si>
    <t>I.1.d</t>
  </si>
  <si>
    <t>Lakott külterülettel kapcsolatos feladatok támogatása - beszámítás után</t>
  </si>
  <si>
    <t>külterületi lakosok</t>
  </si>
  <si>
    <t>I.1.e</t>
  </si>
  <si>
    <t>Üdülőhelyi feladatok támogatása - beszámítás után</t>
  </si>
  <si>
    <t>idegenforgalmi adóforint</t>
  </si>
  <si>
    <t xml:space="preserve">I.1. </t>
  </si>
  <si>
    <t>A települési önkormányzatok működésének támogatása beszámítás és kiegészítés után</t>
  </si>
  <si>
    <t>forint</t>
  </si>
  <si>
    <t>I.6.</t>
  </si>
  <si>
    <t/>
  </si>
  <si>
    <t xml:space="preserve">I. </t>
  </si>
  <si>
    <t>A helyi önkormányzatok működésének általános támogatása összesen</t>
  </si>
  <si>
    <t>II.1.</t>
  </si>
  <si>
    <t>Óvodapedagógusok, és az óvodapedagógusok nevelő munkáját közvetlenül segítők bértámogatása</t>
  </si>
  <si>
    <t>II.1. (1) 1</t>
  </si>
  <si>
    <t xml:space="preserve"> Óvodapedagógusok elismert létszáma </t>
  </si>
  <si>
    <t>II.1. (2) 1</t>
  </si>
  <si>
    <t xml:space="preserve"> pedagógus szakképzettséggel nem rendelkező, óvodapedagógusok nevelő munkáját közvetlenül segítők száma a Köznev. tv. 2. melléklete szerint </t>
  </si>
  <si>
    <t>II.1. (3) 1</t>
  </si>
  <si>
    <t xml:space="preserve"> pedagógus szakképzettséggel rendelkező, óvodapedagógusok nevelő munkáját közvetlenül segítők száma a Köznev. tv. 2. melléklete szerint </t>
  </si>
  <si>
    <t>II.1. (1) 2</t>
  </si>
  <si>
    <t>II.1. (2) 2</t>
  </si>
  <si>
    <t>II.1. (4) 2</t>
  </si>
  <si>
    <t xml:space="preserve"> óvodapedagógusok elismert létszáma (pótlólagos összeg) </t>
  </si>
  <si>
    <t>II.2. (1) 1</t>
  </si>
  <si>
    <t xml:space="preserve">gyermekek nevelése a napi 8 órát nem éri el </t>
  </si>
  <si>
    <t>II.2. (8) 1</t>
  </si>
  <si>
    <t xml:space="preserve">gyermekek nevelése a napi 8 órát eléri vagy meghaladja </t>
  </si>
  <si>
    <t>II.2. (1) 2</t>
  </si>
  <si>
    <t>II.2. (8) 2</t>
  </si>
  <si>
    <t>II.4.</t>
  </si>
  <si>
    <t>A köznevelési intézmények működtetéséhez kapcsolódó támogatás</t>
  </si>
  <si>
    <t>Kiegészítő támogatás az óvodapedagógusok minősítéséből adódó többletkiadásokhoz</t>
  </si>
  <si>
    <t>II.4.a (1)</t>
  </si>
  <si>
    <t xml:space="preserve"> alapfokozatú végzettségű pedagógus II. kategóriába sorolt óvodapedagógusok kiegészítő támogatása - akik a minősítést 2014. december 31-éig szerezték meg </t>
  </si>
  <si>
    <t>II.4.b (1)</t>
  </si>
  <si>
    <t xml:space="preserve"> alapfokozatú végzettségű pedagógus II. kategóriába sorolt óvodapedagógusok kiegészítő támogatása - akik a minősítést 2015. évben szerezték meg 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</si>
  <si>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</si>
  <si>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</si>
  <si>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</si>
  <si>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</si>
  <si>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III.3.a</t>
  </si>
  <si>
    <t xml:space="preserve"> Család- és gyermekjóléti szolgálat </t>
  </si>
  <si>
    <t>számított létszám</t>
  </si>
  <si>
    <t>III.3.b</t>
  </si>
  <si>
    <t xml:space="preserve"> Család- és gyermekjóléti központ </t>
  </si>
  <si>
    <t>III.3.c (1)</t>
  </si>
  <si>
    <t xml:space="preserve"> szociális étkeztetés </t>
  </si>
  <si>
    <t>III.3.c (2)</t>
  </si>
  <si>
    <t xml:space="preserve"> szociális étkeztetés - társulás által történő feladatellátás </t>
  </si>
  <si>
    <t>III.3.d (1)</t>
  </si>
  <si>
    <t xml:space="preserve"> házi segítségnyújtás </t>
  </si>
  <si>
    <t>III.3.d (2)</t>
  </si>
  <si>
    <t xml:space="preserve"> házi segítségnyújtás - társulás által történő feladatellátás </t>
  </si>
  <si>
    <t>III.3.da</t>
  </si>
  <si>
    <t xml:space="preserve"> házi segítségnyújtás - szociális segítés</t>
  </si>
  <si>
    <t>III.3.db (2)</t>
  </si>
  <si>
    <t xml:space="preserve"> házi segítségnyújtás - személyi gondozás</t>
  </si>
  <si>
    <t>III.3.db (1)</t>
  </si>
  <si>
    <t xml:space="preserve"> házi segítségnyújtás - személyi gondozás társulás által történő feladatellátás</t>
  </si>
  <si>
    <t>III.3.f (2)</t>
  </si>
  <si>
    <t xml:space="preserve"> időskorúak nappali intézményi ellátása - társulás által történő feladatellátás</t>
  </si>
  <si>
    <t>III.3.g (5)</t>
  </si>
  <si>
    <t xml:space="preserve"> demens személyek nappali intézményi ellátása</t>
  </si>
  <si>
    <t>III.3.g (6)</t>
  </si>
  <si>
    <t xml:space="preserve"> demens személyek nappali intézményi ellátása - társulás által történő feladatellátás</t>
  </si>
  <si>
    <t>III.4.a</t>
  </si>
  <si>
    <t>A finanszírozás szempontjából elismert szakmai dolgozók bértámogatása</t>
  </si>
  <si>
    <t>III.4.b</t>
  </si>
  <si>
    <t>Intézmény-üzemeltetési támogatás</t>
  </si>
  <si>
    <t>III.5.a</t>
  </si>
  <si>
    <t xml:space="preserve"> A finanszírozás szempontjából elismert dolgozók bértámogatása </t>
  </si>
  <si>
    <t>III.5.b</t>
  </si>
  <si>
    <t xml:space="preserve"> Gyermekétkeztetés üzemeltetési támogatása </t>
  </si>
  <si>
    <t>III.5.c</t>
  </si>
  <si>
    <t xml:space="preserve"> A rászoruló gyermekek intézményen kívüli szünidei étkeztetésének támogatása </t>
  </si>
  <si>
    <t>III.</t>
  </si>
  <si>
    <t>A települési önkormányzatok szociális, gyermekjóléti és gyermekétkeztetési feladatainak támogatása</t>
  </si>
  <si>
    <t>IV.1.d</t>
  </si>
  <si>
    <t xml:space="preserve">Könyvtári, közművelődési és múzeumi feladatok támogatása
 Települési önkormányzatok nyilvános könyvtári és a közművelődési feladatainak támogatása </t>
  </si>
  <si>
    <t>Ft</t>
  </si>
  <si>
    <t>IV.1.e</t>
  </si>
  <si>
    <t xml:space="preserve">Könyvtári, közművelődési és múzeumi feladatok támogatása
 Települési önkormányzatok muzeális intézményi feladatainak támogatása </t>
  </si>
  <si>
    <t>IV.1.</t>
  </si>
  <si>
    <t xml:space="preserve">Könyvtári, közművelődési és múzeumi feladatok támogatása
 Könyvtári, közművelődési és műzeumi feladatok támogatása összesen </t>
  </si>
  <si>
    <t>IV.</t>
  </si>
  <si>
    <t>A települési önkormányzatok kulturális feladatainak támogatása</t>
  </si>
  <si>
    <t>Mindösszesen</t>
  </si>
  <si>
    <t>A 2016. évről áthúzódó bérkompenzáció támogatása</t>
  </si>
  <si>
    <t>2017. évi állami támogatás</t>
  </si>
  <si>
    <t>Sor-szám</t>
  </si>
  <si>
    <t>Összesen</t>
  </si>
  <si>
    <t>Beszámítás
(A számított bevétel a 2015. évi iparűzési adóalap 0,55%-a)</t>
  </si>
  <si>
    <t>Összeg</t>
  </si>
  <si>
    <t>A támogatás címzettje</t>
  </si>
  <si>
    <t>Támogatás összege</t>
  </si>
  <si>
    <t>adatok ezer Ft-ban</t>
  </si>
  <si>
    <t>Bevétel összesen</t>
  </si>
  <si>
    <t>Saját bevétel</t>
  </si>
  <si>
    <t>Megoszlás     %</t>
  </si>
  <si>
    <t>Működési célú átvett pénzeszközök</t>
  </si>
  <si>
    <t>Állami hozzájárulás</t>
  </si>
  <si>
    <t>Önkormányzati támogatás</t>
  </si>
  <si>
    <t>Kötött felhasználású támogatás</t>
  </si>
  <si>
    <t>Működtetés általános támogatása</t>
  </si>
  <si>
    <t>Támogatás</t>
  </si>
  <si>
    <t>Intézményi működési bevételek mindösszesen</t>
  </si>
  <si>
    <t>Intézmények és Önkormányzat működési bevételei mindöszesen intézményi támogatás halmozásának kiszűrésével</t>
  </si>
  <si>
    <t>Projekt megnevezése:</t>
  </si>
  <si>
    <r>
      <t>Projekt azonosító:</t>
    </r>
    <r>
      <rPr>
        <sz val="10"/>
        <rFont val="Times New Roman"/>
        <family val="1"/>
      </rPr>
      <t xml:space="preserve"> </t>
    </r>
  </si>
  <si>
    <t>Támogatás intenzitása:</t>
  </si>
  <si>
    <t>Kezdés éve:</t>
  </si>
  <si>
    <t>Befejezés éve:</t>
  </si>
  <si>
    <t>Előző években felhasznált összeg</t>
  </si>
  <si>
    <t>2017. év</t>
  </si>
  <si>
    <t>2018. év</t>
  </si>
  <si>
    <t>Bevételek (források) összesen:</t>
  </si>
  <si>
    <t>ebből:</t>
  </si>
  <si>
    <t>Támogatási előleg</t>
  </si>
  <si>
    <t>Pénzmaradvány</t>
  </si>
  <si>
    <t>Egyéb forrás</t>
  </si>
  <si>
    <t>Kiadások összesen:</t>
  </si>
  <si>
    <t>Személyi juttatás</t>
  </si>
  <si>
    <t>Dologi kiadás</t>
  </si>
  <si>
    <t>Beruházási kiadások</t>
  </si>
  <si>
    <t>Felújítási kiadások</t>
  </si>
  <si>
    <t>Támogatott műszaki tartalom összesen:</t>
  </si>
  <si>
    <t>Nem támogatott műszaki tartalom összesen:</t>
  </si>
  <si>
    <t>K915</t>
  </si>
  <si>
    <t>Központi, irányító szervi támogatások folyósítása</t>
  </si>
  <si>
    <t>Feladat megnevezés</t>
  </si>
  <si>
    <t>Kormányzati funkció</t>
  </si>
  <si>
    <t>Egyéb felhalmozási célú támogatások áht.-n belülről</t>
  </si>
  <si>
    <t>Működési bevételek</t>
  </si>
  <si>
    <t>Felhalmozási bevételek</t>
  </si>
  <si>
    <t>Felhalmozási célú átvett pénzeszközök</t>
  </si>
  <si>
    <t>Bevételek összesen</t>
  </si>
  <si>
    <t>Személyi juttatások</t>
  </si>
  <si>
    <t>Dologi kiadások</t>
  </si>
  <si>
    <t>Egyéb működési kiadások</t>
  </si>
  <si>
    <t>Finanszírozási kiadások</t>
  </si>
  <si>
    <t>Kiadások összesen</t>
  </si>
  <si>
    <t>Felhalmozási költségvetés kiadásai (16.+17.+18.)</t>
  </si>
  <si>
    <t>Működési költségvetés kiadásai (1.+….+5.)</t>
  </si>
  <si>
    <t>Önkormányzat működési támogatásai</t>
  </si>
  <si>
    <t>Előirányzat-csoport, kiemelt előirányzat megnevezése</t>
  </si>
  <si>
    <t>Rovat szám</t>
  </si>
  <si>
    <t>Kötelező feladat</t>
  </si>
  <si>
    <t>Önként vállalt feladat</t>
  </si>
  <si>
    <t>F</t>
  </si>
  <si>
    <t>Egyéb működési célú támogatások bevételei központi kv. szertől</t>
  </si>
  <si>
    <t>B1601</t>
  </si>
  <si>
    <t>Egyéb működési célú támogatások bevételei központi kezelésű kv. szertől</t>
  </si>
  <si>
    <t>B1602</t>
  </si>
  <si>
    <t xml:space="preserve">Egyéb működési célú támogatások bevételei helyi önkorm.tól és kv. szerveiktől </t>
  </si>
  <si>
    <t>B1607</t>
  </si>
  <si>
    <t>Egyéb működési célú támogatások áht.-n belülről (1.+…+4.)</t>
  </si>
  <si>
    <t>Egyéb felhalmozási célú támogatások bevételei központi kv. szertől</t>
  </si>
  <si>
    <t>B2501</t>
  </si>
  <si>
    <t>Egyéb felhalmozási célú támogatások bevételei központi kezelésű kv. szertől</t>
  </si>
  <si>
    <t>B2502</t>
  </si>
  <si>
    <t>Egyéb felhalmozási célú támogatások bevételei elkülönített állami pénzal.-tól</t>
  </si>
  <si>
    <t>B2506</t>
  </si>
  <si>
    <t xml:space="preserve">Egyéb felhalmozási célú támogatások bevételei helyi önkorm.tól és kv. szerveiktől </t>
  </si>
  <si>
    <t>B2507</t>
  </si>
  <si>
    <t>Közvetített szolgáltatások ellenértéke</t>
  </si>
  <si>
    <t>ebből: Áht-n. belülre továbbszámlázott szolg. bevétele</t>
  </si>
  <si>
    <t>B4031</t>
  </si>
  <si>
    <t>ebből: Áht-n kívülre továbbszámlázott szolg. bevétele</t>
  </si>
  <si>
    <t>B4032</t>
  </si>
  <si>
    <t>Kiszámlázott általános forgalmi adó</t>
  </si>
  <si>
    <t>Általános forgalmi adó vissszatérítése</t>
  </si>
  <si>
    <t>Egyéb pénzügyi műveletek kiadásai</t>
  </si>
  <si>
    <t>Biztosítók által fizetett kártérítés</t>
  </si>
  <si>
    <t>Működési bevételek (11.+12.+13.+16.+….+23.)</t>
  </si>
  <si>
    <t>Költségvetési bevételek összesen (5.+10.+24.+…27.)</t>
  </si>
  <si>
    <t>Maradvány igénybevétele (30.+31.)</t>
  </si>
  <si>
    <t>Irányító szervi támogatás (intézményfinanszírozás)</t>
  </si>
  <si>
    <t>B816</t>
  </si>
  <si>
    <t>Belföldi finanszírozás bevételei (29.+32.)</t>
  </si>
  <si>
    <t>B81</t>
  </si>
  <si>
    <t>FINANSZÍROZÁSI BEVÉTELEK ÖSSZESEN (11.+12.)</t>
  </si>
  <si>
    <t>BEVÉTELEK ÖSSZESEN: (7.+13.)</t>
  </si>
  <si>
    <t>KIADÁSOK</t>
  </si>
  <si>
    <t>2017. évi terv</t>
  </si>
  <si>
    <t xml:space="preserve">   Működési költségvetés kiadásai (1.+…+5.)</t>
  </si>
  <si>
    <t xml:space="preserve">Beruházások </t>
  </si>
  <si>
    <t xml:space="preserve"> Egyéb felhalmozási kiadások</t>
  </si>
  <si>
    <t>Felhalmozási költségvetés kiadásai (7.+...+9.)</t>
  </si>
  <si>
    <t>KÖLTSÉGVETÉSI KIADÁSOK ÖSSZESEN: (6.+10.)</t>
  </si>
  <si>
    <t>K1-8</t>
  </si>
  <si>
    <t>Belföldi finanszírozás kiadásai</t>
  </si>
  <si>
    <t>K91</t>
  </si>
  <si>
    <t>KIADÁSOK ÖSSZESEN: (11.+14.)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</si>
  <si>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</si>
  <si>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</si>
  <si>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</si>
  <si>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</si>
  <si>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</si>
  <si>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</si>
  <si>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</si>
  <si>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</si>
  <si>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</si>
  <si>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</si>
  <si>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</si>
  <si>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</si>
  <si>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</si>
  <si>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tám. ÁH-n belül</t>
  </si>
  <si>
    <t>Felhalmozási célú tám. ÁH-n belül</t>
  </si>
  <si>
    <t>Működési célú átvett pénzeszk.</t>
  </si>
  <si>
    <t>Felhalm. célú átvett pénzeszk.</t>
  </si>
  <si>
    <t>Finanszírozási bevételek</t>
  </si>
  <si>
    <t>Bevételek összesen:</t>
  </si>
  <si>
    <t>Egyenleg</t>
  </si>
  <si>
    <t>A fejlesztési célok mevalósítását szolgáló hitelszerődés tartalma</t>
  </si>
  <si>
    <t>A fejlesztési hitel teljes tőkeösszege Ft-ban</t>
  </si>
  <si>
    <t>A fejlesztési hitel lejártának időtartama</t>
  </si>
  <si>
    <t>2017. évi költelezettség</t>
  </si>
  <si>
    <t>2018. évi kötelezettség</t>
  </si>
  <si>
    <t>2019. évi kötelezettség</t>
  </si>
  <si>
    <t>Tőke</t>
  </si>
  <si>
    <t>Kamat</t>
  </si>
  <si>
    <t>I. Általános tartalék</t>
  </si>
  <si>
    <t>adatok eFt-ban</t>
  </si>
  <si>
    <t>Sorszám</t>
  </si>
  <si>
    <t>Feladat/cél</t>
  </si>
  <si>
    <t>Pályázatok előkészítésének költsége és előfinanszírozásának biztosítása</t>
  </si>
  <si>
    <t>Egyéb, előre nem tervezett kiadások</t>
  </si>
  <si>
    <t>II. Céltartalék tartalék</t>
  </si>
  <si>
    <t>Előre nem tervezett fejlesztési, beruházási célú kiadások</t>
  </si>
  <si>
    <t>Általános és céltartalék mindösszesen</t>
  </si>
  <si>
    <t>Kedvezmény nélkül elérhető bevétel</t>
  </si>
  <si>
    <t>Kedvezmények összege</t>
  </si>
  <si>
    <t>Eredeti előirányzat</t>
  </si>
  <si>
    <t>BEVÉTELEK</t>
  </si>
  <si>
    <t>2017.</t>
  </si>
  <si>
    <t>2018.</t>
  </si>
  <si>
    <t>2019.</t>
  </si>
  <si>
    <t>2020.</t>
  </si>
  <si>
    <t>Működési célú támogatások államháztartáson belülről</t>
  </si>
  <si>
    <t>Felhalmozási célú támogatások államháztartáson belülről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</si>
  <si>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</si>
  <si>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</si>
  <si>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</si>
  <si>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>KÖLTSÉGVETÉSI BEVÉTELEK ÖSSZESEN: (1+…+7)</t>
  </si>
  <si>
    <t xml:space="preserve">FINANSZÍROZÁSI BEVÉTELEK ÖSSZESEN: </t>
  </si>
  <si>
    <t>KÖLTSÉGVETÉSI ÉS FINANSZÍROZÁSI BEVÉTELEK ÖSSZESEN: (8+9)</t>
  </si>
  <si>
    <t xml:space="preserve">   Működési költségvetés kiadásai </t>
  </si>
  <si>
    <t xml:space="preserve">   Felhalmozási költségvetés kiadásai (2.1.+2.2.+2.3.)</t>
  </si>
  <si>
    <t>2.1.</t>
  </si>
  <si>
    <t>2.2.</t>
  </si>
  <si>
    <t>2.3.</t>
  </si>
  <si>
    <t>KÖLTSÉGVETÉSI KIADÁSOK ÖSSZESEN (1+2)</t>
  </si>
  <si>
    <t>FINANSZÍROZÁSI KIADÁSOK ÖSSZESEN:</t>
  </si>
  <si>
    <t>KIADÁSOK ÖSSZESEN: (3.+4.)</t>
  </si>
  <si>
    <t>adatok Fő-ben</t>
  </si>
  <si>
    <t>Intézmény
megnevezése</t>
  </si>
  <si>
    <t>Közalkalmazott szakmai álláshelyek</t>
  </si>
  <si>
    <t>Közalkalmazott technikai álláshelyek</t>
  </si>
  <si>
    <t>MT. hatálya alá tartozó álláshelyek</t>
  </si>
  <si>
    <t>Köztisztviselő álláshelyek</t>
  </si>
  <si>
    <t>Közcélú álláshelyek</t>
  </si>
  <si>
    <t>melyből Normatíva, állami támogatások</t>
  </si>
  <si>
    <t>Önkormányzati kiegészítés</t>
  </si>
  <si>
    <t>FINANSZÍROZÁSI KIADÁSOK ÖSSZESEN (=12.)</t>
  </si>
  <si>
    <t>2019. év</t>
  </si>
  <si>
    <t>Önkormányzati saját erő (támogatott műszaki tartalom)</t>
  </si>
  <si>
    <t>Önkormányzati saját erő (nem támogatott műszaki tartalom)</t>
  </si>
  <si>
    <t>Konzorciumi partner:</t>
  </si>
  <si>
    <t>Projekt bruttó összköltsége:</t>
  </si>
  <si>
    <t>sor-szám</t>
  </si>
  <si>
    <t>Helyi adók</t>
  </si>
  <si>
    <t>Osztalékok 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</si>
  <si>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</si>
  <si>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</si>
  <si>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</si>
  <si>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</si>
  <si>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kapcs. megtérülés</t>
  </si>
  <si>
    <t>Saját bevétel (1-7)</t>
  </si>
  <si>
    <t>Saját bevételek (8) 50 %-a</t>
  </si>
  <si>
    <t>Előző években keletk. tárgyévet terhelő fizetési kötelezettség (11-17)</t>
  </si>
  <si>
    <t>Felvett,átvállalt hitel és annak tőketartozása</t>
  </si>
  <si>
    <t>Felvett,átvállalt kölcsön tőketertozása</t>
  </si>
  <si>
    <t>Hitelviszonyt megtestesítő értékpapír</t>
  </si>
  <si>
    <t>Adott váltó</t>
  </si>
  <si>
    <t>Pénzügyi lizing</t>
  </si>
  <si>
    <t>Halasztott fizetés</t>
  </si>
  <si>
    <t>Kezességvállalásból eredő fiz.kötelezettség</t>
  </si>
  <si>
    <t>Tárgyévben keletkezett tárgyévet terhelő fiz. Kötelezettség (19-25)</t>
  </si>
  <si>
    <t>Felvett, átvállalt hitel és annak tőketarozása</t>
  </si>
  <si>
    <t>Felvett, átvállalt kölcsön és annak tőketartozása</t>
  </si>
  <si>
    <t>Kezességvállalásból eredő fizetési kötelezettség</t>
  </si>
  <si>
    <t>Fizetési kötelezettség összesen (10+18)</t>
  </si>
  <si>
    <t>Fizetési kötelezettséggel csökkentett saját bevétel (9 - 26)</t>
  </si>
  <si>
    <t>Fejlesztési cél leírása</t>
  </si>
  <si>
    <t>Fejlesztéshez kapcsolódó hitel igénybe vétel az előző évi kiadások alapján</t>
  </si>
  <si>
    <t>Felhalmozási kiadások összesen</t>
  </si>
  <si>
    <t>Felhalmozási célú pénzeszköz átadás</t>
  </si>
  <si>
    <t>Fejlesztési célú céltartalék</t>
  </si>
  <si>
    <t>ADÓSSÁGOT KELETKEZTETŐ ÜGYLETEK VÁRHATÓ EGYÜTTES ÖSSZEGE</t>
  </si>
  <si>
    <t>A 2017. évi fejlesztések várható kiadása</t>
  </si>
  <si>
    <t>A 2017. évi fejlesztésekhezhez kapcsolódó önerő</t>
  </si>
  <si>
    <t>"Nemleges"</t>
  </si>
  <si>
    <t>Támogatások összesen</t>
  </si>
  <si>
    <t>Cím száma</t>
  </si>
  <si>
    <t>Alcím száma</t>
  </si>
  <si>
    <t>Cím/alcím neve</t>
  </si>
  <si>
    <t>I.</t>
  </si>
  <si>
    <t>II.</t>
  </si>
  <si>
    <t>Ellátás jogcíme</t>
  </si>
  <si>
    <t xml:space="preserve"> Egyéb felhalmozási célú kiadások (Lakástámogatás)</t>
  </si>
  <si>
    <t xml:space="preserve">Kezdés </t>
  </si>
  <si>
    <t xml:space="preserve">Befejezés </t>
  </si>
  <si>
    <t>Teljes bekerülési költség összesen</t>
  </si>
  <si>
    <t>Felhalmozási kiadások teljes bekerülési költségéből</t>
  </si>
  <si>
    <t>Felhalmozási kiadások forrásai</t>
  </si>
  <si>
    <t>2017.év</t>
  </si>
  <si>
    <t>2018. év és azt követő évek</t>
  </si>
  <si>
    <t xml:space="preserve">Előző  években felhasznált összeg </t>
  </si>
  <si>
    <t>2018.  év és azt követő évek javaslata</t>
  </si>
  <si>
    <t>Felhalmozási forrás</t>
  </si>
  <si>
    <t>Önkormányzati saját bevétel</t>
  </si>
  <si>
    <t>éve</t>
  </si>
  <si>
    <t>Ebből 2017. évi kiadáshoz szükséges támogatás</t>
  </si>
  <si>
    <t>2016. évben utalt támogatás</t>
  </si>
  <si>
    <t>Beruházási kiadások összesen</t>
  </si>
  <si>
    <t>Felújítási kiadások összesen</t>
  </si>
  <si>
    <t>Lekötött betét megszüntetése</t>
  </si>
  <si>
    <t>B817</t>
  </si>
  <si>
    <t>72.</t>
  </si>
  <si>
    <t>KÖLTSÉGVETÉSI ÉS FINANSZÍROZÁSI BEVÉTELEK ÖSSZESEN: (65.+71.)</t>
  </si>
  <si>
    <t>B1-B8</t>
  </si>
  <si>
    <t>FINANSZÍROZÁSI BEVÉTELEK ÖSSZESEN: (66.+67.+70.)</t>
  </si>
  <si>
    <t>Költségvetési bevételek összesen(1.+…+5.)</t>
  </si>
  <si>
    <t>Fehalmozási bevételek</t>
  </si>
  <si>
    <t>Felhalmozási célú átvett pénzeszözök</t>
  </si>
  <si>
    <t>Költségvetési bevételek összesen: (1.+...+3.)</t>
  </si>
  <si>
    <t>Költségvetési hiány:</t>
  </si>
  <si>
    <t>Költségvetési többlet:</t>
  </si>
  <si>
    <t>Tárgyévi  hiány:</t>
  </si>
  <si>
    <t>Tárgyévi  többlet:</t>
  </si>
  <si>
    <t>Címrend
Kétpó Községi Önkormányzat 2017. évi költségvetéséhez</t>
  </si>
  <si>
    <t>Kétpó Községi Önkormányzat</t>
  </si>
  <si>
    <t>Arany János Általános Művelődési Központ</t>
  </si>
  <si>
    <t>Kétpó Község Önkormányzata
által 2017. évben nyújtott működési és felhalmozási  támogatások</t>
  </si>
  <si>
    <t>Kétpó Község Önkormányzatának
 Európai Uniós támogatással megvalósuló projektjei</t>
  </si>
  <si>
    <t>Kétpó Község Önkormányzata
által 2017. évben adott közvetett támogatások</t>
  </si>
  <si>
    <t>Kétpó Községi Önkormányzat
által megkötött, több éves kihatással járó, adósságot keletkeztető ügyletek fizetési kötelezettségeinek bemutatása a lejáratig</t>
  </si>
  <si>
    <t>Kétpó Községi Önkormányzat
saját bevételeinek részletezése az adósságot keletkeztető ügyletből származó tárgyévi fizetési kötelezettség megállapításához</t>
  </si>
  <si>
    <t>Kétpó Községi Önkormányzata
költségvetési évet követő három év tervezett előirányzatainak keretszámai</t>
  </si>
  <si>
    <t>Kétpó Községi Önkormányzata
2017. évi általános és céltartalékai</t>
  </si>
  <si>
    <t>Kétpó Községi Önkormányzata
2017. évi engedélyezett létszámkerete</t>
  </si>
  <si>
    <t>Kétpó Községi Önkormányzata
2017. évi Előirányzat-felhasználási terve havi bontásban</t>
  </si>
  <si>
    <t>Kétpó Községi Önkormányzat
2017. évi költségvetésének összevont mérlege</t>
  </si>
  <si>
    <t>Kétpó Községi Önkormányzat
2017. évi kötelező feladatainak mérlege</t>
  </si>
  <si>
    <t>Kétpó Községi  Önkormányzat
2017. évi költségvetésében a működési célú bevételek és kiadások összevont mérlege</t>
  </si>
  <si>
    <t>Kétpó Községi Önkormányzat
 2017. évi költségvetésében a felhalmozási célú bevételek és kiadások összevont mérlege</t>
  </si>
  <si>
    <t>Kétpó Község Önkormányzatának
2017. évi állami támogatások  jogcímei és összegei</t>
  </si>
  <si>
    <t>Kétpó Községi Önkormányzat
2017. évi és további évekre áthúzódó Beruházási és felújítási kiadások feladatonként</t>
  </si>
  <si>
    <t>Kétpó Község Önkormányzata
által 2017. évben folyósított ellátottak pénzbeli juttatásai</t>
  </si>
  <si>
    <t>Kétpó Község Önkormányzata
2017. évi működési költségvetési bevételeinek forrásösszetétele</t>
  </si>
  <si>
    <t>Kétpó Község Önkormányzatának
2017. évi bevételi és kiadási előirányzatai</t>
  </si>
  <si>
    <t>Kétpó Község Önkormányzatának
2017. évi bevételei  feladatonként</t>
  </si>
  <si>
    <t>Kétpó Község Önkormányzatának
2017. évi kiadásai  feladatonként</t>
  </si>
  <si>
    <t>Arany János Általános Művelődési Központ
2017. évi bevételi és kiadási előirányzatai</t>
  </si>
  <si>
    <t>Arany János Általános Művelődési Központ
2017. évi bevételei  feladatonként</t>
  </si>
  <si>
    <t>Arany János Általános Művelődési Központ
2017. évi kiadásai  feladatonként</t>
  </si>
  <si>
    <t xml:space="preserve">Kétpó Községi Önkormányzat
2017. évi adósságot keletkeztető fejlesztési céljai </t>
  </si>
  <si>
    <t>Óvodai nevelés, ellátás, szakmai feladat</t>
  </si>
  <si>
    <t>Gyermekétkeztetés köznevelési intézményben</t>
  </si>
  <si>
    <t>Könyvtári állomány gyarapítása, nyilvántartása</t>
  </si>
  <si>
    <t>091110</t>
  </si>
  <si>
    <t>096015</t>
  </si>
  <si>
    <t>082042</t>
  </si>
  <si>
    <t>Települési támogatás</t>
  </si>
  <si>
    <t>Gyógyszertámogatás</t>
  </si>
  <si>
    <t>Temetési segély</t>
  </si>
  <si>
    <t>Köztemetés</t>
  </si>
  <si>
    <t>Rendkívüli települési támogatás</t>
  </si>
  <si>
    <t>011130</t>
  </si>
  <si>
    <t>011220</t>
  </si>
  <si>
    <t>013320</t>
  </si>
  <si>
    <t>013350</t>
  </si>
  <si>
    <t>018030</t>
  </si>
  <si>
    <t>041233</t>
  </si>
  <si>
    <t>064010</t>
  </si>
  <si>
    <t>066020</t>
  </si>
  <si>
    <t>072111</t>
  </si>
  <si>
    <t>096020</t>
  </si>
  <si>
    <t>107055</t>
  </si>
  <si>
    <t>107060</t>
  </si>
  <si>
    <t>Önkormányzat jogalkotói tevékenység</t>
  </si>
  <si>
    <t>Adó-, vám- és jövedéki igazgatás</t>
  </si>
  <si>
    <t>Köztemető fenntartása</t>
  </si>
  <si>
    <t>Önkormányzati vagyonnal való gazdálkodás</t>
  </si>
  <si>
    <t>Támogatási célú finanszírozási műveletek</t>
  </si>
  <si>
    <t>Közfoglalkoztatás</t>
  </si>
  <si>
    <t>Közvilágítás</t>
  </si>
  <si>
    <t>Város- és községgazdálkodás</t>
  </si>
  <si>
    <t>Háziorvosi alapellátás</t>
  </si>
  <si>
    <t>Könyvtári állomány gyarapítása</t>
  </si>
  <si>
    <t>Iskolai intézményi étkeztetés</t>
  </si>
  <si>
    <t>Falugondnoki, tanyagondnoki szolgáltatás</t>
  </si>
  <si>
    <t>Egyéb szociális ellátások</t>
  </si>
  <si>
    <t xml:space="preserve">III.3.e </t>
  </si>
  <si>
    <t>falugondnoki vagy tanyagondnoki szolgáltatás összesen</t>
  </si>
  <si>
    <t>működési hó</t>
  </si>
  <si>
    <t>Kétpó Község Önkormányzatának működési bevételei</t>
  </si>
  <si>
    <t>Ingatlanok felújítása</t>
  </si>
  <si>
    <t>Nagykunságért Egyesület</t>
  </si>
  <si>
    <t>Szkítia zenekar</t>
  </si>
  <si>
    <t>Aranycsapat</t>
  </si>
  <si>
    <t>Falugondnoki szolgálat</t>
  </si>
  <si>
    <t>Kétpó Község Sport- és Művelődési Egyesület</t>
  </si>
  <si>
    <t>Koller Zsolt</t>
  </si>
  <si>
    <t>Módosító összeg</t>
  </si>
  <si>
    <t>2017. évi I. módosított előirányzat</t>
  </si>
  <si>
    <t>ÁFA</t>
  </si>
  <si>
    <t>H</t>
  </si>
  <si>
    <t>G</t>
  </si>
  <si>
    <t>B1605</t>
  </si>
  <si>
    <t>Egyéb működési célú támogatások bevételei államháztartáson belülről</t>
  </si>
  <si>
    <t>Immateriális javak beszerzése</t>
  </si>
  <si>
    <t>Informatikai eszközök</t>
  </si>
  <si>
    <t>Nagy értékű tárgyi eszközök</t>
  </si>
  <si>
    <t>Kis értékű tárgyi eszközök</t>
  </si>
  <si>
    <t>TOP-3.1.1-15-JN1-2016-00022</t>
  </si>
  <si>
    <t>,,Fenntartható települési közlekedésfejlesztés"</t>
  </si>
  <si>
    <t>Fegyvernek Város Önkormányzata (konzorciumvezető)</t>
  </si>
  <si>
    <t>Örményes Község Önkormányzata (konzorciumi tag)</t>
  </si>
  <si>
    <t>Kuncsorba Község Önkormányzata (konzorciumi tag)</t>
  </si>
  <si>
    <t>Tomajmonostora Község Önkormányzata (konzorciumi tag)</t>
  </si>
  <si>
    <t>Nagyiván Község Önkormányzata (konzorciumi tag)</t>
  </si>
  <si>
    <t>Tiszaszentimre Község Önkormányzata (konzorciumi tag)</t>
  </si>
  <si>
    <t>Tiszaigar Község Önkormányzata (konzorciumi tag)</t>
  </si>
  <si>
    <t>Kunhegyes Város Önkormányzata (konzorciumi tag)</t>
  </si>
  <si>
    <t>B14</t>
  </si>
  <si>
    <t>Működési célú visszatérítendő támogatások, kölcsönök visszatér. ÁH-n belülről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</si>
</sst>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_-* #,##0\ _F_t_-;\-* #,##0\ _F_t_-;_-* &quot;-&quot;??\ _F_t_-;_-@_-"/>
    <numFmt numFmtId="167" formatCode="#,###.00"/>
    <numFmt numFmtId="168" formatCode="_-* #,##0.00\ _F_t_-;\-* #,##0.00\ _F_t_-;_-* \-??\ _F_t_-;_-@_-"/>
    <numFmt numFmtId="169" formatCode="#,##0.00\ _F_t"/>
    <numFmt numFmtId="170" formatCode="#,##0\ _F_t"/>
    <numFmt numFmtId="171" formatCode="0.000"/>
    <numFmt numFmtId="172" formatCode="0.0"/>
    <numFmt numFmtId="173" formatCode="[$-40E]yyyy\.\ mmmm\ d\."/>
    <numFmt numFmtId="174" formatCode="#,##0\ &quot;Ft&quot;"/>
    <numFmt numFmtId="175" formatCode="#,##0.00\ &quot;Ft&quot;"/>
    <numFmt numFmtId="176" formatCode="#,##0.0\ &quot;Ft&quot;"/>
  </numFmts>
  <fonts count="93">
    <font>
      <sz val="10"/>
      <name val="Times New Roman CE"/>
      <family val="0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4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i/>
      <sz val="9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CE"/>
      <family val="1"/>
    </font>
    <font>
      <b/>
      <sz val="10"/>
      <name val="Times New Roman"/>
      <family val="1"/>
    </font>
    <font>
      <sz val="10"/>
      <name val="Arial CE"/>
      <family val="0"/>
    </font>
    <font>
      <b/>
      <i/>
      <sz val="10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i/>
      <sz val="8"/>
      <name val="Times New Roman CE"/>
      <family val="1"/>
    </font>
    <font>
      <b/>
      <sz val="8"/>
      <name val="Times New Roman CE"/>
      <family val="0"/>
    </font>
    <font>
      <b/>
      <sz val="12"/>
      <color indexed="10"/>
      <name val="Times New Roman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0"/>
      <color indexed="8"/>
      <name val="Calibri"/>
      <family val="2"/>
    </font>
    <font>
      <sz val="10"/>
      <name val="Helv"/>
      <family val="0"/>
    </font>
    <font>
      <b/>
      <i/>
      <sz val="11"/>
      <name val="Times New Roman CE"/>
      <family val="0"/>
    </font>
    <font>
      <b/>
      <sz val="9"/>
      <name val="Times New Roman CE"/>
      <family val="0"/>
    </font>
    <font>
      <i/>
      <sz val="8"/>
      <name val="Times New Roman CE"/>
      <family val="0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11"/>
      <name val="Times New Roman CE"/>
      <family val="1"/>
    </font>
    <font>
      <i/>
      <sz val="12"/>
      <name val="Times New Roman CE"/>
      <family val="0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4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hair"/>
      <right style="hair"/>
      <top style="thin"/>
      <bottom/>
    </border>
    <border>
      <left style="hair"/>
      <right style="hair"/>
      <top style="hair"/>
      <bottom style="thin"/>
    </border>
    <border>
      <left style="thin"/>
      <right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hair"/>
      <right style="thin"/>
      <top/>
      <bottom style="hair"/>
    </border>
    <border>
      <left/>
      <right style="hair"/>
      <top style="hair"/>
      <bottom style="hair"/>
    </border>
    <border>
      <left style="hair"/>
      <right style="thin"/>
      <top style="hair"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 style="thin"/>
      <bottom style="hair"/>
    </border>
    <border>
      <left/>
      <right style="hair"/>
      <top style="hair"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hair"/>
      <right/>
      <top style="thin"/>
      <bottom/>
    </border>
    <border>
      <left style="hair"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/>
      <top style="thin"/>
      <bottom style="thin"/>
    </border>
    <border>
      <left/>
      <right/>
      <top style="hair"/>
      <bottom style="hair"/>
    </border>
    <border>
      <left style="thin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/>
      <bottom style="hair"/>
    </border>
    <border>
      <left/>
      <right/>
      <top style="hair"/>
      <bottom/>
    </border>
    <border>
      <left style="hair"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hair"/>
      <right style="hair"/>
      <top/>
      <bottom/>
    </border>
    <border>
      <left style="thin"/>
      <right/>
      <top style="hair"/>
      <bottom/>
    </border>
    <border>
      <left style="hair"/>
      <right/>
      <top style="hair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hair"/>
      <top style="thin"/>
      <bottom style="hair"/>
    </border>
    <border>
      <left/>
      <right/>
      <top style="medium"/>
      <bottom/>
    </border>
    <border>
      <left style="thin"/>
      <right/>
      <top style="hair"/>
      <bottom style="thin"/>
    </border>
  </borders>
  <cellStyleXfs count="2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1" fillId="3" borderId="0" applyNumberFormat="0" applyBorder="0" applyAlignment="0" applyProtection="0"/>
    <xf numFmtId="0" fontId="75" fillId="4" borderId="0" applyNumberFormat="0" applyBorder="0" applyAlignment="0" applyProtection="0"/>
    <xf numFmtId="0" fontId="1" fillId="5" borderId="0" applyNumberFormat="0" applyBorder="0" applyAlignment="0" applyProtection="0"/>
    <xf numFmtId="0" fontId="75" fillId="6" borderId="0" applyNumberFormat="0" applyBorder="0" applyAlignment="0" applyProtection="0"/>
    <xf numFmtId="0" fontId="1" fillId="7" borderId="0" applyNumberFormat="0" applyBorder="0" applyAlignment="0" applyProtection="0"/>
    <xf numFmtId="0" fontId="75" fillId="8" borderId="0" applyNumberFormat="0" applyBorder="0" applyAlignment="0" applyProtection="0"/>
    <xf numFmtId="0" fontId="1" fillId="9" borderId="0" applyNumberFormat="0" applyBorder="0" applyAlignment="0" applyProtection="0"/>
    <xf numFmtId="0" fontId="75" fillId="10" borderId="0" applyNumberFormat="0" applyBorder="0" applyAlignment="0" applyProtection="0"/>
    <xf numFmtId="0" fontId="1" fillId="11" borderId="0" applyNumberFormat="0" applyBorder="0" applyAlignment="0" applyProtection="0"/>
    <xf numFmtId="0" fontId="7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75" fillId="14" borderId="0" applyNumberFormat="0" applyBorder="0" applyAlignment="0" applyProtection="0"/>
    <xf numFmtId="0" fontId="1" fillId="15" borderId="0" applyNumberFormat="0" applyBorder="0" applyAlignment="0" applyProtection="0"/>
    <xf numFmtId="0" fontId="75" fillId="16" borderId="0" applyNumberFormat="0" applyBorder="0" applyAlignment="0" applyProtection="0"/>
    <xf numFmtId="0" fontId="1" fillId="17" borderId="0" applyNumberFormat="0" applyBorder="0" applyAlignment="0" applyProtection="0"/>
    <xf numFmtId="0" fontId="75" fillId="18" borderId="0" applyNumberFormat="0" applyBorder="0" applyAlignment="0" applyProtection="0"/>
    <xf numFmtId="0" fontId="1" fillId="19" borderId="0" applyNumberFormat="0" applyBorder="0" applyAlignment="0" applyProtection="0"/>
    <xf numFmtId="0" fontId="75" fillId="20" borderId="0" applyNumberFormat="0" applyBorder="0" applyAlignment="0" applyProtection="0"/>
    <xf numFmtId="0" fontId="1" fillId="9" borderId="0" applyNumberFormat="0" applyBorder="0" applyAlignment="0" applyProtection="0"/>
    <xf numFmtId="0" fontId="75" fillId="21" borderId="0" applyNumberFormat="0" applyBorder="0" applyAlignment="0" applyProtection="0"/>
    <xf numFmtId="0" fontId="1" fillId="15" borderId="0" applyNumberFormat="0" applyBorder="0" applyAlignment="0" applyProtection="0"/>
    <xf numFmtId="0" fontId="7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76" fillId="24" borderId="0" applyNumberFormat="0" applyBorder="0" applyAlignment="0" applyProtection="0"/>
    <xf numFmtId="0" fontId="20" fillId="25" borderId="0" applyNumberFormat="0" applyBorder="0" applyAlignment="0" applyProtection="0"/>
    <xf numFmtId="0" fontId="76" fillId="26" borderId="0" applyNumberFormat="0" applyBorder="0" applyAlignment="0" applyProtection="0"/>
    <xf numFmtId="0" fontId="20" fillId="17" borderId="0" applyNumberFormat="0" applyBorder="0" applyAlignment="0" applyProtection="0"/>
    <xf numFmtId="0" fontId="76" fillId="27" borderId="0" applyNumberFormat="0" applyBorder="0" applyAlignment="0" applyProtection="0"/>
    <xf numFmtId="0" fontId="20" fillId="19" borderId="0" applyNumberFormat="0" applyBorder="0" applyAlignment="0" applyProtection="0"/>
    <xf numFmtId="0" fontId="76" fillId="28" borderId="0" applyNumberFormat="0" applyBorder="0" applyAlignment="0" applyProtection="0"/>
    <xf numFmtId="0" fontId="20" fillId="29" borderId="0" applyNumberFormat="0" applyBorder="0" applyAlignment="0" applyProtection="0"/>
    <xf numFmtId="0" fontId="76" fillId="30" borderId="0" applyNumberFormat="0" applyBorder="0" applyAlignment="0" applyProtection="0"/>
    <xf numFmtId="0" fontId="20" fillId="31" borderId="0" applyNumberFormat="0" applyBorder="0" applyAlignment="0" applyProtection="0"/>
    <xf numFmtId="0" fontId="76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25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29" borderId="0" applyNumberFormat="0" applyBorder="0" applyAlignment="0" applyProtection="0"/>
    <xf numFmtId="0" fontId="20" fillId="31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29" borderId="0" applyNumberFormat="0" applyBorder="0" applyAlignment="0" applyProtection="0"/>
    <xf numFmtId="0" fontId="20" fillId="31" borderId="0" applyNumberFormat="0" applyBorder="0" applyAlignment="0" applyProtection="0"/>
    <xf numFmtId="0" fontId="20" fillId="37" borderId="0" applyNumberFormat="0" applyBorder="0" applyAlignment="0" applyProtection="0"/>
    <xf numFmtId="0" fontId="21" fillId="5" borderId="0" applyNumberFormat="0" applyBorder="0" applyAlignment="0" applyProtection="0"/>
    <xf numFmtId="0" fontId="77" fillId="38" borderId="1" applyNumberFormat="0" applyAlignment="0" applyProtection="0"/>
    <xf numFmtId="0" fontId="30" fillId="13" borderId="2" applyNumberFormat="0" applyAlignment="0" applyProtection="0"/>
    <xf numFmtId="0" fontId="22" fillId="39" borderId="2" applyNumberFormat="0" applyAlignment="0" applyProtection="0"/>
    <xf numFmtId="0" fontId="23" fillId="40" borderId="3" applyNumberFormat="0" applyAlignment="0" applyProtection="0"/>
    <xf numFmtId="0" fontId="7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9" fillId="0" borderId="4" applyNumberFormat="0" applyFill="0" applyAlignment="0" applyProtection="0"/>
    <xf numFmtId="0" fontId="27" fillId="0" borderId="5" applyNumberFormat="0" applyFill="0" applyAlignment="0" applyProtection="0"/>
    <xf numFmtId="0" fontId="80" fillId="0" borderId="6" applyNumberFormat="0" applyFill="0" applyAlignment="0" applyProtection="0"/>
    <xf numFmtId="0" fontId="28" fillId="0" borderId="7" applyNumberFormat="0" applyFill="0" applyAlignment="0" applyProtection="0"/>
    <xf numFmtId="0" fontId="81" fillId="0" borderId="8" applyNumberFormat="0" applyFill="0" applyAlignment="0" applyProtection="0"/>
    <xf numFmtId="0" fontId="29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2" fillId="41" borderId="10" applyNumberFormat="0" applyAlignment="0" applyProtection="0"/>
    <xf numFmtId="0" fontId="23" fillId="40" borderId="3" applyNumberFormat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7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11" applyNumberFormat="0" applyFill="0" applyAlignment="0" applyProtection="0"/>
    <xf numFmtId="0" fontId="31" fillId="0" borderId="12" applyNumberFormat="0" applyFill="0" applyAlignment="0" applyProtection="0"/>
    <xf numFmtId="0" fontId="30" fillId="13" borderId="2" applyNumberFormat="0" applyAlignment="0" applyProtection="0"/>
    <xf numFmtId="0" fontId="0" fillId="42" borderId="13" applyNumberFormat="0" applyFont="0" applyAlignment="0" applyProtection="0"/>
    <xf numFmtId="0" fontId="1" fillId="43" borderId="14" applyNumberFormat="0" applyFont="0" applyAlignment="0" applyProtection="0"/>
    <xf numFmtId="0" fontId="76" fillId="44" borderId="0" applyNumberFormat="0" applyBorder="0" applyAlignment="0" applyProtection="0"/>
    <xf numFmtId="0" fontId="20" fillId="34" borderId="0" applyNumberFormat="0" applyBorder="0" applyAlignment="0" applyProtection="0"/>
    <xf numFmtId="0" fontId="76" fillId="45" borderId="0" applyNumberFormat="0" applyBorder="0" applyAlignment="0" applyProtection="0"/>
    <xf numFmtId="0" fontId="20" fillId="35" borderId="0" applyNumberFormat="0" applyBorder="0" applyAlignment="0" applyProtection="0"/>
    <xf numFmtId="0" fontId="76" fillId="46" borderId="0" applyNumberFormat="0" applyBorder="0" applyAlignment="0" applyProtection="0"/>
    <xf numFmtId="0" fontId="20" fillId="36" borderId="0" applyNumberFormat="0" applyBorder="0" applyAlignment="0" applyProtection="0"/>
    <xf numFmtId="0" fontId="76" fillId="47" borderId="0" applyNumberFormat="0" applyBorder="0" applyAlignment="0" applyProtection="0"/>
    <xf numFmtId="0" fontId="20" fillId="29" borderId="0" applyNumberFormat="0" applyBorder="0" applyAlignment="0" applyProtection="0"/>
    <xf numFmtId="0" fontId="76" fillId="48" borderId="0" applyNumberFormat="0" applyBorder="0" applyAlignment="0" applyProtection="0"/>
    <xf numFmtId="0" fontId="20" fillId="31" borderId="0" applyNumberFormat="0" applyBorder="0" applyAlignment="0" applyProtection="0"/>
    <xf numFmtId="0" fontId="76" fillId="49" borderId="0" applyNumberFormat="0" applyBorder="0" applyAlignment="0" applyProtection="0"/>
    <xf numFmtId="0" fontId="20" fillId="37" borderId="0" applyNumberFormat="0" applyBorder="0" applyAlignment="0" applyProtection="0"/>
    <xf numFmtId="0" fontId="85" fillId="50" borderId="0" applyNumberFormat="0" applyBorder="0" applyAlignment="0" applyProtection="0"/>
    <xf numFmtId="0" fontId="26" fillId="7" borderId="0" applyNumberFormat="0" applyBorder="0" applyAlignment="0" applyProtection="0"/>
    <xf numFmtId="0" fontId="86" fillId="51" borderId="15" applyNumberFormat="0" applyAlignment="0" applyProtection="0"/>
    <xf numFmtId="0" fontId="36" fillId="39" borderId="16" applyNumberFormat="0" applyAlignment="0" applyProtection="0"/>
    <xf numFmtId="0" fontId="31" fillId="0" borderId="12" applyNumberFormat="0" applyFill="0" applyAlignment="0" applyProtection="0"/>
    <xf numFmtId="0" fontId="8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5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8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3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75" fillId="0" borderId="0">
      <alignment/>
      <protection/>
    </xf>
    <xf numFmtId="0" fontId="34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75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3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1" fillId="43" borderId="14" applyNumberFormat="0" applyFont="0" applyAlignment="0" applyProtection="0"/>
    <xf numFmtId="0" fontId="36" fillId="39" borderId="16" applyNumberFormat="0" applyAlignment="0" applyProtection="0"/>
    <xf numFmtId="0" fontId="89" fillId="0" borderId="17" applyNumberFormat="0" applyFill="0" applyAlignment="0" applyProtection="0"/>
    <xf numFmtId="0" fontId="38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0" fillId="53" borderId="0" applyNumberFormat="0" applyBorder="0" applyAlignment="0" applyProtection="0"/>
    <xf numFmtId="0" fontId="21" fillId="5" borderId="0" applyNumberFormat="0" applyBorder="0" applyAlignment="0" applyProtection="0"/>
    <xf numFmtId="0" fontId="91" fillId="54" borderId="0" applyNumberFormat="0" applyBorder="0" applyAlignment="0" applyProtection="0"/>
    <xf numFmtId="0" fontId="32" fillId="52" borderId="0" applyNumberFormat="0" applyBorder="0" applyAlignment="0" applyProtection="0"/>
    <xf numFmtId="0" fontId="60" fillId="0" borderId="0">
      <alignment/>
      <protection/>
    </xf>
    <xf numFmtId="0" fontId="92" fillId="51" borderId="1" applyNumberFormat="0" applyAlignment="0" applyProtection="0"/>
    <xf numFmtId="0" fontId="22" fillId="39" borderId="2" applyNumberForma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9" fillId="0" borderId="0" applyNumberFormat="0" applyFill="0" applyBorder="0" applyAlignment="0" applyProtection="0"/>
  </cellStyleXfs>
  <cellXfs count="1202">
    <xf numFmtId="0" fontId="0" fillId="0" borderId="0" xfId="0" applyAlignment="1">
      <alignment/>
    </xf>
    <xf numFmtId="0" fontId="2" fillId="0" borderId="0" xfId="213" applyFill="1" applyProtection="1">
      <alignment/>
      <protection/>
    </xf>
    <xf numFmtId="164" fontId="5" fillId="0" borderId="0" xfId="213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7" fillId="0" borderId="19" xfId="213" applyFont="1" applyFill="1" applyBorder="1" applyAlignment="1" applyProtection="1">
      <alignment horizontal="center" vertical="center" wrapText="1"/>
      <protection/>
    </xf>
    <xf numFmtId="0" fontId="7" fillId="0" borderId="20" xfId="213" applyFont="1" applyFill="1" applyBorder="1" applyAlignment="1" applyProtection="1">
      <alignment horizontal="center" vertical="center" wrapText="1"/>
      <protection/>
    </xf>
    <xf numFmtId="0" fontId="7" fillId="0" borderId="21" xfId="213" applyFont="1" applyFill="1" applyBorder="1" applyAlignment="1" applyProtection="1">
      <alignment horizontal="center" vertical="center" wrapText="1"/>
      <protection/>
    </xf>
    <xf numFmtId="0" fontId="8" fillId="0" borderId="0" xfId="213" applyFont="1" applyFill="1" applyProtection="1">
      <alignment/>
      <protection/>
    </xf>
    <xf numFmtId="49" fontId="0" fillId="0" borderId="22" xfId="213" applyNumberFormat="1" applyFont="1" applyFill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0" fillId="0" borderId="0" xfId="213" applyFont="1" applyFill="1" applyProtection="1">
      <alignment/>
      <protection/>
    </xf>
    <xf numFmtId="49" fontId="0" fillId="0" borderId="24" xfId="213" applyNumberFormat="1" applyFont="1" applyFill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left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164" fontId="0" fillId="0" borderId="26" xfId="213" applyNumberFormat="1" applyFont="1" applyFill="1" applyBorder="1" applyAlignment="1" applyProtection="1">
      <alignment horizontal="right" vertical="center" wrapText="1"/>
      <protection locked="0"/>
    </xf>
    <xf numFmtId="49" fontId="7" fillId="0" borderId="24" xfId="213" applyNumberFormat="1" applyFont="1" applyFill="1" applyBorder="1" applyAlignment="1" applyProtection="1">
      <alignment horizontal="center" vertical="center" wrapText="1"/>
      <protection/>
    </xf>
    <xf numFmtId="0" fontId="7" fillId="0" borderId="25" xfId="213" applyFont="1" applyFill="1" applyBorder="1" applyAlignment="1" applyProtection="1">
      <alignment horizontal="left" vertical="center" wrapText="1"/>
      <protection/>
    </xf>
    <xf numFmtId="0" fontId="7" fillId="0" borderId="25" xfId="213" applyFont="1" applyFill="1" applyBorder="1" applyAlignment="1" applyProtection="1">
      <alignment horizontal="center" vertical="center" wrapText="1"/>
      <protection/>
    </xf>
    <xf numFmtId="164" fontId="7" fillId="0" borderId="26" xfId="213" applyNumberFormat="1" applyFont="1" applyFill="1" applyBorder="1" applyAlignment="1" applyProtection="1">
      <alignment horizontal="right" vertical="center" wrapText="1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left" vertical="center" wrapText="1" indent="6"/>
      <protection/>
    </xf>
    <xf numFmtId="49" fontId="0" fillId="0" borderId="27" xfId="213" applyNumberFormat="1" applyFont="1" applyFill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 horizontal="center" vertical="center" wrapText="1"/>
      <protection/>
    </xf>
    <xf numFmtId="49" fontId="7" fillId="0" borderId="19" xfId="213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left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164" fontId="7" fillId="0" borderId="21" xfId="213" applyNumberFormat="1" applyFont="1" applyFill="1" applyBorder="1" applyAlignment="1" applyProtection="1">
      <alignment horizontal="right" vertical="center" wrapText="1"/>
      <protection/>
    </xf>
    <xf numFmtId="0" fontId="9" fillId="0" borderId="23" xfId="0" applyFont="1" applyBorder="1" applyAlignment="1" applyProtection="1">
      <alignment horizontal="left" wrapText="1"/>
      <protection/>
    </xf>
    <xf numFmtId="0" fontId="9" fillId="0" borderId="25" xfId="0" applyFont="1" applyBorder="1" applyAlignment="1" applyProtection="1">
      <alignment horizontal="left" wrapText="1"/>
      <protection/>
    </xf>
    <xf numFmtId="0" fontId="10" fillId="0" borderId="25" xfId="0" applyFont="1" applyBorder="1" applyAlignment="1" applyProtection="1">
      <alignment horizontal="left" vertical="center" wrapText="1" indent="7"/>
      <protection/>
    </xf>
    <xf numFmtId="0" fontId="10" fillId="0" borderId="28" xfId="0" applyFont="1" applyBorder="1" applyAlignment="1" applyProtection="1">
      <alignment horizontal="left" vertical="center" wrapText="1" indent="7"/>
      <protection/>
    </xf>
    <xf numFmtId="49" fontId="7" fillId="0" borderId="19" xfId="213" applyNumberFormat="1" applyFont="1" applyFill="1" applyBorder="1" applyAlignment="1" applyProtection="1">
      <alignment horizontal="center" vertical="center" wrapText="1"/>
      <protection/>
    </xf>
    <xf numFmtId="0" fontId="7" fillId="0" borderId="20" xfId="213" applyFont="1" applyFill="1" applyBorder="1" applyAlignment="1" applyProtection="1">
      <alignment horizontal="left" vertical="center" wrapText="1"/>
      <protection/>
    </xf>
    <xf numFmtId="0" fontId="7" fillId="0" borderId="20" xfId="213" applyFont="1" applyFill="1" applyBorder="1" applyAlignment="1" applyProtection="1">
      <alignment horizontal="center" vertical="center" wrapText="1"/>
      <protection/>
    </xf>
    <xf numFmtId="49" fontId="0" fillId="0" borderId="29" xfId="213" applyNumberFormat="1" applyFont="1" applyFill="1" applyBorder="1" applyAlignment="1" applyProtection="1">
      <alignment horizontal="center" vertical="center" wrapText="1"/>
      <protection/>
    </xf>
    <xf numFmtId="0" fontId="0" fillId="0" borderId="30" xfId="213" applyFont="1" applyFill="1" applyBorder="1" applyAlignment="1" applyProtection="1">
      <alignment horizontal="left" vertical="center" wrapText="1"/>
      <protection/>
    </xf>
    <xf numFmtId="0" fontId="0" fillId="0" borderId="30" xfId="213" applyFont="1" applyFill="1" applyBorder="1" applyAlignment="1" applyProtection="1">
      <alignment horizontal="center" vertical="center" wrapText="1"/>
      <protection/>
    </xf>
    <xf numFmtId="16" fontId="10" fillId="0" borderId="25" xfId="159" applyNumberFormat="1" applyFont="1" applyFill="1" applyBorder="1" applyAlignment="1">
      <alignment horizontal="left" vertical="center" indent="5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25" xfId="159" applyFont="1" applyFill="1" applyBorder="1" applyAlignment="1">
      <alignment horizontal="left" vertical="center" indent="5"/>
      <protection/>
    </xf>
    <xf numFmtId="0" fontId="9" fillId="0" borderId="25" xfId="159" applyFont="1" applyFill="1" applyBorder="1" applyAlignment="1">
      <alignment horizontal="left"/>
      <protection/>
    </xf>
    <xf numFmtId="0" fontId="10" fillId="0" borderId="25" xfId="159" applyFont="1" applyFill="1" applyBorder="1" applyAlignment="1">
      <alignment horizontal="left" indent="5"/>
      <protection/>
    </xf>
    <xf numFmtId="0" fontId="9" fillId="0" borderId="25" xfId="159" applyFont="1" applyFill="1" applyBorder="1" applyAlignment="1">
      <alignment horizontal="left" wrapText="1"/>
      <protection/>
    </xf>
    <xf numFmtId="49" fontId="0" fillId="0" borderId="31" xfId="213" applyNumberFormat="1" applyFont="1" applyFill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 horizontal="left" wrapText="1"/>
      <protection/>
    </xf>
    <xf numFmtId="0" fontId="9" fillId="0" borderId="28" xfId="0" applyFont="1" applyBorder="1" applyAlignment="1" applyProtection="1">
      <alignment horizontal="center" wrapText="1"/>
      <protection/>
    </xf>
    <xf numFmtId="0" fontId="9" fillId="0" borderId="30" xfId="0" applyFont="1" applyBorder="1" applyAlignment="1" applyProtection="1">
      <alignment horizontal="left" wrapText="1"/>
      <protection/>
    </xf>
    <xf numFmtId="0" fontId="9" fillId="0" borderId="30" xfId="0" applyFont="1" applyBorder="1" applyAlignment="1" applyProtection="1">
      <alignment horizontal="center" wrapText="1"/>
      <protection/>
    </xf>
    <xf numFmtId="0" fontId="9" fillId="0" borderId="25" xfId="0" applyFont="1" applyBorder="1" applyAlignment="1" applyProtection="1">
      <alignment horizontal="center" wrapText="1"/>
      <protection/>
    </xf>
    <xf numFmtId="0" fontId="9" fillId="0" borderId="28" xfId="0" applyFont="1" applyBorder="1" applyAlignment="1" applyProtection="1">
      <alignment horizontal="left" vertical="center" wrapText="1"/>
      <protection/>
    </xf>
    <xf numFmtId="0" fontId="7" fillId="0" borderId="20" xfId="213" applyFont="1" applyFill="1" applyBorder="1" applyAlignment="1" applyProtection="1">
      <alignment horizontal="left" vertical="center" wrapText="1"/>
      <protection/>
    </xf>
    <xf numFmtId="49" fontId="0" fillId="0" borderId="22" xfId="213" applyNumberFormat="1" applyFont="1" applyFill="1" applyBorder="1" applyAlignment="1" applyProtection="1">
      <alignment horizontal="left" vertical="center" wrapText="1" indent="1"/>
      <protection/>
    </xf>
    <xf numFmtId="0" fontId="9" fillId="0" borderId="23" xfId="0" applyFont="1" applyBorder="1" applyAlignment="1" applyProtection="1">
      <alignment horizontal="center" wrapText="1"/>
      <protection/>
    </xf>
    <xf numFmtId="49" fontId="0" fillId="0" borderId="24" xfId="213" applyNumberFormat="1" applyFont="1" applyFill="1" applyBorder="1" applyAlignment="1" applyProtection="1">
      <alignment horizontal="left" vertical="center" wrapText="1" indent="1"/>
      <protection/>
    </xf>
    <xf numFmtId="49" fontId="0" fillId="0" borderId="27" xfId="213" applyNumberFormat="1" applyFont="1" applyFill="1" applyBorder="1" applyAlignment="1" applyProtection="1">
      <alignment horizontal="left" vertical="center" wrapText="1" indent="1"/>
      <protection/>
    </xf>
    <xf numFmtId="0" fontId="9" fillId="0" borderId="20" xfId="0" applyFont="1" applyBorder="1" applyAlignment="1" applyProtection="1">
      <alignment horizontal="center" wrapText="1"/>
      <protection/>
    </xf>
    <xf numFmtId="0" fontId="9" fillId="0" borderId="30" xfId="0" applyFont="1" applyBorder="1" applyAlignment="1" applyProtection="1">
      <alignment horizontal="left" vertical="center" wrapText="1"/>
      <protection/>
    </xf>
    <xf numFmtId="0" fontId="9" fillId="0" borderId="32" xfId="0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12" fillId="0" borderId="32" xfId="0" applyFont="1" applyBorder="1" applyAlignment="1" applyProtection="1">
      <alignment horizontal="left" vertical="center" wrapText="1"/>
      <protection/>
    </xf>
    <xf numFmtId="0" fontId="12" fillId="0" borderId="32" xfId="0" applyFont="1" applyBorder="1" applyAlignment="1" applyProtection="1">
      <alignment horizontal="center" vertical="center" wrapText="1"/>
      <protection/>
    </xf>
    <xf numFmtId="0" fontId="7" fillId="0" borderId="20" xfId="213" applyFont="1" applyFill="1" applyBorder="1" applyAlignment="1" applyProtection="1">
      <alignment horizontal="left" vertical="center" wrapText="1" indent="1"/>
      <protection/>
    </xf>
    <xf numFmtId="0" fontId="10" fillId="0" borderId="25" xfId="0" applyFont="1" applyBorder="1" applyAlignment="1" applyProtection="1">
      <alignment horizontal="left" wrapText="1" indent="5"/>
      <protection/>
    </xf>
    <xf numFmtId="0" fontId="10" fillId="0" borderId="28" xfId="0" applyFont="1" applyBorder="1" applyAlignment="1" applyProtection="1">
      <alignment horizontal="left" vertical="center" wrapText="1" indent="5"/>
      <protection/>
    </xf>
    <xf numFmtId="0" fontId="12" fillId="0" borderId="20" xfId="0" applyFont="1" applyBorder="1" applyAlignment="1" applyProtection="1">
      <alignment wrapText="1"/>
      <protection/>
    </xf>
    <xf numFmtId="0" fontId="12" fillId="0" borderId="20" xfId="0" applyFont="1" applyBorder="1" applyAlignment="1" applyProtection="1">
      <alignment horizontal="center" wrapText="1"/>
      <protection/>
    </xf>
    <xf numFmtId="0" fontId="2" fillId="0" borderId="0" xfId="213" applyFill="1" applyAlignment="1" applyProtection="1">
      <alignment/>
      <protection/>
    </xf>
    <xf numFmtId="0" fontId="0" fillId="0" borderId="23" xfId="213" applyFont="1" applyFill="1" applyBorder="1" applyAlignment="1" applyProtection="1">
      <alignment horizontal="left" vertical="center" wrapText="1"/>
      <protection/>
    </xf>
    <xf numFmtId="0" fontId="0" fillId="0" borderId="23" xfId="213" applyFont="1" applyFill="1" applyBorder="1" applyAlignment="1" applyProtection="1">
      <alignment horizontal="center" vertical="center" wrapText="1"/>
      <protection/>
    </xf>
    <xf numFmtId="0" fontId="0" fillId="0" borderId="25" xfId="213" applyFont="1" applyFill="1" applyBorder="1" applyAlignment="1" applyProtection="1">
      <alignment horizontal="left" vertical="center" wrapText="1"/>
      <protection/>
    </xf>
    <xf numFmtId="0" fontId="0" fillId="0" borderId="25" xfId="213" applyFont="1" applyFill="1" applyBorder="1" applyAlignment="1" applyProtection="1">
      <alignment horizontal="center" vertical="center" wrapText="1"/>
      <protection/>
    </xf>
    <xf numFmtId="0" fontId="11" fillId="0" borderId="25" xfId="213" applyFont="1" applyFill="1" applyBorder="1" applyAlignment="1" applyProtection="1">
      <alignment horizontal="left" vertical="center" wrapText="1" indent="5"/>
      <protection/>
    </xf>
    <xf numFmtId="0" fontId="11" fillId="0" borderId="25" xfId="213" applyFont="1" applyFill="1" applyBorder="1" applyAlignment="1" applyProtection="1">
      <alignment horizontal="left" indent="5"/>
      <protection/>
    </xf>
    <xf numFmtId="0" fontId="11" fillId="0" borderId="25" xfId="213" applyFont="1" applyFill="1" applyBorder="1" applyAlignment="1" applyProtection="1">
      <alignment horizontal="center" vertical="center" wrapText="1"/>
      <protection/>
    </xf>
    <xf numFmtId="0" fontId="11" fillId="0" borderId="28" xfId="213" applyFont="1" applyFill="1" applyBorder="1" applyAlignment="1" applyProtection="1">
      <alignment horizontal="left" vertical="center" wrapText="1" indent="11"/>
      <protection/>
    </xf>
    <xf numFmtId="0" fontId="11" fillId="0" borderId="28" xfId="213" applyFont="1" applyFill="1" applyBorder="1" applyAlignment="1" applyProtection="1">
      <alignment horizontal="center" vertical="center" wrapText="1"/>
      <protection/>
    </xf>
    <xf numFmtId="49" fontId="7" fillId="0" borderId="19" xfId="213" applyNumberFormat="1" applyFont="1" applyFill="1" applyBorder="1" applyAlignment="1" applyProtection="1">
      <alignment horizontal="left" vertical="center" wrapText="1" indent="1"/>
      <protection/>
    </xf>
    <xf numFmtId="0" fontId="7" fillId="0" borderId="20" xfId="213" applyFont="1" applyFill="1" applyBorder="1" applyAlignment="1" applyProtection="1">
      <alignment vertical="center" wrapText="1"/>
      <protection/>
    </xf>
    <xf numFmtId="0" fontId="0" fillId="0" borderId="25" xfId="213" applyFont="1" applyFill="1" applyBorder="1" applyAlignment="1" applyProtection="1">
      <alignment horizontal="left" vertical="center" wrapText="1" indent="5"/>
      <protection/>
    </xf>
    <xf numFmtId="49" fontId="0" fillId="0" borderId="31" xfId="213" applyNumberFormat="1" applyFont="1" applyFill="1" applyBorder="1" applyAlignment="1" applyProtection="1">
      <alignment horizontal="left" vertical="center" wrapText="1" indent="1"/>
      <protection/>
    </xf>
    <xf numFmtId="0" fontId="0" fillId="0" borderId="28" xfId="213" applyFont="1" applyFill="1" applyBorder="1" applyAlignment="1" applyProtection="1">
      <alignment horizontal="left" vertical="center" wrapText="1" indent="5"/>
      <protection/>
    </xf>
    <xf numFmtId="49" fontId="7" fillId="0" borderId="34" xfId="213" applyNumberFormat="1" applyFont="1" applyFill="1" applyBorder="1" applyAlignment="1" applyProtection="1">
      <alignment horizontal="center" vertical="center" wrapText="1"/>
      <protection/>
    </xf>
    <xf numFmtId="49" fontId="0" fillId="0" borderId="29" xfId="213" applyNumberFormat="1" applyFont="1" applyFill="1" applyBorder="1" applyAlignment="1" applyProtection="1">
      <alignment horizontal="left" vertical="center" wrapText="1" indent="1"/>
      <protection/>
    </xf>
    <xf numFmtId="0" fontId="0" fillId="0" borderId="30" xfId="213" applyFont="1" applyFill="1" applyBorder="1" applyAlignment="1" applyProtection="1">
      <alignment horizontal="left" vertical="center" wrapText="1"/>
      <protection/>
    </xf>
    <xf numFmtId="0" fontId="0" fillId="0" borderId="30" xfId="213" applyFont="1" applyFill="1" applyBorder="1" applyAlignment="1" applyProtection="1">
      <alignment horizontal="center" vertical="center" wrapText="1"/>
      <protection/>
    </xf>
    <xf numFmtId="0" fontId="0" fillId="0" borderId="25" xfId="213" applyFont="1" applyFill="1" applyBorder="1" applyAlignment="1" applyProtection="1">
      <alignment horizontal="left" vertical="center" wrapText="1"/>
      <protection/>
    </xf>
    <xf numFmtId="0" fontId="0" fillId="0" borderId="24" xfId="213" applyFont="1" applyFill="1" applyBorder="1" applyAlignment="1" applyProtection="1">
      <alignment horizontal="left" vertical="center" wrapText="1" indent="1"/>
      <protection/>
    </xf>
    <xf numFmtId="49" fontId="7" fillId="0" borderId="19" xfId="213" applyNumberFormat="1" applyFont="1" applyFill="1" applyBorder="1" applyAlignment="1" applyProtection="1">
      <alignment horizontal="left" vertical="center" wrapText="1" indent="1"/>
      <protection/>
    </xf>
    <xf numFmtId="0" fontId="7" fillId="0" borderId="20" xfId="213" applyFont="1" applyFill="1" applyBorder="1" applyAlignment="1" applyProtection="1">
      <alignment horizontal="left" vertical="center" wrapText="1" indent="1"/>
      <protection/>
    </xf>
    <xf numFmtId="0" fontId="4" fillId="0" borderId="0" xfId="213" applyFont="1" applyFill="1" applyProtection="1">
      <alignment/>
      <protection/>
    </xf>
    <xf numFmtId="0" fontId="7" fillId="0" borderId="19" xfId="213" applyFont="1" applyFill="1" applyBorder="1" applyAlignment="1" applyProtection="1">
      <alignment horizontal="left" vertical="center" wrapText="1" indent="1"/>
      <protection/>
    </xf>
    <xf numFmtId="0" fontId="12" fillId="0" borderId="20" xfId="0" applyFont="1" applyBorder="1" applyAlignment="1" applyProtection="1">
      <alignment horizontal="left" vertical="center" wrapText="1" indent="1"/>
      <protection/>
    </xf>
    <xf numFmtId="0" fontId="2" fillId="0" borderId="0" xfId="213" applyFont="1" applyFill="1" applyProtection="1">
      <alignment/>
      <protection/>
    </xf>
    <xf numFmtId="0" fontId="2" fillId="0" borderId="0" xfId="213" applyFont="1" applyFill="1" applyAlignment="1" applyProtection="1">
      <alignment horizontal="right" vertical="center" indent="1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7" fillId="0" borderId="29" xfId="213" applyFont="1" applyFill="1" applyBorder="1" applyAlignment="1" applyProtection="1">
      <alignment horizontal="left" vertical="center" wrapText="1" indent="1"/>
      <protection/>
    </xf>
    <xf numFmtId="0" fontId="7" fillId="0" borderId="30" xfId="213" applyFont="1" applyFill="1" applyBorder="1" applyAlignment="1" applyProtection="1">
      <alignment horizontal="center" vertical="center" wrapText="1"/>
      <protection/>
    </xf>
    <xf numFmtId="0" fontId="7" fillId="0" borderId="30" xfId="213" applyFont="1" applyFill="1" applyBorder="1" applyAlignment="1" applyProtection="1">
      <alignment vertical="center" wrapText="1"/>
      <protection/>
    </xf>
    <xf numFmtId="0" fontId="7" fillId="0" borderId="35" xfId="213" applyFont="1" applyFill="1" applyBorder="1" applyAlignment="1" applyProtection="1">
      <alignment horizontal="left" vertical="center" wrapText="1" indent="1"/>
      <protection/>
    </xf>
    <xf numFmtId="0" fontId="7" fillId="0" borderId="33" xfId="213" applyFont="1" applyFill="1" applyBorder="1" applyAlignment="1" applyProtection="1">
      <alignment horizontal="center" vertical="center" wrapText="1"/>
      <protection/>
    </xf>
    <xf numFmtId="0" fontId="7" fillId="0" borderId="33" xfId="213" applyFont="1" applyFill="1" applyBorder="1" applyAlignment="1" applyProtection="1">
      <alignment vertical="center" wrapText="1"/>
      <protection/>
    </xf>
    <xf numFmtId="164" fontId="7" fillId="0" borderId="36" xfId="213" applyNumberFormat="1" applyFont="1" applyFill="1" applyBorder="1" applyAlignment="1" applyProtection="1">
      <alignment horizontal="right" vertical="center" wrapText="1" indent="1"/>
      <protection/>
    </xf>
    <xf numFmtId="0" fontId="11" fillId="0" borderId="25" xfId="213" applyFont="1" applyFill="1" applyBorder="1" applyAlignment="1" applyProtection="1">
      <alignment horizontal="center" vertical="center"/>
      <protection/>
    </xf>
    <xf numFmtId="164" fontId="11" fillId="0" borderId="0" xfId="0" applyNumberFormat="1" applyFont="1" applyFill="1" applyAlignment="1" applyProtection="1">
      <alignment textRotation="180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right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7" fillId="0" borderId="38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34" xfId="0" applyNumberFormat="1" applyFont="1" applyFill="1" applyBorder="1" applyAlignment="1" applyProtection="1">
      <alignment horizontal="center" vertical="center" wrapText="1"/>
      <protection/>
    </xf>
    <xf numFmtId="164" fontId="7" fillId="0" borderId="39" xfId="0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ont="1" applyFill="1" applyBorder="1" applyAlignment="1" applyProtection="1">
      <alignment vertical="center" wrapText="1"/>
      <protection locked="0"/>
    </xf>
    <xf numFmtId="164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41" xfId="0" applyNumberFormat="1" applyFont="1" applyFill="1" applyBorder="1" applyAlignment="1" applyProtection="1">
      <alignment vertical="center" wrapText="1"/>
      <protection locked="0"/>
    </xf>
    <xf numFmtId="164" fontId="0" fillId="0" borderId="41" xfId="0" applyNumberFormat="1" applyFont="1" applyFill="1" applyBorder="1" applyAlignment="1" applyProtection="1">
      <alignment vertical="center" wrapText="1"/>
      <protection locked="0"/>
    </xf>
    <xf numFmtId="0" fontId="11" fillId="0" borderId="41" xfId="213" applyFont="1" applyFill="1" applyBorder="1" applyAlignment="1" applyProtection="1">
      <alignment horizontal="left" vertical="center" wrapText="1" indent="4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vertical="center" wrapText="1"/>
      <protection locked="0"/>
    </xf>
    <xf numFmtId="0" fontId="11" fillId="0" borderId="41" xfId="213" applyFont="1" applyFill="1" applyBorder="1" applyAlignment="1" applyProtection="1">
      <alignment horizontal="left" vertical="center" wrapText="1" indent="8"/>
      <protection/>
    </xf>
    <xf numFmtId="164" fontId="7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39" xfId="0" applyNumberFormat="1" applyFont="1" applyFill="1" applyBorder="1" applyAlignment="1" applyProtection="1">
      <alignment vertical="center" wrapText="1"/>
      <protection/>
    </xf>
    <xf numFmtId="164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45" xfId="0" applyNumberFormat="1" applyFont="1" applyFill="1" applyBorder="1" applyAlignment="1" applyProtection="1">
      <alignment vertical="center" wrapText="1"/>
      <protection/>
    </xf>
    <xf numFmtId="164" fontId="0" fillId="0" borderId="45" xfId="0" applyNumberFormat="1" applyFont="1" applyFill="1" applyBorder="1" applyAlignment="1" applyProtection="1">
      <alignment vertical="center" wrapText="1"/>
      <protection locked="0"/>
    </xf>
    <xf numFmtId="164" fontId="0" fillId="0" borderId="46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0" fontId="11" fillId="0" borderId="45" xfId="213" applyFont="1" applyFill="1" applyBorder="1" applyAlignment="1" applyProtection="1">
      <alignment horizontal="left" vertical="center" wrapText="1" indent="3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164" fontId="7" fillId="0" borderId="47" xfId="0" applyNumberFormat="1" applyFont="1" applyFill="1" applyBorder="1" applyAlignment="1" applyProtection="1">
      <alignment horizontal="center" vertical="center" wrapText="1"/>
      <protection/>
    </xf>
    <xf numFmtId="164" fontId="18" fillId="0" borderId="39" xfId="0" applyNumberFormat="1" applyFont="1" applyFill="1" applyBorder="1" applyAlignment="1" applyProtection="1">
      <alignment horizontal="center" vertical="center" wrapText="1"/>
      <protection/>
    </xf>
    <xf numFmtId="164" fontId="0" fillId="0" borderId="45" xfId="0" applyNumberFormat="1" applyFont="1" applyFill="1" applyBorder="1" applyAlignment="1" applyProtection="1">
      <alignment horizontal="center" vertical="center" wrapText="1"/>
      <protection/>
    </xf>
    <xf numFmtId="164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1" xfId="0" applyNumberFormat="1" applyFont="1" applyFill="1" applyBorder="1" applyAlignment="1" applyProtection="1">
      <alignment horizontal="center" vertical="center" wrapText="1"/>
      <protection/>
    </xf>
    <xf numFmtId="0" fontId="11" fillId="0" borderId="48" xfId="213" applyFont="1" applyFill="1" applyBorder="1" applyAlignment="1" applyProtection="1">
      <alignment horizontal="left" vertical="center" wrapText="1" indent="8"/>
      <protection/>
    </xf>
    <xf numFmtId="164" fontId="0" fillId="0" borderId="48" xfId="0" applyNumberFormat="1" applyFont="1" applyFill="1" applyBorder="1" applyAlignment="1" applyProtection="1">
      <alignment horizontal="center" vertical="center" wrapText="1"/>
      <protection/>
    </xf>
    <xf numFmtId="164" fontId="0" fillId="0" borderId="48" xfId="0" applyNumberFormat="1" applyFont="1" applyFill="1" applyBorder="1" applyAlignment="1" applyProtection="1">
      <alignment vertical="center" wrapText="1"/>
      <protection locked="0"/>
    </xf>
    <xf numFmtId="164" fontId="7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0" xfId="0" applyNumberFormat="1" applyFont="1" applyFill="1" applyAlignment="1" applyProtection="1">
      <alignment vertical="center" wrapText="1"/>
      <protection/>
    </xf>
    <xf numFmtId="164" fontId="14" fillId="0" borderId="45" xfId="0" applyNumberFormat="1" applyFont="1" applyFill="1" applyBorder="1" applyAlignment="1" applyProtection="1">
      <alignment horizontal="right" vertical="center" wrapText="1"/>
      <protection/>
    </xf>
    <xf numFmtId="164" fontId="0" fillId="0" borderId="45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41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48" xfId="0" applyNumberFormat="1" applyFont="1" applyFill="1" applyBorder="1" applyAlignment="1" applyProtection="1">
      <alignment horizontal="right" vertical="center" wrapText="1"/>
      <protection/>
    </xf>
    <xf numFmtId="0" fontId="9" fillId="0" borderId="0" xfId="161" applyFont="1" applyAlignment="1">
      <alignment horizontal="center"/>
      <protection/>
    </xf>
    <xf numFmtId="0" fontId="9" fillId="0" borderId="0" xfId="161" applyFont="1">
      <alignment/>
      <protection/>
    </xf>
    <xf numFmtId="0" fontId="40" fillId="0" borderId="0" xfId="161" applyFont="1">
      <alignment/>
      <protection/>
    </xf>
    <xf numFmtId="3" fontId="9" fillId="0" borderId="0" xfId="161" applyNumberFormat="1" applyFont="1">
      <alignment/>
      <protection/>
    </xf>
    <xf numFmtId="0" fontId="12" fillId="0" borderId="30" xfId="161" applyFont="1" applyBorder="1" applyAlignment="1">
      <alignment horizontal="center" vertical="center"/>
      <protection/>
    </xf>
    <xf numFmtId="3" fontId="12" fillId="0" borderId="0" xfId="161" applyNumberFormat="1" applyFont="1">
      <alignment/>
      <protection/>
    </xf>
    <xf numFmtId="0" fontId="12" fillId="0" borderId="0" xfId="161" applyFont="1">
      <alignment/>
      <protection/>
    </xf>
    <xf numFmtId="0" fontId="12" fillId="0" borderId="33" xfId="161" applyFont="1" applyBorder="1" applyAlignment="1">
      <alignment horizontal="center" vertical="center" wrapText="1"/>
      <protection/>
    </xf>
    <xf numFmtId="0" fontId="12" fillId="0" borderId="36" xfId="161" applyFont="1" applyBorder="1" applyAlignment="1">
      <alignment horizontal="center" vertical="center"/>
      <protection/>
    </xf>
    <xf numFmtId="0" fontId="12" fillId="0" borderId="0" xfId="161" applyFont="1" applyAlignment="1">
      <alignment horizontal="center" vertical="center"/>
      <protection/>
    </xf>
    <xf numFmtId="3" fontId="45" fillId="0" borderId="0" xfId="161" applyNumberFormat="1" applyFont="1">
      <alignment/>
      <protection/>
    </xf>
    <xf numFmtId="0" fontId="9" fillId="0" borderId="0" xfId="161" applyFont="1" applyFill="1">
      <alignment/>
      <protection/>
    </xf>
    <xf numFmtId="0" fontId="12" fillId="0" borderId="19" xfId="161" applyFont="1" applyFill="1" applyBorder="1" applyAlignment="1">
      <alignment horizontal="center" vertical="center"/>
      <protection/>
    </xf>
    <xf numFmtId="0" fontId="12" fillId="0" borderId="20" xfId="161" applyFont="1" applyFill="1" applyBorder="1" applyAlignment="1">
      <alignment vertical="center" wrapText="1"/>
      <protection/>
    </xf>
    <xf numFmtId="0" fontId="12" fillId="0" borderId="20" xfId="161" applyFont="1" applyFill="1" applyBorder="1" applyAlignment="1">
      <alignment horizontal="center" vertical="center"/>
      <protection/>
    </xf>
    <xf numFmtId="0" fontId="12" fillId="0" borderId="20" xfId="161" applyFont="1" applyFill="1" applyBorder="1" applyAlignment="1">
      <alignment vertical="center"/>
      <protection/>
    </xf>
    <xf numFmtId="3" fontId="12" fillId="0" borderId="21" xfId="161" applyNumberFormat="1" applyFont="1" applyFill="1" applyBorder="1" applyAlignment="1">
      <alignment vertical="center"/>
      <protection/>
    </xf>
    <xf numFmtId="0" fontId="12" fillId="0" borderId="24" xfId="161" applyFont="1" applyFill="1" applyBorder="1" applyAlignment="1">
      <alignment horizontal="center" vertical="center"/>
      <protection/>
    </xf>
    <xf numFmtId="0" fontId="12" fillId="0" borderId="25" xfId="161" applyFont="1" applyFill="1" applyBorder="1" applyAlignment="1">
      <alignment vertical="center" wrapText="1"/>
      <protection/>
    </xf>
    <xf numFmtId="0" fontId="12" fillId="0" borderId="25" xfId="161" applyFont="1" applyFill="1" applyBorder="1" applyAlignment="1">
      <alignment horizontal="center" vertical="center"/>
      <protection/>
    </xf>
    <xf numFmtId="0" fontId="9" fillId="0" borderId="22" xfId="161" applyFont="1" applyFill="1" applyBorder="1" applyAlignment="1">
      <alignment horizontal="center" vertical="center"/>
      <protection/>
    </xf>
    <xf numFmtId="0" fontId="9" fillId="0" borderId="23" xfId="161" applyFont="1" applyFill="1" applyBorder="1" applyAlignment="1">
      <alignment vertical="center" wrapText="1"/>
      <protection/>
    </xf>
    <xf numFmtId="0" fontId="9" fillId="0" borderId="23" xfId="161" applyFont="1" applyFill="1" applyBorder="1" applyAlignment="1">
      <alignment horizontal="center" vertical="center" wrapText="1"/>
      <protection/>
    </xf>
    <xf numFmtId="4" fontId="9" fillId="0" borderId="23" xfId="161" applyNumberFormat="1" applyFont="1" applyFill="1" applyBorder="1" applyAlignment="1">
      <alignment vertical="center"/>
      <protection/>
    </xf>
    <xf numFmtId="3" fontId="9" fillId="0" borderId="23" xfId="161" applyNumberFormat="1" applyFont="1" applyFill="1" applyBorder="1" applyAlignment="1">
      <alignment vertical="center"/>
      <protection/>
    </xf>
    <xf numFmtId="3" fontId="41" fillId="0" borderId="49" xfId="161" applyNumberFormat="1" applyFont="1" applyFill="1" applyBorder="1" applyAlignment="1">
      <alignment vertical="center"/>
      <protection/>
    </xf>
    <xf numFmtId="0" fontId="9" fillId="0" borderId="46" xfId="161" applyFont="1" applyFill="1" applyBorder="1" applyAlignment="1">
      <alignment horizontal="center" vertical="center" wrapText="1"/>
      <protection/>
    </xf>
    <xf numFmtId="0" fontId="9" fillId="0" borderId="50" xfId="161" applyFont="1" applyFill="1" applyBorder="1" applyAlignment="1">
      <alignment vertical="center" wrapText="1"/>
      <protection/>
    </xf>
    <xf numFmtId="0" fontId="9" fillId="0" borderId="25" xfId="161" applyFont="1" applyFill="1" applyBorder="1" applyAlignment="1">
      <alignment horizontal="center" vertical="center"/>
      <protection/>
    </xf>
    <xf numFmtId="0" fontId="9" fillId="0" borderId="25" xfId="161" applyFont="1" applyFill="1" applyBorder="1" applyAlignment="1">
      <alignment vertical="center"/>
      <protection/>
    </xf>
    <xf numFmtId="3" fontId="42" fillId="0" borderId="26" xfId="161" applyNumberFormat="1" applyFont="1" applyFill="1" applyBorder="1" applyAlignment="1">
      <alignment vertical="center"/>
      <protection/>
    </xf>
    <xf numFmtId="0" fontId="10" fillId="0" borderId="24" xfId="161" applyFont="1" applyFill="1" applyBorder="1" applyAlignment="1">
      <alignment horizontal="center" vertical="center"/>
      <protection/>
    </xf>
    <xf numFmtId="0" fontId="10" fillId="0" borderId="25" xfId="161" applyFont="1" applyFill="1" applyBorder="1" applyAlignment="1">
      <alignment vertical="center" wrapText="1"/>
      <protection/>
    </xf>
    <xf numFmtId="0" fontId="10" fillId="0" borderId="25" xfId="161" applyFont="1" applyFill="1" applyBorder="1" applyAlignment="1">
      <alignment horizontal="center" vertical="center"/>
      <protection/>
    </xf>
    <xf numFmtId="0" fontId="10" fillId="0" borderId="25" xfId="161" applyFont="1" applyFill="1" applyBorder="1" applyAlignment="1">
      <alignment vertical="center"/>
      <protection/>
    </xf>
    <xf numFmtId="3" fontId="10" fillId="0" borderId="25" xfId="161" applyNumberFormat="1" applyFont="1" applyFill="1" applyBorder="1" applyAlignment="1">
      <alignment vertical="center"/>
      <protection/>
    </xf>
    <xf numFmtId="3" fontId="10" fillId="0" borderId="26" xfId="161" applyNumberFormat="1" applyFont="1" applyFill="1" applyBorder="1" applyAlignment="1">
      <alignment vertical="center"/>
      <protection/>
    </xf>
    <xf numFmtId="3" fontId="43" fillId="0" borderId="26" xfId="161" applyNumberFormat="1" applyFont="1" applyFill="1" applyBorder="1" applyAlignment="1">
      <alignment vertical="center"/>
      <protection/>
    </xf>
    <xf numFmtId="0" fontId="9" fillId="0" borderId="24" xfId="161" applyFont="1" applyFill="1" applyBorder="1" applyAlignment="1">
      <alignment horizontal="center" vertical="center"/>
      <protection/>
    </xf>
    <xf numFmtId="0" fontId="9" fillId="0" borderId="25" xfId="161" applyFont="1" applyFill="1" applyBorder="1" applyAlignment="1">
      <alignment vertical="center" wrapText="1"/>
      <protection/>
    </xf>
    <xf numFmtId="3" fontId="9" fillId="0" borderId="25" xfId="161" applyNumberFormat="1" applyFont="1" applyFill="1" applyBorder="1" applyAlignment="1">
      <alignment vertical="center"/>
      <protection/>
    </xf>
    <xf numFmtId="3" fontId="9" fillId="0" borderId="26" xfId="161" applyNumberFormat="1" applyFont="1" applyFill="1" applyBorder="1" applyAlignment="1">
      <alignment vertical="center"/>
      <protection/>
    </xf>
    <xf numFmtId="0" fontId="9" fillId="0" borderId="25" xfId="161" applyFont="1" applyFill="1" applyBorder="1" applyAlignment="1">
      <alignment horizontal="center" vertical="center" wrapText="1"/>
      <protection/>
    </xf>
    <xf numFmtId="4" fontId="9" fillId="0" borderId="25" xfId="161" applyNumberFormat="1" applyFont="1" applyFill="1" applyBorder="1" applyAlignment="1">
      <alignment vertical="center"/>
      <protection/>
    </xf>
    <xf numFmtId="0" fontId="12" fillId="0" borderId="25" xfId="161" applyFont="1" applyFill="1" applyBorder="1" applyAlignment="1">
      <alignment vertical="center"/>
      <protection/>
    </xf>
    <xf numFmtId="3" fontId="44" fillId="0" borderId="26" xfId="161" applyNumberFormat="1" applyFont="1" applyFill="1" applyBorder="1" applyAlignment="1">
      <alignment vertical="center"/>
      <protection/>
    </xf>
    <xf numFmtId="0" fontId="12" fillId="0" borderId="27" xfId="161" applyFont="1" applyFill="1" applyBorder="1" applyAlignment="1">
      <alignment horizontal="center" vertical="center"/>
      <protection/>
    </xf>
    <xf numFmtId="0" fontId="12" fillId="0" borderId="28" xfId="161" applyFont="1" applyFill="1" applyBorder="1" applyAlignment="1">
      <alignment vertical="center"/>
      <protection/>
    </xf>
    <xf numFmtId="0" fontId="12" fillId="0" borderId="28" xfId="161" applyFont="1" applyFill="1" applyBorder="1" applyAlignment="1">
      <alignment horizontal="center" vertical="center"/>
      <protection/>
    </xf>
    <xf numFmtId="3" fontId="12" fillId="0" borderId="51" xfId="161" applyNumberFormat="1" applyFont="1" applyFill="1" applyBorder="1" applyAlignment="1">
      <alignment vertical="center"/>
      <protection/>
    </xf>
    <xf numFmtId="0" fontId="9" fillId="0" borderId="23" xfId="161" applyFont="1" applyFill="1" applyBorder="1" applyAlignment="1">
      <alignment horizontal="center" vertical="center"/>
      <protection/>
    </xf>
    <xf numFmtId="0" fontId="9" fillId="0" borderId="23" xfId="161" applyFont="1" applyFill="1" applyBorder="1" applyAlignment="1">
      <alignment vertical="center"/>
      <protection/>
    </xf>
    <xf numFmtId="3" fontId="9" fillId="0" borderId="49" xfId="161" applyNumberFormat="1" applyFont="1" applyFill="1" applyBorder="1" applyAlignment="1">
      <alignment vertical="center"/>
      <protection/>
    </xf>
    <xf numFmtId="165" fontId="10" fillId="0" borderId="25" xfId="161" applyNumberFormat="1" applyFont="1" applyFill="1" applyBorder="1" applyAlignment="1">
      <alignment vertical="center"/>
      <protection/>
    </xf>
    <xf numFmtId="0" fontId="9" fillId="0" borderId="27" xfId="161" applyFont="1" applyFill="1" applyBorder="1" applyAlignment="1">
      <alignment horizontal="center" vertical="center"/>
      <protection/>
    </xf>
    <xf numFmtId="0" fontId="9" fillId="0" borderId="28" xfId="161" applyFont="1" applyFill="1" applyBorder="1" applyAlignment="1">
      <alignment vertical="center" wrapText="1"/>
      <protection/>
    </xf>
    <xf numFmtId="0" fontId="9" fillId="0" borderId="28" xfId="161" applyFont="1" applyFill="1" applyBorder="1" applyAlignment="1">
      <alignment horizontal="center" vertical="center"/>
      <protection/>
    </xf>
    <xf numFmtId="3" fontId="9" fillId="0" borderId="51" xfId="161" applyNumberFormat="1" applyFont="1" applyFill="1" applyBorder="1" applyAlignment="1">
      <alignment vertical="center"/>
      <protection/>
    </xf>
    <xf numFmtId="0" fontId="12" fillId="0" borderId="23" xfId="161" applyFont="1" applyFill="1" applyBorder="1" applyAlignment="1">
      <alignment horizontal="center" vertical="center"/>
      <protection/>
    </xf>
    <xf numFmtId="0" fontId="12" fillId="0" borderId="23" xfId="161" applyFont="1" applyFill="1" applyBorder="1" applyAlignment="1">
      <alignment vertical="center"/>
      <protection/>
    </xf>
    <xf numFmtId="3" fontId="12" fillId="0" borderId="49" xfId="161" applyNumberFormat="1" applyFont="1" applyFill="1" applyBorder="1" applyAlignment="1">
      <alignment vertical="center"/>
      <protection/>
    </xf>
    <xf numFmtId="0" fontId="12" fillId="0" borderId="52" xfId="161" applyFont="1" applyFill="1" applyBorder="1" applyAlignment="1">
      <alignment horizontal="center" vertical="center"/>
      <protection/>
    </xf>
    <xf numFmtId="0" fontId="12" fillId="0" borderId="32" xfId="161" applyFont="1" applyFill="1" applyBorder="1" applyAlignment="1">
      <alignment vertical="center" wrapText="1"/>
      <protection/>
    </xf>
    <xf numFmtId="0" fontId="12" fillId="0" borderId="32" xfId="161" applyFont="1" applyFill="1" applyBorder="1" applyAlignment="1">
      <alignment horizontal="center" vertical="center"/>
      <protection/>
    </xf>
    <xf numFmtId="0" fontId="12" fillId="0" borderId="32" xfId="161" applyFont="1" applyFill="1" applyBorder="1" applyAlignment="1">
      <alignment vertical="center"/>
      <protection/>
    </xf>
    <xf numFmtId="3" fontId="12" fillId="0" borderId="53" xfId="161" applyNumberFormat="1" applyFont="1" applyFill="1" applyBorder="1" applyAlignment="1">
      <alignment vertical="center"/>
      <protection/>
    </xf>
    <xf numFmtId="0" fontId="12" fillId="0" borderId="29" xfId="161" applyFont="1" applyFill="1" applyBorder="1" applyAlignment="1">
      <alignment horizontal="center" vertical="center"/>
      <protection/>
    </xf>
    <xf numFmtId="0" fontId="12" fillId="0" borderId="30" xfId="161" applyFont="1" applyFill="1" applyBorder="1" applyAlignment="1">
      <alignment vertical="center" wrapText="1"/>
      <protection/>
    </xf>
    <xf numFmtId="0" fontId="12" fillId="0" borderId="30" xfId="161" applyFont="1" applyFill="1" applyBorder="1" applyAlignment="1">
      <alignment horizontal="center" vertical="center"/>
      <protection/>
    </xf>
    <xf numFmtId="0" fontId="12" fillId="0" borderId="30" xfId="161" applyFont="1" applyFill="1" applyBorder="1" applyAlignment="1">
      <alignment vertical="center"/>
      <protection/>
    </xf>
    <xf numFmtId="3" fontId="45" fillId="0" borderId="54" xfId="161" applyNumberFormat="1" applyFont="1" applyFill="1" applyBorder="1" applyAlignment="1">
      <alignment vertical="center"/>
      <protection/>
    </xf>
    <xf numFmtId="3" fontId="40" fillId="0" borderId="26" xfId="161" applyNumberFormat="1" applyFont="1" applyFill="1" applyBorder="1" applyAlignment="1">
      <alignment vertical="center"/>
      <protection/>
    </xf>
    <xf numFmtId="3" fontId="12" fillId="0" borderId="26" xfId="161" applyNumberFormat="1" applyFont="1" applyFill="1" applyBorder="1" applyAlignment="1">
      <alignment vertical="center"/>
      <protection/>
    </xf>
    <xf numFmtId="0" fontId="12" fillId="0" borderId="35" xfId="161" applyFont="1" applyFill="1" applyBorder="1" applyAlignment="1">
      <alignment horizontal="center" vertical="center"/>
      <protection/>
    </xf>
    <xf numFmtId="0" fontId="12" fillId="0" borderId="33" xfId="161" applyFont="1" applyFill="1" applyBorder="1" applyAlignment="1">
      <alignment vertical="center" wrapText="1"/>
      <protection/>
    </xf>
    <xf numFmtId="0" fontId="12" fillId="0" borderId="33" xfId="161" applyFont="1" applyFill="1" applyBorder="1" applyAlignment="1">
      <alignment horizontal="center" vertical="center"/>
      <protection/>
    </xf>
    <xf numFmtId="0" fontId="12" fillId="0" borderId="33" xfId="161" applyFont="1" applyFill="1" applyBorder="1" applyAlignment="1">
      <alignment vertical="center"/>
      <protection/>
    </xf>
    <xf numFmtId="3" fontId="12" fillId="0" borderId="36" xfId="161" applyNumberFormat="1" applyFont="1" applyFill="1" applyBorder="1" applyAlignment="1">
      <alignment vertical="center"/>
      <protection/>
    </xf>
    <xf numFmtId="0" fontId="12" fillId="43" borderId="20" xfId="161" applyFont="1" applyFill="1" applyBorder="1" applyAlignment="1">
      <alignment horizontal="center" vertical="center"/>
      <protection/>
    </xf>
    <xf numFmtId="0" fontId="12" fillId="43" borderId="20" xfId="161" applyFont="1" applyFill="1" applyBorder="1" applyAlignment="1">
      <alignment vertical="center"/>
      <protection/>
    </xf>
    <xf numFmtId="0" fontId="12" fillId="0" borderId="55" xfId="161" applyFont="1" applyBorder="1" applyAlignment="1">
      <alignment horizontal="center" vertical="center"/>
      <protection/>
    </xf>
    <xf numFmtId="0" fontId="49" fillId="0" borderId="0" xfId="153" applyFont="1">
      <alignment/>
      <protection/>
    </xf>
    <xf numFmtId="0" fontId="49" fillId="0" borderId="0" xfId="153" applyFont="1">
      <alignment/>
      <protection/>
    </xf>
    <xf numFmtId="166" fontId="49" fillId="0" borderId="0" xfId="99" applyNumberFormat="1" applyFont="1" applyAlignment="1">
      <alignment/>
    </xf>
    <xf numFmtId="166" fontId="54" fillId="0" borderId="0" xfId="99" applyNumberFormat="1" applyFont="1" applyFill="1" applyBorder="1" applyAlignment="1">
      <alignment horizontal="right"/>
    </xf>
    <xf numFmtId="0" fontId="46" fillId="0" borderId="24" xfId="153" applyFont="1" applyBorder="1" applyAlignment="1">
      <alignment horizontal="center"/>
      <protection/>
    </xf>
    <xf numFmtId="0" fontId="56" fillId="0" borderId="0" xfId="153" applyFont="1">
      <alignment/>
      <protection/>
    </xf>
    <xf numFmtId="0" fontId="49" fillId="0" borderId="0" xfId="153" applyFont="1" applyBorder="1">
      <alignment/>
      <protection/>
    </xf>
    <xf numFmtId="166" fontId="49" fillId="0" borderId="0" xfId="99" applyNumberFormat="1" applyFont="1" applyBorder="1" applyAlignment="1">
      <alignment/>
    </xf>
    <xf numFmtId="164" fontId="57" fillId="0" borderId="0" xfId="213" applyNumberFormat="1" applyFont="1" applyFill="1" applyBorder="1" applyAlignment="1" applyProtection="1">
      <alignment horizontal="centerContinuous" vertical="center"/>
      <protection/>
    </xf>
    <xf numFmtId="0" fontId="7" fillId="0" borderId="19" xfId="213" applyFont="1" applyFill="1" applyBorder="1" applyAlignment="1" applyProtection="1">
      <alignment horizontal="center" vertical="center" wrapText="1"/>
      <protection/>
    </xf>
    <xf numFmtId="0" fontId="7" fillId="0" borderId="21" xfId="213" applyFont="1" applyFill="1" applyBorder="1" applyAlignment="1" applyProtection="1">
      <alignment horizontal="center" vertical="center" wrapText="1"/>
      <protection/>
    </xf>
    <xf numFmtId="0" fontId="18" fillId="0" borderId="19" xfId="213" applyFont="1" applyFill="1" applyBorder="1" applyAlignment="1" applyProtection="1">
      <alignment horizontal="center" vertical="center"/>
      <protection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164" fontId="9" fillId="0" borderId="25" xfId="209" applyNumberFormat="1" applyFont="1" applyBorder="1" applyAlignment="1">
      <alignment vertical="center"/>
      <protection/>
    </xf>
    <xf numFmtId="4" fontId="9" fillId="0" borderId="25" xfId="209" applyNumberFormat="1" applyFont="1" applyBorder="1" applyAlignment="1">
      <alignment vertical="center"/>
      <protection/>
    </xf>
    <xf numFmtId="164" fontId="9" fillId="0" borderId="26" xfId="209" applyNumberFormat="1" applyFont="1" applyBorder="1" applyAlignment="1">
      <alignment vertical="center"/>
      <protection/>
    </xf>
    <xf numFmtId="164" fontId="12" fillId="0" borderId="20" xfId="209" applyNumberFormat="1" applyFont="1" applyBorder="1" applyAlignment="1">
      <alignment vertical="center"/>
      <protection/>
    </xf>
    <xf numFmtId="164" fontId="12" fillId="0" borderId="21" xfId="209" applyNumberFormat="1" applyFont="1" applyBorder="1" applyAlignment="1">
      <alignment vertical="center"/>
      <protection/>
    </xf>
    <xf numFmtId="164" fontId="48" fillId="0" borderId="19" xfId="209" applyNumberFormat="1" applyFont="1" applyBorder="1" applyAlignment="1">
      <alignment vertical="center" wrapText="1"/>
      <protection/>
    </xf>
    <xf numFmtId="4" fontId="12" fillId="0" borderId="20" xfId="209" applyNumberFormat="1" applyFont="1" applyBorder="1" applyAlignment="1">
      <alignment vertical="center"/>
      <protection/>
    </xf>
    <xf numFmtId="164" fontId="12" fillId="0" borderId="0" xfId="209" applyNumberFormat="1" applyFont="1" applyFill="1" applyBorder="1" applyAlignment="1">
      <alignment vertical="center"/>
      <protection/>
    </xf>
    <xf numFmtId="164" fontId="12" fillId="0" borderId="0" xfId="209" applyNumberFormat="1" applyFont="1" applyBorder="1" applyAlignment="1">
      <alignment horizontal="center" vertical="center" wrapText="1"/>
      <protection/>
    </xf>
    <xf numFmtId="164" fontId="9" fillId="0" borderId="0" xfId="209" applyNumberFormat="1" applyFont="1" applyBorder="1" applyAlignment="1">
      <alignment horizontal="center" vertical="center" wrapText="1"/>
      <protection/>
    </xf>
    <xf numFmtId="164" fontId="48" fillId="0" borderId="0" xfId="209" applyNumberFormat="1" applyFont="1" applyBorder="1" applyAlignment="1">
      <alignment vertical="center"/>
      <protection/>
    </xf>
    <xf numFmtId="164" fontId="12" fillId="0" borderId="0" xfId="209" applyNumberFormat="1" applyFont="1" applyBorder="1" applyAlignment="1">
      <alignment vertical="center" wrapText="1"/>
      <protection/>
    </xf>
    <xf numFmtId="164" fontId="9" fillId="0" borderId="56" xfId="209" applyNumberFormat="1" applyFont="1" applyBorder="1" applyAlignment="1">
      <alignment horizontal="center" vertical="center" wrapText="1"/>
      <protection/>
    </xf>
    <xf numFmtId="164" fontId="9" fillId="0" borderId="56" xfId="209" applyNumberFormat="1" applyFont="1" applyFill="1" applyBorder="1" applyAlignment="1">
      <alignment horizontal="center" vertical="center" wrapText="1"/>
      <protection/>
    </xf>
    <xf numFmtId="164" fontId="9" fillId="0" borderId="24" xfId="209" applyNumberFormat="1" applyFont="1" applyBorder="1" applyAlignment="1">
      <alignment horizontal="left" vertical="center" wrapText="1"/>
      <protection/>
    </xf>
    <xf numFmtId="164" fontId="9" fillId="0" borderId="24" xfId="209" applyNumberFormat="1" applyFont="1" applyFill="1" applyBorder="1" applyAlignment="1">
      <alignment horizontal="left" vertical="center"/>
      <protection/>
    </xf>
    <xf numFmtId="0" fontId="51" fillId="0" borderId="0" xfId="0" applyFont="1" applyAlignment="1">
      <alignment vertical="center" wrapText="1"/>
    </xf>
    <xf numFmtId="164" fontId="52" fillId="0" borderId="0" xfId="209" applyNumberFormat="1" applyFont="1" applyFill="1" applyBorder="1" applyAlignment="1">
      <alignment horizontal="right" vertical="center"/>
      <protection/>
    </xf>
    <xf numFmtId="0" fontId="4" fillId="0" borderId="0" xfId="0" applyFont="1" applyFill="1" applyAlignment="1" applyProtection="1">
      <alignment vertical="top" wrapText="1"/>
      <protection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12" fillId="0" borderId="0" xfId="208" applyNumberFormat="1" applyFont="1" applyFill="1" applyBorder="1" applyAlignment="1">
      <alignment horizontal="left" vertical="center"/>
      <protection/>
    </xf>
    <xf numFmtId="164" fontId="9" fillId="0" borderId="0" xfId="208" applyNumberFormat="1" applyFont="1" applyFill="1" applyBorder="1" applyAlignment="1">
      <alignment horizontal="left" vertical="center" wrapText="1"/>
      <protection/>
    </xf>
    <xf numFmtId="164" fontId="34" fillId="0" borderId="0" xfId="208" applyNumberFormat="1" applyFont="1" applyAlignment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62" fillId="0" borderId="0" xfId="0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10" fontId="9" fillId="0" borderId="0" xfId="208" applyNumberFormat="1" applyFont="1" applyFill="1" applyBorder="1" applyAlignment="1">
      <alignment horizontal="left" vertical="center"/>
      <protection/>
    </xf>
    <xf numFmtId="3" fontId="63" fillId="0" borderId="0" xfId="0" applyNumberFormat="1" applyFont="1" applyFill="1" applyBorder="1" applyAlignment="1" applyProtection="1">
      <alignment vertical="center"/>
      <protection/>
    </xf>
    <xf numFmtId="0" fontId="9" fillId="0" borderId="0" xfId="208" applyNumberFormat="1" applyFont="1" applyFill="1" applyBorder="1" applyAlignment="1">
      <alignment horizontal="left" vertical="center"/>
      <protection/>
    </xf>
    <xf numFmtId="164" fontId="9" fillId="0" borderId="0" xfId="208" applyNumberFormat="1" applyFont="1" applyFill="1" applyAlignment="1">
      <alignment vertical="center"/>
      <protection/>
    </xf>
    <xf numFmtId="164" fontId="9" fillId="0" borderId="0" xfId="208" applyNumberFormat="1" applyFont="1" applyFill="1" applyBorder="1" applyAlignment="1">
      <alignment vertical="center"/>
      <protection/>
    </xf>
    <xf numFmtId="3" fontId="64" fillId="0" borderId="57" xfId="207" applyNumberFormat="1" applyFont="1" applyFill="1" applyBorder="1" applyAlignment="1">
      <alignment horizontal="right" vertical="center"/>
      <protection/>
    </xf>
    <xf numFmtId="164" fontId="12" fillId="0" borderId="29" xfId="208" applyNumberFormat="1" applyFont="1" applyFill="1" applyBorder="1" applyAlignment="1">
      <alignment horizontal="center" vertical="center"/>
      <protection/>
    </xf>
    <xf numFmtId="164" fontId="12" fillId="0" borderId="30" xfId="208" applyNumberFormat="1" applyFont="1" applyFill="1" applyBorder="1" applyAlignment="1">
      <alignment horizontal="center" vertical="center" wrapText="1"/>
      <protection/>
    </xf>
    <xf numFmtId="164" fontId="12" fillId="0" borderId="30" xfId="208" applyNumberFormat="1" applyFont="1" applyFill="1" applyBorder="1" applyAlignment="1">
      <alignment horizontal="center" vertical="center"/>
      <protection/>
    </xf>
    <xf numFmtId="164" fontId="12" fillId="0" borderId="58" xfId="208" applyNumberFormat="1" applyFont="1" applyFill="1" applyBorder="1" applyAlignment="1">
      <alignment horizontal="center" vertical="center"/>
      <protection/>
    </xf>
    <xf numFmtId="164" fontId="12" fillId="0" borderId="53" xfId="208" applyNumberFormat="1" applyFont="1" applyFill="1" applyBorder="1" applyAlignment="1">
      <alignment horizontal="center" vertical="center"/>
      <protection/>
    </xf>
    <xf numFmtId="164" fontId="12" fillId="0" borderId="19" xfId="208" applyNumberFormat="1" applyFont="1" applyFill="1" applyBorder="1" applyAlignment="1">
      <alignment horizontal="center" vertical="center" wrapText="1"/>
      <protection/>
    </xf>
    <xf numFmtId="164" fontId="12" fillId="0" borderId="20" xfId="208" applyNumberFormat="1" applyFont="1" applyFill="1" applyBorder="1" applyAlignment="1">
      <alignment horizontal="right" vertical="center"/>
      <protection/>
    </xf>
    <xf numFmtId="164" fontId="12" fillId="0" borderId="59" xfId="208" applyNumberFormat="1" applyFont="1" applyFill="1" applyBorder="1" applyAlignment="1">
      <alignment horizontal="right" vertical="center"/>
      <protection/>
    </xf>
    <xf numFmtId="164" fontId="12" fillId="0" borderId="21" xfId="208" applyNumberFormat="1" applyFont="1" applyFill="1" applyBorder="1" applyAlignment="1">
      <alignment horizontal="right" vertical="center"/>
      <protection/>
    </xf>
    <xf numFmtId="164" fontId="9" fillId="0" borderId="60" xfId="208" applyNumberFormat="1" applyFont="1" applyFill="1" applyBorder="1" applyAlignment="1">
      <alignment vertical="center" wrapText="1"/>
      <protection/>
    </xf>
    <xf numFmtId="164" fontId="9" fillId="0" borderId="61" xfId="208" applyNumberFormat="1" applyFont="1" applyFill="1" applyBorder="1" applyAlignment="1">
      <alignment vertical="center" wrapText="1"/>
      <protection/>
    </xf>
    <xf numFmtId="164" fontId="9" fillId="0" borderId="62" xfId="208" applyNumberFormat="1" applyFont="1" applyFill="1" applyBorder="1" applyAlignment="1">
      <alignment vertical="center" wrapText="1"/>
      <protection/>
    </xf>
    <xf numFmtId="164" fontId="9" fillId="0" borderId="22" xfId="208" applyNumberFormat="1" applyFont="1" applyFill="1" applyBorder="1" applyAlignment="1">
      <alignment horizontal="left" vertical="center" wrapText="1"/>
      <protection/>
    </xf>
    <xf numFmtId="164" fontId="9" fillId="0" borderId="23" xfId="208" applyNumberFormat="1" applyFont="1" applyFill="1" applyBorder="1" applyAlignment="1">
      <alignment horizontal="right" vertical="center"/>
      <protection/>
    </xf>
    <xf numFmtId="164" fontId="9" fillId="0" borderId="63" xfId="208" applyNumberFormat="1" applyFont="1" applyFill="1" applyBorder="1" applyAlignment="1">
      <alignment horizontal="right" vertical="center"/>
      <protection/>
    </xf>
    <xf numFmtId="164" fontId="9" fillId="0" borderId="49" xfId="208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164" fontId="9" fillId="0" borderId="24" xfId="208" applyNumberFormat="1" applyFont="1" applyFill="1" applyBorder="1" applyAlignment="1">
      <alignment horizontal="left" vertical="center" wrapText="1"/>
      <protection/>
    </xf>
    <xf numFmtId="164" fontId="9" fillId="0" borderId="25" xfId="208" applyNumberFormat="1" applyFont="1" applyFill="1" applyBorder="1" applyAlignment="1">
      <alignment horizontal="right" vertical="center"/>
      <protection/>
    </xf>
    <xf numFmtId="164" fontId="9" fillId="0" borderId="64" xfId="208" applyNumberFormat="1" applyFont="1" applyFill="1" applyBorder="1" applyAlignment="1">
      <alignment horizontal="right" vertical="center"/>
      <protection/>
    </xf>
    <xf numFmtId="164" fontId="9" fillId="0" borderId="26" xfId="208" applyNumberFormat="1" applyFont="1" applyFill="1" applyBorder="1" applyAlignment="1">
      <alignment horizontal="right" vertical="center"/>
      <protection/>
    </xf>
    <xf numFmtId="164" fontId="9" fillId="0" borderId="35" xfId="208" applyNumberFormat="1" applyFont="1" applyFill="1" applyBorder="1" applyAlignment="1">
      <alignment horizontal="left" vertical="center" wrapText="1"/>
      <protection/>
    </xf>
    <xf numFmtId="164" fontId="9" fillId="0" borderId="33" xfId="208" applyNumberFormat="1" applyFont="1" applyFill="1" applyBorder="1" applyAlignment="1">
      <alignment horizontal="right" vertical="center"/>
      <protection/>
    </xf>
    <xf numFmtId="164" fontId="9" fillId="0" borderId="65" xfId="208" applyNumberFormat="1" applyFont="1" applyFill="1" applyBorder="1" applyAlignment="1">
      <alignment horizontal="right" vertical="center"/>
      <protection/>
    </xf>
    <xf numFmtId="164" fontId="9" fillId="0" borderId="66" xfId="208" applyNumberFormat="1" applyFont="1" applyFill="1" applyBorder="1" applyAlignment="1">
      <alignment horizontal="left" vertical="center" wrapText="1"/>
      <protection/>
    </xf>
    <xf numFmtId="164" fontId="9" fillId="0" borderId="66" xfId="208" applyNumberFormat="1" applyFont="1" applyFill="1" applyBorder="1" applyAlignment="1">
      <alignment horizontal="right" vertical="center"/>
      <protection/>
    </xf>
    <xf numFmtId="164" fontId="12" fillId="0" borderId="60" xfId="208" applyNumberFormat="1" applyFont="1" applyFill="1" applyBorder="1" applyAlignment="1">
      <alignment horizontal="center" vertical="center" wrapText="1"/>
      <protection/>
    </xf>
    <xf numFmtId="164" fontId="12" fillId="0" borderId="20" xfId="208" applyNumberFormat="1" applyFont="1" applyFill="1" applyBorder="1" applyAlignment="1">
      <alignment vertical="center" wrapText="1"/>
      <protection/>
    </xf>
    <xf numFmtId="164" fontId="9" fillId="0" borderId="25" xfId="208" applyNumberFormat="1" applyFont="1" applyFill="1" applyBorder="1" applyAlignment="1">
      <alignment horizontal="right" vertical="center" wrapText="1"/>
      <protection/>
    </xf>
    <xf numFmtId="164" fontId="9" fillId="0" borderId="64" xfId="208" applyNumberFormat="1" applyFont="1" applyFill="1" applyBorder="1" applyAlignment="1">
      <alignment horizontal="right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4" fontId="9" fillId="0" borderId="33" xfId="208" applyNumberFormat="1" applyFont="1" applyFill="1" applyBorder="1" applyAlignment="1">
      <alignment horizontal="right" vertical="center" wrapText="1"/>
      <protection/>
    </xf>
    <xf numFmtId="164" fontId="9" fillId="0" borderId="65" xfId="208" applyNumberFormat="1" applyFont="1" applyFill="1" applyBorder="1" applyAlignment="1">
      <alignment horizontal="right" vertical="center" wrapText="1"/>
      <protection/>
    </xf>
    <xf numFmtId="164" fontId="65" fillId="0" borderId="20" xfId="208" applyNumberFormat="1" applyFont="1" applyFill="1" applyBorder="1" applyAlignment="1">
      <alignment horizontal="right" vertical="center" wrapText="1"/>
      <protection/>
    </xf>
    <xf numFmtId="164" fontId="65" fillId="0" borderId="59" xfId="208" applyNumberFormat="1" applyFont="1" applyFill="1" applyBorder="1" applyAlignment="1">
      <alignment horizontal="right" vertical="center" wrapText="1"/>
      <protection/>
    </xf>
    <xf numFmtId="164" fontId="65" fillId="0" borderId="21" xfId="208" applyNumberFormat="1" applyFont="1" applyFill="1" applyBorder="1" applyAlignment="1">
      <alignment horizontal="right" vertical="center"/>
      <protection/>
    </xf>
    <xf numFmtId="164" fontId="46" fillId="0" borderId="0" xfId="208" applyNumberFormat="1" applyFont="1" applyFill="1" applyBorder="1" applyAlignment="1">
      <alignment horizontal="left" vertical="center" wrapText="1"/>
      <protection/>
    </xf>
    <xf numFmtId="164" fontId="46" fillId="0" borderId="0" xfId="208" applyNumberFormat="1" applyFont="1" applyFill="1" applyBorder="1" applyAlignment="1">
      <alignment horizontal="right" vertical="center" wrapText="1"/>
      <protection/>
    </xf>
    <xf numFmtId="164" fontId="46" fillId="0" borderId="0" xfId="208" applyNumberFormat="1" applyFont="1" applyAlignment="1">
      <alignment vertical="center"/>
      <protection/>
    </xf>
    <xf numFmtId="164" fontId="34" fillId="0" borderId="0" xfId="208" applyNumberFormat="1" applyFont="1" applyBorder="1" applyAlignment="1">
      <alignment vertical="center"/>
      <protection/>
    </xf>
    <xf numFmtId="3" fontId="64" fillId="0" borderId="0" xfId="207" applyNumberFormat="1" applyFont="1" applyFill="1" applyBorder="1" applyAlignment="1">
      <alignment horizontal="right" vertical="center"/>
      <protection/>
    </xf>
    <xf numFmtId="164" fontId="12" fillId="0" borderId="0" xfId="208" applyNumberFormat="1" applyFont="1" applyFill="1" applyBorder="1" applyAlignment="1">
      <alignment horizontal="center" vertical="center"/>
      <protection/>
    </xf>
    <xf numFmtId="164" fontId="12" fillId="0" borderId="0" xfId="208" applyNumberFormat="1" applyFont="1" applyFill="1" applyBorder="1" applyAlignment="1">
      <alignment horizontal="center" vertical="center" wrapText="1"/>
      <protection/>
    </xf>
    <xf numFmtId="164" fontId="12" fillId="0" borderId="0" xfId="208" applyNumberFormat="1" applyFont="1" applyFill="1" applyBorder="1" applyAlignment="1">
      <alignment horizontal="right" vertical="center"/>
      <protection/>
    </xf>
    <xf numFmtId="164" fontId="9" fillId="0" borderId="0" xfId="208" applyNumberFormat="1" applyFont="1" applyFill="1" applyBorder="1" applyAlignment="1">
      <alignment vertical="center" wrapText="1"/>
      <protection/>
    </xf>
    <xf numFmtId="164" fontId="9" fillId="0" borderId="0" xfId="208" applyNumberFormat="1" applyFont="1" applyFill="1" applyBorder="1" applyAlignment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164" fontId="12" fillId="0" borderId="0" xfId="208" applyNumberFormat="1" applyFont="1" applyFill="1" applyBorder="1" applyAlignment="1">
      <alignment vertical="center" wrapText="1"/>
      <protection/>
    </xf>
    <xf numFmtId="0" fontId="6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164" fontId="9" fillId="0" borderId="0" xfId="208" applyNumberFormat="1" applyFont="1" applyFill="1" applyBorder="1" applyAlignment="1">
      <alignment horizontal="right" vertical="center" wrapText="1"/>
      <protection/>
    </xf>
    <xf numFmtId="0" fontId="18" fillId="0" borderId="0" xfId="0" applyFont="1" applyFill="1" applyBorder="1" applyAlignment="1" applyProtection="1">
      <alignment/>
      <protection/>
    </xf>
    <xf numFmtId="164" fontId="65" fillId="0" borderId="0" xfId="208" applyNumberFormat="1" applyFont="1" applyFill="1" applyBorder="1" applyAlignment="1">
      <alignment horizontal="left" vertical="center" wrapText="1" indent="1"/>
      <protection/>
    </xf>
    <xf numFmtId="164" fontId="65" fillId="0" borderId="0" xfId="208" applyNumberFormat="1" applyFont="1" applyFill="1" applyBorder="1" applyAlignment="1">
      <alignment horizontal="right" vertical="center" wrapText="1"/>
      <protection/>
    </xf>
    <xf numFmtId="164" fontId="65" fillId="0" borderId="0" xfId="208" applyNumberFormat="1" applyFont="1" applyFill="1" applyBorder="1" applyAlignment="1">
      <alignment horizontal="right" vertical="center"/>
      <protection/>
    </xf>
    <xf numFmtId="0" fontId="11" fillId="0" borderId="0" xfId="0" applyFont="1" applyBorder="1" applyAlignment="1">
      <alignment/>
    </xf>
    <xf numFmtId="164" fontId="46" fillId="0" borderId="0" xfId="210" applyNumberFormat="1" applyFont="1" applyFill="1" applyBorder="1" applyAlignment="1" applyProtection="1">
      <alignment horizontal="center" vertical="center"/>
      <protection/>
    </xf>
    <xf numFmtId="164" fontId="55" fillId="0" borderId="0" xfId="210" applyNumberFormat="1" applyFont="1" applyFill="1" applyBorder="1" applyAlignment="1" applyProtection="1">
      <alignment vertical="center"/>
      <protection/>
    </xf>
    <xf numFmtId="164" fontId="55" fillId="0" borderId="0" xfId="210" applyNumberFormat="1" applyFont="1" applyFill="1" applyBorder="1" applyAlignment="1" applyProtection="1">
      <alignment horizontal="center" vertical="center"/>
      <protection/>
    </xf>
    <xf numFmtId="164" fontId="55" fillId="0" borderId="0" xfId="0" applyNumberFormat="1" applyFont="1" applyFill="1" applyBorder="1" applyAlignment="1">
      <alignment horizontal="center" vertical="center"/>
    </xf>
    <xf numFmtId="164" fontId="55" fillId="0" borderId="0" xfId="206" applyNumberFormat="1" applyFont="1" applyBorder="1" applyAlignment="1">
      <alignment horizontal="center" vertical="center"/>
      <protection/>
    </xf>
    <xf numFmtId="164" fontId="55" fillId="0" borderId="0" xfId="210" applyNumberFormat="1" applyFont="1" applyFill="1" applyBorder="1" applyAlignment="1" applyProtection="1">
      <alignment horizontal="left" vertical="center" indent="1"/>
      <protection/>
    </xf>
    <xf numFmtId="164" fontId="55" fillId="0" borderId="0" xfId="210" applyNumberFormat="1" applyFont="1" applyFill="1" applyBorder="1" applyAlignment="1" applyProtection="1">
      <alignment horizontal="center" vertical="center" wrapText="1"/>
      <protection/>
    </xf>
    <xf numFmtId="164" fontId="12" fillId="0" borderId="19" xfId="210" applyNumberFormat="1" applyFont="1" applyFill="1" applyBorder="1" applyAlignment="1" applyProtection="1">
      <alignment horizontal="center" vertical="center" wrapText="1"/>
      <protection/>
    </xf>
    <xf numFmtId="164" fontId="12" fillId="0" borderId="20" xfId="210" applyNumberFormat="1" applyFont="1" applyFill="1" applyBorder="1" applyAlignment="1" applyProtection="1">
      <alignment horizontal="center" vertical="center" wrapText="1"/>
      <protection/>
    </xf>
    <xf numFmtId="164" fontId="12" fillId="0" borderId="20" xfId="206" applyNumberFormat="1" applyFont="1" applyBorder="1" applyAlignment="1">
      <alignment horizontal="center" vertical="center" wrapText="1"/>
      <protection/>
    </xf>
    <xf numFmtId="164" fontId="12" fillId="0" borderId="20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64" fontId="12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64" fontId="9" fillId="0" borderId="24" xfId="210" applyNumberFormat="1" applyFont="1" applyFill="1" applyBorder="1" applyAlignment="1" applyProtection="1">
      <alignment horizontal="center" vertical="center" wrapText="1"/>
      <protection/>
    </xf>
    <xf numFmtId="164" fontId="9" fillId="0" borderId="25" xfId="210" applyNumberFormat="1" applyFont="1" applyFill="1" applyBorder="1" applyAlignment="1" applyProtection="1">
      <alignment vertical="center" wrapText="1"/>
      <protection/>
    </xf>
    <xf numFmtId="49" fontId="9" fillId="0" borderId="25" xfId="210" applyNumberFormat="1" applyFont="1" applyFill="1" applyBorder="1" applyAlignment="1" applyProtection="1">
      <alignment horizontal="left" vertical="center" wrapText="1" indent="2"/>
      <protection/>
    </xf>
    <xf numFmtId="164" fontId="9" fillId="0" borderId="35" xfId="210" applyNumberFormat="1" applyFont="1" applyFill="1" applyBorder="1" applyAlignment="1" applyProtection="1">
      <alignment horizontal="center" vertical="center" wrapText="1"/>
      <protection/>
    </xf>
    <xf numFmtId="164" fontId="9" fillId="0" borderId="33" xfId="210" applyNumberFormat="1" applyFont="1" applyFill="1" applyBorder="1" applyAlignment="1" applyProtection="1">
      <alignment vertical="center" wrapText="1"/>
      <protection/>
    </xf>
    <xf numFmtId="49" fontId="9" fillId="0" borderId="33" xfId="210" applyNumberFormat="1" applyFont="1" applyFill="1" applyBorder="1" applyAlignment="1" applyProtection="1">
      <alignment horizontal="left" vertical="center" wrapText="1" indent="2"/>
      <protection/>
    </xf>
    <xf numFmtId="164" fontId="12" fillId="0" borderId="19" xfId="210" applyNumberFormat="1" applyFont="1" applyFill="1" applyBorder="1" applyAlignment="1" applyProtection="1">
      <alignment horizontal="center" vertical="center"/>
      <protection/>
    </xf>
    <xf numFmtId="164" fontId="12" fillId="0" borderId="20" xfId="210" applyNumberFormat="1" applyFont="1" applyFill="1" applyBorder="1" applyAlignment="1" applyProtection="1">
      <alignment vertical="center"/>
      <protection/>
    </xf>
    <xf numFmtId="49" fontId="12" fillId="43" borderId="20" xfId="210" applyNumberFormat="1" applyFont="1" applyFill="1" applyBorder="1" applyAlignment="1" applyProtection="1">
      <alignment horizontal="left" vertical="center" wrapText="1" indent="2"/>
      <protection/>
    </xf>
    <xf numFmtId="0" fontId="14" fillId="0" borderId="0" xfId="0" applyFont="1" applyBorder="1" applyAlignment="1">
      <alignment/>
    </xf>
    <xf numFmtId="164" fontId="9" fillId="0" borderId="0" xfId="210" applyNumberFormat="1" applyFont="1" applyFill="1" applyBorder="1" applyAlignment="1" applyProtection="1">
      <alignment horizontal="center" vertical="center" wrapText="1"/>
      <protection/>
    </xf>
    <xf numFmtId="164" fontId="10" fillId="0" borderId="0" xfId="206" applyNumberFormat="1" applyFont="1" applyBorder="1" applyAlignment="1">
      <alignment vertical="center"/>
      <protection/>
    </xf>
    <xf numFmtId="164" fontId="10" fillId="0" borderId="0" xfId="206" applyNumberFormat="1" applyFont="1" applyBorder="1" applyAlignment="1">
      <alignment horizontal="center" vertical="center"/>
      <protection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0" xfId="206" applyNumberFormat="1" applyFont="1" applyBorder="1" applyAlignment="1">
      <alignment vertical="center" wrapText="1"/>
      <protection/>
    </xf>
    <xf numFmtId="164" fontId="10" fillId="0" borderId="0" xfId="210" applyNumberFormat="1" applyFont="1" applyFill="1" applyBorder="1" applyAlignment="1" applyProtection="1">
      <alignment vertical="center" wrapText="1"/>
      <protection/>
    </xf>
    <xf numFmtId="164" fontId="10" fillId="0" borderId="0" xfId="206" applyNumberFormat="1" applyFont="1" applyBorder="1" applyAlignment="1">
      <alignment horizontal="center" vertical="center" wrapText="1"/>
      <protection/>
    </xf>
    <xf numFmtId="164" fontId="46" fillId="0" borderId="0" xfId="210" applyNumberFormat="1" applyFont="1" applyFill="1" applyBorder="1" applyAlignment="1" applyProtection="1">
      <alignment horizontal="center" vertical="center" wrapText="1"/>
      <protection/>
    </xf>
    <xf numFmtId="164" fontId="55" fillId="0" borderId="0" xfId="206" applyNumberFormat="1" applyFont="1" applyBorder="1" applyAlignment="1">
      <alignment vertical="center" wrapText="1"/>
      <protection/>
    </xf>
    <xf numFmtId="164" fontId="55" fillId="0" borderId="0" xfId="210" applyNumberFormat="1" applyFont="1" applyFill="1" applyBorder="1" applyAlignment="1" applyProtection="1">
      <alignment vertical="center" wrapText="1"/>
      <protection/>
    </xf>
    <xf numFmtId="164" fontId="55" fillId="0" borderId="0" xfId="206" applyNumberFormat="1" applyFont="1" applyBorder="1" applyAlignment="1">
      <alignment horizontal="center" vertical="center" wrapText="1"/>
      <protection/>
    </xf>
    <xf numFmtId="164" fontId="55" fillId="0" borderId="0" xfId="206" applyNumberFormat="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2" fillId="0" borderId="59" xfId="0" applyNumberFormat="1" applyFont="1" applyFill="1" applyBorder="1" applyAlignment="1">
      <alignment horizontal="center" vertical="center" wrapText="1"/>
    </xf>
    <xf numFmtId="164" fontId="12" fillId="0" borderId="3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>
      <alignment vertical="center"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39" xfId="213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58" fillId="0" borderId="40" xfId="0" applyFont="1" applyFill="1" applyBorder="1" applyAlignment="1" applyProtection="1">
      <alignment horizontal="center" vertical="center" wrapText="1"/>
      <protection/>
    </xf>
    <xf numFmtId="0" fontId="9" fillId="0" borderId="40" xfId="0" applyFont="1" applyBorder="1" applyAlignment="1">
      <alignment vertical="center" wrapText="1"/>
    </xf>
    <xf numFmtId="164" fontId="58" fillId="0" borderId="40" xfId="0" applyNumberFormat="1" applyFont="1" applyFill="1" applyBorder="1" applyAlignment="1" applyProtection="1">
      <alignment horizontal="right" vertical="center" wrapText="1"/>
      <protection/>
    </xf>
    <xf numFmtId="0" fontId="58" fillId="0" borderId="41" xfId="0" applyFont="1" applyFill="1" applyBorder="1" applyAlignment="1" applyProtection="1">
      <alignment horizontal="center" vertical="center" wrapText="1"/>
      <protection/>
    </xf>
    <xf numFmtId="0" fontId="9" fillId="0" borderId="41" xfId="0" applyFont="1" applyBorder="1" applyAlignment="1">
      <alignment vertical="center" wrapText="1"/>
    </xf>
    <xf numFmtId="164" fontId="58" fillId="0" borderId="41" xfId="0" applyNumberFormat="1" applyFont="1" applyFill="1" applyBorder="1" applyAlignment="1" applyProtection="1">
      <alignment horizontal="right" vertical="center" wrapText="1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57" fillId="0" borderId="41" xfId="0" applyFont="1" applyFill="1" applyBorder="1" applyAlignment="1" applyProtection="1">
      <alignment horizontal="center" vertical="center" wrapText="1"/>
      <protection/>
    </xf>
    <xf numFmtId="0" fontId="12" fillId="0" borderId="41" xfId="0" applyFont="1" applyFill="1" applyBorder="1" applyAlignment="1">
      <alignment horizontal="left" vertical="center" wrapText="1"/>
    </xf>
    <xf numFmtId="164" fontId="57" fillId="0" borderId="41" xfId="0" applyNumberFormat="1" applyFont="1" applyFill="1" applyBorder="1" applyAlignment="1" applyProtection="1">
      <alignment horizontal="right" vertical="center" wrapText="1"/>
      <protection/>
    </xf>
    <xf numFmtId="0" fontId="12" fillId="0" borderId="41" xfId="0" applyFont="1" applyFill="1" applyBorder="1" applyAlignment="1">
      <alignment vertical="center" wrapText="1"/>
    </xf>
    <xf numFmtId="0" fontId="57" fillId="0" borderId="41" xfId="0" applyFont="1" applyFill="1" applyBorder="1" applyAlignment="1" applyProtection="1">
      <alignment horizontal="center" vertical="center" wrapText="1"/>
      <protection/>
    </xf>
    <xf numFmtId="0" fontId="9" fillId="0" borderId="41" xfId="0" applyFont="1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164" fontId="0" fillId="0" borderId="41" xfId="0" applyNumberFormat="1" applyFont="1" applyFill="1" applyBorder="1" applyAlignment="1" applyProtection="1">
      <alignment horizontal="right" vertical="center" wrapText="1"/>
      <protection locked="0"/>
    </xf>
    <xf numFmtId="0" fontId="58" fillId="0" borderId="0" xfId="0" applyFont="1" applyFill="1" applyAlignment="1">
      <alignment vertical="center" wrapText="1"/>
    </xf>
    <xf numFmtId="0" fontId="10" fillId="0" borderId="41" xfId="0" applyFont="1" applyBorder="1" applyAlignment="1">
      <alignment horizontal="left" vertical="center" indent="2"/>
    </xf>
    <xf numFmtId="0" fontId="10" fillId="0" borderId="41" xfId="0" applyFont="1" applyBorder="1" applyAlignment="1">
      <alignment horizontal="center" vertical="center"/>
    </xf>
    <xf numFmtId="164" fontId="11" fillId="0" borderId="41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0" xfId="0" applyFont="1" applyFill="1" applyAlignment="1">
      <alignment vertical="center" wrapText="1"/>
    </xf>
    <xf numFmtId="0" fontId="9" fillId="0" borderId="41" xfId="0" applyFont="1" applyBorder="1" applyAlignment="1">
      <alignment horizontal="left" vertical="center"/>
    </xf>
    <xf numFmtId="0" fontId="9" fillId="0" borderId="41" xfId="0" applyFont="1" applyFill="1" applyBorder="1" applyAlignment="1">
      <alignment vertical="center"/>
    </xf>
    <xf numFmtId="164" fontId="7" fillId="0" borderId="41" xfId="0" applyNumberFormat="1" applyFont="1" applyFill="1" applyBorder="1" applyAlignment="1" applyProtection="1">
      <alignment horizontal="right" vertical="center" wrapText="1"/>
      <protection/>
    </xf>
    <xf numFmtId="0" fontId="7" fillId="0" borderId="41" xfId="213" applyFont="1" applyFill="1" applyBorder="1" applyAlignment="1" applyProtection="1">
      <alignment horizontal="left" vertical="center" wrapText="1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41" xfId="0" applyNumberFormat="1" applyFont="1" applyFill="1" applyBorder="1" applyAlignment="1" applyProtection="1">
      <alignment horizontal="right" vertical="center" wrapText="1"/>
      <protection locked="0"/>
    </xf>
    <xf numFmtId="0" fontId="61" fillId="0" borderId="0" xfId="0" applyFont="1" applyFill="1" applyAlignment="1">
      <alignment vertical="center" wrapText="1"/>
    </xf>
    <xf numFmtId="0" fontId="57" fillId="0" borderId="42" xfId="0" applyFont="1" applyFill="1" applyBorder="1" applyAlignment="1" applyProtection="1">
      <alignment horizontal="center" vertical="center" wrapText="1"/>
      <protection/>
    </xf>
    <xf numFmtId="0" fontId="7" fillId="0" borderId="42" xfId="213" applyFont="1" applyFill="1" applyBorder="1" applyAlignment="1" applyProtection="1">
      <alignment horizontal="left" vertical="center" wrapText="1"/>
      <protection/>
    </xf>
    <xf numFmtId="164" fontId="7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57" fillId="0" borderId="39" xfId="0" applyFont="1" applyFill="1" applyBorder="1" applyAlignment="1" applyProtection="1">
      <alignment horizontal="center" vertical="center" wrapText="1"/>
      <protection/>
    </xf>
    <xf numFmtId="0" fontId="7" fillId="0" borderId="39" xfId="213" applyFont="1" applyFill="1" applyBorder="1" applyAlignment="1" applyProtection="1">
      <alignment horizontal="left" vertical="center" wrapText="1"/>
      <protection/>
    </xf>
    <xf numFmtId="164" fontId="18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1" xfId="213" applyFont="1" applyFill="1" applyBorder="1" applyAlignment="1" applyProtection="1">
      <alignment horizontal="left" vertical="center" wrapText="1"/>
      <protection/>
    </xf>
    <xf numFmtId="0" fontId="0" fillId="0" borderId="67" xfId="213" applyFont="1" applyFill="1" applyBorder="1" applyAlignment="1" applyProtection="1">
      <alignment horizontal="center" vertical="center" wrapText="1"/>
      <protection/>
    </xf>
    <xf numFmtId="164" fontId="0" fillId="0" borderId="41" xfId="213" applyNumberFormat="1" applyFont="1" applyFill="1" applyBorder="1" applyAlignment="1" applyProtection="1">
      <alignment horizontal="right" vertical="center" wrapText="1"/>
      <protection locked="0"/>
    </xf>
    <xf numFmtId="0" fontId="0" fillId="0" borderId="67" xfId="213" applyFont="1" applyFill="1" applyBorder="1" applyAlignment="1" applyProtection="1">
      <alignment horizontal="center" vertical="center" wrapText="1"/>
      <protection/>
    </xf>
    <xf numFmtId="0" fontId="7" fillId="0" borderId="67" xfId="213" applyFont="1" applyFill="1" applyBorder="1" applyAlignment="1" applyProtection="1">
      <alignment horizontal="center" vertical="center" wrapText="1"/>
      <protection/>
    </xf>
    <xf numFmtId="164" fontId="7" fillId="0" borderId="41" xfId="213" applyNumberFormat="1" applyFont="1" applyFill="1" applyBorder="1" applyAlignment="1" applyProtection="1">
      <alignment horizontal="right" vertical="center" wrapText="1"/>
      <protection/>
    </xf>
    <xf numFmtId="0" fontId="7" fillId="0" borderId="66" xfId="213" applyFont="1" applyFill="1" applyBorder="1" applyAlignment="1" applyProtection="1">
      <alignment horizontal="center" vertical="center" wrapText="1"/>
      <protection/>
    </xf>
    <xf numFmtId="164" fontId="7" fillId="0" borderId="39" xfId="213" applyNumberFormat="1" applyFont="1" applyFill="1" applyBorder="1" applyAlignment="1" applyProtection="1">
      <alignment horizontal="right" vertical="center" wrapText="1"/>
      <protection/>
    </xf>
    <xf numFmtId="0" fontId="7" fillId="0" borderId="39" xfId="213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213" applyFont="1" applyFill="1" applyBorder="1" applyAlignment="1" applyProtection="1">
      <alignment horizontal="left" vertical="center" wrapText="1"/>
      <protection/>
    </xf>
    <xf numFmtId="0" fontId="7" fillId="0" borderId="0" xfId="213" applyFont="1" applyFill="1" applyBorder="1" applyAlignment="1" applyProtection="1">
      <alignment horizontal="center" vertical="center" wrapText="1"/>
      <protection/>
    </xf>
    <xf numFmtId="164" fontId="7" fillId="0" borderId="0" xfId="213" applyNumberFormat="1" applyFont="1" applyFill="1" applyBorder="1" applyAlignment="1" applyProtection="1">
      <alignment horizontal="right" vertical="center" wrapText="1" indent="1"/>
      <protection/>
    </xf>
    <xf numFmtId="0" fontId="7" fillId="0" borderId="38" xfId="213" applyFont="1" applyFill="1" applyBorder="1" applyAlignment="1" applyProtection="1">
      <alignment horizontal="center" vertical="center" wrapText="1"/>
      <protection/>
    </xf>
    <xf numFmtId="0" fontId="18" fillId="0" borderId="39" xfId="213" applyFont="1" applyFill="1" applyBorder="1" applyAlignment="1" applyProtection="1">
      <alignment horizontal="center" vertical="center" wrapText="1"/>
      <protection/>
    </xf>
    <xf numFmtId="49" fontId="0" fillId="0" borderId="45" xfId="213" applyNumberFormat="1" applyFont="1" applyFill="1" applyBorder="1" applyAlignment="1" applyProtection="1">
      <alignment horizontal="center" vertical="center" wrapText="1"/>
      <protection/>
    </xf>
    <xf numFmtId="0" fontId="0" fillId="0" borderId="45" xfId="213" applyFont="1" applyFill="1" applyBorder="1" applyAlignment="1" applyProtection="1">
      <alignment horizontal="left" vertical="center" wrapText="1" indent="1"/>
      <protection/>
    </xf>
    <xf numFmtId="0" fontId="0" fillId="0" borderId="45" xfId="213" applyFont="1" applyFill="1" applyBorder="1" applyAlignment="1" applyProtection="1">
      <alignment horizontal="center" vertical="center" wrapText="1"/>
      <protection/>
    </xf>
    <xf numFmtId="164" fontId="0" fillId="0" borderId="45" xfId="213" applyNumberFormat="1" applyFont="1" applyFill="1" applyBorder="1" applyAlignment="1" applyProtection="1">
      <alignment vertical="center" wrapText="1"/>
      <protection locked="0"/>
    </xf>
    <xf numFmtId="49" fontId="0" fillId="0" borderId="41" xfId="213" applyNumberFormat="1" applyFont="1" applyFill="1" applyBorder="1" applyAlignment="1" applyProtection="1">
      <alignment horizontal="center" vertical="center" wrapText="1"/>
      <protection/>
    </xf>
    <xf numFmtId="0" fontId="0" fillId="0" borderId="41" xfId="213" applyFont="1" applyFill="1" applyBorder="1" applyAlignment="1" applyProtection="1">
      <alignment horizontal="left" vertical="center" wrapText="1" indent="1"/>
      <protection/>
    </xf>
    <xf numFmtId="0" fontId="0" fillId="0" borderId="41" xfId="213" applyFont="1" applyFill="1" applyBorder="1" applyAlignment="1" applyProtection="1">
      <alignment horizontal="center" vertical="center" wrapText="1"/>
      <protection/>
    </xf>
    <xf numFmtId="164" fontId="0" fillId="0" borderId="41" xfId="213" applyNumberFormat="1" applyFont="1" applyFill="1" applyBorder="1" applyAlignment="1" applyProtection="1">
      <alignment vertical="center" wrapText="1"/>
      <protection locked="0"/>
    </xf>
    <xf numFmtId="49" fontId="7" fillId="0" borderId="41" xfId="213" applyNumberFormat="1" applyFont="1" applyFill="1" applyBorder="1" applyAlignment="1" applyProtection="1">
      <alignment horizontal="center" vertical="center" wrapText="1"/>
      <protection/>
    </xf>
    <xf numFmtId="0" fontId="7" fillId="0" borderId="41" xfId="213" applyFont="1" applyFill="1" applyBorder="1" applyAlignment="1" applyProtection="1">
      <alignment vertical="center" wrapText="1"/>
      <protection/>
    </xf>
    <xf numFmtId="0" fontId="7" fillId="0" borderId="41" xfId="213" applyFont="1" applyFill="1" applyBorder="1" applyAlignment="1" applyProtection="1">
      <alignment horizontal="center" vertical="center" wrapText="1"/>
      <protection/>
    </xf>
    <xf numFmtId="164" fontId="7" fillId="0" borderId="41" xfId="213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7" fillId="0" borderId="48" xfId="213" applyNumberFormat="1" applyFont="1" applyFill="1" applyBorder="1" applyAlignment="1" applyProtection="1">
      <alignment horizontal="center" vertical="center" wrapText="1"/>
      <protection/>
    </xf>
    <xf numFmtId="0" fontId="7" fillId="0" borderId="48" xfId="213" applyFont="1" applyFill="1" applyBorder="1" applyAlignment="1" applyProtection="1">
      <alignment horizontal="left" vertical="center" wrapText="1" indent="1"/>
      <protection/>
    </xf>
    <xf numFmtId="0" fontId="7" fillId="0" borderId="48" xfId="213" applyFont="1" applyFill="1" applyBorder="1" applyAlignment="1" applyProtection="1">
      <alignment horizontal="center" vertical="center" wrapText="1"/>
      <protection/>
    </xf>
    <xf numFmtId="164" fontId="7" fillId="0" borderId="48" xfId="213" applyNumberFormat="1" applyFont="1" applyFill="1" applyBorder="1" applyAlignment="1" applyProtection="1">
      <alignment vertical="center" wrapText="1"/>
      <protection locked="0"/>
    </xf>
    <xf numFmtId="49" fontId="7" fillId="0" borderId="39" xfId="213" applyNumberFormat="1" applyFont="1" applyFill="1" applyBorder="1" applyAlignment="1" applyProtection="1">
      <alignment horizontal="center" vertical="center" wrapText="1"/>
      <protection/>
    </xf>
    <xf numFmtId="0" fontId="7" fillId="0" borderId="39" xfId="213" applyFont="1" applyFill="1" applyBorder="1" applyAlignment="1" applyProtection="1">
      <alignment horizontal="left" vertical="center" wrapText="1" indent="1"/>
      <protection/>
    </xf>
    <xf numFmtId="164" fontId="7" fillId="0" borderId="39" xfId="213" applyNumberFormat="1" applyFont="1" applyFill="1" applyBorder="1" applyAlignment="1" applyProtection="1">
      <alignment vertical="center" wrapText="1"/>
      <protection/>
    </xf>
    <xf numFmtId="0" fontId="0" fillId="0" borderId="45" xfId="213" applyFont="1" applyFill="1" applyBorder="1" applyAlignment="1" applyProtection="1">
      <alignment horizontal="center" vertical="center" wrapText="1"/>
      <protection/>
    </xf>
    <xf numFmtId="0" fontId="7" fillId="0" borderId="41" xfId="213" applyFont="1" applyFill="1" applyBorder="1" applyAlignment="1" applyProtection="1">
      <alignment horizontal="left" vertical="center" wrapText="1" indent="1"/>
      <protection/>
    </xf>
    <xf numFmtId="0" fontId="7" fillId="0" borderId="68" xfId="213" applyFont="1" applyFill="1" applyBorder="1" applyAlignment="1" applyProtection="1">
      <alignment horizontal="center" vertical="center" wrapText="1"/>
      <protection/>
    </xf>
    <xf numFmtId="164" fontId="7" fillId="0" borderId="41" xfId="213" applyNumberFormat="1" applyFont="1" applyFill="1" applyBorder="1" applyAlignment="1" applyProtection="1">
      <alignment vertical="center" wrapText="1"/>
      <protection/>
    </xf>
    <xf numFmtId="0" fontId="7" fillId="0" borderId="47" xfId="213" applyFont="1" applyFill="1" applyBorder="1" applyAlignment="1" applyProtection="1">
      <alignment horizontal="center" vertical="center" wrapText="1"/>
      <protection/>
    </xf>
    <xf numFmtId="0" fontId="7" fillId="0" borderId="47" xfId="213" applyFont="1" applyFill="1" applyBorder="1" applyAlignment="1" applyProtection="1">
      <alignment horizontal="left" vertical="center" wrapText="1" indent="1"/>
      <protection/>
    </xf>
    <xf numFmtId="164" fontId="7" fillId="0" borderId="47" xfId="213" applyNumberFormat="1" applyFont="1" applyFill="1" applyBorder="1" applyAlignment="1" applyProtection="1">
      <alignment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213" applyFont="1" applyFill="1" applyBorder="1" applyAlignment="1" applyProtection="1">
      <alignment horizontal="left" vertical="center" wrapText="1" indent="1"/>
      <protection/>
    </xf>
    <xf numFmtId="164" fontId="8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215" applyFill="1" applyProtection="1">
      <alignment/>
      <protection locked="0"/>
    </xf>
    <xf numFmtId="0" fontId="2" fillId="0" borderId="0" xfId="215" applyFill="1" applyProtection="1">
      <alignment/>
      <protection/>
    </xf>
    <xf numFmtId="0" fontId="67" fillId="0" borderId="0" xfId="215" applyFont="1" applyFill="1" applyProtection="1">
      <alignment/>
      <protection locked="0"/>
    </xf>
    <xf numFmtId="0" fontId="11" fillId="0" borderId="0" xfId="0" applyFont="1" applyFill="1" applyAlignment="1">
      <alignment horizontal="right"/>
    </xf>
    <xf numFmtId="0" fontId="62" fillId="0" borderId="19" xfId="215" applyFont="1" applyFill="1" applyBorder="1" applyAlignment="1" applyProtection="1">
      <alignment horizontal="center" vertical="center" wrapText="1"/>
      <protection/>
    </xf>
    <xf numFmtId="0" fontId="62" fillId="0" borderId="20" xfId="215" applyFont="1" applyFill="1" applyBorder="1" applyAlignment="1" applyProtection="1">
      <alignment horizontal="center" vertical="center"/>
      <protection/>
    </xf>
    <xf numFmtId="0" fontId="62" fillId="0" borderId="21" xfId="215" applyFont="1" applyFill="1" applyBorder="1" applyAlignment="1" applyProtection="1">
      <alignment horizontal="center" vertical="center"/>
      <protection/>
    </xf>
    <xf numFmtId="0" fontId="8" fillId="0" borderId="31" xfId="215" applyFont="1" applyFill="1" applyBorder="1" applyAlignment="1" applyProtection="1">
      <alignment horizontal="left" vertical="center" indent="1"/>
      <protection/>
    </xf>
    <xf numFmtId="0" fontId="2" fillId="0" borderId="0" xfId="215" applyFill="1" applyAlignment="1" applyProtection="1">
      <alignment vertical="center"/>
      <protection/>
    </xf>
    <xf numFmtId="0" fontId="8" fillId="0" borderId="29" xfId="215" applyFont="1" applyFill="1" applyBorder="1" applyAlignment="1" applyProtection="1">
      <alignment horizontal="left" vertical="center" indent="1"/>
      <protection/>
    </xf>
    <xf numFmtId="0" fontId="8" fillId="0" borderId="30" xfId="215" applyFont="1" applyFill="1" applyBorder="1" applyAlignment="1" applyProtection="1">
      <alignment horizontal="left" vertical="center" indent="1"/>
      <protection/>
    </xf>
    <xf numFmtId="164" fontId="8" fillId="0" borderId="30" xfId="215" applyNumberFormat="1" applyFont="1" applyFill="1" applyBorder="1" applyAlignment="1" applyProtection="1">
      <alignment vertical="center"/>
      <protection locked="0"/>
    </xf>
    <xf numFmtId="164" fontId="8" fillId="0" borderId="54" xfId="215" applyNumberFormat="1" applyFont="1" applyFill="1" applyBorder="1" applyAlignment="1" applyProtection="1">
      <alignment vertical="center"/>
      <protection/>
    </xf>
    <xf numFmtId="0" fontId="2" fillId="0" borderId="0" xfId="215" applyFill="1" applyAlignment="1" applyProtection="1">
      <alignment vertical="center"/>
      <protection locked="0"/>
    </xf>
    <xf numFmtId="0" fontId="8" fillId="0" borderId="24" xfId="215" applyFont="1" applyFill="1" applyBorder="1" applyAlignment="1" applyProtection="1">
      <alignment horizontal="left" vertical="center" indent="1"/>
      <protection/>
    </xf>
    <xf numFmtId="0" fontId="8" fillId="0" borderId="25" xfId="215" applyFont="1" applyFill="1" applyBorder="1" applyAlignment="1" applyProtection="1">
      <alignment horizontal="left" vertical="center" wrapText="1" indent="1"/>
      <protection/>
    </xf>
    <xf numFmtId="164" fontId="8" fillId="0" borderId="25" xfId="215" applyNumberFormat="1" applyFont="1" applyFill="1" applyBorder="1" applyAlignment="1" applyProtection="1">
      <alignment vertical="center"/>
      <protection locked="0"/>
    </xf>
    <xf numFmtId="164" fontId="8" fillId="0" borderId="26" xfId="215" applyNumberFormat="1" applyFont="1" applyFill="1" applyBorder="1" applyAlignment="1" applyProtection="1">
      <alignment vertical="center"/>
      <protection/>
    </xf>
    <xf numFmtId="0" fontId="8" fillId="0" borderId="25" xfId="215" applyFont="1" applyFill="1" applyBorder="1" applyAlignment="1" applyProtection="1">
      <alignment horizontal="left" vertical="center" indent="1"/>
      <protection/>
    </xf>
    <xf numFmtId="0" fontId="8" fillId="0" borderId="27" xfId="215" applyFont="1" applyFill="1" applyBorder="1" applyAlignment="1" applyProtection="1">
      <alignment horizontal="left" vertical="center" indent="1"/>
      <protection/>
    </xf>
    <xf numFmtId="0" fontId="8" fillId="0" borderId="28" xfId="215" applyFont="1" applyFill="1" applyBorder="1" applyAlignment="1" applyProtection="1">
      <alignment horizontal="left" vertical="center" wrapText="1" indent="1"/>
      <protection/>
    </xf>
    <xf numFmtId="164" fontId="8" fillId="0" borderId="28" xfId="215" applyNumberFormat="1" applyFont="1" applyFill="1" applyBorder="1" applyAlignment="1" applyProtection="1">
      <alignment vertical="center"/>
      <protection locked="0"/>
    </xf>
    <xf numFmtId="164" fontId="8" fillId="0" borderId="51" xfId="215" applyNumberFormat="1" applyFont="1" applyFill="1" applyBorder="1" applyAlignment="1" applyProtection="1">
      <alignment vertical="center"/>
      <protection/>
    </xf>
    <xf numFmtId="0" fontId="8" fillId="0" borderId="19" xfId="215" applyFont="1" applyFill="1" applyBorder="1" applyAlignment="1" applyProtection="1">
      <alignment horizontal="left" vertical="center" indent="1"/>
      <protection/>
    </xf>
    <xf numFmtId="0" fontId="62" fillId="0" borderId="20" xfId="215" applyFont="1" applyFill="1" applyBorder="1" applyAlignment="1" applyProtection="1">
      <alignment horizontal="left" vertical="center" indent="1"/>
      <protection/>
    </xf>
    <xf numFmtId="164" fontId="18" fillId="0" borderId="20" xfId="215" applyNumberFormat="1" applyFont="1" applyFill="1" applyBorder="1" applyAlignment="1" applyProtection="1">
      <alignment vertical="center"/>
      <protection/>
    </xf>
    <xf numFmtId="164" fontId="18" fillId="0" borderId="21" xfId="215" applyNumberFormat="1" applyFont="1" applyFill="1" applyBorder="1" applyAlignment="1" applyProtection="1">
      <alignment vertical="center"/>
      <protection/>
    </xf>
    <xf numFmtId="0" fontId="8" fillId="0" borderId="35" xfId="215" applyFont="1" applyFill="1" applyBorder="1" applyAlignment="1" applyProtection="1">
      <alignment horizontal="left" vertical="center" indent="1"/>
      <protection/>
    </xf>
    <xf numFmtId="0" fontId="8" fillId="0" borderId="33" xfId="215" applyFont="1" applyFill="1" applyBorder="1" applyAlignment="1" applyProtection="1">
      <alignment horizontal="left" vertical="center" indent="1"/>
      <protection/>
    </xf>
    <xf numFmtId="164" fontId="8" fillId="0" borderId="33" xfId="215" applyNumberFormat="1" applyFont="1" applyFill="1" applyBorder="1" applyAlignment="1" applyProtection="1">
      <alignment vertical="center"/>
      <protection locked="0"/>
    </xf>
    <xf numFmtId="164" fontId="8" fillId="0" borderId="36" xfId="215" applyNumberFormat="1" applyFont="1" applyFill="1" applyBorder="1" applyAlignment="1" applyProtection="1">
      <alignment vertical="center"/>
      <protection/>
    </xf>
    <xf numFmtId="0" fontId="18" fillId="0" borderId="19" xfId="215" applyFont="1" applyFill="1" applyBorder="1" applyAlignment="1" applyProtection="1">
      <alignment horizontal="left" vertical="center" indent="1"/>
      <protection/>
    </xf>
    <xf numFmtId="0" fontId="18" fillId="0" borderId="69" xfId="215" applyFont="1" applyFill="1" applyBorder="1" applyAlignment="1" applyProtection="1">
      <alignment horizontal="left" vertical="center" indent="1"/>
      <protection/>
    </xf>
    <xf numFmtId="0" fontId="62" fillId="0" borderId="56" xfId="215" applyFont="1" applyFill="1" applyBorder="1" applyAlignment="1" applyProtection="1">
      <alignment horizontal="left" vertical="center" indent="1"/>
      <protection/>
    </xf>
    <xf numFmtId="164" fontId="18" fillId="0" borderId="56" xfId="215" applyNumberFormat="1" applyFont="1" applyFill="1" applyBorder="1" applyProtection="1">
      <alignment/>
      <protection/>
    </xf>
    <xf numFmtId="164" fontId="18" fillId="0" borderId="70" xfId="215" applyNumberFormat="1" applyFont="1" applyFill="1" applyBorder="1" applyProtection="1">
      <alignment/>
      <protection/>
    </xf>
    <xf numFmtId="0" fontId="0" fillId="0" borderId="0" xfId="215" applyFont="1" applyFill="1" applyProtection="1">
      <alignment/>
      <protection/>
    </xf>
    <xf numFmtId="0" fontId="57" fillId="0" borderId="0" xfId="215" applyFont="1" applyFill="1" applyProtection="1">
      <alignment/>
      <protection locked="0"/>
    </xf>
    <xf numFmtId="0" fontId="4" fillId="0" borderId="0" xfId="215" applyFont="1" applyFill="1" applyProtection="1">
      <alignment/>
      <protection locked="0"/>
    </xf>
    <xf numFmtId="0" fontId="49" fillId="0" borderId="0" xfId="183" applyFont="1">
      <alignment/>
      <protection/>
    </xf>
    <xf numFmtId="0" fontId="46" fillId="0" borderId="0" xfId="183" applyFont="1">
      <alignment/>
      <protection/>
    </xf>
    <xf numFmtId="0" fontId="68" fillId="0" borderId="0" xfId="183" applyFont="1" applyAlignment="1">
      <alignment horizontal="center" vertical="center" wrapText="1"/>
      <protection/>
    </xf>
    <xf numFmtId="0" fontId="48" fillId="0" borderId="33" xfId="183" applyFont="1" applyBorder="1" applyAlignment="1">
      <alignment horizontal="center"/>
      <protection/>
    </xf>
    <xf numFmtId="0" fontId="48" fillId="0" borderId="36" xfId="183" applyFont="1" applyBorder="1" applyAlignment="1">
      <alignment horizontal="center"/>
      <protection/>
    </xf>
    <xf numFmtId="0" fontId="69" fillId="0" borderId="0" xfId="183" applyFont="1">
      <alignment/>
      <protection/>
    </xf>
    <xf numFmtId="0" fontId="46" fillId="0" borderId="45" xfId="183" applyFont="1" applyBorder="1" applyAlignment="1">
      <alignment horizontal="center" vertical="center" wrapText="1"/>
      <protection/>
    </xf>
    <xf numFmtId="3" fontId="46" fillId="0" borderId="71" xfId="183" applyNumberFormat="1" applyFont="1" applyBorder="1" applyAlignment="1">
      <alignment horizontal="center" vertical="center"/>
      <protection/>
    </xf>
    <xf numFmtId="3" fontId="46" fillId="0" borderId="23" xfId="183" applyNumberFormat="1" applyFont="1" applyBorder="1" applyAlignment="1">
      <alignment horizontal="center" vertical="center"/>
      <protection/>
    </xf>
    <xf numFmtId="3" fontId="46" fillId="0" borderId="49" xfId="183" applyNumberFormat="1" applyFont="1" applyBorder="1" applyAlignment="1">
      <alignment horizontal="center" vertical="center"/>
      <protection/>
    </xf>
    <xf numFmtId="0" fontId="46" fillId="0" borderId="48" xfId="183" applyFont="1" applyBorder="1" applyAlignment="1">
      <alignment horizontal="center" vertical="center" wrapText="1"/>
      <protection/>
    </xf>
    <xf numFmtId="3" fontId="46" fillId="0" borderId="72" xfId="183" applyNumberFormat="1" applyFont="1" applyBorder="1" applyAlignment="1">
      <alignment horizontal="center" vertical="center"/>
      <protection/>
    </xf>
    <xf numFmtId="3" fontId="46" fillId="0" borderId="28" xfId="183" applyNumberFormat="1" applyFont="1" applyBorder="1" applyAlignment="1">
      <alignment horizontal="center" vertical="center"/>
      <protection/>
    </xf>
    <xf numFmtId="3" fontId="46" fillId="0" borderId="51" xfId="183" applyNumberFormat="1" applyFont="1" applyBorder="1" applyAlignment="1">
      <alignment horizontal="center" vertical="center"/>
      <protection/>
    </xf>
    <xf numFmtId="0" fontId="70" fillId="0" borderId="0" xfId="183" applyFont="1" applyAlignment="1">
      <alignment horizontal="center" vertical="center" wrapText="1"/>
      <protection/>
    </xf>
    <xf numFmtId="0" fontId="70" fillId="0" borderId="0" xfId="183" applyFont="1">
      <alignment/>
      <protection/>
    </xf>
    <xf numFmtId="3" fontId="48" fillId="0" borderId="66" xfId="183" applyNumberFormat="1" applyFont="1" applyBorder="1" applyAlignment="1">
      <alignment horizontal="center" vertical="center"/>
      <protection/>
    </xf>
    <xf numFmtId="0" fontId="48" fillId="43" borderId="39" xfId="183" applyFont="1" applyFill="1" applyBorder="1" applyAlignment="1">
      <alignment horizontal="center" vertical="center"/>
      <protection/>
    </xf>
    <xf numFmtId="3" fontId="48" fillId="0" borderId="20" xfId="183" applyNumberFormat="1" applyFont="1" applyBorder="1" applyAlignment="1">
      <alignment horizontal="center" vertical="center"/>
      <protection/>
    </xf>
    <xf numFmtId="3" fontId="48" fillId="0" borderId="21" xfId="183" applyNumberFormat="1" applyFont="1" applyBorder="1" applyAlignment="1">
      <alignment horizontal="center" vertical="center"/>
      <protection/>
    </xf>
    <xf numFmtId="0" fontId="68" fillId="0" borderId="0" xfId="183" applyFont="1" applyAlignment="1">
      <alignment horizontal="center" vertical="center"/>
      <protection/>
    </xf>
    <xf numFmtId="0" fontId="49" fillId="0" borderId="0" xfId="184" applyFont="1">
      <alignment/>
      <protection/>
    </xf>
    <xf numFmtId="0" fontId="49" fillId="0" borderId="0" xfId="184" applyFont="1" applyAlignment="1">
      <alignment horizontal="center"/>
      <protection/>
    </xf>
    <xf numFmtId="0" fontId="49" fillId="0" borderId="0" xfId="184" applyFont="1" applyFill="1" applyBorder="1" applyAlignment="1">
      <alignment horizontal="right"/>
      <protection/>
    </xf>
    <xf numFmtId="0" fontId="49" fillId="0" borderId="0" xfId="184" applyFont="1" applyAlignment="1">
      <alignment vertical="center"/>
      <protection/>
    </xf>
    <xf numFmtId="0" fontId="49" fillId="0" borderId="0" xfId="184" applyFont="1" applyBorder="1" applyAlignment="1">
      <alignment horizontal="center"/>
      <protection/>
    </xf>
    <xf numFmtId="0" fontId="49" fillId="0" borderId="0" xfId="184" applyFont="1" applyBorder="1">
      <alignment/>
      <protection/>
    </xf>
    <xf numFmtId="0" fontId="54" fillId="0" borderId="0" xfId="184" applyFont="1" applyFill="1" applyBorder="1" applyAlignment="1">
      <alignment horizontal="right"/>
      <protection/>
    </xf>
    <xf numFmtId="0" fontId="68" fillId="0" borderId="19" xfId="184" applyFont="1" applyBorder="1" applyAlignment="1">
      <alignment horizontal="center" vertical="center"/>
      <protection/>
    </xf>
    <xf numFmtId="0" fontId="68" fillId="0" borderId="20" xfId="184" applyFont="1" applyBorder="1" applyAlignment="1">
      <alignment horizontal="center" vertical="center"/>
      <protection/>
    </xf>
    <xf numFmtId="0" fontId="68" fillId="0" borderId="21" xfId="184" applyFont="1" applyFill="1" applyBorder="1" applyAlignment="1">
      <alignment horizontal="center" vertical="center" wrapText="1"/>
      <protection/>
    </xf>
    <xf numFmtId="0" fontId="49" fillId="0" borderId="0" xfId="184" applyFont="1" applyAlignment="1">
      <alignment horizontal="center" vertical="center"/>
      <protection/>
    </xf>
    <xf numFmtId="0" fontId="49" fillId="0" borderId="22" xfId="184" applyFont="1" applyBorder="1" applyAlignment="1">
      <alignment horizontal="center"/>
      <protection/>
    </xf>
    <xf numFmtId="0" fontId="49" fillId="0" borderId="23" xfId="184" applyFont="1" applyBorder="1" applyAlignment="1">
      <alignment wrapText="1"/>
      <protection/>
    </xf>
    <xf numFmtId="3" fontId="49" fillId="0" borderId="54" xfId="184" applyNumberFormat="1" applyFont="1" applyFill="1" applyBorder="1" applyAlignment="1">
      <alignment/>
      <protection/>
    </xf>
    <xf numFmtId="0" fontId="49" fillId="0" borderId="27" xfId="184" applyFont="1" applyBorder="1" applyAlignment="1">
      <alignment horizontal="center"/>
      <protection/>
    </xf>
    <xf numFmtId="0" fontId="49" fillId="0" borderId="28" xfId="184" applyFont="1" applyBorder="1">
      <alignment/>
      <protection/>
    </xf>
    <xf numFmtId="3" fontId="49" fillId="0" borderId="73" xfId="184" applyNumberFormat="1" applyFont="1" applyFill="1" applyBorder="1" applyAlignment="1">
      <alignment/>
      <protection/>
    </xf>
    <xf numFmtId="0" fontId="68" fillId="0" borderId="19" xfId="184" applyFont="1" applyBorder="1" applyAlignment="1">
      <alignment horizontal="center"/>
      <protection/>
    </xf>
    <xf numFmtId="0" fontId="48" fillId="0" borderId="20" xfId="184" applyFont="1" applyBorder="1">
      <alignment/>
      <protection/>
    </xf>
    <xf numFmtId="3" fontId="48" fillId="0" borderId="21" xfId="184" applyNumberFormat="1" applyFont="1" applyFill="1" applyBorder="1">
      <alignment/>
      <protection/>
    </xf>
    <xf numFmtId="0" fontId="68" fillId="0" borderId="0" xfId="184" applyFont="1">
      <alignment/>
      <protection/>
    </xf>
    <xf numFmtId="0" fontId="49" fillId="0" borderId="0" xfId="184" applyFont="1" applyFill="1" applyBorder="1">
      <alignment/>
      <protection/>
    </xf>
    <xf numFmtId="3" fontId="49" fillId="0" borderId="49" xfId="184" applyNumberFormat="1" applyFont="1" applyFill="1" applyBorder="1">
      <alignment/>
      <protection/>
    </xf>
    <xf numFmtId="3" fontId="49" fillId="0" borderId="0" xfId="184" applyNumberFormat="1" applyFont="1">
      <alignment/>
      <protection/>
    </xf>
    <xf numFmtId="0" fontId="49" fillId="0" borderId="24" xfId="184" applyFont="1" applyBorder="1" applyAlignment="1">
      <alignment horizontal="center"/>
      <protection/>
    </xf>
    <xf numFmtId="0" fontId="49" fillId="0" borderId="25" xfId="184" applyFont="1" applyBorder="1" applyAlignment="1">
      <alignment wrapText="1"/>
      <protection/>
    </xf>
    <xf numFmtId="3" fontId="49" fillId="0" borderId="26" xfId="184" applyNumberFormat="1" applyFont="1" applyFill="1" applyBorder="1">
      <alignment/>
      <protection/>
    </xf>
    <xf numFmtId="0" fontId="49" fillId="0" borderId="28" xfId="184" applyFont="1" applyBorder="1" applyAlignment="1">
      <alignment wrapText="1"/>
      <protection/>
    </xf>
    <xf numFmtId="3" fontId="49" fillId="0" borderId="51" xfId="184" applyNumberFormat="1" applyFont="1" applyFill="1" applyBorder="1">
      <alignment/>
      <protection/>
    </xf>
    <xf numFmtId="0" fontId="49" fillId="0" borderId="35" xfId="184" applyFont="1" applyBorder="1" applyAlignment="1">
      <alignment horizontal="center"/>
      <protection/>
    </xf>
    <xf numFmtId="0" fontId="68" fillId="0" borderId="69" xfId="184" applyFont="1" applyBorder="1" applyAlignment="1">
      <alignment horizontal="center"/>
      <protection/>
    </xf>
    <xf numFmtId="0" fontId="68" fillId="0" borderId="20" xfId="184" applyFont="1" applyBorder="1" applyAlignment="1">
      <alignment horizontal="left"/>
      <protection/>
    </xf>
    <xf numFmtId="3" fontId="68" fillId="0" borderId="21" xfId="184" applyNumberFormat="1" applyFont="1" applyBorder="1">
      <alignment/>
      <protection/>
    </xf>
    <xf numFmtId="0" fontId="68" fillId="0" borderId="22" xfId="184" applyFont="1" applyBorder="1" applyAlignment="1">
      <alignment horizontal="center"/>
      <protection/>
    </xf>
    <xf numFmtId="0" fontId="68" fillId="0" borderId="57" xfId="184" applyFont="1" applyBorder="1">
      <alignment/>
      <protection/>
    </xf>
    <xf numFmtId="3" fontId="68" fillId="0" borderId="74" xfId="184" applyNumberFormat="1" applyFont="1" applyBorder="1">
      <alignment/>
      <protection/>
    </xf>
    <xf numFmtId="0" fontId="53" fillId="0" borderId="75" xfId="184" applyFont="1" applyBorder="1" applyAlignment="1">
      <alignment/>
      <protection/>
    </xf>
    <xf numFmtId="0" fontId="53" fillId="0" borderId="0" xfId="184" applyFont="1" applyBorder="1" applyAlignment="1">
      <alignment/>
      <protection/>
    </xf>
    <xf numFmtId="0" fontId="49" fillId="0" borderId="0" xfId="184" applyFont="1" applyFill="1">
      <alignment/>
      <protection/>
    </xf>
    <xf numFmtId="164" fontId="66" fillId="0" borderId="0" xfId="0" applyNumberFormat="1" applyFont="1" applyFill="1" applyAlignment="1">
      <alignment horizontal="center" vertical="center" wrapText="1"/>
    </xf>
    <xf numFmtId="164" fontId="66" fillId="0" borderId="0" xfId="0" applyNumberFormat="1" applyFont="1" applyFill="1" applyAlignment="1">
      <alignment vertical="center" wrapText="1"/>
    </xf>
    <xf numFmtId="164" fontId="14" fillId="0" borderId="0" xfId="0" applyNumberFormat="1" applyFont="1" applyFill="1" applyAlignment="1">
      <alignment horizontal="right" vertical="center"/>
    </xf>
    <xf numFmtId="0" fontId="7" fillId="0" borderId="76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8" fillId="0" borderId="76" xfId="0" applyFont="1" applyFill="1" applyBorder="1" applyAlignment="1">
      <alignment horizontal="center" vertical="center" wrapText="1"/>
    </xf>
    <xf numFmtId="0" fontId="18" fillId="0" borderId="79" xfId="0" applyFont="1" applyFill="1" applyBorder="1" applyAlignment="1">
      <alignment horizontal="center" vertical="center" wrapText="1"/>
    </xf>
    <xf numFmtId="0" fontId="18" fillId="0" borderId="77" xfId="0" applyFont="1" applyFill="1" applyBorder="1" applyAlignment="1">
      <alignment horizontal="center" vertical="center" wrapText="1"/>
    </xf>
    <xf numFmtId="0" fontId="18" fillId="0" borderId="78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right" vertical="center" wrapText="1" indent="1"/>
    </xf>
    <xf numFmtId="0" fontId="71" fillId="0" borderId="81" xfId="0" applyFont="1" applyBorder="1" applyAlignment="1" applyProtection="1">
      <alignment horizontal="left" vertical="center" wrapText="1" indent="1"/>
      <protection locked="0"/>
    </xf>
    <xf numFmtId="164" fontId="0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3" xfId="0" applyFont="1" applyFill="1" applyBorder="1" applyAlignment="1">
      <alignment horizontal="right" vertical="center" wrapText="1" indent="1"/>
    </xf>
    <xf numFmtId="0" fontId="71" fillId="0" borderId="39" xfId="0" applyFont="1" applyBorder="1" applyAlignment="1" applyProtection="1">
      <alignment horizontal="left" vertical="center" wrapText="1" indent="1"/>
      <protection locked="0"/>
    </xf>
    <xf numFmtId="164" fontId="0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8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6" xfId="0" applyFont="1" applyFill="1" applyBorder="1" applyAlignment="1">
      <alignment horizontal="right" vertical="center" wrapText="1" indent="1"/>
    </xf>
    <xf numFmtId="164" fontId="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87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left" vertical="center" wrapText="1" indent="1"/>
    </xf>
    <xf numFmtId="164" fontId="7" fillId="0" borderId="88" xfId="0" applyNumberFormat="1" applyFont="1" applyFill="1" applyBorder="1" applyAlignment="1">
      <alignment horizontal="right" vertical="center" wrapText="1" indent="1"/>
    </xf>
    <xf numFmtId="164" fontId="7" fillId="0" borderId="89" xfId="0" applyNumberFormat="1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8" fillId="0" borderId="19" xfId="213" applyFont="1" applyFill="1" applyBorder="1" applyAlignment="1" applyProtection="1">
      <alignment horizontal="center" vertical="center" wrapText="1"/>
      <protection/>
    </xf>
    <xf numFmtId="0" fontId="8" fillId="0" borderId="20" xfId="213" applyFont="1" applyFill="1" applyBorder="1" applyAlignment="1" applyProtection="1">
      <alignment horizontal="center" vertical="center" wrapText="1"/>
      <protection/>
    </xf>
    <xf numFmtId="0" fontId="8" fillId="0" borderId="59" xfId="213" applyFont="1" applyFill="1" applyBorder="1" applyAlignment="1" applyProtection="1">
      <alignment horizontal="center" vertical="center" wrapText="1"/>
      <protection/>
    </xf>
    <xf numFmtId="0" fontId="8" fillId="0" borderId="21" xfId="213" applyFont="1" applyFill="1" applyBorder="1" applyAlignment="1" applyProtection="1">
      <alignment horizontal="center" vertical="center" wrapText="1"/>
      <protection/>
    </xf>
    <xf numFmtId="0" fontId="0" fillId="0" borderId="22" xfId="213" applyFont="1" applyFill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left" vertical="center" wrapText="1" indent="1"/>
      <protection/>
    </xf>
    <xf numFmtId="164" fontId="0" fillId="0" borderId="23" xfId="213" applyNumberFormat="1" applyFont="1" applyFill="1" applyBorder="1" applyAlignment="1" applyProtection="1">
      <alignment vertical="center" wrapText="1"/>
      <protection locked="0"/>
    </xf>
    <xf numFmtId="164" fontId="0" fillId="0" borderId="63" xfId="213" applyNumberFormat="1" applyFont="1" applyFill="1" applyBorder="1" applyAlignment="1" applyProtection="1">
      <alignment vertical="center" wrapText="1"/>
      <protection locked="0"/>
    </xf>
    <xf numFmtId="164" fontId="0" fillId="0" borderId="49" xfId="213" applyNumberFormat="1" applyFont="1" applyFill="1" applyBorder="1" applyAlignment="1" applyProtection="1">
      <alignment vertical="center" wrapText="1"/>
      <protection locked="0"/>
    </xf>
    <xf numFmtId="0" fontId="0" fillId="0" borderId="24" xfId="213" applyFont="1" applyFill="1" applyBorder="1" applyAlignment="1" applyProtection="1">
      <alignment horizontal="center" vertical="center" wrapText="1"/>
      <protection/>
    </xf>
    <xf numFmtId="0" fontId="0" fillId="0" borderId="25" xfId="213" applyFont="1" applyFill="1" applyBorder="1" applyAlignment="1" applyProtection="1">
      <alignment horizontal="left" vertical="center" wrapText="1" indent="1"/>
      <protection/>
    </xf>
    <xf numFmtId="164" fontId="0" fillId="0" borderId="25" xfId="213" applyNumberFormat="1" applyFont="1" applyFill="1" applyBorder="1" applyAlignment="1" applyProtection="1">
      <alignment vertical="center" wrapText="1"/>
      <protection locked="0"/>
    </xf>
    <xf numFmtId="164" fontId="0" fillId="0" borderId="26" xfId="213" applyNumberFormat="1" applyFont="1" applyFill="1" applyBorder="1" applyAlignment="1" applyProtection="1">
      <alignment vertical="center" wrapText="1"/>
      <protection locked="0"/>
    </xf>
    <xf numFmtId="0" fontId="9" fillId="0" borderId="25" xfId="0" applyFont="1" applyBorder="1" applyAlignment="1" applyProtection="1">
      <alignment horizontal="left" vertical="center" wrapText="1" indent="1"/>
      <protection/>
    </xf>
    <xf numFmtId="164" fontId="0" fillId="0" borderId="25" xfId="213" applyNumberFormat="1" applyFont="1" applyFill="1" applyBorder="1" applyAlignment="1" applyProtection="1">
      <alignment vertical="center" wrapText="1"/>
      <protection/>
    </xf>
    <xf numFmtId="164" fontId="0" fillId="0" borderId="26" xfId="213" applyNumberFormat="1" applyFont="1" applyFill="1" applyBorder="1" applyAlignment="1" applyProtection="1">
      <alignment vertical="center" wrapText="1"/>
      <protection/>
    </xf>
    <xf numFmtId="0" fontId="0" fillId="0" borderId="27" xfId="213" applyFont="1" applyFill="1" applyBorder="1" applyAlignment="1" applyProtection="1">
      <alignment horizontal="center" vertical="center" wrapText="1"/>
      <protection/>
    </xf>
    <xf numFmtId="0" fontId="0" fillId="0" borderId="28" xfId="213" applyFont="1" applyFill="1" applyBorder="1" applyAlignment="1" applyProtection="1">
      <alignment horizontal="left" vertical="center" wrapText="1" indent="1"/>
      <protection/>
    </xf>
    <xf numFmtId="164" fontId="0" fillId="0" borderId="28" xfId="213" applyNumberFormat="1" applyFont="1" applyFill="1" applyBorder="1" applyAlignment="1" applyProtection="1">
      <alignment vertical="center" wrapText="1"/>
      <protection locked="0"/>
    </xf>
    <xf numFmtId="164" fontId="0" fillId="0" borderId="51" xfId="213" applyNumberFormat="1" applyFont="1" applyFill="1" applyBorder="1" applyAlignment="1" applyProtection="1">
      <alignment vertical="center" wrapText="1"/>
      <protection locked="0"/>
    </xf>
    <xf numFmtId="164" fontId="7" fillId="0" borderId="20" xfId="213" applyNumberFormat="1" applyFont="1" applyFill="1" applyBorder="1" applyAlignment="1" applyProtection="1">
      <alignment vertical="center" wrapText="1"/>
      <protection/>
    </xf>
    <xf numFmtId="164" fontId="7" fillId="0" borderId="21" xfId="213" applyNumberFormat="1" applyFont="1" applyFill="1" applyBorder="1" applyAlignment="1" applyProtection="1">
      <alignment vertical="center" wrapText="1"/>
      <protection/>
    </xf>
    <xf numFmtId="0" fontId="4" fillId="0" borderId="0" xfId="213" applyFont="1" applyFill="1" applyBorder="1" applyAlignment="1" applyProtection="1">
      <alignment horizontal="center" vertical="center" wrapText="1"/>
      <protection/>
    </xf>
    <xf numFmtId="0" fontId="4" fillId="0" borderId="0" xfId="213" applyFont="1" applyFill="1" applyBorder="1" applyAlignment="1" applyProtection="1">
      <alignment vertical="center" wrapText="1"/>
      <protection/>
    </xf>
    <xf numFmtId="164" fontId="4" fillId="0" borderId="0" xfId="213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213" applyFont="1" applyFill="1" applyBorder="1" applyAlignment="1" applyProtection="1">
      <alignment horizontal="right" vertical="center" wrapText="1" indent="1"/>
      <protection/>
    </xf>
    <xf numFmtId="164" fontId="8" fillId="0" borderId="0" xfId="21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213" applyFont="1" applyFill="1" applyBorder="1" applyProtection="1">
      <alignment/>
      <protection/>
    </xf>
    <xf numFmtId="0" fontId="0" fillId="0" borderId="25" xfId="213" applyFont="1" applyFill="1" applyBorder="1" applyAlignment="1" applyProtection="1">
      <alignment vertical="center" wrapText="1"/>
      <protection/>
    </xf>
    <xf numFmtId="0" fontId="0" fillId="0" borderId="25" xfId="213" applyFont="1" applyFill="1" applyBorder="1" applyAlignment="1" applyProtection="1">
      <alignment vertical="center" wrapText="1"/>
      <protection/>
    </xf>
    <xf numFmtId="0" fontId="0" fillId="0" borderId="25" xfId="213" applyFont="1" applyFill="1" applyBorder="1" applyAlignment="1" applyProtection="1">
      <alignment horizontal="left" vertical="center" wrapText="1" indent="1"/>
      <protection/>
    </xf>
    <xf numFmtId="164" fontId="0" fillId="0" borderId="25" xfId="213" applyNumberFormat="1" applyFont="1" applyFill="1" applyBorder="1" applyAlignment="1" applyProtection="1">
      <alignment vertical="center" wrapText="1"/>
      <protection/>
    </xf>
    <xf numFmtId="164" fontId="0" fillId="0" borderId="26" xfId="213" applyNumberFormat="1" applyFont="1" applyFill="1" applyBorder="1" applyAlignment="1" applyProtection="1">
      <alignment vertical="center" wrapText="1"/>
      <protection/>
    </xf>
    <xf numFmtId="0" fontId="0" fillId="0" borderId="27" xfId="213" applyFont="1" applyFill="1" applyBorder="1" applyAlignment="1" applyProtection="1">
      <alignment horizontal="left" vertical="center" wrapText="1" indent="1"/>
      <protection/>
    </xf>
    <xf numFmtId="0" fontId="0" fillId="0" borderId="28" xfId="213" applyFont="1" applyFill="1" applyBorder="1" applyAlignment="1" applyProtection="1">
      <alignment horizontal="left" vertical="center" wrapText="1" indent="1"/>
      <protection/>
    </xf>
    <xf numFmtId="164" fontId="9" fillId="0" borderId="28" xfId="0" applyNumberFormat="1" applyFont="1" applyBorder="1" applyAlignment="1" applyProtection="1" quotePrefix="1">
      <alignment vertical="center" wrapText="1"/>
      <protection locked="0"/>
    </xf>
    <xf numFmtId="164" fontId="9" fillId="0" borderId="51" xfId="0" applyNumberFormat="1" applyFont="1" applyBorder="1" applyAlignment="1" applyProtection="1" quotePrefix="1">
      <alignment vertical="center" wrapText="1"/>
      <protection locked="0"/>
    </xf>
    <xf numFmtId="0" fontId="12" fillId="0" borderId="19" xfId="0" applyFont="1" applyBorder="1" applyAlignment="1" applyProtection="1">
      <alignment horizontal="left" vertical="center" wrapText="1" indent="1"/>
      <protection/>
    </xf>
    <xf numFmtId="164" fontId="12" fillId="0" borderId="20" xfId="0" applyNumberFormat="1" applyFont="1" applyBorder="1" applyAlignment="1" applyProtection="1" quotePrefix="1">
      <alignment vertical="center" wrapText="1"/>
      <protection/>
    </xf>
    <xf numFmtId="164" fontId="12" fillId="0" borderId="21" xfId="0" applyNumberFormat="1" applyFont="1" applyBorder="1" applyAlignment="1" applyProtection="1" quotePrefix="1">
      <alignment vertical="center" wrapText="1"/>
      <protection/>
    </xf>
    <xf numFmtId="0" fontId="50" fillId="0" borderId="0" xfId="214" applyFont="1" applyFill="1" applyBorder="1" applyAlignment="1">
      <alignment horizontal="center" vertical="center" wrapText="1"/>
      <protection/>
    </xf>
    <xf numFmtId="0" fontId="34" fillId="0" borderId="0" xfId="214" applyFont="1" applyFill="1" applyBorder="1" applyAlignment="1">
      <alignment horizontal="center" vertical="center" wrapText="1"/>
      <protection/>
    </xf>
    <xf numFmtId="0" fontId="52" fillId="0" borderId="0" xfId="214" applyFont="1" applyFill="1" applyBorder="1" applyAlignment="1">
      <alignment horizontal="right" vertical="center" wrapText="1"/>
      <protection/>
    </xf>
    <xf numFmtId="0" fontId="12" fillId="0" borderId="19" xfId="214" applyFont="1" applyFill="1" applyBorder="1" applyAlignment="1">
      <alignment horizontal="center" vertical="center" wrapText="1"/>
      <protection/>
    </xf>
    <xf numFmtId="0" fontId="12" fillId="0" borderId="20" xfId="214" applyFont="1" applyFill="1" applyBorder="1" applyAlignment="1">
      <alignment horizontal="center" vertical="center" wrapText="1"/>
      <protection/>
    </xf>
    <xf numFmtId="0" fontId="12" fillId="0" borderId="21" xfId="214" applyFont="1" applyFill="1" applyBorder="1" applyAlignment="1">
      <alignment horizontal="center" vertical="center" wrapText="1"/>
      <protection/>
    </xf>
    <xf numFmtId="0" fontId="9" fillId="0" borderId="31" xfId="214" applyFont="1" applyFill="1" applyBorder="1" applyAlignment="1">
      <alignment horizontal="center" vertical="center" wrapText="1"/>
      <protection/>
    </xf>
    <xf numFmtId="0" fontId="9" fillId="0" borderId="90" xfId="214" applyFont="1" applyFill="1" applyBorder="1" applyAlignment="1">
      <alignment horizontal="left" vertical="center" wrapText="1"/>
      <protection/>
    </xf>
    <xf numFmtId="0" fontId="12" fillId="0" borderId="90" xfId="214" applyFont="1" applyFill="1" applyBorder="1" applyAlignment="1">
      <alignment horizontal="center" vertical="center" wrapText="1"/>
      <protection/>
    </xf>
    <xf numFmtId="0" fontId="12" fillId="0" borderId="73" xfId="214" applyFont="1" applyFill="1" applyBorder="1" applyAlignment="1">
      <alignment vertical="center"/>
      <protection/>
    </xf>
    <xf numFmtId="49" fontId="65" fillId="0" borderId="19" xfId="214" applyNumberFormat="1" applyFont="1" applyFill="1" applyBorder="1">
      <alignment/>
      <protection/>
    </xf>
    <xf numFmtId="0" fontId="12" fillId="0" borderId="20" xfId="214" applyFont="1" applyFill="1" applyBorder="1" applyAlignment="1">
      <alignment vertical="center"/>
      <protection/>
    </xf>
    <xf numFmtId="0" fontId="11" fillId="0" borderId="41" xfId="213" applyFont="1" applyFill="1" applyBorder="1" applyAlignment="1" applyProtection="1">
      <alignment horizontal="left" vertical="center" wrapText="1" indent="1"/>
      <protection/>
    </xf>
    <xf numFmtId="0" fontId="11" fillId="0" borderId="41" xfId="213" applyFont="1" applyFill="1" applyBorder="1" applyAlignment="1" applyProtection="1">
      <alignment horizontal="left" vertical="center" wrapText="1" indent="6"/>
      <protection/>
    </xf>
    <xf numFmtId="0" fontId="11" fillId="0" borderId="67" xfId="213" applyFont="1" applyFill="1" applyBorder="1" applyAlignment="1" applyProtection="1">
      <alignment horizontal="center" vertical="center" wrapText="1"/>
      <protection/>
    </xf>
    <xf numFmtId="164" fontId="2" fillId="0" borderId="0" xfId="213" applyNumberFormat="1" applyFont="1" applyFill="1" applyAlignment="1" applyProtection="1">
      <alignment horizontal="right" vertical="center" indent="1"/>
      <protection/>
    </xf>
    <xf numFmtId="164" fontId="9" fillId="0" borderId="0" xfId="0" applyNumberFormat="1" applyFont="1" applyFill="1" applyAlignment="1">
      <alignment vertical="center" wrapText="1"/>
    </xf>
    <xf numFmtId="164" fontId="12" fillId="0" borderId="19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Fill="1" applyBorder="1" applyAlignment="1">
      <alignment horizontal="center" vertical="center" wrapText="1"/>
    </xf>
    <xf numFmtId="164" fontId="9" fillId="0" borderId="24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65" fillId="0" borderId="19" xfId="208" applyNumberFormat="1" applyFont="1" applyFill="1" applyBorder="1" applyAlignment="1">
      <alignment vertical="center" wrapText="1"/>
      <protection/>
    </xf>
    <xf numFmtId="164" fontId="57" fillId="0" borderId="0" xfId="213" applyNumberFormat="1" applyFont="1" applyFill="1" applyBorder="1" applyAlignment="1" applyProtection="1">
      <alignment horizontal="center" vertical="center" wrapText="1"/>
      <protection/>
    </xf>
    <xf numFmtId="0" fontId="68" fillId="0" borderId="0" xfId="185" applyFont="1">
      <alignment/>
      <protection/>
    </xf>
    <xf numFmtId="0" fontId="49" fillId="0" borderId="0" xfId="185" applyFont="1">
      <alignment/>
      <protection/>
    </xf>
    <xf numFmtId="0" fontId="68" fillId="0" borderId="0" xfId="185" applyFont="1" applyAlignment="1">
      <alignment horizontal="center" vertical="center"/>
      <protection/>
    </xf>
    <xf numFmtId="0" fontId="49" fillId="0" borderId="44" xfId="185" applyFont="1" applyBorder="1" applyAlignment="1">
      <alignment horizontal="center" vertical="center"/>
      <protection/>
    </xf>
    <xf numFmtId="0" fontId="71" fillId="0" borderId="45" xfId="185" applyFont="1" applyBorder="1">
      <alignment/>
      <protection/>
    </xf>
    <xf numFmtId="164" fontId="49" fillId="0" borderId="49" xfId="99" applyNumberFormat="1" applyFont="1" applyBorder="1" applyAlignment="1">
      <alignment horizontal="right" vertical="center"/>
    </xf>
    <xf numFmtId="0" fontId="49" fillId="0" borderId="46" xfId="185" applyFont="1" applyBorder="1" applyAlignment="1">
      <alignment horizontal="center" vertical="center"/>
      <protection/>
    </xf>
    <xf numFmtId="0" fontId="71" fillId="0" borderId="41" xfId="185" applyFont="1" applyBorder="1" applyAlignment="1">
      <alignment wrapText="1"/>
      <protection/>
    </xf>
    <xf numFmtId="164" fontId="49" fillId="0" borderId="26" xfId="99" applyNumberFormat="1" applyFont="1" applyBorder="1" applyAlignment="1">
      <alignment horizontal="right" vertical="center"/>
    </xf>
    <xf numFmtId="0" fontId="71" fillId="0" borderId="41" xfId="185" applyFont="1" applyBorder="1">
      <alignment/>
      <protection/>
    </xf>
    <xf numFmtId="0" fontId="71" fillId="0" borderId="41" xfId="185" applyFont="1" applyFill="1" applyBorder="1" applyAlignment="1">
      <alignment wrapText="1"/>
      <protection/>
    </xf>
    <xf numFmtId="164" fontId="49" fillId="0" borderId="26" xfId="99" applyNumberFormat="1" applyFont="1" applyBorder="1" applyAlignment="1">
      <alignment horizontal="right"/>
    </xf>
    <xf numFmtId="0" fontId="1" fillId="0" borderId="0" xfId="186">
      <alignment/>
      <protection/>
    </xf>
    <xf numFmtId="166" fontId="57" fillId="0" borderId="0" xfId="96" applyNumberFormat="1" applyFont="1" applyFill="1" applyBorder="1" applyAlignment="1" applyProtection="1">
      <alignment horizontal="centerContinuous" vertical="center"/>
      <protection/>
    </xf>
    <xf numFmtId="0" fontId="1" fillId="0" borderId="0" xfId="186" applyAlignment="1">
      <alignment vertical="center"/>
      <protection/>
    </xf>
    <xf numFmtId="0" fontId="18" fillId="0" borderId="0" xfId="213" applyFont="1" applyFill="1" applyBorder="1" applyAlignment="1" applyProtection="1">
      <alignment horizontal="center" vertical="center" wrapText="1"/>
      <protection/>
    </xf>
    <xf numFmtId="0" fontId="1" fillId="0" borderId="0" xfId="186" applyAlignment="1">
      <alignment horizontal="center"/>
      <protection/>
    </xf>
    <xf numFmtId="0" fontId="1" fillId="0" borderId="0" xfId="186" applyFont="1" applyAlignment="1">
      <alignment horizontal="justify" vertical="center"/>
      <protection/>
    </xf>
    <xf numFmtId="166" fontId="1" fillId="0" borderId="0" xfId="186" applyNumberFormat="1">
      <alignment/>
      <protection/>
    </xf>
    <xf numFmtId="166" fontId="0" fillId="0" borderId="0" xfId="96" applyNumberFormat="1" applyFont="1" applyAlignment="1">
      <alignment/>
    </xf>
    <xf numFmtId="0" fontId="49" fillId="0" borderId="25" xfId="186" applyFont="1" applyFill="1" applyBorder="1" applyAlignment="1">
      <alignment wrapText="1"/>
      <protection/>
    </xf>
    <xf numFmtId="166" fontId="49" fillId="0" borderId="25" xfId="96" applyNumberFormat="1" applyFont="1" applyFill="1" applyBorder="1" applyAlignment="1">
      <alignment horizontal="center" vertical="center"/>
    </xf>
    <xf numFmtId="0" fontId="49" fillId="0" borderId="25" xfId="186" applyFont="1" applyBorder="1" applyAlignment="1">
      <alignment wrapText="1"/>
      <protection/>
    </xf>
    <xf numFmtId="166" fontId="49" fillId="0" borderId="25" xfId="96" applyNumberFormat="1" applyFont="1" applyBorder="1" applyAlignment="1">
      <alignment vertical="center"/>
    </xf>
    <xf numFmtId="0" fontId="71" fillId="0" borderId="25" xfId="186" applyFont="1" applyBorder="1" applyAlignment="1">
      <alignment vertical="center" wrapText="1"/>
      <protection/>
    </xf>
    <xf numFmtId="166" fontId="71" fillId="0" borderId="25" xfId="96" applyNumberFormat="1" applyFont="1" applyBorder="1" applyAlignment="1">
      <alignment horizontal="center" vertical="center"/>
    </xf>
    <xf numFmtId="0" fontId="71" fillId="0" borderId="25" xfId="186" applyFont="1" applyBorder="1" applyAlignment="1">
      <alignment vertical="center" wrapText="1" shrinkToFit="1"/>
      <protection/>
    </xf>
    <xf numFmtId="166" fontId="71" fillId="0" borderId="25" xfId="96" applyNumberFormat="1" applyFont="1" applyBorder="1" applyAlignment="1">
      <alignment vertical="center"/>
    </xf>
    <xf numFmtId="0" fontId="9" fillId="0" borderId="25" xfId="186" applyFont="1" applyFill="1" applyBorder="1" applyAlignment="1">
      <alignment wrapText="1"/>
      <protection/>
    </xf>
    <xf numFmtId="166" fontId="9" fillId="0" borderId="25" xfId="96" applyNumberFormat="1" applyFont="1" applyBorder="1" applyAlignment="1">
      <alignment horizontal="center"/>
    </xf>
    <xf numFmtId="0" fontId="9" fillId="0" borderId="25" xfId="186" applyFont="1" applyBorder="1" applyAlignment="1">
      <alignment wrapText="1"/>
      <protection/>
    </xf>
    <xf numFmtId="166" fontId="9" fillId="0" borderId="25" xfId="96" applyNumberFormat="1" applyFont="1" applyFill="1" applyBorder="1" applyAlignment="1">
      <alignment horizontal="center"/>
    </xf>
    <xf numFmtId="0" fontId="49" fillId="0" borderId="23" xfId="186" applyFont="1" applyFill="1" applyBorder="1" applyAlignment="1">
      <alignment wrapText="1"/>
      <protection/>
    </xf>
    <xf numFmtId="166" fontId="49" fillId="0" borderId="23" xfId="96" applyNumberFormat="1" applyFont="1" applyFill="1" applyBorder="1" applyAlignment="1">
      <alignment horizontal="center" vertical="center"/>
    </xf>
    <xf numFmtId="1" fontId="8" fillId="0" borderId="19" xfId="213" applyNumberFormat="1" applyFont="1" applyFill="1" applyBorder="1" applyAlignment="1" applyProtection="1">
      <alignment horizontal="center" vertical="center"/>
      <protection/>
    </xf>
    <xf numFmtId="1" fontId="8" fillId="0" borderId="20" xfId="213" applyNumberFormat="1" applyFont="1" applyFill="1" applyBorder="1" applyAlignment="1" applyProtection="1">
      <alignment horizontal="center" vertical="center"/>
      <protection/>
    </xf>
    <xf numFmtId="1" fontId="8" fillId="0" borderId="20" xfId="96" applyNumberFormat="1" applyFont="1" applyFill="1" applyBorder="1" applyAlignment="1" applyProtection="1">
      <alignment horizontal="center" vertical="center"/>
      <protection/>
    </xf>
    <xf numFmtId="1" fontId="8" fillId="0" borderId="21" xfId="96" applyNumberFormat="1" applyFont="1" applyFill="1" applyBorder="1" applyAlignment="1" applyProtection="1">
      <alignment horizontal="center" vertical="center"/>
      <protection/>
    </xf>
    <xf numFmtId="166" fontId="7" fillId="0" borderId="20" xfId="96" applyNumberFormat="1" applyFont="1" applyFill="1" applyBorder="1" applyAlignment="1" applyProtection="1">
      <alignment horizontal="center" vertical="center" wrapText="1"/>
      <protection/>
    </xf>
    <xf numFmtId="166" fontId="7" fillId="0" borderId="21" xfId="96" applyNumberFormat="1" applyFont="1" applyFill="1" applyBorder="1" applyAlignment="1" applyProtection="1">
      <alignment horizontal="center" vertical="center" wrapText="1"/>
      <protection/>
    </xf>
    <xf numFmtId="0" fontId="71" fillId="0" borderId="28" xfId="186" applyFont="1" applyBorder="1" applyAlignment="1">
      <alignment vertical="center" wrapText="1" shrinkToFit="1"/>
      <protection/>
    </xf>
    <xf numFmtId="166" fontId="71" fillId="0" borderId="28" xfId="96" applyNumberFormat="1" applyFont="1" applyBorder="1" applyAlignment="1">
      <alignment vertical="center"/>
    </xf>
    <xf numFmtId="166" fontId="9" fillId="0" borderId="23" xfId="96" applyNumberFormat="1" applyFont="1" applyBorder="1" applyAlignment="1">
      <alignment horizontal="center"/>
    </xf>
    <xf numFmtId="0" fontId="7" fillId="0" borderId="20" xfId="213" applyFont="1" applyFill="1" applyBorder="1" applyAlignment="1" applyProtection="1">
      <alignment vertical="center" wrapText="1"/>
      <protection locked="0"/>
    </xf>
    <xf numFmtId="166" fontId="7" fillId="0" borderId="20" xfId="96" applyNumberFormat="1" applyFont="1" applyFill="1" applyBorder="1" applyAlignment="1" applyProtection="1">
      <alignment vertical="center"/>
      <protection locked="0"/>
    </xf>
    <xf numFmtId="166" fontId="7" fillId="0" borderId="21" xfId="96" applyNumberFormat="1" applyFont="1" applyFill="1" applyBorder="1" applyAlignment="1" applyProtection="1">
      <alignment vertical="center"/>
      <protection locked="0"/>
    </xf>
    <xf numFmtId="0" fontId="9" fillId="0" borderId="90" xfId="186" applyFont="1" applyFill="1" applyBorder="1" applyAlignment="1">
      <alignment wrapText="1"/>
      <protection/>
    </xf>
    <xf numFmtId="166" fontId="9" fillId="0" borderId="90" xfId="96" applyNumberFormat="1" applyFont="1" applyBorder="1" applyAlignment="1">
      <alignment horizontal="center"/>
    </xf>
    <xf numFmtId="0" fontId="9" fillId="0" borderId="23" xfId="186" applyFont="1" applyBorder="1" applyAlignment="1">
      <alignment wrapText="1"/>
      <protection/>
    </xf>
    <xf numFmtId="0" fontId="9" fillId="0" borderId="28" xfId="186" applyFont="1" applyFill="1" applyBorder="1" applyAlignment="1">
      <alignment wrapText="1"/>
      <protection/>
    </xf>
    <xf numFmtId="166" fontId="13" fillId="0" borderId="28" xfId="96" applyNumberFormat="1" applyFont="1" applyFill="1" applyBorder="1" applyAlignment="1">
      <alignment/>
    </xf>
    <xf numFmtId="0" fontId="8" fillId="0" borderId="22" xfId="213" applyFont="1" applyFill="1" applyBorder="1" applyAlignment="1" applyProtection="1">
      <alignment horizontal="center" vertical="center"/>
      <protection/>
    </xf>
    <xf numFmtId="166" fontId="58" fillId="0" borderId="49" xfId="96" applyNumberFormat="1" applyFont="1" applyFill="1" applyBorder="1" applyAlignment="1" applyProtection="1">
      <alignment vertical="center"/>
      <protection locked="0"/>
    </xf>
    <xf numFmtId="0" fontId="8" fillId="0" borderId="24" xfId="213" applyFont="1" applyFill="1" applyBorder="1" applyAlignment="1" applyProtection="1">
      <alignment horizontal="center" vertical="center"/>
      <protection/>
    </xf>
    <xf numFmtId="166" fontId="58" fillId="0" borderId="26" xfId="96" applyNumberFormat="1" applyFont="1" applyFill="1" applyBorder="1" applyAlignment="1" applyProtection="1">
      <alignment vertical="center"/>
      <protection locked="0"/>
    </xf>
    <xf numFmtId="166" fontId="0" fillId="0" borderId="26" xfId="96" applyNumberFormat="1" applyFont="1" applyFill="1" applyBorder="1" applyAlignment="1" applyProtection="1">
      <alignment vertical="center"/>
      <protection locked="0"/>
    </xf>
    <xf numFmtId="0" fontId="8" fillId="0" borderId="31" xfId="213" applyFont="1" applyFill="1" applyBorder="1" applyAlignment="1" applyProtection="1">
      <alignment horizontal="center" vertical="center"/>
      <protection/>
    </xf>
    <xf numFmtId="166" fontId="0" fillId="0" borderId="51" xfId="96" applyNumberFormat="1" applyFont="1" applyFill="1" applyBorder="1" applyAlignment="1" applyProtection="1">
      <alignment vertical="center"/>
      <protection locked="0"/>
    </xf>
    <xf numFmtId="166" fontId="0" fillId="0" borderId="73" xfId="96" applyNumberFormat="1" applyFont="1" applyFill="1" applyBorder="1" applyAlignment="1" applyProtection="1">
      <alignment vertical="center"/>
      <protection locked="0"/>
    </xf>
    <xf numFmtId="166" fontId="0" fillId="0" borderId="49" xfId="96" applyNumberFormat="1" applyFont="1" applyFill="1" applyBorder="1" applyAlignment="1" applyProtection="1">
      <alignment vertical="center"/>
      <protection locked="0"/>
    </xf>
    <xf numFmtId="0" fontId="8" fillId="0" borderId="27" xfId="213" applyFont="1" applyFill="1" applyBorder="1" applyAlignment="1" applyProtection="1">
      <alignment horizontal="center" vertical="center"/>
      <protection/>
    </xf>
    <xf numFmtId="0" fontId="18" fillId="0" borderId="69" xfId="213" applyFont="1" applyFill="1" applyBorder="1" applyAlignment="1" applyProtection="1">
      <alignment horizontal="center" vertical="center"/>
      <protection/>
    </xf>
    <xf numFmtId="0" fontId="7" fillId="0" borderId="56" xfId="213" applyFont="1" applyFill="1" applyBorder="1" applyAlignment="1" applyProtection="1">
      <alignment horizontal="left" vertical="center" wrapText="1"/>
      <protection/>
    </xf>
    <xf numFmtId="166" fontId="7" fillId="0" borderId="56" xfId="96" applyNumberFormat="1" applyFont="1" applyFill="1" applyBorder="1" applyAlignment="1" applyProtection="1">
      <alignment vertical="center"/>
      <protection/>
    </xf>
    <xf numFmtId="166" fontId="7" fillId="0" borderId="70" xfId="96" applyNumberFormat="1" applyFont="1" applyFill="1" applyBorder="1" applyAlignment="1" applyProtection="1">
      <alignment vertical="center"/>
      <protection/>
    </xf>
    <xf numFmtId="166" fontId="63" fillId="0" borderId="0" xfId="96" applyNumberFormat="1" applyFont="1" applyFill="1" applyBorder="1" applyAlignment="1" applyProtection="1">
      <alignment horizontal="right"/>
      <protection/>
    </xf>
    <xf numFmtId="0" fontId="9" fillId="0" borderId="0" xfId="212" applyFont="1">
      <alignment/>
      <protection/>
    </xf>
    <xf numFmtId="0" fontId="9" fillId="0" borderId="0" xfId="212" applyFont="1" applyAlignment="1">
      <alignment vertical="center"/>
      <protection/>
    </xf>
    <xf numFmtId="3" fontId="12" fillId="0" borderId="0" xfId="212" applyNumberFormat="1" applyFont="1" applyFill="1" applyBorder="1" applyAlignment="1">
      <alignment vertical="center"/>
      <protection/>
    </xf>
    <xf numFmtId="0" fontId="12" fillId="0" borderId="0" xfId="212" applyFont="1" applyFill="1" applyAlignment="1">
      <alignment vertical="center"/>
      <protection/>
    </xf>
    <xf numFmtId="0" fontId="9" fillId="0" borderId="0" xfId="212" applyFont="1" applyFill="1">
      <alignment/>
      <protection/>
    </xf>
    <xf numFmtId="0" fontId="0" fillId="0" borderId="0" xfId="0" applyFill="1" applyBorder="1" applyAlignment="1">
      <alignment horizontal="center" vertical="center" wrapText="1"/>
    </xf>
    <xf numFmtId="0" fontId="9" fillId="0" borderId="0" xfId="212" applyFont="1" applyFill="1" applyAlignment="1">
      <alignment horizontal="center" vertical="top" wrapText="1"/>
      <protection/>
    </xf>
    <xf numFmtId="0" fontId="9" fillId="0" borderId="0" xfId="212" applyFont="1" applyFill="1" applyAlignment="1">
      <alignment vertical="center"/>
      <protection/>
    </xf>
    <xf numFmtId="0" fontId="12" fillId="0" borderId="0" xfId="212" applyFont="1" applyFill="1" applyBorder="1" applyAlignment="1">
      <alignment vertical="center"/>
      <protection/>
    </xf>
    <xf numFmtId="0" fontId="48" fillId="0" borderId="19" xfId="212" applyFont="1" applyFill="1" applyBorder="1" applyAlignment="1">
      <alignment horizontal="center" vertical="center" wrapText="1"/>
      <protection/>
    </xf>
    <xf numFmtId="0" fontId="48" fillId="0" borderId="20" xfId="212" applyFont="1" applyFill="1" applyBorder="1" applyAlignment="1">
      <alignment horizontal="center" vertical="center" wrapText="1"/>
      <protection/>
    </xf>
    <xf numFmtId="0" fontId="48" fillId="0" borderId="21" xfId="212" applyFont="1" applyFill="1" applyBorder="1" applyAlignment="1">
      <alignment horizontal="center" vertical="center" wrapText="1"/>
      <protection/>
    </xf>
    <xf numFmtId="0" fontId="46" fillId="0" borderId="22" xfId="212" applyFont="1" applyFill="1" applyBorder="1" applyAlignment="1">
      <alignment horizontal="center"/>
      <protection/>
    </xf>
    <xf numFmtId="14" fontId="58" fillId="0" borderId="23" xfId="0" applyNumberFormat="1" applyFont="1" applyFill="1" applyBorder="1" applyAlignment="1">
      <alignment/>
    </xf>
    <xf numFmtId="3" fontId="46" fillId="0" borderId="49" xfId="212" applyNumberFormat="1" applyFont="1" applyFill="1" applyBorder="1" applyAlignment="1">
      <alignment horizontal="right"/>
      <protection/>
    </xf>
    <xf numFmtId="0" fontId="46" fillId="0" borderId="24" xfId="212" applyFont="1" applyFill="1" applyBorder="1" applyAlignment="1">
      <alignment horizontal="center"/>
      <protection/>
    </xf>
    <xf numFmtId="14" fontId="58" fillId="0" borderId="25" xfId="0" applyNumberFormat="1" applyFont="1" applyFill="1" applyBorder="1" applyAlignment="1">
      <alignment/>
    </xf>
    <xf numFmtId="3" fontId="46" fillId="0" borderId="26" xfId="212" applyNumberFormat="1" applyFont="1" applyFill="1" applyBorder="1" applyAlignment="1">
      <alignment horizontal="right"/>
      <protection/>
    </xf>
    <xf numFmtId="0" fontId="46" fillId="0" borderId="27" xfId="212" applyFont="1" applyFill="1" applyBorder="1" applyAlignment="1">
      <alignment horizontal="center"/>
      <protection/>
    </xf>
    <xf numFmtId="14" fontId="58" fillId="0" borderId="28" xfId="0" applyNumberFormat="1" applyFont="1" applyFill="1" applyBorder="1" applyAlignment="1">
      <alignment/>
    </xf>
    <xf numFmtId="3" fontId="46" fillId="0" borderId="51" xfId="212" applyNumberFormat="1" applyFont="1" applyFill="1" applyBorder="1" applyAlignment="1">
      <alignment horizontal="right"/>
      <protection/>
    </xf>
    <xf numFmtId="0" fontId="48" fillId="0" borderId="19" xfId="212" applyFont="1" applyFill="1" applyBorder="1" applyAlignment="1">
      <alignment horizontal="center"/>
      <protection/>
    </xf>
    <xf numFmtId="0" fontId="48" fillId="0" borderId="20" xfId="212" applyFont="1" applyFill="1" applyBorder="1" applyAlignment="1">
      <alignment horizontal="left"/>
      <protection/>
    </xf>
    <xf numFmtId="3" fontId="48" fillId="0" borderId="21" xfId="212" applyNumberFormat="1" applyFont="1" applyFill="1" applyBorder="1" applyAlignment="1">
      <alignment horizontal="right"/>
      <protection/>
    </xf>
    <xf numFmtId="0" fontId="6" fillId="0" borderId="0" xfId="0" applyFont="1" applyFill="1" applyBorder="1" applyAlignment="1">
      <alignment horizontal="right" vertical="center" wrapText="1"/>
    </xf>
    <xf numFmtId="0" fontId="46" fillId="0" borderId="45" xfId="183" applyFont="1" applyBorder="1" applyAlignment="1">
      <alignment horizontal="left" vertical="center" wrapText="1"/>
      <protection/>
    </xf>
    <xf numFmtId="0" fontId="48" fillId="0" borderId="39" xfId="183" applyFont="1" applyBorder="1" applyAlignment="1">
      <alignment horizontal="left" vertical="center"/>
      <protection/>
    </xf>
    <xf numFmtId="0" fontId="69" fillId="0" borderId="0" xfId="185" applyFont="1" applyAlignment="1">
      <alignment horizontal="right"/>
      <protection/>
    </xf>
    <xf numFmtId="0" fontId="9" fillId="0" borderId="0" xfId="212" applyFont="1" applyAlignment="1">
      <alignment horizontal="center"/>
      <protection/>
    </xf>
    <xf numFmtId="0" fontId="12" fillId="0" borderId="0" xfId="212" applyFont="1" applyAlignment="1">
      <alignment horizontal="center" vertical="center" wrapText="1"/>
      <protection/>
    </xf>
    <xf numFmtId="0" fontId="34" fillId="0" borderId="0" xfId="212" applyFont="1" applyBorder="1" applyAlignment="1">
      <alignment horizontal="center" vertical="center"/>
      <protection/>
    </xf>
    <xf numFmtId="0" fontId="9" fillId="0" borderId="0" xfId="212" applyFont="1" applyBorder="1" applyAlignment="1">
      <alignment vertical="center"/>
      <protection/>
    </xf>
    <xf numFmtId="0" fontId="50" fillId="0" borderId="24" xfId="212" applyFont="1" applyBorder="1" applyAlignment="1">
      <alignment horizontal="center" vertical="center"/>
      <protection/>
    </xf>
    <xf numFmtId="0" fontId="34" fillId="0" borderId="25" xfId="212" applyFont="1" applyBorder="1" applyAlignment="1">
      <alignment horizontal="center" vertical="center"/>
      <protection/>
    </xf>
    <xf numFmtId="0" fontId="50" fillId="0" borderId="26" xfId="212" applyFont="1" applyBorder="1" applyAlignment="1">
      <alignment vertical="center"/>
      <protection/>
    </xf>
    <xf numFmtId="0" fontId="34" fillId="0" borderId="26" xfId="212" applyFont="1" applyBorder="1" applyAlignment="1">
      <alignment vertical="center"/>
      <protection/>
    </xf>
    <xf numFmtId="0" fontId="34" fillId="0" borderId="35" xfId="212" applyFont="1" applyBorder="1" applyAlignment="1">
      <alignment horizontal="center" vertical="center"/>
      <protection/>
    </xf>
    <xf numFmtId="0" fontId="34" fillId="0" borderId="33" xfId="212" applyFont="1" applyBorder="1" applyAlignment="1">
      <alignment horizontal="center" vertical="center"/>
      <protection/>
    </xf>
    <xf numFmtId="0" fontId="34" fillId="0" borderId="36" xfId="212" applyFont="1" applyBorder="1" applyAlignment="1">
      <alignment vertical="center"/>
      <protection/>
    </xf>
    <xf numFmtId="0" fontId="50" fillId="0" borderId="22" xfId="212" applyFont="1" applyBorder="1" applyAlignment="1">
      <alignment horizontal="center" vertical="center"/>
      <protection/>
    </xf>
    <xf numFmtId="0" fontId="34" fillId="0" borderId="23" xfId="212" applyFont="1" applyBorder="1" applyAlignment="1">
      <alignment horizontal="center" vertical="center"/>
      <protection/>
    </xf>
    <xf numFmtId="0" fontId="50" fillId="0" borderId="49" xfId="212" applyFont="1" applyBorder="1" applyAlignment="1">
      <alignment vertical="center"/>
      <protection/>
    </xf>
    <xf numFmtId="0" fontId="50" fillId="0" borderId="19" xfId="212" applyFont="1" applyBorder="1" applyAlignment="1">
      <alignment horizontal="center" vertical="center" wrapText="1"/>
      <protection/>
    </xf>
    <xf numFmtId="0" fontId="50" fillId="0" borderId="20" xfId="212" applyFont="1" applyBorder="1" applyAlignment="1">
      <alignment horizontal="center" vertical="center" wrapText="1"/>
      <protection/>
    </xf>
    <xf numFmtId="0" fontId="50" fillId="0" borderId="21" xfId="212" applyFont="1" applyBorder="1" applyAlignment="1">
      <alignment horizontal="center" vertical="center" wrapText="1"/>
      <protection/>
    </xf>
    <xf numFmtId="0" fontId="46" fillId="0" borderId="27" xfId="153" applyFont="1" applyBorder="1" applyAlignment="1">
      <alignment horizontal="center"/>
      <protection/>
    </xf>
    <xf numFmtId="0" fontId="46" fillId="0" borderId="22" xfId="153" applyFont="1" applyBorder="1" applyAlignment="1">
      <alignment horizontal="center"/>
      <protection/>
    </xf>
    <xf numFmtId="0" fontId="46" fillId="0" borderId="31" xfId="153" applyFont="1" applyBorder="1" applyAlignment="1">
      <alignment horizontal="center"/>
      <protection/>
    </xf>
    <xf numFmtId="166" fontId="48" fillId="0" borderId="21" xfId="99" applyNumberFormat="1" applyFont="1" applyBorder="1" applyAlignment="1">
      <alignment/>
    </xf>
    <xf numFmtId="0" fontId="48" fillId="0" borderId="19" xfId="153" applyFont="1" applyBorder="1" applyAlignment="1">
      <alignment horizontal="center" vertical="center" wrapText="1"/>
      <protection/>
    </xf>
    <xf numFmtId="166" fontId="48" fillId="0" borderId="21" xfId="99" applyNumberFormat="1" applyFont="1" applyBorder="1" applyAlignment="1">
      <alignment horizontal="center" vertical="center" wrapText="1"/>
    </xf>
    <xf numFmtId="0" fontId="48" fillId="0" borderId="19" xfId="153" applyFont="1" applyBorder="1" applyAlignment="1">
      <alignment horizontal="center"/>
      <protection/>
    </xf>
    <xf numFmtId="166" fontId="46" fillId="0" borderId="49" xfId="99" applyNumberFormat="1" applyFont="1" applyFill="1" applyBorder="1" applyAlignment="1">
      <alignment/>
    </xf>
    <xf numFmtId="166" fontId="46" fillId="0" borderId="26" xfId="99" applyNumberFormat="1" applyFont="1" applyFill="1" applyBorder="1" applyAlignment="1">
      <alignment/>
    </xf>
    <xf numFmtId="166" fontId="55" fillId="0" borderId="26" xfId="99" applyNumberFormat="1" applyFont="1" applyFill="1" applyBorder="1" applyAlignment="1">
      <alignment/>
    </xf>
    <xf numFmtId="166" fontId="46" fillId="0" borderId="26" xfId="99" applyNumberFormat="1" applyFont="1" applyBorder="1" applyAlignment="1">
      <alignment/>
    </xf>
    <xf numFmtId="166" fontId="46" fillId="0" borderId="73" xfId="99" applyNumberFormat="1" applyFont="1" applyBorder="1" applyAlignment="1">
      <alignment/>
    </xf>
    <xf numFmtId="166" fontId="48" fillId="0" borderId="70" xfId="99" applyNumberFormat="1" applyFont="1" applyBorder="1" applyAlignment="1">
      <alignment/>
    </xf>
    <xf numFmtId="3" fontId="49" fillId="0" borderId="0" xfId="153" applyNumberFormat="1" applyFont="1">
      <alignment/>
      <protection/>
    </xf>
    <xf numFmtId="3" fontId="56" fillId="0" borderId="0" xfId="153" applyNumberFormat="1" applyFont="1">
      <alignment/>
      <protection/>
    </xf>
    <xf numFmtId="0" fontId="49" fillId="0" borderId="91" xfId="185" applyFont="1" applyBorder="1" applyAlignment="1">
      <alignment horizontal="center" vertical="center"/>
      <protection/>
    </xf>
    <xf numFmtId="0" fontId="71" fillId="0" borderId="48" xfId="185" applyFont="1" applyBorder="1" applyAlignment="1">
      <alignment wrapText="1"/>
      <protection/>
    </xf>
    <xf numFmtId="164" fontId="49" fillId="0" borderId="51" xfId="99" applyNumberFormat="1" applyFont="1" applyBorder="1" applyAlignment="1">
      <alignment horizontal="right"/>
    </xf>
    <xf numFmtId="0" fontId="68" fillId="0" borderId="34" xfId="185" applyFont="1" applyBorder="1" applyAlignment="1">
      <alignment horizontal="center" vertical="center"/>
      <protection/>
    </xf>
    <xf numFmtId="0" fontId="72" fillId="0" borderId="39" xfId="185" applyFont="1" applyFill="1" applyBorder="1">
      <alignment/>
      <protection/>
    </xf>
    <xf numFmtId="164" fontId="68" fillId="0" borderId="21" xfId="99" applyNumberFormat="1" applyFont="1" applyBorder="1" applyAlignment="1">
      <alignment horizontal="right"/>
    </xf>
    <xf numFmtId="0" fontId="68" fillId="0" borderId="37" xfId="185" applyFont="1" applyBorder="1" applyAlignment="1">
      <alignment horizontal="center" vertical="center"/>
      <protection/>
    </xf>
    <xf numFmtId="0" fontId="72" fillId="0" borderId="68" xfId="185" applyFont="1" applyFill="1" applyBorder="1" applyAlignment="1">
      <alignment wrapText="1"/>
      <protection/>
    </xf>
    <xf numFmtId="164" fontId="68" fillId="0" borderId="73" xfId="99" applyNumberFormat="1" applyFont="1" applyBorder="1" applyAlignment="1">
      <alignment horizontal="right"/>
    </xf>
    <xf numFmtId="0" fontId="71" fillId="0" borderId="45" xfId="185" applyFont="1" applyFill="1" applyBorder="1" applyAlignment="1">
      <alignment wrapText="1"/>
      <protection/>
    </xf>
    <xf numFmtId="164" fontId="49" fillId="0" borderId="49" xfId="99" applyNumberFormat="1" applyFont="1" applyBorder="1" applyAlignment="1">
      <alignment horizontal="right"/>
    </xf>
    <xf numFmtId="0" fontId="72" fillId="0" borderId="39" xfId="185" applyFont="1" applyFill="1" applyBorder="1" applyAlignment="1">
      <alignment wrapText="1"/>
      <protection/>
    </xf>
    <xf numFmtId="0" fontId="71" fillId="0" borderId="48" xfId="185" applyFont="1" applyFill="1" applyBorder="1" applyAlignment="1">
      <alignment wrapText="1"/>
      <protection/>
    </xf>
    <xf numFmtId="164" fontId="68" fillId="0" borderId="21" xfId="185" applyNumberFormat="1" applyFont="1" applyBorder="1" applyAlignment="1">
      <alignment horizontal="right"/>
      <protection/>
    </xf>
    <xf numFmtId="0" fontId="49" fillId="0" borderId="34" xfId="185" applyFont="1" applyBorder="1" applyAlignment="1">
      <alignment horizontal="center" vertical="center"/>
      <protection/>
    </xf>
    <xf numFmtId="0" fontId="72" fillId="0" borderId="39" xfId="185" applyFont="1" applyBorder="1" applyAlignment="1">
      <alignment wrapText="1"/>
      <protection/>
    </xf>
    <xf numFmtId="164" fontId="49" fillId="0" borderId="21" xfId="99" applyNumberFormat="1" applyFont="1" applyBorder="1" applyAlignment="1">
      <alignment horizontal="right"/>
    </xf>
    <xf numFmtId="0" fontId="12" fillId="0" borderId="28" xfId="175" applyFont="1" applyFill="1" applyBorder="1" applyAlignment="1">
      <alignment horizontal="center" vertical="center" wrapText="1"/>
      <protection/>
    </xf>
    <xf numFmtId="164" fontId="9" fillId="0" borderId="25" xfId="0" applyNumberFormat="1" applyFont="1" applyFill="1" applyBorder="1" applyAlignment="1">
      <alignment horizontal="center" vertical="center" wrapText="1"/>
    </xf>
    <xf numFmtId="164" fontId="9" fillId="0" borderId="25" xfId="0" applyNumberFormat="1" applyFont="1" applyFill="1" applyBorder="1" applyAlignment="1">
      <alignment vertical="center" wrapText="1"/>
    </xf>
    <xf numFmtId="164" fontId="9" fillId="0" borderId="29" xfId="0" applyNumberFormat="1" applyFont="1" applyFill="1" applyBorder="1" applyAlignment="1">
      <alignment horizontal="center" vertical="center" wrapText="1"/>
    </xf>
    <xf numFmtId="164" fontId="9" fillId="0" borderId="30" xfId="0" applyNumberFormat="1" applyFont="1" applyFill="1" applyBorder="1" applyAlignment="1">
      <alignment vertical="center" wrapText="1"/>
    </xf>
    <xf numFmtId="164" fontId="9" fillId="0" borderId="30" xfId="0" applyNumberFormat="1" applyFont="1" applyFill="1" applyBorder="1" applyAlignment="1">
      <alignment horizontal="center" vertical="center" wrapText="1"/>
    </xf>
    <xf numFmtId="164" fontId="9" fillId="0" borderId="54" xfId="0" applyNumberFormat="1" applyFont="1" applyFill="1" applyBorder="1" applyAlignment="1">
      <alignment vertical="center" wrapText="1"/>
    </xf>
    <xf numFmtId="164" fontId="9" fillId="0" borderId="26" xfId="0" applyNumberFormat="1" applyFont="1" applyFill="1" applyBorder="1" applyAlignment="1">
      <alignment vertical="center" wrapText="1"/>
    </xf>
    <xf numFmtId="164" fontId="9" fillId="0" borderId="27" xfId="0" applyNumberFormat="1" applyFont="1" applyFill="1" applyBorder="1" applyAlignment="1">
      <alignment horizontal="center" vertical="center" wrapText="1"/>
    </xf>
    <xf numFmtId="164" fontId="9" fillId="0" borderId="28" xfId="0" applyNumberFormat="1" applyFont="1" applyFill="1" applyBorder="1" applyAlignment="1">
      <alignment vertical="center" wrapText="1"/>
    </xf>
    <xf numFmtId="164" fontId="9" fillId="0" borderId="28" xfId="0" applyNumberFormat="1" applyFont="1" applyFill="1" applyBorder="1" applyAlignment="1">
      <alignment horizontal="center" vertical="center" wrapText="1"/>
    </xf>
    <xf numFmtId="164" fontId="9" fillId="0" borderId="51" xfId="0" applyNumberFormat="1" applyFont="1" applyFill="1" applyBorder="1" applyAlignment="1">
      <alignment vertical="center" wrapText="1"/>
    </xf>
    <xf numFmtId="164" fontId="9" fillId="0" borderId="23" xfId="0" applyNumberFormat="1" applyFont="1" applyFill="1" applyBorder="1" applyAlignment="1">
      <alignment vertical="center" wrapText="1"/>
    </xf>
    <xf numFmtId="164" fontId="9" fillId="0" borderId="23" xfId="0" applyNumberFormat="1" applyFont="1" applyFill="1" applyBorder="1" applyAlignment="1">
      <alignment horizontal="center" vertical="center" wrapText="1"/>
    </xf>
    <xf numFmtId="164" fontId="9" fillId="0" borderId="49" xfId="0" applyNumberFormat="1" applyFont="1" applyFill="1" applyBorder="1" applyAlignment="1">
      <alignment vertical="center" wrapText="1"/>
    </xf>
    <xf numFmtId="164" fontId="12" fillId="0" borderId="20" xfId="0" applyNumberFormat="1" applyFont="1" applyFill="1" applyBorder="1" applyAlignment="1">
      <alignment vertical="center" wrapText="1"/>
    </xf>
    <xf numFmtId="164" fontId="12" fillId="0" borderId="21" xfId="0" applyNumberFormat="1" applyFont="1" applyFill="1" applyBorder="1" applyAlignment="1">
      <alignment vertical="center" wrapText="1"/>
    </xf>
    <xf numFmtId="164" fontId="0" fillId="0" borderId="71" xfId="0" applyNumberFormat="1" applyFont="1" applyFill="1" applyBorder="1" applyAlignment="1" applyProtection="1">
      <alignment horizontal="left" vertical="center" wrapText="1"/>
      <protection/>
    </xf>
    <xf numFmtId="164" fontId="0" fillId="0" borderId="67" xfId="0" applyNumberFormat="1" applyFont="1" applyFill="1" applyBorder="1" applyAlignment="1" applyProtection="1">
      <alignment horizontal="left" vertical="center" wrapText="1"/>
      <protection/>
    </xf>
    <xf numFmtId="0" fontId="9" fillId="0" borderId="90" xfId="0" applyFont="1" applyBorder="1" applyAlignment="1" applyProtection="1">
      <alignment horizontal="center" vertical="center" wrapText="1"/>
      <protection/>
    </xf>
    <xf numFmtId="0" fontId="9" fillId="0" borderId="90" xfId="0" applyFont="1" applyBorder="1" applyAlignment="1" applyProtection="1">
      <alignment horizontal="left" vertical="center" wrapText="1"/>
      <protection/>
    </xf>
    <xf numFmtId="164" fontId="7" fillId="0" borderId="34" xfId="0" applyNumberFormat="1" applyFont="1" applyFill="1" applyBorder="1" applyAlignment="1" applyProtection="1">
      <alignment horizontal="left" vertical="center" wrapText="1"/>
      <protection/>
    </xf>
    <xf numFmtId="0" fontId="0" fillId="0" borderId="45" xfId="213" applyFont="1" applyFill="1" applyBorder="1" applyAlignment="1" applyProtection="1">
      <alignment horizontal="left" vertical="center" wrapText="1"/>
      <protection/>
    </xf>
    <xf numFmtId="0" fontId="11" fillId="0" borderId="45" xfId="213" applyFont="1" applyFill="1" applyBorder="1" applyAlignment="1" applyProtection="1">
      <alignment horizontal="left" vertical="center" wrapText="1"/>
      <protection/>
    </xf>
    <xf numFmtId="164" fontId="0" fillId="0" borderId="44" xfId="0" applyNumberFormat="1" applyFont="1" applyFill="1" applyBorder="1" applyAlignment="1" applyProtection="1">
      <alignment horizontal="left" vertical="center" wrapText="1"/>
      <protection/>
    </xf>
    <xf numFmtId="164" fontId="0" fillId="0" borderId="46" xfId="0" applyNumberFormat="1" applyFont="1" applyFill="1" applyBorder="1" applyAlignment="1" applyProtection="1">
      <alignment horizontal="left" vertical="center" wrapText="1"/>
      <protection/>
    </xf>
    <xf numFmtId="164" fontId="0" fillId="0" borderId="45" xfId="0" applyNumberFormat="1" applyFont="1" applyFill="1" applyBorder="1" applyAlignment="1" applyProtection="1">
      <alignment horizontal="left" vertical="center" wrapText="1"/>
      <protection/>
    </xf>
    <xf numFmtId="164" fontId="0" fillId="0" borderId="41" xfId="0" applyNumberFormat="1" applyFont="1" applyFill="1" applyBorder="1" applyAlignment="1" applyProtection="1">
      <alignment horizontal="left" vertical="center" wrapText="1"/>
      <protection/>
    </xf>
    <xf numFmtId="164" fontId="11" fillId="0" borderId="41" xfId="0" applyNumberFormat="1" applyFont="1" applyFill="1" applyBorder="1" applyAlignment="1" applyProtection="1">
      <alignment horizontal="left" vertical="center" wrapText="1"/>
      <protection/>
    </xf>
    <xf numFmtId="164" fontId="0" fillId="0" borderId="48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39" xfId="0" applyNumberFormat="1" applyFont="1" applyFill="1" applyBorder="1" applyAlignment="1" applyProtection="1">
      <alignment horizontal="left" vertical="center" wrapText="1"/>
      <protection/>
    </xf>
    <xf numFmtId="0" fontId="0" fillId="0" borderId="45" xfId="213" applyFont="1" applyFill="1" applyBorder="1" applyAlignment="1" applyProtection="1">
      <alignment horizontal="left" vertical="center" wrapText="1"/>
      <protection/>
    </xf>
    <xf numFmtId="0" fontId="11" fillId="0" borderId="45" xfId="213" applyFont="1" applyFill="1" applyBorder="1" applyAlignment="1" applyProtection="1">
      <alignment horizontal="left" vertical="center" wrapText="1" indent="2"/>
      <protection/>
    </xf>
    <xf numFmtId="164" fontId="7" fillId="0" borderId="48" xfId="0" applyNumberFormat="1" applyFont="1" applyFill="1" applyBorder="1" applyAlignment="1" applyProtection="1">
      <alignment horizontal="left" vertical="center" wrapText="1"/>
      <protection/>
    </xf>
    <xf numFmtId="164" fontId="7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0" xfId="212" applyFont="1" applyFill="1" applyBorder="1" applyAlignment="1">
      <alignment horizontal="center"/>
      <protection/>
    </xf>
    <xf numFmtId="14" fontId="58" fillId="0" borderId="0" xfId="0" applyNumberFormat="1" applyFont="1" applyFill="1" applyBorder="1" applyAlignment="1">
      <alignment/>
    </xf>
    <xf numFmtId="3" fontId="46" fillId="0" borderId="0" xfId="212" applyNumberFormat="1" applyFont="1" applyFill="1" applyBorder="1" applyAlignment="1">
      <alignment horizontal="right"/>
      <protection/>
    </xf>
    <xf numFmtId="0" fontId="48" fillId="0" borderId="0" xfId="212" applyFont="1" applyFill="1" applyBorder="1" applyAlignment="1">
      <alignment horizontal="center"/>
      <protection/>
    </xf>
    <xf numFmtId="0" fontId="48" fillId="0" borderId="0" xfId="212" applyFont="1" applyFill="1" applyBorder="1" applyAlignment="1">
      <alignment horizontal="left"/>
      <protection/>
    </xf>
    <xf numFmtId="3" fontId="48" fillId="0" borderId="0" xfId="212" applyNumberFormat="1" applyFont="1" applyFill="1" applyBorder="1" applyAlignment="1">
      <alignment horizontal="right"/>
      <protection/>
    </xf>
    <xf numFmtId="0" fontId="50" fillId="0" borderId="0" xfId="212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48" fillId="0" borderId="0" xfId="212" applyFont="1" applyFill="1" applyBorder="1" applyAlignment="1">
      <alignment horizontal="center" vertical="center"/>
      <protection/>
    </xf>
    <xf numFmtId="164" fontId="9" fillId="0" borderId="27" xfId="210" applyNumberFormat="1" applyFont="1" applyFill="1" applyBorder="1" applyAlignment="1" applyProtection="1">
      <alignment horizontal="center" vertical="center" wrapText="1"/>
      <protection/>
    </xf>
    <xf numFmtId="164" fontId="9" fillId="0" borderId="28" xfId="210" applyNumberFormat="1" applyFont="1" applyFill="1" applyBorder="1" applyAlignment="1" applyProtection="1">
      <alignment vertical="center" wrapText="1"/>
      <protection/>
    </xf>
    <xf numFmtId="49" fontId="9" fillId="0" borderId="28" xfId="210" applyNumberFormat="1" applyFont="1" applyFill="1" applyBorder="1" applyAlignment="1" applyProtection="1">
      <alignment horizontal="left" vertical="center" wrapText="1" indent="2"/>
      <protection/>
    </xf>
    <xf numFmtId="164" fontId="12" fillId="0" borderId="25" xfId="210" applyNumberFormat="1" applyFont="1" applyFill="1" applyBorder="1" applyAlignment="1" applyProtection="1">
      <alignment horizontal="center" vertical="center"/>
      <protection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5" xfId="206" applyNumberFormat="1" applyFont="1" applyBorder="1" applyAlignment="1">
      <alignment horizontal="center" vertical="center"/>
      <protection/>
    </xf>
    <xf numFmtId="0" fontId="7" fillId="0" borderId="25" xfId="0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164" fontId="12" fillId="0" borderId="28" xfId="210" applyNumberFormat="1" applyFont="1" applyFill="1" applyBorder="1" applyAlignment="1" applyProtection="1">
      <alignment horizontal="center" vertical="center"/>
      <protection/>
    </xf>
    <xf numFmtId="164" fontId="12" fillId="0" borderId="28" xfId="0" applyNumberFormat="1" applyFont="1" applyFill="1" applyBorder="1" applyAlignment="1">
      <alignment horizontal="center" vertical="center"/>
    </xf>
    <xf numFmtId="164" fontId="12" fillId="0" borderId="28" xfId="206" applyNumberFormat="1" applyFont="1" applyBorder="1" applyAlignment="1">
      <alignment horizontal="center" vertical="center"/>
      <protection/>
    </xf>
    <xf numFmtId="0" fontId="7" fillId="0" borderId="28" xfId="0" applyFont="1" applyBorder="1" applyAlignment="1">
      <alignment horizontal="center" vertical="center"/>
    </xf>
    <xf numFmtId="164" fontId="12" fillId="0" borderId="33" xfId="210" applyNumberFormat="1" applyFont="1" applyFill="1" applyBorder="1" applyAlignment="1" applyProtection="1">
      <alignment horizontal="center" vertical="center"/>
      <protection/>
    </xf>
    <xf numFmtId="164" fontId="12" fillId="0" borderId="33" xfId="0" applyNumberFormat="1" applyFont="1" applyFill="1" applyBorder="1" applyAlignment="1">
      <alignment horizontal="center" vertical="center"/>
    </xf>
    <xf numFmtId="164" fontId="12" fillId="0" borderId="33" xfId="206" applyNumberFormat="1" applyFont="1" applyBorder="1" applyAlignment="1">
      <alignment horizontal="center" vertical="center"/>
      <protection/>
    </xf>
    <xf numFmtId="0" fontId="7" fillId="0" borderId="33" xfId="0" applyFont="1" applyBorder="1" applyAlignment="1">
      <alignment horizontal="center" vertical="center"/>
    </xf>
    <xf numFmtId="164" fontId="7" fillId="0" borderId="36" xfId="0" applyNumberFormat="1" applyFont="1" applyBorder="1" applyAlignment="1">
      <alignment horizontal="center" vertical="center"/>
    </xf>
    <xf numFmtId="164" fontId="12" fillId="0" borderId="20" xfId="210" applyNumberFormat="1" applyFont="1" applyFill="1" applyBorder="1" applyAlignment="1" applyProtection="1">
      <alignment horizontal="center" vertical="center"/>
      <protection/>
    </xf>
    <xf numFmtId="164" fontId="9" fillId="0" borderId="25" xfId="210" applyNumberFormat="1" applyFont="1" applyFill="1" applyBorder="1" applyAlignment="1" applyProtection="1">
      <alignment horizontal="center" vertical="center"/>
      <protection/>
    </xf>
    <xf numFmtId="164" fontId="9" fillId="0" borderId="25" xfId="0" applyNumberFormat="1" applyFont="1" applyFill="1" applyBorder="1" applyAlignment="1">
      <alignment horizontal="center" vertical="center"/>
    </xf>
    <xf numFmtId="164" fontId="9" fillId="0" borderId="25" xfId="206" applyNumberFormat="1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9" fillId="0" borderId="28" xfId="210" applyNumberFormat="1" applyFont="1" applyFill="1" applyBorder="1" applyAlignment="1" applyProtection="1">
      <alignment horizontal="center" vertical="center"/>
      <protection/>
    </xf>
    <xf numFmtId="164" fontId="9" fillId="0" borderId="28" xfId="0" applyNumberFormat="1" applyFont="1" applyFill="1" applyBorder="1" applyAlignment="1">
      <alignment horizontal="center" vertical="center"/>
    </xf>
    <xf numFmtId="164" fontId="9" fillId="0" borderId="28" xfId="206" applyNumberFormat="1" applyFont="1" applyBorder="1" applyAlignment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164" fontId="9" fillId="0" borderId="33" xfId="210" applyNumberFormat="1" applyFont="1" applyFill="1" applyBorder="1" applyAlignment="1" applyProtection="1">
      <alignment horizontal="center" vertical="center"/>
      <protection/>
    </xf>
    <xf numFmtId="164" fontId="9" fillId="0" borderId="33" xfId="0" applyNumberFormat="1" applyFont="1" applyFill="1" applyBorder="1" applyAlignment="1">
      <alignment horizontal="center" vertical="center"/>
    </xf>
    <xf numFmtId="164" fontId="9" fillId="0" borderId="33" xfId="206" applyNumberFormat="1" applyFont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3" fontId="0" fillId="0" borderId="33" xfId="0" applyNumberFormat="1" applyFont="1" applyBorder="1" applyAlignment="1">
      <alignment horizontal="center" vertical="center"/>
    </xf>
    <xf numFmtId="164" fontId="7" fillId="0" borderId="39" xfId="0" applyNumberFormat="1" applyFont="1" applyBorder="1" applyAlignment="1">
      <alignment horizontal="center" vertical="center"/>
    </xf>
    <xf numFmtId="164" fontId="12" fillId="0" borderId="31" xfId="210" applyNumberFormat="1" applyFont="1" applyFill="1" applyBorder="1" applyAlignment="1" applyProtection="1">
      <alignment horizontal="center" vertical="center" wrapText="1"/>
      <protection/>
    </xf>
    <xf numFmtId="164" fontId="12" fillId="0" borderId="90" xfId="210" applyNumberFormat="1" applyFont="1" applyFill="1" applyBorder="1" applyAlignment="1" applyProtection="1">
      <alignment horizontal="center" vertical="center" wrapText="1"/>
      <protection/>
    </xf>
    <xf numFmtId="164" fontId="12" fillId="0" borderId="90" xfId="206" applyNumberFormat="1" applyFont="1" applyBorder="1" applyAlignment="1">
      <alignment horizontal="center" vertical="center" wrapText="1"/>
      <protection/>
    </xf>
    <xf numFmtId="164" fontId="12" fillId="0" borderId="90" xfId="0" applyNumberFormat="1" applyFont="1" applyFill="1" applyBorder="1" applyAlignment="1">
      <alignment horizontal="center" vertical="center" wrapText="1"/>
    </xf>
    <xf numFmtId="49" fontId="55" fillId="0" borderId="0" xfId="210" applyNumberFormat="1" applyFont="1" applyFill="1" applyBorder="1" applyAlignment="1" applyProtection="1">
      <alignment vertical="center"/>
      <protection/>
    </xf>
    <xf numFmtId="49" fontId="55" fillId="0" borderId="0" xfId="210" applyNumberFormat="1" applyFont="1" applyFill="1" applyBorder="1" applyAlignment="1" applyProtection="1">
      <alignment horizontal="left" vertical="center" indent="1"/>
      <protection/>
    </xf>
    <xf numFmtId="49" fontId="12" fillId="0" borderId="20" xfId="210" applyNumberFormat="1" applyFont="1" applyFill="1" applyBorder="1" applyAlignment="1" applyProtection="1">
      <alignment horizontal="center" vertical="center" wrapText="1"/>
      <protection/>
    </xf>
    <xf numFmtId="49" fontId="12" fillId="0" borderId="90" xfId="210" applyNumberFormat="1" applyFont="1" applyFill="1" applyBorder="1" applyAlignment="1" applyProtection="1">
      <alignment horizontal="center" vertical="center" wrapText="1"/>
      <protection/>
    </xf>
    <xf numFmtId="49" fontId="10" fillId="0" borderId="0" xfId="206" applyNumberFormat="1" applyFont="1" applyBorder="1" applyAlignment="1">
      <alignment vertical="center"/>
      <protection/>
    </xf>
    <xf numFmtId="49" fontId="10" fillId="0" borderId="0" xfId="210" applyNumberFormat="1" applyFont="1" applyFill="1" applyBorder="1" applyAlignment="1" applyProtection="1">
      <alignment vertical="center" wrapText="1"/>
      <protection/>
    </xf>
    <xf numFmtId="49" fontId="55" fillId="0" borderId="0" xfId="21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Border="1" applyAlignment="1">
      <alignment/>
    </xf>
    <xf numFmtId="164" fontId="12" fillId="0" borderId="68" xfId="0" applyNumberFormat="1" applyFont="1" applyFill="1" applyBorder="1" applyAlignment="1">
      <alignment horizontal="center" vertical="center" wrapText="1"/>
    </xf>
    <xf numFmtId="164" fontId="12" fillId="0" borderId="93" xfId="0" applyNumberFormat="1" applyFont="1" applyFill="1" applyBorder="1" applyAlignment="1">
      <alignment horizontal="center" vertical="center" wrapText="1"/>
    </xf>
    <xf numFmtId="164" fontId="12" fillId="0" borderId="38" xfId="0" applyNumberFormat="1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164" fontId="12" fillId="0" borderId="59" xfId="210" applyNumberFormat="1" applyFont="1" applyFill="1" applyBorder="1" applyAlignment="1" applyProtection="1">
      <alignment horizontal="center" vertical="center"/>
      <protection/>
    </xf>
    <xf numFmtId="164" fontId="12" fillId="0" borderId="39" xfId="210" applyNumberFormat="1" applyFont="1" applyFill="1" applyBorder="1" applyAlignment="1" applyProtection="1">
      <alignment horizontal="center" vertical="center"/>
      <protection/>
    </xf>
    <xf numFmtId="164" fontId="9" fillId="0" borderId="20" xfId="0" applyNumberFormat="1" applyFont="1" applyFill="1" applyBorder="1" applyAlignment="1">
      <alignment vertical="center" wrapText="1"/>
    </xf>
    <xf numFmtId="0" fontId="7" fillId="0" borderId="59" xfId="213" applyFont="1" applyFill="1" applyBorder="1" applyAlignment="1" applyProtection="1">
      <alignment horizontal="center" vertical="center" wrapText="1"/>
      <protection/>
    </xf>
    <xf numFmtId="164" fontId="0" fillId="0" borderId="63" xfId="213" applyNumberFormat="1" applyFont="1" applyFill="1" applyBorder="1" applyAlignment="1" applyProtection="1">
      <alignment horizontal="right" vertical="center" wrapText="1"/>
      <protection locked="0"/>
    </xf>
    <xf numFmtId="164" fontId="0" fillId="0" borderId="64" xfId="213" applyNumberFormat="1" applyFont="1" applyFill="1" applyBorder="1" applyAlignment="1" applyProtection="1">
      <alignment horizontal="right" vertical="center" wrapText="1"/>
      <protection locked="0"/>
    </xf>
    <xf numFmtId="164" fontId="7" fillId="0" borderId="64" xfId="213" applyNumberFormat="1" applyFont="1" applyFill="1" applyBorder="1" applyAlignment="1" applyProtection="1">
      <alignment horizontal="right" vertical="center" wrapText="1"/>
      <protection/>
    </xf>
    <xf numFmtId="164" fontId="11" fillId="0" borderId="64" xfId="213" applyNumberFormat="1" applyFont="1" applyFill="1" applyBorder="1" applyAlignment="1" applyProtection="1">
      <alignment horizontal="right" vertical="center" wrapText="1"/>
      <protection locked="0"/>
    </xf>
    <xf numFmtId="164" fontId="11" fillId="0" borderId="92" xfId="213" applyNumberFormat="1" applyFont="1" applyFill="1" applyBorder="1" applyAlignment="1" applyProtection="1">
      <alignment horizontal="right" vertical="center" wrapText="1"/>
      <protection locked="0"/>
    </xf>
    <xf numFmtId="0" fontId="0" fillId="0" borderId="30" xfId="213" applyFont="1" applyFill="1" applyBorder="1" applyProtection="1">
      <alignment/>
      <protection/>
    </xf>
    <xf numFmtId="0" fontId="0" fillId="0" borderId="54" xfId="213" applyFont="1" applyFill="1" applyBorder="1" applyProtection="1">
      <alignment/>
      <protection/>
    </xf>
    <xf numFmtId="0" fontId="0" fillId="0" borderId="25" xfId="213" applyFont="1" applyFill="1" applyBorder="1" applyProtection="1">
      <alignment/>
      <protection/>
    </xf>
    <xf numFmtId="0" fontId="0" fillId="0" borderId="26" xfId="213" applyFont="1" applyFill="1" applyBorder="1" applyProtection="1">
      <alignment/>
      <protection/>
    </xf>
    <xf numFmtId="3" fontId="0" fillId="0" borderId="25" xfId="213" applyNumberFormat="1" applyFont="1" applyFill="1" applyBorder="1" applyProtection="1">
      <alignment/>
      <protection/>
    </xf>
    <xf numFmtId="0" fontId="0" fillId="0" borderId="33" xfId="213" applyFont="1" applyFill="1" applyBorder="1" applyProtection="1">
      <alignment/>
      <protection/>
    </xf>
    <xf numFmtId="0" fontId="0" fillId="0" borderId="36" xfId="213" applyFont="1" applyFill="1" applyBorder="1" applyProtection="1">
      <alignment/>
      <protection/>
    </xf>
    <xf numFmtId="0" fontId="7" fillId="0" borderId="20" xfId="213" applyFont="1" applyFill="1" applyBorder="1" applyAlignment="1" applyProtection="1">
      <alignment horizontal="center"/>
      <protection/>
    </xf>
    <xf numFmtId="0" fontId="7" fillId="0" borderId="21" xfId="213" applyFont="1" applyFill="1" applyBorder="1" applyAlignment="1" applyProtection="1">
      <alignment horizontal="center"/>
      <protection/>
    </xf>
    <xf numFmtId="164" fontId="7" fillId="0" borderId="59" xfId="213" applyNumberFormat="1" applyFont="1" applyFill="1" applyBorder="1" applyAlignment="1" applyProtection="1">
      <alignment horizontal="right" vertical="center" wrapText="1"/>
      <protection/>
    </xf>
    <xf numFmtId="164" fontId="0" fillId="0" borderId="64" xfId="213" applyNumberFormat="1" applyFont="1" applyFill="1" applyBorder="1" applyAlignment="1" applyProtection="1">
      <alignment vertical="center" wrapText="1"/>
      <protection locked="0"/>
    </xf>
    <xf numFmtId="164" fontId="0" fillId="0" borderId="92" xfId="213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9" xfId="213" applyNumberFormat="1" applyFont="1" applyFill="1" applyBorder="1" applyAlignment="1" applyProtection="1">
      <alignment horizontal="right" vertical="center" wrapText="1" indent="1"/>
      <protection/>
    </xf>
    <xf numFmtId="164" fontId="0" fillId="0" borderId="94" xfId="213" applyNumberFormat="1" applyFont="1" applyFill="1" applyBorder="1" applyAlignment="1" applyProtection="1">
      <alignment vertical="center" wrapText="1"/>
      <protection/>
    </xf>
    <xf numFmtId="164" fontId="0" fillId="0" borderId="92" xfId="213" applyNumberFormat="1" applyFont="1" applyFill="1" applyBorder="1" applyAlignment="1" applyProtection="1">
      <alignment vertical="center" wrapText="1"/>
      <protection locked="0"/>
    </xf>
    <xf numFmtId="164" fontId="7" fillId="0" borderId="59" xfId="213" applyNumberFormat="1" applyFont="1" applyFill="1" applyBorder="1" applyAlignment="1" applyProtection="1">
      <alignment vertical="center" wrapText="1"/>
      <protection/>
    </xf>
    <xf numFmtId="164" fontId="0" fillId="0" borderId="94" xfId="213" applyNumberFormat="1" applyFont="1" applyFill="1" applyBorder="1" applyAlignment="1" applyProtection="1">
      <alignment vertical="center" wrapText="1"/>
      <protection locked="0"/>
    </xf>
    <xf numFmtId="164" fontId="0" fillId="0" borderId="64" xfId="213" applyNumberFormat="1" applyFont="1" applyFill="1" applyBorder="1" applyAlignment="1" applyProtection="1">
      <alignment vertical="center" wrapText="1"/>
      <protection locked="0"/>
    </xf>
    <xf numFmtId="164" fontId="0" fillId="0" borderId="92" xfId="213" applyNumberFormat="1" applyFont="1" applyFill="1" applyBorder="1" applyAlignment="1" applyProtection="1">
      <alignment vertical="center" wrapText="1"/>
      <protection locked="0"/>
    </xf>
    <xf numFmtId="164" fontId="7" fillId="0" borderId="59" xfId="213" applyNumberFormat="1" applyFont="1" applyFill="1" applyBorder="1" applyAlignment="1" applyProtection="1">
      <alignment vertical="center" wrapText="1"/>
      <protection locked="0"/>
    </xf>
    <xf numFmtId="164" fontId="0" fillId="0" borderId="63" xfId="213" applyNumberFormat="1" applyFont="1" applyFill="1" applyBorder="1" applyAlignment="1" applyProtection="1">
      <alignment vertical="center" wrapText="1"/>
      <protection locked="0"/>
    </xf>
    <xf numFmtId="164" fontId="7" fillId="0" borderId="59" xfId="213" applyNumberFormat="1" applyFont="1" applyFill="1" applyBorder="1" applyAlignment="1" applyProtection="1">
      <alignment vertical="center" wrapText="1"/>
      <protection/>
    </xf>
    <xf numFmtId="164" fontId="0" fillId="0" borderId="63" xfId="213" applyNumberFormat="1" applyFont="1" applyFill="1" applyBorder="1" applyAlignment="1" applyProtection="1">
      <alignment horizontal="right" vertical="center" wrapText="1"/>
      <protection locked="0"/>
    </xf>
    <xf numFmtId="164" fontId="0" fillId="0" borderId="92" xfId="213" applyNumberFormat="1" applyFont="1" applyFill="1" applyBorder="1" applyAlignment="1" applyProtection="1">
      <alignment horizontal="right" vertical="center" wrapText="1"/>
      <protection locked="0"/>
    </xf>
    <xf numFmtId="164" fontId="7" fillId="0" borderId="58" xfId="213" applyNumberFormat="1" applyFont="1" applyFill="1" applyBorder="1" applyAlignment="1" applyProtection="1">
      <alignment horizontal="right" vertical="center" wrapText="1"/>
      <protection locked="0"/>
    </xf>
    <xf numFmtId="164" fontId="0" fillId="0" borderId="63" xfId="213" applyNumberFormat="1" applyFont="1" applyFill="1" applyBorder="1" applyAlignment="1" applyProtection="1">
      <alignment vertical="center" wrapText="1"/>
      <protection/>
    </xf>
    <xf numFmtId="164" fontId="0" fillId="0" borderId="64" xfId="213" applyNumberFormat="1" applyFont="1" applyFill="1" applyBorder="1" applyAlignment="1" applyProtection="1">
      <alignment vertical="center" wrapText="1"/>
      <protection/>
    </xf>
    <xf numFmtId="164" fontId="11" fillId="0" borderId="64" xfId="213" applyNumberFormat="1" applyFont="1" applyFill="1" applyBorder="1" applyAlignment="1" applyProtection="1">
      <alignment vertical="center" wrapText="1"/>
      <protection locked="0"/>
    </xf>
    <xf numFmtId="164" fontId="11" fillId="0" borderId="64" xfId="213" applyNumberFormat="1" applyFont="1" applyFill="1" applyBorder="1" applyAlignment="1" applyProtection="1">
      <alignment vertical="center"/>
      <protection locked="0"/>
    </xf>
    <xf numFmtId="164" fontId="11" fillId="0" borderId="92" xfId="213" applyNumberFormat="1" applyFont="1" applyFill="1" applyBorder="1" applyAlignment="1" applyProtection="1">
      <alignment vertical="center" wrapText="1"/>
      <protection locked="0"/>
    </xf>
    <xf numFmtId="164" fontId="7" fillId="0" borderId="66" xfId="213" applyNumberFormat="1" applyFont="1" applyFill="1" applyBorder="1" applyAlignment="1" applyProtection="1">
      <alignment vertical="center" wrapText="1"/>
      <protection/>
    </xf>
    <xf numFmtId="164" fontId="0" fillId="0" borderId="94" xfId="213" applyNumberFormat="1" applyFont="1" applyFill="1" applyBorder="1" applyAlignment="1" applyProtection="1">
      <alignment vertical="center" wrapText="1"/>
      <protection/>
    </xf>
    <xf numFmtId="164" fontId="12" fillId="0" borderId="59" xfId="0" applyNumberFormat="1" applyFont="1" applyBorder="1" applyAlignment="1" applyProtection="1" quotePrefix="1">
      <alignment vertical="center" wrapText="1"/>
      <protection/>
    </xf>
    <xf numFmtId="3" fontId="0" fillId="0" borderId="26" xfId="213" applyNumberFormat="1" applyFont="1" applyFill="1" applyBorder="1" applyProtection="1">
      <alignment/>
      <protection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58" fillId="0" borderId="41" xfId="0" applyFont="1" applyFill="1" applyBorder="1" applyAlignment="1">
      <alignment vertical="center" wrapText="1"/>
    </xf>
    <xf numFmtId="0" fontId="66" fillId="0" borderId="41" xfId="0" applyFont="1" applyFill="1" applyBorder="1" applyAlignment="1">
      <alignment vertical="center" wrapText="1"/>
    </xf>
    <xf numFmtId="0" fontId="61" fillId="0" borderId="41" xfId="0" applyFont="1" applyFill="1" applyBorder="1" applyAlignment="1">
      <alignment vertical="center" wrapText="1"/>
    </xf>
    <xf numFmtId="0" fontId="66" fillId="0" borderId="42" xfId="0" applyFont="1" applyFill="1" applyBorder="1" applyAlignment="1">
      <alignment vertical="center" wrapText="1"/>
    </xf>
    <xf numFmtId="0" fontId="0" fillId="0" borderId="41" xfId="0" applyFill="1" applyBorder="1" applyAlignment="1" applyProtection="1">
      <alignment horizontal="center" vertical="center" wrapText="1"/>
      <protection/>
    </xf>
    <xf numFmtId="170" fontId="4" fillId="0" borderId="41" xfId="0" applyNumberFormat="1" applyFont="1" applyFill="1" applyBorder="1" applyAlignment="1">
      <alignment horizontal="right" vertical="center" wrapText="1"/>
    </xf>
    <xf numFmtId="170" fontId="58" fillId="0" borderId="41" xfId="0" applyNumberFormat="1" applyFont="1" applyFill="1" applyBorder="1" applyAlignment="1">
      <alignment vertical="center" wrapText="1"/>
    </xf>
    <xf numFmtId="170" fontId="4" fillId="0" borderId="40" xfId="0" applyNumberFormat="1" applyFont="1" applyFill="1" applyBorder="1" applyAlignment="1">
      <alignment horizontal="center" vertical="center" wrapText="1"/>
    </xf>
    <xf numFmtId="170" fontId="4" fillId="0" borderId="41" xfId="0" applyNumberFormat="1" applyFont="1" applyFill="1" applyBorder="1" applyAlignment="1">
      <alignment horizontal="center" vertical="center" wrapText="1"/>
    </xf>
    <xf numFmtId="170" fontId="0" fillId="0" borderId="41" xfId="0" applyNumberFormat="1" applyFont="1" applyFill="1" applyBorder="1" applyAlignment="1">
      <alignment horizontal="right" vertical="center" wrapText="1"/>
    </xf>
    <xf numFmtId="170" fontId="66" fillId="0" borderId="41" xfId="0" applyNumberFormat="1" applyFont="1" applyFill="1" applyBorder="1" applyAlignment="1">
      <alignment vertical="center" wrapText="1"/>
    </xf>
    <xf numFmtId="170" fontId="61" fillId="0" borderId="41" xfId="0" applyNumberFormat="1" applyFont="1" applyFill="1" applyBorder="1" applyAlignment="1">
      <alignment vertical="center" wrapText="1"/>
    </xf>
    <xf numFmtId="170" fontId="66" fillId="0" borderId="42" xfId="0" applyNumberFormat="1" applyFont="1" applyFill="1" applyBorder="1" applyAlignment="1">
      <alignment vertical="center" wrapText="1"/>
    </xf>
    <xf numFmtId="0" fontId="7" fillId="0" borderId="59" xfId="213" applyFont="1" applyFill="1" applyBorder="1" applyAlignment="1" applyProtection="1">
      <alignment horizontal="center" vertical="center" wrapText="1"/>
      <protection/>
    </xf>
    <xf numFmtId="170" fontId="11" fillId="0" borderId="41" xfId="0" applyNumberFormat="1" applyFont="1" applyFill="1" applyBorder="1" applyAlignment="1">
      <alignment vertical="center" wrapText="1"/>
    </xf>
    <xf numFmtId="170" fontId="0" fillId="0" borderId="40" xfId="0" applyNumberFormat="1" applyFont="1" applyFill="1" applyBorder="1" applyAlignment="1">
      <alignment vertical="center" wrapText="1"/>
    </xf>
    <xf numFmtId="170" fontId="11" fillId="0" borderId="41" xfId="0" applyNumberFormat="1" applyFont="1" applyFill="1" applyBorder="1" applyAlignment="1">
      <alignment vertical="center" wrapText="1"/>
    </xf>
    <xf numFmtId="170" fontId="0" fillId="0" borderId="41" xfId="0" applyNumberFormat="1" applyFont="1" applyFill="1" applyBorder="1" applyAlignment="1">
      <alignment vertical="center" wrapText="1"/>
    </xf>
    <xf numFmtId="170" fontId="0" fillId="0" borderId="42" xfId="0" applyNumberFormat="1" applyFont="1" applyFill="1" applyBorder="1" applyAlignment="1">
      <alignment vertical="center" wrapText="1"/>
    </xf>
    <xf numFmtId="170" fontId="0" fillId="0" borderId="39" xfId="0" applyNumberFormat="1" applyFont="1" applyFill="1" applyBorder="1" applyAlignment="1">
      <alignment vertical="center" wrapText="1"/>
    </xf>
    <xf numFmtId="164" fontId="11" fillId="0" borderId="41" xfId="213" applyNumberFormat="1" applyFont="1" applyFill="1" applyBorder="1" applyAlignment="1" applyProtection="1">
      <alignment horizontal="right" vertical="center" wrapText="1"/>
      <protection locked="0"/>
    </xf>
    <xf numFmtId="3" fontId="0" fillId="0" borderId="30" xfId="213" applyNumberFormat="1" applyFont="1" applyFill="1" applyBorder="1" applyProtection="1">
      <alignment/>
      <protection/>
    </xf>
    <xf numFmtId="3" fontId="0" fillId="0" borderId="54" xfId="213" applyNumberFormat="1" applyFont="1" applyFill="1" applyBorder="1" applyProtection="1">
      <alignment/>
      <protection/>
    </xf>
    <xf numFmtId="3" fontId="0" fillId="0" borderId="33" xfId="213" applyNumberFormat="1" applyFont="1" applyFill="1" applyBorder="1" applyProtection="1">
      <alignment/>
      <protection/>
    </xf>
    <xf numFmtId="3" fontId="0" fillId="0" borderId="36" xfId="213" applyNumberFormat="1" applyFont="1" applyFill="1" applyBorder="1" applyProtection="1">
      <alignment/>
      <protection/>
    </xf>
    <xf numFmtId="3" fontId="0" fillId="0" borderId="20" xfId="213" applyNumberFormat="1" applyFont="1" applyFill="1" applyBorder="1" applyProtection="1">
      <alignment/>
      <protection/>
    </xf>
    <xf numFmtId="3" fontId="0" fillId="0" borderId="28" xfId="213" applyNumberFormat="1" applyFont="1" applyFill="1" applyBorder="1" applyProtection="1">
      <alignment/>
      <protection/>
    </xf>
    <xf numFmtId="3" fontId="0" fillId="0" borderId="51" xfId="213" applyNumberFormat="1" applyFont="1" applyFill="1" applyBorder="1" applyProtection="1">
      <alignment/>
      <protection/>
    </xf>
    <xf numFmtId="3" fontId="0" fillId="0" borderId="21" xfId="213" applyNumberFormat="1" applyFont="1" applyFill="1" applyBorder="1" applyProtection="1">
      <alignment/>
      <protection/>
    </xf>
    <xf numFmtId="3" fontId="0" fillId="0" borderId="23" xfId="213" applyNumberFormat="1" applyFont="1" applyFill="1" applyBorder="1" applyProtection="1">
      <alignment/>
      <protection/>
    </xf>
    <xf numFmtId="3" fontId="0" fillId="0" borderId="49" xfId="213" applyNumberFormat="1" applyFont="1" applyFill="1" applyBorder="1" applyProtection="1">
      <alignment/>
      <protection/>
    </xf>
    <xf numFmtId="3" fontId="11" fillId="0" borderId="25" xfId="213" applyNumberFormat="1" applyFont="1" applyFill="1" applyBorder="1" applyProtection="1">
      <alignment/>
      <protection/>
    </xf>
    <xf numFmtId="164" fontId="11" fillId="0" borderId="26" xfId="213" applyNumberFormat="1" applyFont="1" applyFill="1" applyBorder="1" applyAlignment="1" applyProtection="1">
      <alignment vertical="center" wrapText="1"/>
      <protection locked="0"/>
    </xf>
    <xf numFmtId="164" fontId="7" fillId="0" borderId="21" xfId="213" applyNumberFormat="1" applyFont="1" applyFill="1" applyBorder="1" applyAlignment="1" applyProtection="1">
      <alignment vertical="center" wrapText="1"/>
      <protection locked="0"/>
    </xf>
    <xf numFmtId="3" fontId="0" fillId="0" borderId="84" xfId="213" applyNumberFormat="1" applyFont="1" applyFill="1" applyBorder="1" applyProtection="1">
      <alignment/>
      <protection/>
    </xf>
    <xf numFmtId="0" fontId="7" fillId="0" borderId="84" xfId="213" applyFont="1" applyFill="1" applyBorder="1" applyAlignment="1" applyProtection="1">
      <alignment horizontal="center"/>
      <protection/>
    </xf>
    <xf numFmtId="3" fontId="7" fillId="0" borderId="20" xfId="213" applyNumberFormat="1" applyFont="1" applyFill="1" applyBorder="1" applyAlignment="1" applyProtection="1">
      <alignment vertical="center"/>
      <protection/>
    </xf>
    <xf numFmtId="3" fontId="7" fillId="0" borderId="84" xfId="213" applyNumberFormat="1" applyFont="1" applyFill="1" applyBorder="1" applyAlignment="1" applyProtection="1">
      <alignment vertical="center"/>
      <protection/>
    </xf>
    <xf numFmtId="3" fontId="7" fillId="0" borderId="26" xfId="213" applyNumberFormat="1" applyFont="1" applyFill="1" applyBorder="1" applyAlignment="1" applyProtection="1">
      <alignment vertical="center"/>
      <protection/>
    </xf>
    <xf numFmtId="3" fontId="0" fillId="0" borderId="30" xfId="213" applyNumberFormat="1" applyFont="1" applyFill="1" applyBorder="1" applyProtection="1">
      <alignment/>
      <protection/>
    </xf>
    <xf numFmtId="3" fontId="0" fillId="0" borderId="54" xfId="213" applyNumberFormat="1" applyFont="1" applyFill="1" applyBorder="1" applyProtection="1">
      <alignment/>
      <protection/>
    </xf>
    <xf numFmtId="3" fontId="0" fillId="0" borderId="25" xfId="213" applyNumberFormat="1" applyFont="1" applyFill="1" applyBorder="1" applyProtection="1">
      <alignment/>
      <protection/>
    </xf>
    <xf numFmtId="3" fontId="0" fillId="0" borderId="26" xfId="213" applyNumberFormat="1" applyFont="1" applyFill="1" applyBorder="1" applyProtection="1">
      <alignment/>
      <protection/>
    </xf>
    <xf numFmtId="3" fontId="0" fillId="0" borderId="28" xfId="213" applyNumberFormat="1" applyFont="1" applyFill="1" applyBorder="1" applyProtection="1">
      <alignment/>
      <protection/>
    </xf>
    <xf numFmtId="3" fontId="0" fillId="0" borderId="51" xfId="213" applyNumberFormat="1" applyFont="1" applyFill="1" applyBorder="1" applyProtection="1">
      <alignment/>
      <protection/>
    </xf>
    <xf numFmtId="3" fontId="0" fillId="0" borderId="23" xfId="213" applyNumberFormat="1" applyFont="1" applyFill="1" applyBorder="1" applyProtection="1">
      <alignment/>
      <protection/>
    </xf>
    <xf numFmtId="3" fontId="0" fillId="0" borderId="49" xfId="213" applyNumberFormat="1" applyFont="1" applyFill="1" applyBorder="1" applyProtection="1">
      <alignment/>
      <protection/>
    </xf>
    <xf numFmtId="164" fontId="11" fillId="0" borderId="26" xfId="213" applyNumberFormat="1" applyFont="1" applyFill="1" applyBorder="1" applyAlignment="1" applyProtection="1">
      <alignment vertical="center"/>
      <protection locked="0"/>
    </xf>
    <xf numFmtId="3" fontId="0" fillId="0" borderId="32" xfId="213" applyNumberFormat="1" applyFont="1" applyFill="1" applyBorder="1" applyProtection="1">
      <alignment/>
      <protection/>
    </xf>
    <xf numFmtId="3" fontId="11" fillId="0" borderId="26" xfId="213" applyNumberFormat="1" applyFont="1" applyFill="1" applyBorder="1" applyProtection="1">
      <alignment/>
      <protection/>
    </xf>
    <xf numFmtId="3" fontId="7" fillId="0" borderId="93" xfId="0" applyNumberFormat="1" applyFont="1" applyBorder="1" applyAlignment="1">
      <alignment horizontal="center" vertical="center" wrapText="1"/>
    </xf>
    <xf numFmtId="164" fontId="12" fillId="0" borderId="21" xfId="210" applyNumberFormat="1" applyFont="1" applyFill="1" applyBorder="1" applyAlignment="1" applyProtection="1">
      <alignment horizontal="center" vertical="center"/>
      <protection/>
    </xf>
    <xf numFmtId="164" fontId="11" fillId="0" borderId="64" xfId="213" applyNumberFormat="1" applyFont="1" applyFill="1" applyBorder="1" applyAlignment="1" applyProtection="1">
      <alignment horizontal="left" vertical="center" wrapText="1"/>
      <protection locked="0"/>
    </xf>
    <xf numFmtId="164" fontId="11" fillId="0" borderId="92" xfId="213" applyNumberFormat="1" applyFont="1" applyFill="1" applyBorder="1" applyAlignment="1" applyProtection="1">
      <alignment horizontal="left" vertical="center" wrapText="1"/>
      <protection locked="0"/>
    </xf>
    <xf numFmtId="164" fontId="0" fillId="0" borderId="63" xfId="213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4" xfId="213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94" xfId="213" applyNumberFormat="1" applyFont="1" applyFill="1" applyBorder="1" applyAlignment="1" applyProtection="1">
      <alignment horizontal="right" vertical="center" wrapText="1" indent="1"/>
      <protection/>
    </xf>
    <xf numFmtId="164" fontId="0" fillId="0" borderId="94" xfId="213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4" xfId="213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92" xfId="213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9" xfId="213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3" xfId="213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9" xfId="213" applyNumberFormat="1" applyFont="1" applyFill="1" applyBorder="1" applyAlignment="1" applyProtection="1">
      <alignment horizontal="right" vertical="center" wrapText="1" indent="1"/>
      <protection/>
    </xf>
    <xf numFmtId="164" fontId="0" fillId="0" borderId="94" xfId="213" applyNumberFormat="1" applyFont="1" applyFill="1" applyBorder="1" applyAlignment="1" applyProtection="1">
      <alignment horizontal="right" vertical="center" wrapText="1"/>
      <protection locked="0"/>
    </xf>
    <xf numFmtId="164" fontId="0" fillId="0" borderId="92" xfId="213" applyNumberFormat="1" applyFont="1" applyFill="1" applyBorder="1" applyAlignment="1" applyProtection="1">
      <alignment horizontal="right" vertical="center" wrapText="1"/>
      <protection locked="0"/>
    </xf>
    <xf numFmtId="164" fontId="0" fillId="0" borderId="63" xfId="213" applyNumberFormat="1" applyFont="1" applyFill="1" applyBorder="1" applyAlignment="1" applyProtection="1">
      <alignment horizontal="right" vertical="center" wrapText="1" indent="1"/>
      <protection/>
    </xf>
    <xf numFmtId="164" fontId="0" fillId="0" borderId="64" xfId="213" applyNumberFormat="1" applyFont="1" applyFill="1" applyBorder="1" applyAlignment="1" applyProtection="1">
      <alignment horizontal="right" vertical="center" wrapText="1" indent="1"/>
      <protection/>
    </xf>
    <xf numFmtId="164" fontId="11" fillId="0" borderId="64" xfId="213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93" xfId="213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25" xfId="213" applyNumberFormat="1" applyFont="1" applyFill="1" applyBorder="1" applyAlignment="1" applyProtection="1">
      <alignment vertical="center"/>
      <protection/>
    </xf>
    <xf numFmtId="3" fontId="11" fillId="0" borderId="26" xfId="213" applyNumberFormat="1" applyFont="1" applyFill="1" applyBorder="1" applyAlignment="1" applyProtection="1">
      <alignment vertical="center"/>
      <protection/>
    </xf>
    <xf numFmtId="3" fontId="7" fillId="0" borderId="59" xfId="213" applyNumberFormat="1" applyFont="1" applyFill="1" applyBorder="1" applyAlignment="1" applyProtection="1">
      <alignment horizontal="right" vertical="center" wrapText="1"/>
      <protection/>
    </xf>
    <xf numFmtId="3" fontId="7" fillId="0" borderId="21" xfId="213" applyNumberFormat="1" applyFont="1" applyFill="1" applyBorder="1" applyAlignment="1" applyProtection="1">
      <alignment horizontal="right" vertical="center" wrapText="1"/>
      <protection/>
    </xf>
    <xf numFmtId="0" fontId="12" fillId="0" borderId="20" xfId="0" applyFont="1" applyBorder="1" applyAlignment="1" applyProtection="1">
      <alignment vertical="center" wrapText="1"/>
      <protection/>
    </xf>
    <xf numFmtId="164" fontId="7" fillId="0" borderId="84" xfId="213" applyNumberFormat="1" applyFont="1" applyFill="1" applyBorder="1" applyAlignment="1" applyProtection="1">
      <alignment vertical="center" wrapText="1"/>
      <protection/>
    </xf>
    <xf numFmtId="3" fontId="0" fillId="0" borderId="30" xfId="213" applyNumberFormat="1" applyFont="1" applyFill="1" applyBorder="1" applyAlignment="1" applyProtection="1">
      <alignment/>
      <protection/>
    </xf>
    <xf numFmtId="3" fontId="0" fillId="0" borderId="54" xfId="213" applyNumberFormat="1" applyFont="1" applyFill="1" applyBorder="1" applyAlignment="1" applyProtection="1">
      <alignment/>
      <protection/>
    </xf>
    <xf numFmtId="3" fontId="0" fillId="0" borderId="25" xfId="213" applyNumberFormat="1" applyFont="1" applyFill="1" applyBorder="1" applyAlignment="1" applyProtection="1">
      <alignment/>
      <protection/>
    </xf>
    <xf numFmtId="3" fontId="0" fillId="0" borderId="26" xfId="213" applyNumberFormat="1" applyFont="1" applyFill="1" applyBorder="1" applyAlignment="1" applyProtection="1">
      <alignment/>
      <protection/>
    </xf>
    <xf numFmtId="3" fontId="11" fillId="0" borderId="25" xfId="213" applyNumberFormat="1" applyFont="1" applyFill="1" applyBorder="1" applyAlignment="1" applyProtection="1">
      <alignment/>
      <protection/>
    </xf>
    <xf numFmtId="3" fontId="11" fillId="0" borderId="26" xfId="213" applyNumberFormat="1" applyFont="1" applyFill="1" applyBorder="1" applyAlignment="1" applyProtection="1">
      <alignment/>
      <protection/>
    </xf>
    <xf numFmtId="3" fontId="0" fillId="0" borderId="28" xfId="213" applyNumberFormat="1" applyFont="1" applyFill="1" applyBorder="1" applyAlignment="1" applyProtection="1">
      <alignment/>
      <protection/>
    </xf>
    <xf numFmtId="3" fontId="0" fillId="0" borderId="51" xfId="213" applyNumberFormat="1" applyFont="1" applyFill="1" applyBorder="1" applyAlignment="1" applyProtection="1">
      <alignment/>
      <protection/>
    </xf>
    <xf numFmtId="3" fontId="0" fillId="0" borderId="23" xfId="213" applyNumberFormat="1" applyFont="1" applyFill="1" applyBorder="1" applyAlignment="1" applyProtection="1">
      <alignment/>
      <protection/>
    </xf>
    <xf numFmtId="3" fontId="0" fillId="0" borderId="49" xfId="213" applyNumberFormat="1" applyFont="1" applyFill="1" applyBorder="1" applyAlignment="1" applyProtection="1">
      <alignment/>
      <protection/>
    </xf>
    <xf numFmtId="3" fontId="0" fillId="0" borderId="26" xfId="213" applyNumberFormat="1" applyFont="1" applyFill="1" applyBorder="1" applyAlignment="1" applyProtection="1">
      <alignment/>
      <protection/>
    </xf>
    <xf numFmtId="3" fontId="0" fillId="0" borderId="51" xfId="213" applyNumberFormat="1" applyFont="1" applyFill="1" applyBorder="1" applyAlignment="1" applyProtection="1">
      <alignment/>
      <protection/>
    </xf>
    <xf numFmtId="3" fontId="0" fillId="0" borderId="20" xfId="213" applyNumberFormat="1" applyFont="1" applyFill="1" applyBorder="1" applyAlignment="1" applyProtection="1">
      <alignment/>
      <protection/>
    </xf>
    <xf numFmtId="3" fontId="0" fillId="0" borderId="21" xfId="213" applyNumberFormat="1" applyFont="1" applyFill="1" applyBorder="1" applyAlignment="1" applyProtection="1">
      <alignment/>
      <protection/>
    </xf>
    <xf numFmtId="3" fontId="0" fillId="0" borderId="95" xfId="213" applyNumberFormat="1" applyFont="1" applyFill="1" applyBorder="1" applyAlignment="1" applyProtection="1">
      <alignment/>
      <protection/>
    </xf>
    <xf numFmtId="3" fontId="0" fillId="0" borderId="25" xfId="213" applyNumberFormat="1" applyFont="1" applyFill="1" applyBorder="1" applyAlignment="1" applyProtection="1">
      <alignment/>
      <protection/>
    </xf>
    <xf numFmtId="3" fontId="0" fillId="0" borderId="28" xfId="213" applyNumberFormat="1" applyFont="1" applyFill="1" applyBorder="1" applyAlignment="1" applyProtection="1">
      <alignment/>
      <protection/>
    </xf>
    <xf numFmtId="3" fontId="0" fillId="0" borderId="30" xfId="213" applyNumberFormat="1" applyFont="1" applyFill="1" applyBorder="1" applyAlignment="1" applyProtection="1">
      <alignment/>
      <protection/>
    </xf>
    <xf numFmtId="3" fontId="0" fillId="0" borderId="23" xfId="213" applyNumberFormat="1" applyFont="1" applyFill="1" applyBorder="1" applyAlignment="1" applyProtection="1">
      <alignment/>
      <protection/>
    </xf>
    <xf numFmtId="3" fontId="0" fillId="0" borderId="49" xfId="213" applyNumberFormat="1" applyFont="1" applyFill="1" applyBorder="1" applyAlignment="1" applyProtection="1">
      <alignment/>
      <protection/>
    </xf>
    <xf numFmtId="164" fontId="7" fillId="0" borderId="65" xfId="213" applyNumberFormat="1" applyFont="1" applyFill="1" applyBorder="1" applyAlignment="1" applyProtection="1">
      <alignment horizontal="right" vertical="center" wrapText="1" indent="1"/>
      <protection/>
    </xf>
    <xf numFmtId="164" fontId="7" fillId="0" borderId="94" xfId="213" applyNumberFormat="1" applyFont="1" applyFill="1" applyBorder="1" applyAlignment="1" applyProtection="1">
      <alignment horizontal="right" vertical="center" indent="1"/>
      <protection/>
    </xf>
    <xf numFmtId="164" fontId="7" fillId="0" borderId="54" xfId="213" applyNumberFormat="1" applyFont="1" applyFill="1" applyBorder="1" applyAlignment="1" applyProtection="1">
      <alignment horizontal="right" vertical="center" indent="1"/>
      <protection/>
    </xf>
    <xf numFmtId="164" fontId="0" fillId="0" borderId="46" xfId="0" applyNumberFormat="1" applyFont="1" applyFill="1" applyBorder="1" applyAlignment="1" applyProtection="1">
      <alignment vertical="center" wrapText="1"/>
      <protection locked="0"/>
    </xf>
    <xf numFmtId="164" fontId="7" fillId="0" borderId="39" xfId="0" applyNumberFormat="1" applyFont="1" applyFill="1" applyBorder="1" applyAlignment="1" applyProtection="1">
      <alignment horizontal="center" wrapText="1"/>
      <protection/>
    </xf>
    <xf numFmtId="164" fontId="11" fillId="0" borderId="41" xfId="0" applyNumberFormat="1" applyFont="1" applyFill="1" applyBorder="1" applyAlignment="1" applyProtection="1">
      <alignment textRotation="180" wrapText="1"/>
      <protection/>
    </xf>
    <xf numFmtId="164" fontId="11" fillId="0" borderId="42" xfId="0" applyNumberFormat="1" applyFont="1" applyFill="1" applyBorder="1" applyAlignment="1" applyProtection="1">
      <alignment textRotation="180" wrapText="1"/>
      <protection/>
    </xf>
    <xf numFmtId="164" fontId="0" fillId="0" borderId="26" xfId="213" applyNumberFormat="1" applyFont="1" applyFill="1" applyBorder="1" applyAlignment="1" applyProtection="1">
      <alignment horizontal="right" vertical="center" wrapText="1"/>
      <protection/>
    </xf>
    <xf numFmtId="164" fontId="0" fillId="0" borderId="40" xfId="0" applyNumberFormat="1" applyFont="1" applyFill="1" applyBorder="1" applyAlignment="1" applyProtection="1">
      <alignment textRotation="180" wrapText="1"/>
      <protection/>
    </xf>
    <xf numFmtId="164" fontId="0" fillId="0" borderId="41" xfId="0" applyNumberFormat="1" applyFont="1" applyFill="1" applyBorder="1" applyAlignment="1" applyProtection="1">
      <alignment textRotation="180" wrapText="1"/>
      <protection/>
    </xf>
    <xf numFmtId="164" fontId="0" fillId="0" borderId="42" xfId="0" applyNumberFormat="1" applyFont="1" applyFill="1" applyBorder="1" applyAlignment="1" applyProtection="1">
      <alignment textRotation="180" wrapText="1"/>
      <protection/>
    </xf>
    <xf numFmtId="164" fontId="0" fillId="0" borderId="44" xfId="0" applyNumberFormat="1" applyFont="1" applyFill="1" applyBorder="1" applyAlignment="1" applyProtection="1">
      <alignment vertical="center" wrapText="1"/>
      <protection/>
    </xf>
    <xf numFmtId="164" fontId="11" fillId="0" borderId="46" xfId="0" applyNumberFormat="1" applyFont="1" applyFill="1" applyBorder="1" applyAlignment="1" applyProtection="1">
      <alignment vertical="center" wrapText="1"/>
      <protection locked="0"/>
    </xf>
    <xf numFmtId="3" fontId="11" fillId="0" borderId="95" xfId="213" applyNumberFormat="1" applyFont="1" applyFill="1" applyBorder="1" applyAlignment="1" applyProtection="1">
      <alignment/>
      <protection/>
    </xf>
    <xf numFmtId="3" fontId="0" fillId="0" borderId="54" xfId="213" applyNumberFormat="1" applyFont="1" applyFill="1" applyBorder="1" applyAlignment="1" applyProtection="1">
      <alignment vertical="center"/>
      <protection/>
    </xf>
    <xf numFmtId="164" fontId="14" fillId="0" borderId="44" xfId="0" applyNumberFormat="1" applyFont="1" applyFill="1" applyBorder="1" applyAlignment="1" applyProtection="1">
      <alignment horizontal="right" vertical="center" wrapText="1"/>
      <protection/>
    </xf>
    <xf numFmtId="164" fontId="0" fillId="0" borderId="46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40" xfId="0" applyNumberFormat="1" applyFont="1" applyFill="1" applyBorder="1" applyAlignment="1" applyProtection="1">
      <alignment horizontal="right" vertical="center" wrapText="1"/>
      <protection/>
    </xf>
    <xf numFmtId="14" fontId="9" fillId="0" borderId="0" xfId="208" applyNumberFormat="1" applyFont="1" applyFill="1" applyBorder="1" applyAlignment="1">
      <alignment vertical="center"/>
      <protection/>
    </xf>
    <xf numFmtId="0" fontId="9" fillId="0" borderId="0" xfId="208" applyNumberFormat="1" applyFont="1" applyFill="1" applyBorder="1" applyAlignment="1">
      <alignment vertical="center"/>
      <protection/>
    </xf>
    <xf numFmtId="10" fontId="9" fillId="0" borderId="0" xfId="208" applyNumberFormat="1" applyFont="1" applyFill="1" applyBorder="1" applyAlignment="1">
      <alignment vertical="center"/>
      <protection/>
    </xf>
    <xf numFmtId="3" fontId="0" fillId="0" borderId="26" xfId="213" applyNumberFormat="1" applyFont="1" applyFill="1" applyBorder="1" applyAlignment="1" applyProtection="1">
      <alignment vertical="center"/>
      <protection/>
    </xf>
    <xf numFmtId="169" fontId="9" fillId="0" borderId="25" xfId="209" applyNumberFormat="1" applyFont="1" applyBorder="1" applyAlignment="1">
      <alignment horizontal="right" vertical="center"/>
      <protection/>
    </xf>
    <xf numFmtId="3" fontId="0" fillId="0" borderId="25" xfId="213" applyNumberFormat="1" applyFont="1" applyFill="1" applyBorder="1" applyAlignment="1" applyProtection="1">
      <alignment vertical="center"/>
      <protection/>
    </xf>
    <xf numFmtId="164" fontId="12" fillId="0" borderId="21" xfId="208" applyNumberFormat="1" applyFont="1" applyFill="1" applyBorder="1" applyAlignment="1">
      <alignment vertical="center" wrapText="1"/>
      <protection/>
    </xf>
    <xf numFmtId="164" fontId="65" fillId="0" borderId="21" xfId="208" applyNumberFormat="1" applyFont="1" applyFill="1" applyBorder="1" applyAlignment="1">
      <alignment horizontal="right" vertical="center" wrapText="1"/>
      <protection/>
    </xf>
    <xf numFmtId="3" fontId="11" fillId="0" borderId="51" xfId="213" applyNumberFormat="1" applyFont="1" applyFill="1" applyBorder="1" applyProtection="1">
      <alignment/>
      <protection/>
    </xf>
    <xf numFmtId="0" fontId="12" fillId="0" borderId="21" xfId="214" applyFont="1" applyFill="1" applyBorder="1" applyAlignment="1">
      <alignment vertical="center"/>
      <protection/>
    </xf>
    <xf numFmtId="3" fontId="11" fillId="0" borderId="51" xfId="213" applyNumberFormat="1" applyFont="1" applyFill="1" applyBorder="1" applyAlignment="1" applyProtection="1">
      <alignment/>
      <protection/>
    </xf>
    <xf numFmtId="0" fontId="0" fillId="0" borderId="25" xfId="213" applyFont="1" applyFill="1" applyBorder="1" applyAlignment="1" applyProtection="1">
      <alignment horizontal="left" vertical="center" wrapText="1"/>
      <protection/>
    </xf>
    <xf numFmtId="164" fontId="0" fillId="0" borderId="46" xfId="0" applyNumberFormat="1" applyFont="1" applyFill="1" applyBorder="1" applyAlignment="1" applyProtection="1">
      <alignment vertical="center" wrapText="1"/>
      <protection/>
    </xf>
    <xf numFmtId="164" fontId="0" fillId="0" borderId="41" xfId="0" applyNumberFormat="1" applyFont="1" applyFill="1" applyBorder="1" applyAlignment="1" applyProtection="1">
      <alignment wrapText="1"/>
      <protection/>
    </xf>
    <xf numFmtId="0" fontId="51" fillId="0" borderId="96" xfId="212" applyFont="1" applyBorder="1" applyAlignment="1">
      <alignment horizontal="center" vertical="center" wrapText="1"/>
      <protection/>
    </xf>
    <xf numFmtId="0" fontId="74" fillId="0" borderId="75" xfId="0" applyFont="1" applyBorder="1" applyAlignment="1">
      <alignment horizontal="center" vertical="center" wrapText="1"/>
    </xf>
    <xf numFmtId="0" fontId="74" fillId="0" borderId="97" xfId="0" applyFont="1" applyBorder="1" applyAlignment="1">
      <alignment horizontal="center" vertical="center" wrapText="1"/>
    </xf>
    <xf numFmtId="0" fontId="74" fillId="0" borderId="98" xfId="0" applyFont="1" applyBorder="1" applyAlignment="1">
      <alignment horizontal="center" vertical="center" wrapText="1"/>
    </xf>
    <xf numFmtId="0" fontId="74" fillId="0" borderId="57" xfId="0" applyFont="1" applyBorder="1" applyAlignment="1">
      <alignment horizontal="center" vertical="center" wrapText="1"/>
    </xf>
    <xf numFmtId="0" fontId="74" fillId="0" borderId="74" xfId="0" applyFont="1" applyBorder="1" applyAlignment="1">
      <alignment horizontal="center" vertical="center" wrapText="1"/>
    </xf>
    <xf numFmtId="0" fontId="3" fillId="0" borderId="0" xfId="213" applyFont="1" applyFill="1" applyAlignment="1" applyProtection="1">
      <alignment horizontal="center" vertical="center" wrapText="1"/>
      <protection/>
    </xf>
    <xf numFmtId="164" fontId="5" fillId="0" borderId="0" xfId="213" applyNumberFormat="1" applyFont="1" applyFill="1" applyBorder="1" applyAlignment="1" applyProtection="1">
      <alignment horizontal="left" vertical="center"/>
      <protection/>
    </xf>
    <xf numFmtId="164" fontId="4" fillId="0" borderId="0" xfId="213" applyNumberFormat="1" applyFont="1" applyFill="1" applyBorder="1" applyAlignment="1" applyProtection="1">
      <alignment horizontal="center" vertical="center"/>
      <protection/>
    </xf>
    <xf numFmtId="0" fontId="4" fillId="0" borderId="0" xfId="213" applyFont="1" applyFill="1" applyAlignment="1" applyProtection="1">
      <alignment horizontal="center" vertical="center" wrapText="1"/>
      <protection/>
    </xf>
    <xf numFmtId="164" fontId="5" fillId="0" borderId="57" xfId="213" applyNumberFormat="1" applyFont="1" applyFill="1" applyBorder="1" applyAlignment="1" applyProtection="1">
      <alignment horizontal="left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60" xfId="0" applyNumberFormat="1" applyFont="1" applyFill="1" applyBorder="1" applyAlignment="1" applyProtection="1">
      <alignment horizontal="center" vertical="center" wrapText="1"/>
      <protection/>
    </xf>
    <xf numFmtId="164" fontId="7" fillId="0" borderId="91" xfId="0" applyNumberFormat="1" applyFont="1" applyFill="1" applyBorder="1" applyAlignment="1" applyProtection="1">
      <alignment horizontal="center" vertical="center" wrapText="1"/>
      <protection/>
    </xf>
    <xf numFmtId="164" fontId="4" fillId="0" borderId="34" xfId="0" applyNumberFormat="1" applyFont="1" applyFill="1" applyBorder="1" applyAlignment="1" applyProtection="1">
      <alignment horizontal="center" vertical="center" wrapText="1"/>
      <protection/>
    </xf>
    <xf numFmtId="164" fontId="4" fillId="0" borderId="66" xfId="0" applyNumberFormat="1" applyFont="1" applyFill="1" applyBorder="1" applyAlignment="1" applyProtection="1">
      <alignment horizontal="center" vertical="center" wrapText="1"/>
      <protection/>
    </xf>
    <xf numFmtId="164" fontId="4" fillId="0" borderId="84" xfId="0" applyNumberFormat="1" applyFont="1" applyFill="1" applyBorder="1" applyAlignment="1" applyProtection="1">
      <alignment horizontal="center" vertical="center" wrapText="1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161" applyFont="1" applyBorder="1" applyAlignment="1">
      <alignment horizontal="center" vertical="center" wrapText="1"/>
      <protection/>
    </xf>
    <xf numFmtId="0" fontId="51" fillId="0" borderId="0" xfId="161" applyFont="1" applyBorder="1" applyAlignment="1">
      <alignment horizontal="center" vertical="center"/>
      <protection/>
    </xf>
    <xf numFmtId="0" fontId="46" fillId="0" borderId="0" xfId="161" applyFont="1" applyAlignment="1">
      <alignment horizontal="left"/>
      <protection/>
    </xf>
    <xf numFmtId="0" fontId="47" fillId="0" borderId="0" xfId="161" applyFont="1" applyAlignment="1">
      <alignment horizontal="left"/>
      <protection/>
    </xf>
    <xf numFmtId="0" fontId="48" fillId="0" borderId="0" xfId="161" applyFont="1" applyAlignment="1">
      <alignment horizontal="left"/>
      <protection/>
    </xf>
    <xf numFmtId="0" fontId="52" fillId="0" borderId="57" xfId="161" applyFont="1" applyBorder="1" applyAlignment="1">
      <alignment horizontal="right" vertical="center"/>
      <protection/>
    </xf>
    <xf numFmtId="0" fontId="12" fillId="0" borderId="29" xfId="161" applyFont="1" applyBorder="1" applyAlignment="1">
      <alignment horizontal="center" vertical="center" wrapText="1"/>
      <protection/>
    </xf>
    <xf numFmtId="0" fontId="12" fillId="0" borderId="35" xfId="161" applyFont="1" applyBorder="1" applyAlignment="1">
      <alignment horizontal="center" vertical="center" wrapText="1"/>
      <protection/>
    </xf>
    <xf numFmtId="0" fontId="12" fillId="0" borderId="30" xfId="161" applyFont="1" applyBorder="1" applyAlignment="1">
      <alignment horizontal="center" vertical="center" wrapText="1"/>
      <protection/>
    </xf>
    <xf numFmtId="0" fontId="12" fillId="0" borderId="33" xfId="161" applyFont="1" applyBorder="1" applyAlignment="1">
      <alignment horizontal="center" vertical="center" wrapText="1"/>
      <protection/>
    </xf>
    <xf numFmtId="0" fontId="12" fillId="0" borderId="99" xfId="161" applyFont="1" applyBorder="1" applyAlignment="1">
      <alignment horizontal="center" vertical="center"/>
      <protection/>
    </xf>
    <xf numFmtId="0" fontId="12" fillId="0" borderId="30" xfId="161" applyFont="1" applyBorder="1" applyAlignment="1">
      <alignment horizontal="center" vertical="center"/>
      <protection/>
    </xf>
    <xf numFmtId="0" fontId="12" fillId="0" borderId="54" xfId="161" applyFont="1" applyBorder="1" applyAlignment="1">
      <alignment horizontal="center" vertical="center"/>
      <protection/>
    </xf>
    <xf numFmtId="164" fontId="50" fillId="0" borderId="0" xfId="0" applyNumberFormat="1" applyFont="1" applyFill="1" applyAlignment="1">
      <alignment horizontal="center" vertical="center" wrapText="1"/>
    </xf>
    <xf numFmtId="164" fontId="10" fillId="0" borderId="57" xfId="0" applyNumberFormat="1" applyFont="1" applyFill="1" applyBorder="1" applyAlignment="1" applyProtection="1">
      <alignment horizontal="right" wrapText="1"/>
      <protection/>
    </xf>
    <xf numFmtId="0" fontId="12" fillId="0" borderId="94" xfId="175" applyFont="1" applyFill="1" applyBorder="1" applyAlignment="1">
      <alignment horizontal="center" vertical="center"/>
      <protection/>
    </xf>
    <xf numFmtId="0" fontId="12" fillId="0" borderId="61" xfId="175" applyFont="1" applyFill="1" applyBorder="1" applyAlignment="1">
      <alignment horizontal="center" vertical="center"/>
      <protection/>
    </xf>
    <xf numFmtId="0" fontId="12" fillId="0" borderId="62" xfId="175" applyFont="1" applyFill="1" applyBorder="1" applyAlignment="1">
      <alignment horizontal="center" vertical="center"/>
      <protection/>
    </xf>
    <xf numFmtId="0" fontId="12" fillId="0" borderId="25" xfId="175" applyFont="1" applyFill="1" applyBorder="1" applyAlignment="1">
      <alignment horizontal="center" vertical="center" wrapText="1"/>
      <protection/>
    </xf>
    <xf numFmtId="0" fontId="12" fillId="0" borderId="26" xfId="175" applyFont="1" applyFill="1" applyBorder="1" applyAlignment="1">
      <alignment horizontal="center" vertical="center" wrapText="1"/>
      <protection/>
    </xf>
    <xf numFmtId="0" fontId="12" fillId="0" borderId="60" xfId="175" applyFont="1" applyFill="1" applyBorder="1" applyAlignment="1">
      <alignment horizontal="center" vertical="center" wrapText="1"/>
      <protection/>
    </xf>
    <xf numFmtId="0" fontId="12" fillId="0" borderId="46" xfId="175" applyFont="1" applyFill="1" applyBorder="1" applyAlignment="1">
      <alignment horizontal="center" vertical="center" wrapText="1"/>
      <protection/>
    </xf>
    <xf numFmtId="0" fontId="12" fillId="0" borderId="91" xfId="175" applyFont="1" applyFill="1" applyBorder="1" applyAlignment="1">
      <alignment horizontal="center" vertical="center" wrapText="1"/>
      <protection/>
    </xf>
    <xf numFmtId="0" fontId="12" fillId="0" borderId="28" xfId="175" applyFont="1" applyFill="1" applyBorder="1" applyAlignment="1">
      <alignment horizontal="center" vertical="center" wrapText="1"/>
      <protection/>
    </xf>
    <xf numFmtId="0" fontId="12" fillId="0" borderId="30" xfId="175" applyFont="1" applyFill="1" applyBorder="1" applyAlignment="1">
      <alignment horizontal="center" vertical="center" wrapText="1"/>
      <protection/>
    </xf>
    <xf numFmtId="0" fontId="12" fillId="0" borderId="90" xfId="175" applyFont="1" applyFill="1" applyBorder="1" applyAlignment="1">
      <alignment horizontal="center" vertical="center" wrapText="1"/>
      <protection/>
    </xf>
    <xf numFmtId="0" fontId="12" fillId="0" borderId="51" xfId="175" applyFont="1" applyFill="1" applyBorder="1" applyAlignment="1">
      <alignment horizontal="center" vertical="center" wrapText="1"/>
      <protection/>
    </xf>
    <xf numFmtId="0" fontId="53" fillId="0" borderId="0" xfId="153" applyFont="1" applyAlignment="1">
      <alignment horizontal="center" vertical="center" wrapText="1"/>
      <protection/>
    </xf>
    <xf numFmtId="0" fontId="53" fillId="0" borderId="0" xfId="153" applyFont="1" applyAlignment="1">
      <alignment horizontal="center" vertical="center"/>
      <protection/>
    </xf>
    <xf numFmtId="0" fontId="48" fillId="0" borderId="20" xfId="153" applyFont="1" applyBorder="1" applyAlignment="1">
      <alignment horizontal="center" vertical="center" wrapText="1"/>
      <protection/>
    </xf>
    <xf numFmtId="0" fontId="46" fillId="0" borderId="23" xfId="153" applyFont="1" applyBorder="1" applyAlignment="1">
      <alignment horizontal="left" wrapText="1"/>
      <protection/>
    </xf>
    <xf numFmtId="0" fontId="46" fillId="0" borderId="25" xfId="153" applyFont="1" applyBorder="1" applyAlignment="1">
      <alignment horizontal="left" wrapText="1"/>
      <protection/>
    </xf>
    <xf numFmtId="0" fontId="48" fillId="0" borderId="0" xfId="153" applyFont="1" applyAlignment="1">
      <alignment horizontal="center"/>
      <protection/>
    </xf>
    <xf numFmtId="0" fontId="46" fillId="0" borderId="0" xfId="153" applyFont="1" applyAlignment="1">
      <alignment horizontal="center"/>
      <protection/>
    </xf>
    <xf numFmtId="0" fontId="50" fillId="0" borderId="69" xfId="153" applyFont="1" applyBorder="1" applyAlignment="1">
      <alignment horizontal="center"/>
      <protection/>
    </xf>
    <xf numFmtId="0" fontId="50" fillId="0" borderId="56" xfId="153" applyFont="1" applyBorder="1" applyAlignment="1">
      <alignment horizontal="center"/>
      <protection/>
    </xf>
    <xf numFmtId="0" fontId="55" fillId="0" borderId="25" xfId="153" applyFont="1" applyBorder="1" applyAlignment="1">
      <alignment horizontal="left" wrapText="1" indent="1"/>
      <protection/>
    </xf>
    <xf numFmtId="0" fontId="49" fillId="0" borderId="0" xfId="153" applyFont="1" applyBorder="1">
      <alignment/>
      <protection/>
    </xf>
    <xf numFmtId="0" fontId="48" fillId="0" borderId="20" xfId="153" applyFont="1" applyBorder="1" applyAlignment="1">
      <alignment horizontal="left"/>
      <protection/>
    </xf>
    <xf numFmtId="0" fontId="48" fillId="0" borderId="20" xfId="153" applyFont="1" applyBorder="1" applyAlignment="1">
      <alignment/>
      <protection/>
    </xf>
    <xf numFmtId="0" fontId="46" fillId="0" borderId="25" xfId="153" applyFont="1" applyBorder="1" applyAlignment="1">
      <alignment horizontal="left"/>
      <protection/>
    </xf>
    <xf numFmtId="0" fontId="46" fillId="0" borderId="90" xfId="153" applyFont="1" applyBorder="1" applyAlignment="1">
      <alignment horizontal="left"/>
      <protection/>
    </xf>
    <xf numFmtId="0" fontId="46" fillId="0" borderId="65" xfId="153" applyFont="1" applyBorder="1" applyAlignment="1">
      <alignment horizontal="left"/>
      <protection/>
    </xf>
    <xf numFmtId="0" fontId="46" fillId="0" borderId="43" xfId="153" applyFont="1" applyBorder="1" applyAlignment="1">
      <alignment horizontal="left"/>
      <protection/>
    </xf>
    <xf numFmtId="0" fontId="46" fillId="0" borderId="55" xfId="153" applyFont="1" applyBorder="1" applyAlignment="1">
      <alignment horizontal="left"/>
      <protection/>
    </xf>
    <xf numFmtId="0" fontId="50" fillId="0" borderId="0" xfId="212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right"/>
    </xf>
    <xf numFmtId="164" fontId="48" fillId="0" borderId="19" xfId="209" applyNumberFormat="1" applyFont="1" applyBorder="1" applyAlignment="1">
      <alignment horizontal="center" vertical="center"/>
      <protection/>
    </xf>
    <xf numFmtId="164" fontId="48" fillId="0" borderId="19" xfId="209" applyNumberFormat="1" applyFont="1" applyBorder="1" applyAlignment="1">
      <alignment vertical="center"/>
      <protection/>
    </xf>
    <xf numFmtId="164" fontId="12" fillId="0" borderId="30" xfId="209" applyNumberFormat="1" applyFont="1" applyFill="1" applyBorder="1" applyAlignment="1">
      <alignment horizontal="center" vertical="center"/>
      <protection/>
    </xf>
    <xf numFmtId="164" fontId="12" fillId="0" borderId="30" xfId="209" applyNumberFormat="1" applyFont="1" applyBorder="1" applyAlignment="1">
      <alignment horizontal="center" vertical="center"/>
      <protection/>
    </xf>
    <xf numFmtId="164" fontId="12" fillId="0" borderId="30" xfId="209" applyNumberFormat="1" applyFont="1" applyBorder="1" applyAlignment="1">
      <alignment horizontal="center" vertical="center" wrapText="1"/>
      <protection/>
    </xf>
    <xf numFmtId="164" fontId="12" fillId="0" borderId="30" xfId="209" applyNumberFormat="1" applyFont="1" applyBorder="1" applyAlignment="1">
      <alignment vertical="center" wrapText="1"/>
      <protection/>
    </xf>
    <xf numFmtId="164" fontId="12" fillId="0" borderId="21" xfId="209" applyNumberFormat="1" applyFont="1" applyBorder="1" applyAlignment="1">
      <alignment horizontal="center" vertical="center" wrapText="1"/>
      <protection/>
    </xf>
    <xf numFmtId="164" fontId="12" fillId="0" borderId="21" xfId="209" applyNumberFormat="1" applyFont="1" applyBorder="1" applyAlignment="1">
      <alignment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164" fontId="12" fillId="0" borderId="0" xfId="208" applyNumberFormat="1" applyFont="1" applyFill="1" applyBorder="1" applyAlignment="1">
      <alignment horizontal="left" vertical="center" wrapText="1"/>
      <protection/>
    </xf>
    <xf numFmtId="0" fontId="9" fillId="0" borderId="0" xfId="208" applyNumberFormat="1" applyFont="1" applyFill="1" applyBorder="1" applyAlignment="1">
      <alignment horizontal="left" vertical="center"/>
      <protection/>
    </xf>
    <xf numFmtId="164" fontId="9" fillId="0" borderId="0" xfId="208" applyNumberFormat="1" applyFont="1" applyFill="1" applyBorder="1" applyAlignment="1">
      <alignment horizontal="left" vertical="center" wrapText="1"/>
      <protection/>
    </xf>
    <xf numFmtId="10" fontId="9" fillId="0" borderId="0" xfId="208" applyNumberFormat="1" applyFont="1" applyFill="1" applyBorder="1" applyAlignment="1">
      <alignment horizontal="left" vertical="center"/>
      <protection/>
    </xf>
    <xf numFmtId="164" fontId="4" fillId="0" borderId="57" xfId="213" applyNumberFormat="1" applyFont="1" applyFill="1" applyBorder="1" applyAlignment="1" applyProtection="1">
      <alignment horizontal="center" vertical="center"/>
      <protection/>
    </xf>
    <xf numFmtId="3" fontId="51" fillId="0" borderId="0" xfId="0" applyNumberFormat="1" applyFont="1" applyBorder="1" applyAlignment="1">
      <alignment horizontal="center" vertical="center" wrapText="1"/>
    </xf>
    <xf numFmtId="3" fontId="51" fillId="0" borderId="0" xfId="0" applyNumberFormat="1" applyFont="1" applyBorder="1" applyAlignment="1">
      <alignment horizontal="center" vertical="center"/>
    </xf>
    <xf numFmtId="0" fontId="11" fillId="0" borderId="57" xfId="0" applyFont="1" applyBorder="1" applyAlignment="1">
      <alignment horizontal="right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64" fontId="57" fillId="0" borderId="57" xfId="213" applyNumberFormat="1" applyFont="1" applyFill="1" applyBorder="1" applyAlignment="1" applyProtection="1">
      <alignment horizontal="center" vertical="center"/>
      <protection/>
    </xf>
    <xf numFmtId="0" fontId="57" fillId="0" borderId="34" xfId="0" applyFont="1" applyFill="1" applyBorder="1" applyAlignment="1" applyProtection="1">
      <alignment horizontal="center" vertical="center" wrapText="1"/>
      <protection/>
    </xf>
    <xf numFmtId="0" fontId="57" fillId="0" borderId="66" xfId="0" applyFont="1" applyFill="1" applyBorder="1" applyAlignment="1" applyProtection="1">
      <alignment horizontal="center" vertical="center" wrapText="1"/>
      <protection/>
    </xf>
    <xf numFmtId="0" fontId="57" fillId="0" borderId="84" xfId="0" applyFont="1" applyFill="1" applyBorder="1" applyAlignment="1" applyProtection="1">
      <alignment horizontal="center" vertical="center" wrapText="1"/>
      <protection/>
    </xf>
    <xf numFmtId="0" fontId="3" fillId="0" borderId="0" xfId="215" applyFont="1" applyFill="1" applyAlignment="1" applyProtection="1">
      <alignment horizontal="center" vertical="center" wrapText="1"/>
      <protection/>
    </xf>
    <xf numFmtId="0" fontId="3" fillId="0" borderId="0" xfId="215" applyFont="1" applyFill="1" applyAlignment="1" applyProtection="1">
      <alignment horizontal="center" vertical="center"/>
      <protection/>
    </xf>
    <xf numFmtId="0" fontId="5" fillId="0" borderId="90" xfId="215" applyFont="1" applyFill="1" applyBorder="1" applyAlignment="1" applyProtection="1">
      <alignment horizontal="left" vertical="center" indent="1"/>
      <protection/>
    </xf>
    <xf numFmtId="0" fontId="5" fillId="0" borderId="73" xfId="215" applyFont="1" applyFill="1" applyBorder="1" applyAlignment="1" applyProtection="1">
      <alignment horizontal="left" vertical="center" indent="1"/>
      <protection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100" xfId="0" applyFont="1" applyFill="1" applyBorder="1" applyAlignment="1">
      <alignment horizontal="justify" vertical="center" wrapText="1"/>
    </xf>
    <xf numFmtId="0" fontId="51" fillId="0" borderId="0" xfId="214" applyFont="1" applyFill="1" applyBorder="1" applyAlignment="1">
      <alignment horizontal="center" vertical="center" wrapText="1"/>
      <protection/>
    </xf>
    <xf numFmtId="0" fontId="73" fillId="0" borderId="0" xfId="214" applyFont="1" applyFill="1" applyBorder="1" applyAlignment="1">
      <alignment horizontal="center" vertical="center" wrapText="1"/>
      <protection/>
    </xf>
    <xf numFmtId="0" fontId="53" fillId="0" borderId="0" xfId="184" applyFont="1" applyAlignment="1">
      <alignment horizontal="center" vertical="center" wrapText="1"/>
      <protection/>
    </xf>
    <xf numFmtId="0" fontId="53" fillId="0" borderId="0" xfId="184" applyFont="1" applyAlignment="1">
      <alignment horizontal="center" vertical="center"/>
      <protection/>
    </xf>
    <xf numFmtId="0" fontId="53" fillId="0" borderId="0" xfId="184" applyFont="1" applyBorder="1" applyAlignment="1">
      <alignment horizontal="center" vertical="center"/>
      <protection/>
    </xf>
    <xf numFmtId="164" fontId="5" fillId="0" borderId="0" xfId="213" applyNumberFormat="1" applyFont="1" applyFill="1" applyBorder="1" applyAlignment="1" applyProtection="1">
      <alignment horizontal="left"/>
      <protection/>
    </xf>
    <xf numFmtId="0" fontId="3" fillId="0" borderId="0" xfId="213" applyFont="1" applyFill="1" applyAlignment="1" applyProtection="1">
      <alignment horizontal="center" wrapText="1"/>
      <protection/>
    </xf>
    <xf numFmtId="0" fontId="3" fillId="0" borderId="0" xfId="213" applyFont="1" applyFill="1" applyAlignment="1" applyProtection="1">
      <alignment horizontal="center"/>
      <protection/>
    </xf>
    <xf numFmtId="0" fontId="51" fillId="0" borderId="0" xfId="183" applyFont="1" applyAlignment="1">
      <alignment horizontal="center" vertical="center" wrapText="1"/>
      <protection/>
    </xf>
    <xf numFmtId="0" fontId="10" fillId="0" borderId="0" xfId="183" applyFont="1" applyBorder="1" applyAlignment="1">
      <alignment horizontal="right"/>
      <protection/>
    </xf>
    <xf numFmtId="0" fontId="48" fillId="0" borderId="38" xfId="183" applyFont="1" applyBorder="1" applyAlignment="1">
      <alignment horizontal="center" vertical="center" wrapText="1"/>
      <protection/>
    </xf>
    <xf numFmtId="0" fontId="48" fillId="0" borderId="47" xfId="183" applyFont="1" applyBorder="1" applyAlignment="1">
      <alignment horizontal="center" vertical="center" wrapText="1"/>
      <protection/>
    </xf>
    <xf numFmtId="0" fontId="48" fillId="0" borderId="75" xfId="183" applyFont="1" applyBorder="1" applyAlignment="1">
      <alignment horizontal="center" vertical="center" wrapText="1"/>
      <protection/>
    </xf>
    <xf numFmtId="0" fontId="48" fillId="0" borderId="57" xfId="183" applyFont="1" applyBorder="1" applyAlignment="1">
      <alignment horizontal="center" vertical="center" wrapText="1"/>
      <protection/>
    </xf>
    <xf numFmtId="0" fontId="48" fillId="0" borderId="30" xfId="183" applyFont="1" applyBorder="1" applyAlignment="1">
      <alignment horizontal="center" vertical="center" wrapText="1"/>
      <protection/>
    </xf>
    <xf numFmtId="0" fontId="48" fillId="0" borderId="54" xfId="183" applyFont="1" applyBorder="1" applyAlignment="1">
      <alignment horizontal="center" vertical="center" wrapText="1"/>
      <protection/>
    </xf>
    <xf numFmtId="0" fontId="48" fillId="0" borderId="0" xfId="183" applyFont="1" applyAlignment="1">
      <alignment horizontal="center" wrapText="1"/>
      <protection/>
    </xf>
    <xf numFmtId="0" fontId="68" fillId="0" borderId="60" xfId="185" applyFont="1" applyBorder="1" applyAlignment="1">
      <alignment horizontal="center" vertical="center" wrapText="1"/>
      <protection/>
    </xf>
    <xf numFmtId="0" fontId="68" fillId="0" borderId="101" xfId="185" applyFont="1" applyBorder="1" applyAlignment="1">
      <alignment horizontal="center" vertical="center" wrapText="1"/>
      <protection/>
    </xf>
    <xf numFmtId="0" fontId="68" fillId="0" borderId="40" xfId="185" applyFont="1" applyBorder="1" applyAlignment="1">
      <alignment horizontal="center" vertical="center"/>
      <protection/>
    </xf>
    <xf numFmtId="0" fontId="68" fillId="0" borderId="42" xfId="185" applyFont="1" applyBorder="1" applyAlignment="1">
      <alignment horizontal="center" vertical="center"/>
      <protection/>
    </xf>
    <xf numFmtId="0" fontId="53" fillId="0" borderId="0" xfId="185" applyFont="1" applyAlignment="1">
      <alignment horizontal="center" vertical="center" wrapText="1"/>
      <protection/>
    </xf>
    <xf numFmtId="0" fontId="68" fillId="0" borderId="38" xfId="185" applyFont="1" applyBorder="1" applyAlignment="1">
      <alignment horizontal="center" vertical="center"/>
      <protection/>
    </xf>
    <xf numFmtId="0" fontId="68" fillId="0" borderId="47" xfId="185" applyFont="1" applyBorder="1" applyAlignment="1">
      <alignment horizontal="center" vertical="center"/>
      <protection/>
    </xf>
    <xf numFmtId="164" fontId="3" fillId="0" borderId="0" xfId="213" applyNumberFormat="1" applyFont="1" applyFill="1" applyBorder="1" applyAlignment="1" applyProtection="1">
      <alignment horizontal="center" vertical="center" wrapText="1"/>
      <protection/>
    </xf>
  </cellXfs>
  <cellStyles count="225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1. jelölőszín" xfId="33"/>
    <cellStyle name="40% - 1. jelölőszín 2" xfId="34"/>
    <cellStyle name="40% - 2. jelölőszín" xfId="35"/>
    <cellStyle name="40% - 2. jelölőszín 2" xfId="36"/>
    <cellStyle name="40% - 3. jelölőszín" xfId="37"/>
    <cellStyle name="40% - 3. jelölőszín 2" xfId="38"/>
    <cellStyle name="40% - 4. jelölőszín" xfId="39"/>
    <cellStyle name="40% - 4. jelölőszín 2" xfId="40"/>
    <cellStyle name="40% - 5. jelölőszín" xfId="41"/>
    <cellStyle name="40% - 5. jelölőszín 2" xfId="42"/>
    <cellStyle name="40% - 6. jelölőszín" xfId="43"/>
    <cellStyle name="40% - 6. jelölőszín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% - 1. jelölőszín" xfId="51"/>
    <cellStyle name="60% - 1. jelölőszín 2" xfId="52"/>
    <cellStyle name="60% - 2. jelölőszín" xfId="53"/>
    <cellStyle name="60% - 2. jelölőszín 2" xfId="54"/>
    <cellStyle name="60% - 3. jelölőszín" xfId="55"/>
    <cellStyle name="60% - 3. jelölőszín 2" xfId="56"/>
    <cellStyle name="60% - 4. jelölőszín" xfId="57"/>
    <cellStyle name="60% - 4. jelölőszín 2" xfId="58"/>
    <cellStyle name="60% - 5. jelölőszín" xfId="59"/>
    <cellStyle name="60% - 5. jelölőszín 2" xfId="60"/>
    <cellStyle name="60% - 6. jelölőszín" xfId="61"/>
    <cellStyle name="60% - 6. jelölőszín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evitel" xfId="76"/>
    <cellStyle name="Bevitel 2" xfId="77"/>
    <cellStyle name="Calculation" xfId="78"/>
    <cellStyle name="Check Cell" xfId="79"/>
    <cellStyle name="Cím" xfId="80"/>
    <cellStyle name="Cím 2" xfId="81"/>
    <cellStyle name="Címsor 1" xfId="82"/>
    <cellStyle name="Címsor 1 2" xfId="83"/>
    <cellStyle name="Címsor 2" xfId="84"/>
    <cellStyle name="Címsor 2 2" xfId="85"/>
    <cellStyle name="Címsor 3" xfId="86"/>
    <cellStyle name="Címsor 3 2" xfId="87"/>
    <cellStyle name="Címsor 4" xfId="88"/>
    <cellStyle name="Címsor 4 2" xfId="89"/>
    <cellStyle name="Ellenőrzőcella" xfId="90"/>
    <cellStyle name="Ellenőrzőcella 2" xfId="91"/>
    <cellStyle name="Explanatory Text" xfId="92"/>
    <cellStyle name="Comma" xfId="93"/>
    <cellStyle name="Comma [0]" xfId="94"/>
    <cellStyle name="Ezres 10" xfId="95"/>
    <cellStyle name="Ezres 11" xfId="96"/>
    <cellStyle name="Ezres 2" xfId="97"/>
    <cellStyle name="Ezres 2 2" xfId="98"/>
    <cellStyle name="Ezres 2 3" xfId="99"/>
    <cellStyle name="Ezres 3" xfId="100"/>
    <cellStyle name="Ezres 3 2" xfId="101"/>
    <cellStyle name="Ezres 3 3" xfId="102"/>
    <cellStyle name="Ezres 3_2009. évi beszámoló mellékletei 04.14" xfId="103"/>
    <cellStyle name="Ezres 4" xfId="104"/>
    <cellStyle name="Ezres 4 2" xfId="105"/>
    <cellStyle name="Ezres 5" xfId="106"/>
    <cellStyle name="Ezres 6" xfId="107"/>
    <cellStyle name="Ezres 7" xfId="108"/>
    <cellStyle name="Ezres 8" xfId="109"/>
    <cellStyle name="Ezres 9" xfId="110"/>
    <cellStyle name="Ezres 9 2" xfId="111"/>
    <cellStyle name="Figyelmeztetés" xfId="112"/>
    <cellStyle name="Figyelmeztetés 2" xfId="113"/>
    <cellStyle name="Good" xfId="114"/>
    <cellStyle name="Heading 1" xfId="115"/>
    <cellStyle name="Heading 2" xfId="116"/>
    <cellStyle name="Heading 3" xfId="117"/>
    <cellStyle name="Heading 4" xfId="118"/>
    <cellStyle name="Hiperhivatkozás" xfId="119"/>
    <cellStyle name="Hivatkozott cella" xfId="120"/>
    <cellStyle name="Hivatkozott cella 2" xfId="121"/>
    <cellStyle name="Input" xfId="122"/>
    <cellStyle name="Jegyzet" xfId="123"/>
    <cellStyle name="Jegyzet 2" xfId="124"/>
    <cellStyle name="Jelölőszín (1)" xfId="125"/>
    <cellStyle name="Jelölőszín (1) 2" xfId="126"/>
    <cellStyle name="Jelölőszín (2)" xfId="127"/>
    <cellStyle name="Jelölőszín (2) 2" xfId="128"/>
    <cellStyle name="Jelölőszín (3)" xfId="129"/>
    <cellStyle name="Jelölőszín (3) 2" xfId="130"/>
    <cellStyle name="Jelölőszín (4)" xfId="131"/>
    <cellStyle name="Jelölőszín (4) 2" xfId="132"/>
    <cellStyle name="Jelölőszín (5)" xfId="133"/>
    <cellStyle name="Jelölőszín (5) 2" xfId="134"/>
    <cellStyle name="Jelölőszín (6)" xfId="135"/>
    <cellStyle name="Jelölőszín (6) 2" xfId="136"/>
    <cellStyle name="Jó" xfId="137"/>
    <cellStyle name="Jó 2" xfId="138"/>
    <cellStyle name="Kimenet" xfId="139"/>
    <cellStyle name="Kimenet 2" xfId="140"/>
    <cellStyle name="Linked Cell" xfId="141"/>
    <cellStyle name="Magyarázó szöveg" xfId="142"/>
    <cellStyle name="Magyarázó szöveg 2" xfId="143"/>
    <cellStyle name="Már látott hiperhivatkozás" xfId="144"/>
    <cellStyle name="Neutral" xfId="145"/>
    <cellStyle name="Normál 10" xfId="146"/>
    <cellStyle name="Normál 11" xfId="147"/>
    <cellStyle name="Normál 12" xfId="148"/>
    <cellStyle name="Normál 13" xfId="149"/>
    <cellStyle name="Normál 14" xfId="150"/>
    <cellStyle name="Normál 15" xfId="151"/>
    <cellStyle name="Normál 16" xfId="152"/>
    <cellStyle name="Normál 17" xfId="153"/>
    <cellStyle name="Normál 17 2" xfId="154"/>
    <cellStyle name="Normál 17 2 3" xfId="155"/>
    <cellStyle name="Normál 17 2 3 2" xfId="156"/>
    <cellStyle name="Normál 18" xfId="157"/>
    <cellStyle name="Normál 19" xfId="158"/>
    <cellStyle name="Normál 2" xfId="159"/>
    <cellStyle name="Normál 2 2" xfId="160"/>
    <cellStyle name="Normál 2 2 10" xfId="161"/>
    <cellStyle name="Normál 2 2 2" xfId="162"/>
    <cellStyle name="Normál 2 2 3" xfId="163"/>
    <cellStyle name="Normál 2 2 3 2" xfId="164"/>
    <cellStyle name="Normál 2 2_2009. évi beszámoló mellékletei 04.14" xfId="165"/>
    <cellStyle name="Normál 2 3" xfId="166"/>
    <cellStyle name="Normál 2 4" xfId="167"/>
    <cellStyle name="Normál 2 4 2" xfId="168"/>
    <cellStyle name="Normál 2 5" xfId="169"/>
    <cellStyle name="Normál 2_2.sz.melléklet intézmények pontosított 0203" xfId="170"/>
    <cellStyle name="Normál 20" xfId="171"/>
    <cellStyle name="Normál 21" xfId="172"/>
    <cellStyle name="Normál 22" xfId="173"/>
    <cellStyle name="Normál 22 2" xfId="174"/>
    <cellStyle name="Normál 22 3" xfId="175"/>
    <cellStyle name="Normál 22 3 2" xfId="176"/>
    <cellStyle name="Normál 22 3 2 2" xfId="177"/>
    <cellStyle name="Normál 23" xfId="178"/>
    <cellStyle name="Normál 23 2" xfId="179"/>
    <cellStyle name="Normál 24" xfId="180"/>
    <cellStyle name="Normál 25" xfId="181"/>
    <cellStyle name="Normál 25 2" xfId="182"/>
    <cellStyle name="Normál 26" xfId="183"/>
    <cellStyle name="Normál 27" xfId="184"/>
    <cellStyle name="Normál 28" xfId="185"/>
    <cellStyle name="Normál 29" xfId="186"/>
    <cellStyle name="Normál 3" xfId="187"/>
    <cellStyle name="Normál 3 2" xfId="188"/>
    <cellStyle name="Normál 3 3" xfId="189"/>
    <cellStyle name="Normál 3_TGA 2013 2_4_Köztisztaság" xfId="190"/>
    <cellStyle name="Normál 4" xfId="191"/>
    <cellStyle name="Normál 4 2" xfId="192"/>
    <cellStyle name="Normál 4 2 2" xfId="193"/>
    <cellStyle name="Normál 4 2 3" xfId="194"/>
    <cellStyle name="Normál 4_EU támogatott feladatok 0208" xfId="195"/>
    <cellStyle name="Normál 5" xfId="196"/>
    <cellStyle name="Normál 5 2" xfId="197"/>
    <cellStyle name="Normál 5 3" xfId="198"/>
    <cellStyle name="Normál 5 3 2" xfId="199"/>
    <cellStyle name="Normál 6" xfId="200"/>
    <cellStyle name="Normál 7" xfId="201"/>
    <cellStyle name="Normál 7 2" xfId="202"/>
    <cellStyle name="Normál 7 3" xfId="203"/>
    <cellStyle name="Normál 8" xfId="204"/>
    <cellStyle name="Normál 9" xfId="205"/>
    <cellStyle name="Normál_11. KV összesítő 2011.tervegyeztetés lezárt jegyzőkönyvek" xfId="206"/>
    <cellStyle name="Normál_2001 évi terv" xfId="207"/>
    <cellStyle name="Normál_2003 évi kv javaslat" xfId="208"/>
    <cellStyle name="Normál_Függelékek és egyéb táblák 02.06" xfId="209"/>
    <cellStyle name="Normál_Intézményi jegyzőkönyvek 2006  január 2-6 (rendeletbe előkészítő)" xfId="210"/>
    <cellStyle name="Normal_KARSZJ3" xfId="211"/>
    <cellStyle name="Normál_ktgvetés mellékletei 2012 01 20" xfId="212"/>
    <cellStyle name="Normál_KVRENMUNKA" xfId="213"/>
    <cellStyle name="Normál_létszám tájékoztató" xfId="214"/>
    <cellStyle name="Normál_SEGEDLETEK" xfId="215"/>
    <cellStyle name="Normal_tanusitv" xfId="216"/>
    <cellStyle name="Note" xfId="217"/>
    <cellStyle name="Output" xfId="218"/>
    <cellStyle name="Összesen" xfId="219"/>
    <cellStyle name="Összesen 2" xfId="220"/>
    <cellStyle name="Currency" xfId="221"/>
    <cellStyle name="Currency [0]" xfId="222"/>
    <cellStyle name="Pénznem 2" xfId="223"/>
    <cellStyle name="Rossz" xfId="224"/>
    <cellStyle name="Rossz 2" xfId="225"/>
    <cellStyle name="Semleges" xfId="226"/>
    <cellStyle name="Semleges 2" xfId="227"/>
    <cellStyle name="Stílus 1" xfId="228"/>
    <cellStyle name="Számítás" xfId="229"/>
    <cellStyle name="Számítás 2" xfId="230"/>
    <cellStyle name="Percent" xfId="231"/>
    <cellStyle name="Százalék 2" xfId="232"/>
    <cellStyle name="Százalék 2 2" xfId="233"/>
    <cellStyle name="Százalék 3" xfId="234"/>
    <cellStyle name="Százalék 4" xfId="235"/>
    <cellStyle name="Title" xfId="236"/>
    <cellStyle name="Total" xfId="237"/>
    <cellStyle name="Warning Text" xfId="238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externalLink" Target="externalLinks/externalLink7.xml" /><Relationship Id="rId35" Type="http://schemas.openxmlformats.org/officeDocument/2006/relationships/externalLink" Target="externalLinks/externalLink8.xml" /><Relationship Id="rId36" Type="http://schemas.openxmlformats.org/officeDocument/2006/relationships/externalLink" Target="externalLinks/externalLink9.xml" /><Relationship Id="rId37" Type="http://schemas.openxmlformats.org/officeDocument/2006/relationships/externalLink" Target="externalLinks/externalLink10.xml" /><Relationship Id="rId38" Type="http://schemas.openxmlformats.org/officeDocument/2006/relationships/externalLink" Target="externalLinks/externalLink11.xml" /><Relationship Id="rId39" Type="http://schemas.openxmlformats.org/officeDocument/2006/relationships/externalLink" Target="externalLinks/externalLink12.xml" /><Relationship Id="rId40" Type="http://schemas.openxmlformats.org/officeDocument/2006/relationships/externalLink" Target="externalLinks/externalLink13.xml" /><Relationship Id="rId41" Type="http://schemas.openxmlformats.org/officeDocument/2006/relationships/externalLink" Target="externalLinks/externalLink14.xml" /><Relationship Id="rId42" Type="http://schemas.openxmlformats.org/officeDocument/2006/relationships/externalLink" Target="externalLinks/externalLink15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kumentumok\Excel\Menyus\P&#233;nz&#252;gyielemz&#233;s\P&#252;modell\M_V0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-3\adat\Dokumentumok\Dokumentumok\k&#246;lts&#233;gvet&#233;s%202011\ktgvet&#233;s%20mell&#233;kletei%20saj&#225;t%20pldfebr%201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-3\adat\Em&#337;di\Dokumentumok\Munka\2005%20&#233;vi%20el&#337;terjeszt&#233;sek\Dokumentumok\koncepci&#243;2004\SZ&#193;MOLGAT&#193;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zmserver\adat\Em&#337;di\Dokumentumok\Munka\2005%20&#233;vi%20el&#337;terjeszt&#233;sek\Dokumentumok\koncepci&#243;2004\SZ&#193;MOLGAT&#193;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zmserver\adat\Dokumentumok\Dokumentumok\egy&#233;b%20el&#337;terjeszt&#233;sek\2008\ktgvet&#233;si%20rendelet%20mell2008%20v&#233;g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kumentumok\Excel\Menyus\P&#233;nz&#252;gyielemz&#233;s\P&#252;modell\M_V01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nzugy\AppData\Local\Temp\BKTT\T&#225;rsul&#225;s%202017%20k&#246;lts&#233;gvet&#233;s%20mell&#233;kl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ok\Excel\Menyus\P&#233;nz&#252;gyielemz&#233;s\P&#252;modell\M_V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farkasn\LOCALS~1\Temp\Dokumentumok\Excel\Menyus\P&#233;nz&#252;gyielemz&#233;s\P&#252;modell\M_V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azdas&#225;gi%20Igazgat&#243;s&#225;g\PenzugyVIP\Besz&#225;mol&#243;\2009\&#201;ves\Besz&#225;mol&#243;%20t&#225;bl&#225;k\Dokumentumok\Excel\Menyus\P&#233;nz&#252;gyielemz&#233;s\P&#252;modell\M_V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enzugyVIP\T&#243;thHE2002\Excel\Menyus\P&#233;nz&#252;gyielemz&#233;s\P&#252;modell\M_V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umok\Excel\Menyus\P&#233;nz&#252;gyielemz&#233;s\P&#252;modell\M_V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azdas&#225;gi%20Igazgat&#243;s&#225;g\PenzugyVIP\&#193;llami%20t&#225;mogat&#225;s%20ig&#233;nyl&#233;s-%20elsz&#225;mol&#225;s\2012\&#193;llami%20egyeztet&#233;s\2012.%20&#225;llami%20ig&#233;nyl&#233;s%20&#246;sszes&#237;tve%202011.11.18.%20int&#233;zm&#233;nyi%20bont&#225;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ll. tábla"/>
      <sheetName val="1. címrend"/>
      <sheetName val="2. bev-kiad. önk."/>
      <sheetName val="2.a.műk.mérleg"/>
      <sheetName val="2.b.felhalm.mérleg"/>
      <sheetName val="3. ckö ktgvetés"/>
      <sheetName val="4. rkö ktgvetés "/>
      <sheetName val=" 5. bevételek int-ként és létsz"/>
      <sheetName val="6. kiadások int-ként"/>
      <sheetName val="7. felhalm.kiad."/>
      <sheetName val="8. felújítási kiad."/>
      <sheetName val="T.1 ei.felh.ütemterv"/>
      <sheetName val="T.2 céltartalék"/>
      <sheetName val="T.3 közvetett tám."/>
      <sheetName val="T.4 hitelállomány"/>
      <sheetName val="T.5 több éves kih."/>
      <sheetName val="T.6 Össz.normatíva"/>
      <sheetName val="T.7 ph. kiadásai"/>
      <sheetName val="T.8 szociális tábla"/>
      <sheetName val="T.9 kulturális kiad."/>
      <sheetName val="T.10 körny.véd."/>
      <sheetName val="T.11 eu-s projektek"/>
    </sheetNames>
    <sheetDataSet>
      <sheetData sheetId="2">
        <row r="39">
          <cell r="C39">
            <v>3536504</v>
          </cell>
        </row>
        <row r="53">
          <cell r="C53">
            <v>3778085.5096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5">
        <row r="7">
          <cell r="C7">
            <v>145379</v>
          </cell>
        </row>
        <row r="8">
          <cell r="C8">
            <v>477520</v>
          </cell>
        </row>
        <row r="17">
          <cell r="C17">
            <v>1000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1">
        <row r="22">
          <cell r="P22">
            <v>2725</v>
          </cell>
        </row>
        <row r="23">
          <cell r="P23">
            <v>680</v>
          </cell>
        </row>
      </sheetData>
      <sheetData sheetId="5">
        <row r="7">
          <cell r="C7">
            <v>145379</v>
          </cell>
        </row>
        <row r="8">
          <cell r="C8">
            <v>477520</v>
          </cell>
        </row>
        <row r="10">
          <cell r="C10">
            <v>54645</v>
          </cell>
        </row>
        <row r="11">
          <cell r="C11">
            <v>380009</v>
          </cell>
        </row>
        <row r="15">
          <cell r="C15">
            <v>198000</v>
          </cell>
        </row>
        <row r="16">
          <cell r="C16">
            <v>42000</v>
          </cell>
        </row>
        <row r="17">
          <cell r="C17">
            <v>1000</v>
          </cell>
        </row>
        <row r="18">
          <cell r="C18">
            <v>600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 címrend"/>
      <sheetName val="2. bev-kiad. önk."/>
      <sheetName val="2a. műk.mérleg"/>
      <sheetName val="2b.felhalm.mérleg"/>
      <sheetName val="3. ckö ktgvetés"/>
      <sheetName val="4. bevételek int-ként"/>
      <sheetName val="5. kiadások int-ként"/>
      <sheetName val="6. felhalm.kiad."/>
      <sheetName val="7. felújítási kiad."/>
      <sheetName val="T.1 ei.felh.ütemterv"/>
      <sheetName val="T.2 céltartalék"/>
      <sheetName val="T.3 közvetett tám."/>
      <sheetName val="T.4 hitelállomány"/>
      <sheetName val="T.5 több éves kih."/>
      <sheetName val="T.6 norm összesítő"/>
      <sheetName val="T.7 ph. kiadásai"/>
      <sheetName val="T.8 eu-s projekte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 sz. mell"/>
      <sheetName val="4. sz. mell "/>
      <sheetName val="5. sz. mell.  "/>
      <sheetName val="6. sz. mell."/>
      <sheetName val="7. sz. mell."/>
      <sheetName val="8. sz. mell. "/>
      <sheetName val="9. sz. mell"/>
      <sheetName val="9.1. sz. mell"/>
      <sheetName val="9.2. sz. mell"/>
      <sheetName val="10. sz. mell"/>
      <sheetName val="10.1. sz. mell"/>
      <sheetName val="10.2. sz. mell"/>
      <sheetName val="11. sz. mell"/>
      <sheetName val="11.1. sz. mell"/>
      <sheetName val="11.2. sz. mell"/>
      <sheetName val="12. sz. mell"/>
      <sheetName val="13. sz. mell"/>
      <sheetName val="14. sz. mell"/>
      <sheetName val="15. sz. mell"/>
      <sheetName val="16. sz. mell"/>
      <sheetName val="17.sz.mell"/>
    </sheetNames>
    <sheetDataSet>
      <sheetData sheetId="0">
        <row r="17">
          <cell r="B17" t="str">
            <v>Lekötött betétek megszüntetése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áttéradatok"/>
      <sheetName val="Fedölap"/>
      <sheetName val="Ábra_1"/>
      <sheetName val="Ábra_2"/>
      <sheetName val="Ábra_3"/>
      <sheetName val="Ábra_4"/>
      <sheetName val="Kockázat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dóerő 2012. kv törvény"/>
      <sheetName val="1 sz melléklet"/>
      <sheetName val="3 sz melléklet"/>
      <sheetName val="2011. évi végleges"/>
      <sheetName val="2012. évii várható"/>
      <sheetName val="ágazati"/>
      <sheetName val="1.b Kötött "/>
      <sheetName val="1.aa intézményi bontás"/>
      <sheetName val="2012-2011 állami új kalk"/>
      <sheetName val="3. melléklet okt.1."/>
      <sheetName val="Összesítő"/>
      <sheetName val="kd"/>
      <sheetName val="lakos"/>
      <sheetName val="Szolnok Városi Óvodák"/>
      <sheetName val="Kodály"/>
      <sheetName val="Bartók"/>
      <sheetName val="Fiumei"/>
      <sheetName val="Belvárosi"/>
      <sheetName val="Kassai"/>
      <sheetName val="Széchenyi ált."/>
      <sheetName val="II.Rákóczi"/>
      <sheetName val="Szanda"/>
      <sheetName val="Liget úti"/>
      <sheetName val="Kőrösi"/>
      <sheetName val="Szent-Györgyi"/>
      <sheetName val="Verseghy"/>
      <sheetName val="Varga"/>
      <sheetName val="Széchenyi gimn."/>
      <sheetName val="Műszaki Szki."/>
      <sheetName val="Szolgáltatási szki."/>
      <sheetName val="Kollégium"/>
      <sheetName val="Ped.szak.szolg."/>
      <sheetName val="EBIG"/>
      <sheetName val="Szociális"/>
      <sheetName val="EBIG szoc"/>
      <sheetName val="Liget otthon"/>
      <sheetName val="2012. évi várható"/>
    </sheetNames>
    <sheetDataSet>
      <sheetData sheetId="1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C9"/>
  <sheetViews>
    <sheetView zoomScalePageLayoutView="0" workbookViewId="0" topLeftCell="A1">
      <selection activeCell="A10" sqref="A10"/>
    </sheetView>
  </sheetViews>
  <sheetFormatPr defaultColWidth="10.625" defaultRowHeight="12.75"/>
  <cols>
    <col min="1" max="2" width="8.875" style="759" customWidth="1"/>
    <col min="3" max="3" width="73.50390625" style="731" customWidth="1"/>
    <col min="4" max="16384" width="10.625" style="731" customWidth="1"/>
  </cols>
  <sheetData>
    <row r="1" spans="1:3" ht="12.75">
      <c r="A1" s="1079" t="s">
        <v>659</v>
      </c>
      <c r="B1" s="1080"/>
      <c r="C1" s="1081"/>
    </row>
    <row r="2" spans="1:3" ht="41.25" customHeight="1">
      <c r="A2" s="1082"/>
      <c r="B2" s="1083"/>
      <c r="C2" s="1084"/>
    </row>
    <row r="4" spans="1:3" s="760" customFormat="1" ht="31.5">
      <c r="A4" s="773" t="s">
        <v>622</v>
      </c>
      <c r="B4" s="774" t="s">
        <v>623</v>
      </c>
      <c r="C4" s="775" t="s">
        <v>624</v>
      </c>
    </row>
    <row r="5" spans="1:3" s="732" customFormat="1" ht="24" customHeight="1">
      <c r="A5" s="770" t="s">
        <v>625</v>
      </c>
      <c r="B5" s="771"/>
      <c r="C5" s="772" t="s">
        <v>660</v>
      </c>
    </row>
    <row r="6" spans="1:3" s="732" customFormat="1" ht="24" customHeight="1">
      <c r="A6" s="763"/>
      <c r="B6" s="764" t="s">
        <v>10</v>
      </c>
      <c r="C6" s="766"/>
    </row>
    <row r="7" spans="1:3" s="732" customFormat="1" ht="24" customHeight="1">
      <c r="A7" s="763" t="s">
        <v>626</v>
      </c>
      <c r="B7" s="764"/>
      <c r="C7" s="765" t="s">
        <v>661</v>
      </c>
    </row>
    <row r="8" spans="1:3" s="732" customFormat="1" ht="24" customHeight="1">
      <c r="A8" s="767"/>
      <c r="B8" s="768" t="s">
        <v>10</v>
      </c>
      <c r="C8" s="769"/>
    </row>
    <row r="9" spans="1:3" s="732" customFormat="1" ht="19.5" customHeight="1">
      <c r="A9" s="761"/>
      <c r="B9" s="761"/>
      <c r="C9" s="762"/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Q10"/>
  <sheetViews>
    <sheetView zoomScale="89" zoomScaleNormal="89" zoomScalePageLayoutView="0" workbookViewId="0" topLeftCell="A1">
      <selection activeCell="J10" sqref="J10"/>
    </sheetView>
  </sheetViews>
  <sheetFormatPr defaultColWidth="9.00390625" defaultRowHeight="12.75"/>
  <cols>
    <col min="1" max="1" width="41.125" style="243" customWidth="1"/>
    <col min="2" max="8" width="17.00390625" style="243" customWidth="1"/>
    <col min="9" max="9" width="16.00390625" style="243" customWidth="1"/>
    <col min="10" max="10" width="17.00390625" style="243" customWidth="1"/>
    <col min="11" max="11" width="12.875" style="243" customWidth="1"/>
    <col min="12" max="12" width="13.625" style="243" customWidth="1"/>
    <col min="13" max="14" width="12.00390625" style="243" customWidth="1"/>
    <col min="15" max="16384" width="9.375" style="243" customWidth="1"/>
  </cols>
  <sheetData>
    <row r="1" spans="1:14" ht="57.75" customHeight="1">
      <c r="A1" s="1145" t="s">
        <v>678</v>
      </c>
      <c r="B1" s="1145"/>
      <c r="C1" s="1145"/>
      <c r="D1" s="1145"/>
      <c r="E1" s="1145"/>
      <c r="F1" s="1145"/>
      <c r="G1" s="1145"/>
      <c r="H1" s="1145"/>
      <c r="I1" s="1145"/>
      <c r="J1" s="1145"/>
      <c r="K1" s="261"/>
      <c r="L1" s="261"/>
      <c r="M1" s="261"/>
      <c r="N1" s="261"/>
    </row>
    <row r="2" spans="1:15" ht="20.25" customHeigh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1146"/>
      <c r="N2" s="1146"/>
      <c r="O2" s="244"/>
    </row>
    <row r="3" spans="1:17" ht="22.5" customHeight="1">
      <c r="A3" s="255"/>
      <c r="B3" s="252"/>
      <c r="C3" s="252"/>
      <c r="D3" s="252"/>
      <c r="E3" s="252"/>
      <c r="F3" s="252"/>
      <c r="G3" s="252"/>
      <c r="H3" s="252"/>
      <c r="I3" s="252"/>
      <c r="J3" s="262" t="s">
        <v>1</v>
      </c>
      <c r="K3" s="252"/>
      <c r="L3" s="256"/>
      <c r="M3" s="256"/>
      <c r="N3" s="256"/>
      <c r="O3" s="244"/>
      <c r="P3" s="244"/>
      <c r="Q3" s="244"/>
    </row>
    <row r="4" spans="1:17" ht="22.5" customHeight="1">
      <c r="A4" s="1147" t="s">
        <v>266</v>
      </c>
      <c r="B4" s="1149" t="s">
        <v>419</v>
      </c>
      <c r="C4" s="1149"/>
      <c r="D4" s="1149"/>
      <c r="E4" s="1149"/>
      <c r="F4" s="1149" t="s">
        <v>416</v>
      </c>
      <c r="G4" s="1150"/>
      <c r="H4" s="1151" t="s">
        <v>420</v>
      </c>
      <c r="I4" s="1152"/>
      <c r="J4" s="1153" t="s">
        <v>415</v>
      </c>
      <c r="K4" s="252"/>
      <c r="L4" s="253"/>
      <c r="M4" s="253"/>
      <c r="N4" s="256"/>
      <c r="O4" s="244"/>
      <c r="P4" s="244"/>
      <c r="Q4" s="244"/>
    </row>
    <row r="5" spans="1:17" ht="62.25" customHeight="1">
      <c r="A5" s="1148"/>
      <c r="B5" s="257" t="s">
        <v>421</v>
      </c>
      <c r="C5" s="257" t="s">
        <v>417</v>
      </c>
      <c r="D5" s="258" t="s">
        <v>422</v>
      </c>
      <c r="E5" s="257" t="s">
        <v>417</v>
      </c>
      <c r="F5" s="258" t="s">
        <v>416</v>
      </c>
      <c r="G5" s="257" t="s">
        <v>417</v>
      </c>
      <c r="H5" s="257" t="s">
        <v>423</v>
      </c>
      <c r="I5" s="257" t="s">
        <v>417</v>
      </c>
      <c r="J5" s="1154"/>
      <c r="K5" s="254"/>
      <c r="L5" s="254"/>
      <c r="M5" s="254"/>
      <c r="N5" s="256"/>
      <c r="O5" s="244"/>
      <c r="P5" s="244"/>
      <c r="Q5" s="244"/>
    </row>
    <row r="6" spans="1:10" ht="32.25" customHeight="1">
      <c r="A6" s="259" t="s">
        <v>660</v>
      </c>
      <c r="B6" s="245"/>
      <c r="C6" s="246">
        <f>B6/J6</f>
        <v>0</v>
      </c>
      <c r="D6" s="1068">
        <v>28037629</v>
      </c>
      <c r="E6" s="1069">
        <f>D6/J6*100</f>
        <v>14.29285075582745</v>
      </c>
      <c r="F6" s="245">
        <v>168127779</v>
      </c>
      <c r="G6" s="246">
        <f>F6/J6*100</f>
        <v>85.70714924417256</v>
      </c>
      <c r="H6" s="245"/>
      <c r="I6" s="246"/>
      <c r="J6" s="247">
        <f>B6+D6+F6+H6</f>
        <v>196165408</v>
      </c>
    </row>
    <row r="7" spans="1:10" ht="27" customHeight="1">
      <c r="A7" s="260" t="s">
        <v>661</v>
      </c>
      <c r="B7" s="245">
        <v>20673184</v>
      </c>
      <c r="C7" s="246">
        <f>B7/J7*100</f>
        <v>54.03295309088584</v>
      </c>
      <c r="D7" s="245">
        <v>196420</v>
      </c>
      <c r="E7" s="245"/>
      <c r="F7" s="245">
        <v>106000</v>
      </c>
      <c r="G7" s="246">
        <f>F7/J7*100</f>
        <v>0.27704939053577327</v>
      </c>
      <c r="H7" s="245">
        <v>17284722</v>
      </c>
      <c r="I7" s="246">
        <f>H7/J7*100</f>
        <v>45.17661977056861</v>
      </c>
      <c r="J7" s="247">
        <f>B7+D7+F7+H7</f>
        <v>38260326</v>
      </c>
    </row>
    <row r="8" spans="1:10" ht="40.5" customHeight="1">
      <c r="A8" s="250" t="s">
        <v>424</v>
      </c>
      <c r="B8" s="248">
        <f>B7</f>
        <v>20673184</v>
      </c>
      <c r="C8" s="248">
        <f aca="true" t="shared" si="0" ref="C8:J8">C7</f>
        <v>54.03295309088584</v>
      </c>
      <c r="D8" s="248">
        <f t="shared" si="0"/>
        <v>196420</v>
      </c>
      <c r="E8" s="248">
        <f t="shared" si="0"/>
        <v>0</v>
      </c>
      <c r="F8" s="248">
        <f t="shared" si="0"/>
        <v>106000</v>
      </c>
      <c r="G8" s="248">
        <f t="shared" si="0"/>
        <v>0.27704939053577327</v>
      </c>
      <c r="H8" s="248">
        <f t="shared" si="0"/>
        <v>17284722</v>
      </c>
      <c r="I8" s="248">
        <f t="shared" si="0"/>
        <v>45.17661977056861</v>
      </c>
      <c r="J8" s="249">
        <f t="shared" si="0"/>
        <v>38260326</v>
      </c>
    </row>
    <row r="9" spans="1:10" ht="42.75" customHeight="1">
      <c r="A9" s="250" t="s">
        <v>725</v>
      </c>
      <c r="B9" s="248">
        <f>B6</f>
        <v>0</v>
      </c>
      <c r="C9" s="248">
        <f aca="true" t="shared" si="1" ref="C9:J9">C6</f>
        <v>0</v>
      </c>
      <c r="D9" s="248">
        <f t="shared" si="1"/>
        <v>28037629</v>
      </c>
      <c r="E9" s="248">
        <f t="shared" si="1"/>
        <v>14.29285075582745</v>
      </c>
      <c r="F9" s="248">
        <f t="shared" si="1"/>
        <v>168127779</v>
      </c>
      <c r="G9" s="248">
        <f t="shared" si="1"/>
        <v>85.70714924417256</v>
      </c>
      <c r="H9" s="248">
        <f t="shared" si="1"/>
        <v>0</v>
      </c>
      <c r="I9" s="248">
        <f t="shared" si="1"/>
        <v>0</v>
      </c>
      <c r="J9" s="249">
        <f t="shared" si="1"/>
        <v>196165408</v>
      </c>
    </row>
    <row r="10" spans="1:10" ht="59.25" customHeight="1">
      <c r="A10" s="250" t="s">
        <v>425</v>
      </c>
      <c r="B10" s="248">
        <f>SUM(B8:B9)</f>
        <v>20673184</v>
      </c>
      <c r="C10" s="251">
        <f>ROUND(B10/J10*100,2)</f>
        <v>9.52</v>
      </c>
      <c r="D10" s="248">
        <f>SUM(D8:D9)</f>
        <v>28234049</v>
      </c>
      <c r="E10" s="251">
        <f>ROUND(D10/J10*100,2)</f>
        <v>13</v>
      </c>
      <c r="F10" s="248">
        <f>SUM(F8:F9)</f>
        <v>168233779</v>
      </c>
      <c r="G10" s="251">
        <f>ROUND((F10/J10)*100,2)</f>
        <v>77.48</v>
      </c>
      <c r="H10" s="248">
        <f>H8+H9</f>
        <v>17284722</v>
      </c>
      <c r="I10" s="251">
        <f>H10/J10*100</f>
        <v>7.960136982321885</v>
      </c>
      <c r="J10" s="249">
        <f>SUM(F10,D10,B10)</f>
        <v>217141012</v>
      </c>
    </row>
  </sheetData>
  <sheetProtection/>
  <mergeCells count="7">
    <mergeCell ref="A1:J1"/>
    <mergeCell ref="M2:N2"/>
    <mergeCell ref="A4:A5"/>
    <mergeCell ref="B4:E4"/>
    <mergeCell ref="F4:G4"/>
    <mergeCell ref="H4:I4"/>
    <mergeCell ref="J4:J5"/>
  </mergeCells>
  <printOptions horizontalCentered="1"/>
  <pageMargins left="0.3937007874015748" right="0.3937007874015748" top="1.3779527559055118" bottom="0.984251968503937" header="0.7874015748031497" footer="0.7874015748031497"/>
  <pageSetup horizontalDpi="600" verticalDpi="600" orientation="landscape" paperSize="9" scale="79" r:id="rId1"/>
  <headerFooter alignWithMargins="0">
    <oddHeader>&amp;R&amp;"Times New Roman CE,Félkövér dőlt"&amp;11 7. melléklet a ...../2017.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K67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34.875" style="264" customWidth="1"/>
    <col min="2" max="6" width="16.50390625" style="264" customWidth="1"/>
    <col min="7" max="7" width="13.875" style="264" customWidth="1"/>
    <col min="8" max="16384" width="9.375" style="264" customWidth="1"/>
  </cols>
  <sheetData>
    <row r="1" spans="1:7" ht="39.75" customHeight="1">
      <c r="A1" s="1155" t="s">
        <v>663</v>
      </c>
      <c r="B1" s="1155"/>
      <c r="C1" s="1155"/>
      <c r="D1" s="1155"/>
      <c r="E1" s="1155"/>
      <c r="F1" s="1155"/>
      <c r="G1" s="263"/>
    </row>
    <row r="2" spans="1:7" ht="16.5" customHeight="1">
      <c r="A2" s="265"/>
      <c r="B2" s="1156"/>
      <c r="C2" s="1156"/>
      <c r="D2" s="266"/>
      <c r="E2" s="266"/>
      <c r="F2" s="266"/>
      <c r="G2" s="266"/>
    </row>
    <row r="3" spans="1:11" ht="15.75" customHeight="1">
      <c r="A3" s="267" t="s">
        <v>426</v>
      </c>
      <c r="B3" s="1157" t="s">
        <v>745</v>
      </c>
      <c r="C3" s="1157"/>
      <c r="D3" s="1157"/>
      <c r="E3" s="1157"/>
      <c r="F3" s="1157"/>
      <c r="G3" s="270"/>
      <c r="H3" s="271"/>
      <c r="I3" s="271"/>
      <c r="J3" s="271"/>
      <c r="K3" s="271"/>
    </row>
    <row r="4" spans="1:11" ht="15" customHeight="1">
      <c r="A4" s="267" t="s">
        <v>427</v>
      </c>
      <c r="B4" s="1157" t="s">
        <v>744</v>
      </c>
      <c r="C4" s="1157"/>
      <c r="D4" s="1157"/>
      <c r="E4" s="1157"/>
      <c r="F4" s="1157"/>
      <c r="G4" s="272"/>
      <c r="H4" s="271"/>
      <c r="I4" s="271"/>
      <c r="J4" s="271"/>
      <c r="K4" s="271"/>
    </row>
    <row r="5" spans="1:11" ht="15.75" customHeight="1">
      <c r="A5" s="267" t="s">
        <v>587</v>
      </c>
      <c r="B5" s="328"/>
      <c r="C5" s="325"/>
      <c r="D5" s="325"/>
      <c r="E5" s="325"/>
      <c r="F5" s="325"/>
      <c r="G5" s="273"/>
      <c r="H5" s="271"/>
      <c r="I5" s="271"/>
      <c r="J5" s="271"/>
      <c r="K5" s="271"/>
    </row>
    <row r="6" spans="1:11" ht="15.75" customHeight="1">
      <c r="A6" s="267" t="s">
        <v>586</v>
      </c>
      <c r="B6" s="1159" t="s">
        <v>746</v>
      </c>
      <c r="C6" s="1159"/>
      <c r="D6" s="1159"/>
      <c r="E6" s="1159"/>
      <c r="F6" s="1159"/>
      <c r="G6" s="273"/>
      <c r="H6" s="271"/>
      <c r="I6" s="271"/>
      <c r="J6" s="271"/>
      <c r="K6" s="271"/>
    </row>
    <row r="7" spans="1:11" ht="15.75" customHeight="1">
      <c r="A7" s="267"/>
      <c r="B7" s="1159" t="s">
        <v>747</v>
      </c>
      <c r="C7" s="1159"/>
      <c r="D7" s="1159"/>
      <c r="E7" s="1159"/>
      <c r="F7" s="1159"/>
      <c r="G7" s="273"/>
      <c r="H7" s="271"/>
      <c r="I7" s="271"/>
      <c r="J7" s="271"/>
      <c r="K7" s="271"/>
    </row>
    <row r="8" spans="1:11" ht="15.75" customHeight="1">
      <c r="A8" s="267"/>
      <c r="B8" s="1159" t="s">
        <v>753</v>
      </c>
      <c r="C8" s="1159"/>
      <c r="D8" s="1159"/>
      <c r="E8" s="1159"/>
      <c r="F8" s="1159"/>
      <c r="G8" s="273"/>
      <c r="H8" s="271"/>
      <c r="I8" s="271"/>
      <c r="J8" s="271"/>
      <c r="K8" s="271"/>
    </row>
    <row r="9" spans="1:11" ht="15.75" customHeight="1">
      <c r="A9" s="267"/>
      <c r="B9" s="1159" t="s">
        <v>748</v>
      </c>
      <c r="C9" s="1159"/>
      <c r="D9" s="1159"/>
      <c r="E9" s="1159"/>
      <c r="F9" s="1159"/>
      <c r="G9" s="273"/>
      <c r="H9" s="271"/>
      <c r="I9" s="271"/>
      <c r="J9" s="271"/>
      <c r="K9" s="271"/>
    </row>
    <row r="10" spans="1:11" ht="15.75" customHeight="1">
      <c r="A10" s="267"/>
      <c r="B10" s="1159" t="s">
        <v>749</v>
      </c>
      <c r="C10" s="1159"/>
      <c r="D10" s="1159"/>
      <c r="E10" s="1159"/>
      <c r="F10" s="1159"/>
      <c r="G10" s="273"/>
      <c r="H10" s="271"/>
      <c r="I10" s="271"/>
      <c r="J10" s="271"/>
      <c r="K10" s="271"/>
    </row>
    <row r="11" spans="1:11" ht="15.75" customHeight="1">
      <c r="A11" s="267"/>
      <c r="B11" s="1159" t="s">
        <v>750</v>
      </c>
      <c r="C11" s="1159"/>
      <c r="D11" s="1159"/>
      <c r="E11" s="1159"/>
      <c r="F11" s="1159"/>
      <c r="G11" s="273"/>
      <c r="H11" s="271"/>
      <c r="I11" s="271"/>
      <c r="J11" s="271"/>
      <c r="K11" s="271"/>
    </row>
    <row r="12" spans="1:11" ht="15.75" customHeight="1">
      <c r="A12" s="267"/>
      <c r="B12" s="1159" t="s">
        <v>751</v>
      </c>
      <c r="C12" s="1159"/>
      <c r="D12" s="1159"/>
      <c r="E12" s="1159"/>
      <c r="F12" s="1159"/>
      <c r="G12" s="273"/>
      <c r="H12" s="271"/>
      <c r="I12" s="271"/>
      <c r="J12" s="271"/>
      <c r="K12" s="271"/>
    </row>
    <row r="13" spans="1:11" ht="15.75" customHeight="1">
      <c r="A13" s="267"/>
      <c r="B13" s="1159" t="s">
        <v>752</v>
      </c>
      <c r="C13" s="1159"/>
      <c r="D13" s="1159"/>
      <c r="E13" s="1159"/>
      <c r="F13" s="1159"/>
      <c r="G13" s="273"/>
      <c r="H13" s="271"/>
      <c r="I13" s="271"/>
      <c r="J13" s="271"/>
      <c r="K13" s="271"/>
    </row>
    <row r="14" spans="1:11" ht="15.75" customHeight="1">
      <c r="A14" s="267"/>
      <c r="B14" s="1159"/>
      <c r="C14" s="1159"/>
      <c r="D14" s="1159"/>
      <c r="E14" s="1159"/>
      <c r="F14" s="1159"/>
      <c r="G14" s="273"/>
      <c r="H14" s="271"/>
      <c r="I14" s="271"/>
      <c r="J14" s="271"/>
      <c r="K14" s="271"/>
    </row>
    <row r="15" spans="1:11" ht="15.75" customHeight="1">
      <c r="A15" s="267"/>
      <c r="B15" s="325"/>
      <c r="C15" s="325"/>
      <c r="D15" s="325"/>
      <c r="E15" s="325"/>
      <c r="F15" s="325"/>
      <c r="G15" s="273"/>
      <c r="H15" s="271"/>
      <c r="I15" s="271"/>
      <c r="J15" s="271"/>
      <c r="K15" s="271"/>
    </row>
    <row r="16" spans="1:11" ht="15.75">
      <c r="A16" s="267" t="s">
        <v>428</v>
      </c>
      <c r="B16" s="1067"/>
      <c r="C16" s="1067"/>
      <c r="D16" s="274"/>
      <c r="E16" s="274"/>
      <c r="F16" s="269"/>
      <c r="G16" s="275"/>
      <c r="H16" s="271"/>
      <c r="I16" s="271"/>
      <c r="J16" s="271"/>
      <c r="K16" s="271"/>
    </row>
    <row r="17" spans="1:11" ht="15.75">
      <c r="A17" s="267" t="s">
        <v>429</v>
      </c>
      <c r="B17" s="1065"/>
      <c r="C17" s="1066"/>
      <c r="D17" s="276"/>
      <c r="E17" s="276"/>
      <c r="F17" s="269"/>
      <c r="G17" s="273"/>
      <c r="H17" s="271"/>
      <c r="I17" s="271"/>
      <c r="J17" s="271"/>
      <c r="K17" s="271"/>
    </row>
    <row r="18" spans="1:11" ht="15.75">
      <c r="A18" s="267" t="s">
        <v>430</v>
      </c>
      <c r="B18" s="1065"/>
      <c r="C18" s="1066"/>
      <c r="D18" s="276"/>
      <c r="E18" s="276"/>
      <c r="F18" s="269"/>
      <c r="G18" s="273"/>
      <c r="H18" s="271"/>
      <c r="I18" s="271"/>
      <c r="J18" s="271"/>
      <c r="K18" s="271"/>
    </row>
    <row r="19" spans="1:11" ht="12.75">
      <c r="A19" s="277"/>
      <c r="B19" s="278"/>
      <c r="C19" s="278"/>
      <c r="D19" s="278"/>
      <c r="E19" s="278"/>
      <c r="F19" s="279" t="s">
        <v>414</v>
      </c>
      <c r="G19" s="273"/>
      <c r="H19" s="271"/>
      <c r="I19" s="271"/>
      <c r="J19" s="271"/>
      <c r="K19" s="271"/>
    </row>
    <row r="20" spans="1:11" ht="38.25">
      <c r="A20" s="280" t="s">
        <v>266</v>
      </c>
      <c r="B20" s="281" t="s">
        <v>431</v>
      </c>
      <c r="C20" s="282" t="s">
        <v>432</v>
      </c>
      <c r="D20" s="283" t="s">
        <v>433</v>
      </c>
      <c r="E20" s="283" t="s">
        <v>583</v>
      </c>
      <c r="F20" s="284" t="s">
        <v>409</v>
      </c>
      <c r="G20" s="273"/>
      <c r="H20" s="271"/>
      <c r="I20" s="271"/>
      <c r="J20" s="271"/>
      <c r="K20" s="271"/>
    </row>
    <row r="21" spans="1:11" ht="12.75">
      <c r="A21" s="285" t="s">
        <v>434</v>
      </c>
      <c r="B21" s="286">
        <f>SUM(B23:B28)</f>
        <v>0</v>
      </c>
      <c r="C21" s="287">
        <f>SUM(C23:C28)</f>
        <v>19886601</v>
      </c>
      <c r="D21" s="287"/>
      <c r="E21" s="287"/>
      <c r="F21" s="288">
        <f>SUM(B21:C21)</f>
        <v>19886601</v>
      </c>
      <c r="G21" s="273"/>
      <c r="H21" s="271"/>
      <c r="I21" s="271"/>
      <c r="J21" s="271"/>
      <c r="K21" s="271"/>
    </row>
    <row r="22" spans="1:11" ht="12.75">
      <c r="A22" s="289" t="s">
        <v>435</v>
      </c>
      <c r="B22" s="290"/>
      <c r="C22" s="290"/>
      <c r="D22" s="290"/>
      <c r="E22" s="290"/>
      <c r="F22" s="291"/>
      <c r="G22" s="273"/>
      <c r="H22" s="271"/>
      <c r="I22" s="271"/>
      <c r="J22" s="271"/>
      <c r="K22" s="271"/>
    </row>
    <row r="23" spans="1:11" ht="12.75">
      <c r="A23" s="292" t="s">
        <v>423</v>
      </c>
      <c r="B23" s="293"/>
      <c r="C23" s="293"/>
      <c r="D23" s="294"/>
      <c r="E23" s="294"/>
      <c r="F23" s="295">
        <f aca="true" t="shared" si="0" ref="F23:F28">SUM(B23:E23)</f>
        <v>0</v>
      </c>
      <c r="G23" s="296"/>
      <c r="H23" s="271"/>
      <c r="I23" s="271"/>
      <c r="J23" s="271"/>
      <c r="K23" s="271"/>
    </row>
    <row r="24" spans="1:11" ht="15" customHeight="1">
      <c r="A24" s="297" t="s">
        <v>436</v>
      </c>
      <c r="B24" s="298"/>
      <c r="C24" s="298">
        <v>19886601</v>
      </c>
      <c r="D24" s="299"/>
      <c r="E24" s="299"/>
      <c r="F24" s="295">
        <f t="shared" si="0"/>
        <v>19886601</v>
      </c>
      <c r="G24" s="272"/>
      <c r="H24" s="271"/>
      <c r="I24" s="271"/>
      <c r="J24" s="271"/>
      <c r="K24" s="271"/>
    </row>
    <row r="25" spans="1:11" ht="25.5">
      <c r="A25" s="297" t="s">
        <v>584</v>
      </c>
      <c r="B25" s="298"/>
      <c r="C25" s="298"/>
      <c r="D25" s="299"/>
      <c r="E25" s="299"/>
      <c r="F25" s="295">
        <f t="shared" si="0"/>
        <v>0</v>
      </c>
      <c r="G25" s="273"/>
      <c r="H25" s="271"/>
      <c r="I25" s="271"/>
      <c r="J25" s="271"/>
      <c r="K25" s="271"/>
    </row>
    <row r="26" spans="1:11" ht="25.5">
      <c r="A26" s="297" t="s">
        <v>585</v>
      </c>
      <c r="B26" s="298"/>
      <c r="C26" s="298"/>
      <c r="D26" s="299"/>
      <c r="E26" s="299"/>
      <c r="F26" s="295">
        <f t="shared" si="0"/>
        <v>0</v>
      </c>
      <c r="G26" s="273"/>
      <c r="H26" s="271"/>
      <c r="I26" s="271"/>
      <c r="J26" s="271"/>
      <c r="K26" s="271"/>
    </row>
    <row r="27" spans="1:11" ht="12.75">
      <c r="A27" s="297" t="s">
        <v>437</v>
      </c>
      <c r="B27" s="298"/>
      <c r="C27" s="298"/>
      <c r="D27" s="299"/>
      <c r="E27" s="299"/>
      <c r="F27" s="295">
        <f t="shared" si="0"/>
        <v>0</v>
      </c>
      <c r="G27" s="273"/>
      <c r="H27" s="271"/>
      <c r="I27" s="271"/>
      <c r="J27" s="271"/>
      <c r="K27" s="271"/>
    </row>
    <row r="28" spans="1:11" ht="12.75">
      <c r="A28" s="301" t="s">
        <v>438</v>
      </c>
      <c r="B28" s="302"/>
      <c r="C28" s="302"/>
      <c r="D28" s="303"/>
      <c r="E28" s="303"/>
      <c r="F28" s="295">
        <f t="shared" si="0"/>
        <v>0</v>
      </c>
      <c r="G28" s="273"/>
      <c r="H28" s="271"/>
      <c r="I28" s="271"/>
      <c r="J28" s="271"/>
      <c r="K28" s="271"/>
    </row>
    <row r="29" spans="1:11" ht="12.75">
      <c r="A29" s="304"/>
      <c r="B29" s="305"/>
      <c r="C29" s="305"/>
      <c r="D29" s="305"/>
      <c r="E29" s="305"/>
      <c r="F29" s="305"/>
      <c r="G29" s="273"/>
      <c r="H29" s="271"/>
      <c r="I29" s="271"/>
      <c r="J29" s="271"/>
      <c r="K29" s="271"/>
    </row>
    <row r="30" spans="1:11" ht="12.75">
      <c r="A30" s="306" t="s">
        <v>439</v>
      </c>
      <c r="B30" s="307">
        <f>SUM(B32:B37)</f>
        <v>0</v>
      </c>
      <c r="C30" s="307">
        <f>SUM(C32:C37)</f>
        <v>0</v>
      </c>
      <c r="D30" s="307">
        <f>SUM(D32:D37)</f>
        <v>0</v>
      </c>
      <c r="E30" s="307">
        <f>SUM(E32:E37)</f>
        <v>0</v>
      </c>
      <c r="F30" s="1071">
        <f>SUM(F32:F37)</f>
        <v>0</v>
      </c>
      <c r="G30" s="273"/>
      <c r="H30" s="271"/>
      <c r="I30" s="271"/>
      <c r="J30" s="271"/>
      <c r="K30" s="271"/>
    </row>
    <row r="31" spans="1:11" ht="12.75">
      <c r="A31" s="289" t="s">
        <v>435</v>
      </c>
      <c r="B31" s="290"/>
      <c r="C31" s="290"/>
      <c r="D31" s="290"/>
      <c r="E31" s="290"/>
      <c r="F31" s="291"/>
      <c r="G31" s="273"/>
      <c r="H31" s="271"/>
      <c r="I31" s="271"/>
      <c r="J31" s="271"/>
      <c r="K31" s="271"/>
    </row>
    <row r="32" spans="1:11" ht="12.75">
      <c r="A32" s="297" t="s">
        <v>440</v>
      </c>
      <c r="B32" s="308"/>
      <c r="C32" s="308"/>
      <c r="D32" s="308"/>
      <c r="E32" s="308"/>
      <c r="F32" s="300">
        <f aca="true" t="shared" si="1" ref="F32:F37">SUM(B32:E32)</f>
        <v>0</v>
      </c>
      <c r="G32" s="273"/>
      <c r="H32" s="271"/>
      <c r="I32" s="271"/>
      <c r="J32" s="271"/>
      <c r="K32" s="271"/>
    </row>
    <row r="33" spans="1:11" ht="25.5">
      <c r="A33" s="297" t="s">
        <v>204</v>
      </c>
      <c r="B33" s="308"/>
      <c r="C33" s="308"/>
      <c r="D33" s="308"/>
      <c r="E33" s="308"/>
      <c r="F33" s="300">
        <f t="shared" si="1"/>
        <v>0</v>
      </c>
      <c r="G33" s="310"/>
      <c r="H33" s="271"/>
      <c r="I33" s="271"/>
      <c r="J33" s="271"/>
      <c r="K33" s="271"/>
    </row>
    <row r="34" spans="1:11" ht="12.75">
      <c r="A34" s="297" t="s">
        <v>441</v>
      </c>
      <c r="B34" s="308"/>
      <c r="C34" s="308"/>
      <c r="D34" s="309"/>
      <c r="E34" s="309"/>
      <c r="F34" s="300">
        <f t="shared" si="1"/>
        <v>0</v>
      </c>
      <c r="G34" s="311"/>
      <c r="H34" s="271"/>
      <c r="I34" s="271"/>
      <c r="J34" s="271"/>
      <c r="K34" s="271"/>
    </row>
    <row r="35" spans="1:11" ht="13.5">
      <c r="A35" s="297" t="s">
        <v>442</v>
      </c>
      <c r="B35" s="308"/>
      <c r="C35" s="308"/>
      <c r="D35" s="309"/>
      <c r="E35" s="309"/>
      <c r="F35" s="300">
        <f t="shared" si="1"/>
        <v>0</v>
      </c>
      <c r="G35" s="270"/>
      <c r="H35" s="271"/>
      <c r="I35" s="271"/>
      <c r="J35" s="271"/>
      <c r="K35" s="271"/>
    </row>
    <row r="36" spans="1:11" ht="12.75">
      <c r="A36" s="297" t="s">
        <v>443</v>
      </c>
      <c r="B36" s="308"/>
      <c r="C36" s="308"/>
      <c r="D36" s="309"/>
      <c r="E36" s="309"/>
      <c r="F36" s="300">
        <f t="shared" si="1"/>
        <v>0</v>
      </c>
      <c r="G36" s="272"/>
      <c r="H36" s="271"/>
      <c r="I36" s="271"/>
      <c r="J36" s="271"/>
      <c r="K36" s="271"/>
    </row>
    <row r="37" spans="1:11" ht="12.75">
      <c r="A37" s="301" t="s">
        <v>233</v>
      </c>
      <c r="B37" s="312"/>
      <c r="C37" s="312"/>
      <c r="D37" s="313"/>
      <c r="E37" s="313"/>
      <c r="F37" s="300">
        <f t="shared" si="1"/>
        <v>0</v>
      </c>
      <c r="G37" s="273"/>
      <c r="H37" s="271"/>
      <c r="I37" s="271"/>
      <c r="J37" s="271"/>
      <c r="K37" s="271"/>
    </row>
    <row r="38" spans="1:11" ht="27">
      <c r="A38" s="663" t="s">
        <v>444</v>
      </c>
      <c r="B38" s="314">
        <f>SUM(B23:B25)</f>
        <v>0</v>
      </c>
      <c r="C38" s="314">
        <f>SUM(C23:C25)</f>
        <v>19886601</v>
      </c>
      <c r="D38" s="314">
        <f>SUM(D23:D25)</f>
        <v>0</v>
      </c>
      <c r="E38" s="314">
        <f>SUM(E23:E25)</f>
        <v>0</v>
      </c>
      <c r="F38" s="1072">
        <f>SUM(F23:F25)</f>
        <v>19886601</v>
      </c>
      <c r="G38" s="275"/>
      <c r="H38" s="271"/>
      <c r="I38" s="271"/>
      <c r="J38" s="271"/>
      <c r="K38" s="271"/>
    </row>
    <row r="39" spans="1:11" ht="27">
      <c r="A39" s="663" t="s">
        <v>445</v>
      </c>
      <c r="B39" s="314">
        <f>SUM(B26)</f>
        <v>0</v>
      </c>
      <c r="C39" s="314">
        <f>SUM(C26)</f>
        <v>0</v>
      </c>
      <c r="D39" s="315"/>
      <c r="E39" s="315"/>
      <c r="F39" s="316">
        <f>SUM(B39:C39)</f>
        <v>0</v>
      </c>
      <c r="G39" s="273"/>
      <c r="H39" s="271"/>
      <c r="I39" s="271"/>
      <c r="J39" s="271"/>
      <c r="K39" s="271"/>
    </row>
    <row r="40" spans="1:11" ht="15">
      <c r="A40" s="317"/>
      <c r="B40" s="318"/>
      <c r="C40" s="318"/>
      <c r="D40" s="318"/>
      <c r="E40" s="318"/>
      <c r="F40" s="319"/>
      <c r="G40" s="273"/>
      <c r="H40" s="271"/>
      <c r="I40" s="271"/>
      <c r="J40" s="271"/>
      <c r="K40" s="271"/>
    </row>
    <row r="41" spans="1:11" ht="12.75">
      <c r="A41" s="267"/>
      <c r="B41" s="1159"/>
      <c r="C41" s="1159"/>
      <c r="D41" s="1159"/>
      <c r="E41" s="1159"/>
      <c r="F41" s="1159"/>
      <c r="G41" s="273"/>
      <c r="H41" s="271"/>
      <c r="I41" s="271"/>
      <c r="J41" s="271"/>
      <c r="K41" s="271"/>
    </row>
    <row r="42" spans="1:11" ht="15.75">
      <c r="A42" s="267"/>
      <c r="B42" s="1159"/>
      <c r="C42" s="1159"/>
      <c r="D42" s="268"/>
      <c r="E42" s="268"/>
      <c r="F42" s="320"/>
      <c r="G42" s="273"/>
      <c r="H42" s="271"/>
      <c r="I42" s="271"/>
      <c r="J42" s="271"/>
      <c r="K42" s="271"/>
    </row>
    <row r="43" spans="1:11" ht="15.75">
      <c r="A43" s="267"/>
      <c r="B43" s="1159"/>
      <c r="C43" s="1159"/>
      <c r="D43" s="268"/>
      <c r="E43" s="268"/>
      <c r="F43" s="320"/>
      <c r="G43" s="273"/>
      <c r="H43" s="271"/>
      <c r="I43" s="271"/>
      <c r="J43" s="271"/>
      <c r="K43" s="271"/>
    </row>
    <row r="44" spans="1:11" ht="15.75">
      <c r="A44" s="267"/>
      <c r="B44" s="1160"/>
      <c r="C44" s="1160"/>
      <c r="D44" s="274"/>
      <c r="E44" s="274"/>
      <c r="F44" s="320"/>
      <c r="G44" s="273"/>
      <c r="H44" s="271"/>
      <c r="I44" s="271"/>
      <c r="J44" s="271"/>
      <c r="K44" s="271"/>
    </row>
    <row r="45" spans="1:11" ht="15.75">
      <c r="A45" s="267"/>
      <c r="B45" s="1158"/>
      <c r="C45" s="1158"/>
      <c r="D45" s="276"/>
      <c r="E45" s="276"/>
      <c r="F45" s="320"/>
      <c r="G45" s="296"/>
      <c r="H45" s="271"/>
      <c r="I45" s="271"/>
      <c r="J45" s="271"/>
      <c r="K45" s="271"/>
    </row>
    <row r="46" spans="1:11" ht="15.75">
      <c r="A46" s="267"/>
      <c r="B46" s="1158"/>
      <c r="C46" s="1158"/>
      <c r="D46" s="276"/>
      <c r="E46" s="276"/>
      <c r="F46" s="320"/>
      <c r="G46" s="272"/>
      <c r="H46" s="271"/>
      <c r="I46" s="271"/>
      <c r="J46" s="271"/>
      <c r="K46" s="271"/>
    </row>
    <row r="47" spans="1:11" ht="12.75">
      <c r="A47" s="278"/>
      <c r="B47" s="278"/>
      <c r="C47" s="278"/>
      <c r="D47" s="278"/>
      <c r="E47" s="278"/>
      <c r="F47" s="321"/>
      <c r="G47" s="273"/>
      <c r="H47" s="271"/>
      <c r="I47" s="271"/>
      <c r="J47" s="271"/>
      <c r="K47" s="271"/>
    </row>
    <row r="48" spans="1:11" ht="12.75">
      <c r="A48" s="322"/>
      <c r="B48" s="323"/>
      <c r="C48" s="322"/>
      <c r="D48" s="322"/>
      <c r="E48" s="322"/>
      <c r="F48" s="322"/>
      <c r="G48" s="273"/>
      <c r="H48" s="271"/>
      <c r="I48" s="271"/>
      <c r="J48" s="271"/>
      <c r="K48" s="271"/>
    </row>
    <row r="49" spans="1:11" ht="12.75">
      <c r="A49" s="323"/>
      <c r="B49" s="324"/>
      <c r="C49" s="324"/>
      <c r="D49" s="324"/>
      <c r="E49" s="324"/>
      <c r="F49" s="324"/>
      <c r="G49" s="273"/>
      <c r="H49" s="271"/>
      <c r="I49" s="271"/>
      <c r="J49" s="271"/>
      <c r="K49" s="271"/>
    </row>
    <row r="50" spans="1:11" ht="12.75">
      <c r="A50" s="325"/>
      <c r="B50" s="325"/>
      <c r="C50" s="325"/>
      <c r="D50" s="325"/>
      <c r="E50" s="325"/>
      <c r="F50" s="325"/>
      <c r="G50" s="273"/>
      <c r="H50" s="271"/>
      <c r="I50" s="271"/>
      <c r="J50" s="271"/>
      <c r="K50" s="271"/>
    </row>
    <row r="51" spans="1:11" ht="12.75">
      <c r="A51" s="268"/>
      <c r="B51" s="326"/>
      <c r="C51" s="326"/>
      <c r="D51" s="326"/>
      <c r="E51" s="326"/>
      <c r="F51" s="326"/>
      <c r="G51" s="273"/>
      <c r="H51" s="271"/>
      <c r="I51" s="271"/>
      <c r="J51" s="271"/>
      <c r="K51" s="271"/>
    </row>
    <row r="52" spans="1:11" ht="12.75">
      <c r="A52" s="268"/>
      <c r="B52" s="326"/>
      <c r="C52" s="326"/>
      <c r="D52" s="326"/>
      <c r="E52" s="326"/>
      <c r="F52" s="326"/>
      <c r="G52" s="273"/>
      <c r="H52" s="271"/>
      <c r="I52" s="271"/>
      <c r="J52" s="271"/>
      <c r="K52" s="271"/>
    </row>
    <row r="53" spans="1:11" ht="12.75">
      <c r="A53" s="268"/>
      <c r="B53" s="326"/>
      <c r="C53" s="326"/>
      <c r="D53" s="326"/>
      <c r="E53" s="326"/>
      <c r="F53" s="326"/>
      <c r="G53" s="273"/>
      <c r="H53" s="271"/>
      <c r="I53" s="271"/>
      <c r="J53" s="271"/>
      <c r="K53" s="271"/>
    </row>
    <row r="54" spans="1:11" ht="12.75">
      <c r="A54" s="268"/>
      <c r="B54" s="326"/>
      <c r="C54" s="326"/>
      <c r="D54" s="326"/>
      <c r="E54" s="326"/>
      <c r="F54" s="326"/>
      <c r="G54" s="273"/>
      <c r="H54" s="271"/>
      <c r="I54" s="271"/>
      <c r="J54" s="271"/>
      <c r="K54" s="271"/>
    </row>
    <row r="55" spans="1:11" ht="12.75">
      <c r="A55" s="268"/>
      <c r="B55" s="326"/>
      <c r="C55" s="326"/>
      <c r="D55" s="326"/>
      <c r="E55" s="326"/>
      <c r="F55" s="326"/>
      <c r="G55" s="310"/>
      <c r="H55" s="271"/>
      <c r="I55" s="271"/>
      <c r="J55" s="271"/>
      <c r="K55" s="271"/>
    </row>
    <row r="56" spans="1:11" ht="15.75">
      <c r="A56" s="268"/>
      <c r="B56" s="326"/>
      <c r="C56" s="326"/>
      <c r="D56" s="326"/>
      <c r="E56" s="326"/>
      <c r="F56" s="326"/>
      <c r="G56" s="327"/>
      <c r="H56" s="271"/>
      <c r="I56" s="271"/>
      <c r="J56" s="271"/>
      <c r="K56" s="271"/>
    </row>
    <row r="57" spans="1:11" ht="12.75">
      <c r="A57" s="268"/>
      <c r="B57" s="326"/>
      <c r="C57" s="326"/>
      <c r="D57" s="326"/>
      <c r="E57" s="326"/>
      <c r="F57" s="326"/>
      <c r="G57" s="310"/>
      <c r="H57" s="271"/>
      <c r="I57" s="271"/>
      <c r="J57" s="271"/>
      <c r="K57" s="271"/>
    </row>
    <row r="58" spans="1:11" ht="12.75">
      <c r="A58" s="323"/>
      <c r="B58" s="328"/>
      <c r="C58" s="328"/>
      <c r="D58" s="328"/>
      <c r="E58" s="328"/>
      <c r="F58" s="328"/>
      <c r="G58" s="329"/>
      <c r="H58" s="271"/>
      <c r="I58" s="271"/>
      <c r="J58" s="330"/>
      <c r="K58" s="271"/>
    </row>
    <row r="59" spans="1:11" ht="12.75">
      <c r="A59" s="325"/>
      <c r="B59" s="325"/>
      <c r="C59" s="325"/>
      <c r="D59" s="325"/>
      <c r="E59" s="325"/>
      <c r="F59" s="325"/>
      <c r="G59" s="331"/>
      <c r="H59" s="271"/>
      <c r="I59" s="271"/>
      <c r="J59" s="271"/>
      <c r="K59" s="271"/>
    </row>
    <row r="60" spans="1:11" ht="12.75">
      <c r="A60" s="268"/>
      <c r="B60" s="332"/>
      <c r="C60" s="332"/>
      <c r="D60" s="332"/>
      <c r="E60" s="332"/>
      <c r="F60" s="326"/>
      <c r="G60" s="331"/>
      <c r="H60" s="271"/>
      <c r="I60" s="271"/>
      <c r="J60" s="271"/>
      <c r="K60" s="271"/>
    </row>
    <row r="61" spans="1:11" ht="12.75">
      <c r="A61" s="268"/>
      <c r="B61" s="332"/>
      <c r="C61" s="332"/>
      <c r="D61" s="332"/>
      <c r="E61" s="332"/>
      <c r="F61" s="326"/>
      <c r="G61" s="333"/>
      <c r="H61" s="271"/>
      <c r="I61" s="271"/>
      <c r="J61" s="271"/>
      <c r="K61" s="271"/>
    </row>
    <row r="62" spans="1:11" ht="12.75">
      <c r="A62" s="268"/>
      <c r="B62" s="332"/>
      <c r="C62" s="332"/>
      <c r="D62" s="332"/>
      <c r="E62" s="332"/>
      <c r="F62" s="326"/>
      <c r="G62" s="271"/>
      <c r="H62" s="271"/>
      <c r="I62" s="271"/>
      <c r="J62" s="271"/>
      <c r="K62" s="271"/>
    </row>
    <row r="63" spans="1:6" ht="12.75">
      <c r="A63" s="268"/>
      <c r="B63" s="332"/>
      <c r="C63" s="332"/>
      <c r="D63" s="332"/>
      <c r="E63" s="332"/>
      <c r="F63" s="326"/>
    </row>
    <row r="64" spans="1:6" ht="12.75">
      <c r="A64" s="268"/>
      <c r="B64" s="332"/>
      <c r="C64" s="332"/>
      <c r="D64" s="332"/>
      <c r="E64" s="332"/>
      <c r="F64" s="326"/>
    </row>
    <row r="65" spans="1:6" ht="12.75">
      <c r="A65" s="268"/>
      <c r="B65" s="332"/>
      <c r="C65" s="332"/>
      <c r="D65" s="332"/>
      <c r="E65" s="332"/>
      <c r="F65" s="326"/>
    </row>
    <row r="66" spans="1:6" ht="13.5">
      <c r="A66" s="334"/>
      <c r="B66" s="335"/>
      <c r="C66" s="335"/>
      <c r="D66" s="335"/>
      <c r="E66" s="335"/>
      <c r="F66" s="336"/>
    </row>
    <row r="67" spans="1:6" ht="13.5">
      <c r="A67" s="334"/>
      <c r="B67" s="335"/>
      <c r="C67" s="335"/>
      <c r="D67" s="335"/>
      <c r="E67" s="335"/>
      <c r="F67" s="336"/>
    </row>
  </sheetData>
  <sheetProtection/>
  <mergeCells count="19">
    <mergeCell ref="B12:F12"/>
    <mergeCell ref="B13:F13"/>
    <mergeCell ref="B14:F14"/>
    <mergeCell ref="B6:F6"/>
    <mergeCell ref="B7:F7"/>
    <mergeCell ref="B8:F8"/>
    <mergeCell ref="B9:F9"/>
    <mergeCell ref="B10:F10"/>
    <mergeCell ref="B11:F11"/>
    <mergeCell ref="A1:F1"/>
    <mergeCell ref="B2:C2"/>
    <mergeCell ref="B3:F3"/>
    <mergeCell ref="B4:F4"/>
    <mergeCell ref="B45:C45"/>
    <mergeCell ref="B46:C46"/>
    <mergeCell ref="B41:F41"/>
    <mergeCell ref="B42:C42"/>
    <mergeCell ref="B43:C43"/>
    <mergeCell ref="B44:C44"/>
  </mergeCells>
  <conditionalFormatting sqref="G37:G44 B44:F44 B54:G54 G47:G53 F61:G61 G5:G22 B22:F22 G25:G31 B32:G32 F33:F37">
    <cfRule type="cellIs" priority="1" dxfId="1" operator="equal" stopIfTrue="1">
      <formula>0</formula>
    </cfRule>
  </conditionalFormatting>
  <printOptions horizontalCentered="1"/>
  <pageMargins left="0.5905511811023623" right="0.5905511811023623" top="1.2598425196850394" bottom="0.984251968503937" header="0.7874015748031497" footer="0.7874015748031497"/>
  <pageSetup horizontalDpi="600" verticalDpi="600" orientation="portrait" paperSize="9" scale="86" r:id="rId1"/>
  <headerFooter alignWithMargins="0">
    <oddHeader>&amp;R&amp;"Times New Roman CE,Félkövér dőlt"&amp;11 8. melléklet a ……/2017. (….)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115"/>
  <sheetViews>
    <sheetView zoomScale="106" zoomScaleNormal="106" zoomScaleSheetLayoutView="100" zoomScalePageLayoutView="0" workbookViewId="0" topLeftCell="A68">
      <selection activeCell="D94" sqref="D94"/>
    </sheetView>
  </sheetViews>
  <sheetFormatPr defaultColWidth="9.00390625" defaultRowHeight="12.75"/>
  <cols>
    <col min="1" max="1" width="6.375" style="93" customWidth="1"/>
    <col min="2" max="2" width="76.375" style="93" customWidth="1"/>
    <col min="3" max="3" width="11.125" style="93" customWidth="1"/>
    <col min="4" max="4" width="23.375" style="94" customWidth="1"/>
    <col min="5" max="6" width="23.375" style="1" customWidth="1"/>
    <col min="7" max="13" width="9.375" style="1" customWidth="1"/>
    <col min="14" max="14" width="20.375" style="1" customWidth="1"/>
    <col min="15" max="16384" width="9.375" style="1" customWidth="1"/>
  </cols>
  <sheetData>
    <row r="1" spans="1:6" ht="51" customHeight="1">
      <c r="A1" s="1085" t="s">
        <v>679</v>
      </c>
      <c r="B1" s="1085"/>
      <c r="C1" s="1085"/>
      <c r="D1" s="1085"/>
      <c r="E1" s="1085"/>
      <c r="F1" s="1085"/>
    </row>
    <row r="2" spans="1:6" ht="15.75" customHeight="1">
      <c r="A2" s="1087" t="s">
        <v>0</v>
      </c>
      <c r="B2" s="1087"/>
      <c r="C2" s="1087"/>
      <c r="D2" s="1087"/>
      <c r="E2" s="1087"/>
      <c r="F2" s="1087"/>
    </row>
    <row r="3" spans="1:6" ht="15.75" customHeight="1">
      <c r="A3" s="1086"/>
      <c r="B3" s="1086"/>
      <c r="C3" s="2"/>
      <c r="D3" s="3"/>
      <c r="F3" s="3" t="s">
        <v>1</v>
      </c>
    </row>
    <row r="4" spans="1:6" ht="37.5" customHeight="1">
      <c r="A4" s="4" t="s">
        <v>2</v>
      </c>
      <c r="B4" s="5" t="s">
        <v>3</v>
      </c>
      <c r="C4" s="5" t="s">
        <v>4</v>
      </c>
      <c r="D4" s="910" t="s">
        <v>5</v>
      </c>
      <c r="E4" s="34" t="s">
        <v>733</v>
      </c>
      <c r="F4" s="241" t="s">
        <v>734</v>
      </c>
    </row>
    <row r="5" spans="1:6" s="7" customFormat="1" ht="12" customHeight="1">
      <c r="A5" s="4" t="s">
        <v>6</v>
      </c>
      <c r="B5" s="5" t="s">
        <v>7</v>
      </c>
      <c r="C5" s="5" t="s">
        <v>8</v>
      </c>
      <c r="D5" s="910" t="s">
        <v>9</v>
      </c>
      <c r="E5" s="923" t="s">
        <v>268</v>
      </c>
      <c r="F5" s="924" t="s">
        <v>467</v>
      </c>
    </row>
    <row r="6" spans="1:6" s="11" customFormat="1" ht="15.75" customHeight="1">
      <c r="A6" s="8" t="s">
        <v>10</v>
      </c>
      <c r="B6" s="9" t="s">
        <v>11</v>
      </c>
      <c r="C6" s="10" t="s">
        <v>12</v>
      </c>
      <c r="D6" s="911"/>
      <c r="E6" s="916"/>
      <c r="F6" s="917"/>
    </row>
    <row r="7" spans="1:6" s="11" customFormat="1" ht="15.75" customHeight="1">
      <c r="A7" s="12" t="s">
        <v>13</v>
      </c>
      <c r="B7" s="13" t="s">
        <v>14</v>
      </c>
      <c r="C7" s="14" t="s">
        <v>15</v>
      </c>
      <c r="D7" s="912">
        <v>14248763</v>
      </c>
      <c r="E7" s="918"/>
      <c r="F7" s="15">
        <v>14248763</v>
      </c>
    </row>
    <row r="8" spans="1:6" s="11" customFormat="1" ht="24" customHeight="1">
      <c r="A8" s="12" t="s">
        <v>16</v>
      </c>
      <c r="B8" s="13" t="s">
        <v>17</v>
      </c>
      <c r="C8" s="14" t="s">
        <v>18</v>
      </c>
      <c r="D8" s="912">
        <v>5117755</v>
      </c>
      <c r="E8" s="918"/>
      <c r="F8" s="15">
        <v>5117755</v>
      </c>
    </row>
    <row r="9" spans="1:6" s="11" customFormat="1" ht="15.75" customHeight="1">
      <c r="A9" s="12" t="s">
        <v>19</v>
      </c>
      <c r="B9" s="13" t="s">
        <v>20</v>
      </c>
      <c r="C9" s="14" t="s">
        <v>21</v>
      </c>
      <c r="D9" s="912">
        <v>1200000</v>
      </c>
      <c r="E9" s="918"/>
      <c r="F9" s="15">
        <v>1200000</v>
      </c>
    </row>
    <row r="10" spans="1:6" s="11" customFormat="1" ht="15.75" customHeight="1">
      <c r="A10" s="8" t="s">
        <v>22</v>
      </c>
      <c r="B10" s="13" t="s">
        <v>23</v>
      </c>
      <c r="C10" s="14" t="s">
        <v>24</v>
      </c>
      <c r="D10" s="912"/>
      <c r="E10" s="920">
        <v>106666</v>
      </c>
      <c r="F10" s="949">
        <v>106666</v>
      </c>
    </row>
    <row r="11" spans="1:6" s="11" customFormat="1" ht="15.75" customHeight="1">
      <c r="A11" s="12" t="s">
        <v>25</v>
      </c>
      <c r="B11" s="13" t="s">
        <v>26</v>
      </c>
      <c r="C11" s="14" t="s">
        <v>27</v>
      </c>
      <c r="D11" s="912"/>
      <c r="E11" s="949">
        <v>13482220</v>
      </c>
      <c r="F11" s="949">
        <v>13482220</v>
      </c>
    </row>
    <row r="12" spans="1:6" s="11" customFormat="1" ht="15.75" customHeight="1">
      <c r="A12" s="16" t="s">
        <v>28</v>
      </c>
      <c r="B12" s="17" t="s">
        <v>29</v>
      </c>
      <c r="C12" s="18" t="s">
        <v>30</v>
      </c>
      <c r="D12" s="913">
        <f>+D6+D7+D8+D9+D10+D11</f>
        <v>20566518</v>
      </c>
      <c r="E12" s="913">
        <f>+E6+E7+E8+E9+E10+E11</f>
        <v>13588886</v>
      </c>
      <c r="F12" s="19">
        <f>+F6+F7+F8+F9+F10+F11</f>
        <v>34155404</v>
      </c>
    </row>
    <row r="13" spans="1:6" s="11" customFormat="1" ht="15.75" customHeight="1">
      <c r="A13" s="12" t="s">
        <v>31</v>
      </c>
      <c r="B13" s="13" t="s">
        <v>755</v>
      </c>
      <c r="C13" s="14" t="s">
        <v>754</v>
      </c>
      <c r="D13" s="912"/>
      <c r="E13" s="920">
        <v>3255409</v>
      </c>
      <c r="F13" s="949">
        <v>3255409</v>
      </c>
    </row>
    <row r="14" spans="1:6" s="11" customFormat="1" ht="15.75" customHeight="1">
      <c r="A14" s="8" t="s">
        <v>32</v>
      </c>
      <c r="B14" s="13" t="s">
        <v>33</v>
      </c>
      <c r="C14" s="14" t="s">
        <v>34</v>
      </c>
      <c r="D14" s="912">
        <v>11300000</v>
      </c>
      <c r="E14" s="920"/>
      <c r="F14" s="949">
        <v>11300000</v>
      </c>
    </row>
    <row r="15" spans="1:6" s="11" customFormat="1" ht="24" customHeight="1">
      <c r="A15" s="12" t="s">
        <v>35</v>
      </c>
      <c r="B15" s="20" t="s">
        <v>36</v>
      </c>
      <c r="C15" s="14" t="s">
        <v>34</v>
      </c>
      <c r="D15" s="914"/>
      <c r="E15" s="918"/>
      <c r="F15" s="919"/>
    </row>
    <row r="16" spans="1:6" s="11" customFormat="1" ht="18.75" customHeight="1">
      <c r="A16" s="12" t="s">
        <v>37</v>
      </c>
      <c r="B16" s="21" t="s">
        <v>38</v>
      </c>
      <c r="C16" s="14" t="s">
        <v>34</v>
      </c>
      <c r="D16" s="914"/>
      <c r="E16" s="920"/>
      <c r="F16" s="919"/>
    </row>
    <row r="17" spans="1:6" s="11" customFormat="1" ht="15.75" customHeight="1">
      <c r="A17" s="8" t="s">
        <v>39</v>
      </c>
      <c r="B17" s="21" t="s">
        <v>40</v>
      </c>
      <c r="C17" s="14" t="s">
        <v>34</v>
      </c>
      <c r="D17" s="914"/>
      <c r="E17" s="918"/>
      <c r="F17" s="919"/>
    </row>
    <row r="18" spans="1:6" s="11" customFormat="1" ht="19.5" customHeight="1">
      <c r="A18" s="12" t="s">
        <v>41</v>
      </c>
      <c r="B18" s="21" t="s">
        <v>42</v>
      </c>
      <c r="C18" s="14" t="s">
        <v>34</v>
      </c>
      <c r="D18" s="914"/>
      <c r="E18" s="918"/>
      <c r="F18" s="919"/>
    </row>
    <row r="19" spans="1:6" s="11" customFormat="1" ht="19.5" customHeight="1">
      <c r="A19" s="12" t="s">
        <v>43</v>
      </c>
      <c r="B19" s="21" t="s">
        <v>44</v>
      </c>
      <c r="C19" s="14" t="s">
        <v>34</v>
      </c>
      <c r="D19" s="914">
        <v>11300000</v>
      </c>
      <c r="E19" s="920"/>
      <c r="F19" s="949">
        <v>11300000</v>
      </c>
    </row>
    <row r="20" spans="1:6" s="11" customFormat="1" ht="24" customHeight="1">
      <c r="A20" s="8" t="s">
        <v>45</v>
      </c>
      <c r="B20" s="21" t="s">
        <v>46</v>
      </c>
      <c r="C20" s="14" t="s">
        <v>34</v>
      </c>
      <c r="D20" s="914"/>
      <c r="E20" s="918"/>
      <c r="F20" s="919"/>
    </row>
    <row r="21" spans="1:6" s="11" customFormat="1" ht="24.75" customHeight="1">
      <c r="A21" s="22" t="s">
        <v>47</v>
      </c>
      <c r="B21" s="21" t="s">
        <v>48</v>
      </c>
      <c r="C21" s="23" t="s">
        <v>34</v>
      </c>
      <c r="D21" s="915"/>
      <c r="E21" s="921"/>
      <c r="F21" s="922"/>
    </row>
    <row r="22" spans="1:6" s="11" customFormat="1" ht="18" customHeight="1">
      <c r="A22" s="24" t="s">
        <v>49</v>
      </c>
      <c r="B22" s="25" t="s">
        <v>50</v>
      </c>
      <c r="C22" s="26" t="s">
        <v>51</v>
      </c>
      <c r="D22" s="925">
        <f>SUM(D12+D13+D14)</f>
        <v>31866518</v>
      </c>
      <c r="E22" s="925">
        <f>SUM(E12+E13+E14)</f>
        <v>16844295</v>
      </c>
      <c r="F22" s="27">
        <f>SUM(F12+F13+F14)</f>
        <v>48710813</v>
      </c>
    </row>
    <row r="23" spans="1:6" s="11" customFormat="1" ht="15.75" customHeight="1">
      <c r="A23" s="8" t="s">
        <v>52</v>
      </c>
      <c r="B23" s="28" t="s">
        <v>53</v>
      </c>
      <c r="C23" s="10" t="s">
        <v>54</v>
      </c>
      <c r="D23" s="609"/>
      <c r="E23" s="973">
        <v>68000000</v>
      </c>
      <c r="F23" s="974">
        <v>68000000</v>
      </c>
    </row>
    <row r="24" spans="1:6" s="11" customFormat="1" ht="15.75" customHeight="1">
      <c r="A24" s="12" t="s">
        <v>55</v>
      </c>
      <c r="B24" s="29" t="s">
        <v>56</v>
      </c>
      <c r="C24" s="14" t="s">
        <v>57</v>
      </c>
      <c r="D24" s="926">
        <f>SUM(D25:D30)</f>
        <v>0</v>
      </c>
      <c r="E24" s="920">
        <v>19886601</v>
      </c>
      <c r="F24" s="949">
        <v>19886601</v>
      </c>
    </row>
    <row r="25" spans="1:6" s="11" customFormat="1" ht="15.75" customHeight="1">
      <c r="A25" s="12" t="s">
        <v>58</v>
      </c>
      <c r="B25" s="20" t="s">
        <v>59</v>
      </c>
      <c r="C25" s="14" t="s">
        <v>57</v>
      </c>
      <c r="D25" s="926"/>
      <c r="E25" s="920"/>
      <c r="F25" s="949"/>
    </row>
    <row r="26" spans="1:6" s="11" customFormat="1" ht="18.75" customHeight="1">
      <c r="A26" s="8" t="s">
        <v>60</v>
      </c>
      <c r="B26" s="30" t="s">
        <v>61</v>
      </c>
      <c r="C26" s="14" t="s">
        <v>57</v>
      </c>
      <c r="D26" s="926"/>
      <c r="E26" s="920"/>
      <c r="F26" s="949"/>
    </row>
    <row r="27" spans="1:6" s="11" customFormat="1" ht="15.75" customHeight="1">
      <c r="A27" s="12" t="s">
        <v>62</v>
      </c>
      <c r="B27" s="30" t="s">
        <v>63</v>
      </c>
      <c r="C27" s="14" t="s">
        <v>57</v>
      </c>
      <c r="D27" s="926"/>
      <c r="E27" s="920"/>
      <c r="F27" s="949"/>
    </row>
    <row r="28" spans="1:6" s="11" customFormat="1" ht="15.75" customHeight="1">
      <c r="A28" s="12" t="s">
        <v>64</v>
      </c>
      <c r="B28" s="30" t="s">
        <v>65</v>
      </c>
      <c r="C28" s="14" t="s">
        <v>57</v>
      </c>
      <c r="D28" s="926"/>
      <c r="E28" s="920"/>
      <c r="F28" s="949"/>
    </row>
    <row r="29" spans="1:6" s="11" customFormat="1" ht="24.75" customHeight="1">
      <c r="A29" s="8" t="s">
        <v>66</v>
      </c>
      <c r="B29" s="30" t="s">
        <v>67</v>
      </c>
      <c r="C29" s="14" t="s">
        <v>57</v>
      </c>
      <c r="D29" s="926"/>
      <c r="E29" s="920"/>
      <c r="F29" s="949"/>
    </row>
    <row r="30" spans="1:6" s="11" customFormat="1" ht="24" customHeight="1">
      <c r="A30" s="22" t="s">
        <v>68</v>
      </c>
      <c r="B30" s="31" t="s">
        <v>69</v>
      </c>
      <c r="C30" s="23" t="s">
        <v>57</v>
      </c>
      <c r="D30" s="927"/>
      <c r="E30" s="975"/>
      <c r="F30" s="976"/>
    </row>
    <row r="31" spans="1:6" s="11" customFormat="1" ht="22.5" customHeight="1">
      <c r="A31" s="32" t="s">
        <v>70</v>
      </c>
      <c r="B31" s="33" t="s">
        <v>71</v>
      </c>
      <c r="C31" s="34" t="s">
        <v>72</v>
      </c>
      <c r="D31" s="928">
        <f>SUM(D23+D24)</f>
        <v>0</v>
      </c>
      <c r="E31" s="988">
        <f>SUM(E23:E30)</f>
        <v>87886601</v>
      </c>
      <c r="F31" s="990">
        <f>SUM(F23:F30)</f>
        <v>87886601</v>
      </c>
    </row>
    <row r="32" spans="1:6" s="11" customFormat="1" ht="14.25" customHeight="1">
      <c r="A32" s="35" t="s">
        <v>73</v>
      </c>
      <c r="B32" s="36" t="s">
        <v>74</v>
      </c>
      <c r="C32" s="37" t="s">
        <v>75</v>
      </c>
      <c r="D32" s="929">
        <v>30000</v>
      </c>
      <c r="E32" s="973"/>
      <c r="F32" s="974">
        <v>30000</v>
      </c>
    </row>
    <row r="33" spans="1:6" s="11" customFormat="1" ht="14.25" customHeight="1">
      <c r="A33" s="12" t="s">
        <v>76</v>
      </c>
      <c r="B33" s="13" t="s">
        <v>77</v>
      </c>
      <c r="C33" s="14" t="s">
        <v>78</v>
      </c>
      <c r="D33" s="926">
        <f>SUM(D34:D36)</f>
        <v>13500000</v>
      </c>
      <c r="E33" s="920"/>
      <c r="F33" s="949">
        <v>13500000</v>
      </c>
    </row>
    <row r="34" spans="1:6" s="11" customFormat="1" ht="14.25" customHeight="1">
      <c r="A34" s="12" t="s">
        <v>79</v>
      </c>
      <c r="B34" s="38" t="s">
        <v>80</v>
      </c>
      <c r="C34" s="39" t="s">
        <v>78</v>
      </c>
      <c r="D34" s="943">
        <v>2500000</v>
      </c>
      <c r="E34" s="983"/>
      <c r="F34" s="984">
        <v>2500000</v>
      </c>
    </row>
    <row r="35" spans="1:6" s="11" customFormat="1" ht="14.25" customHeight="1">
      <c r="A35" s="8" t="s">
        <v>81</v>
      </c>
      <c r="B35" s="40" t="s">
        <v>82</v>
      </c>
      <c r="C35" s="39" t="s">
        <v>78</v>
      </c>
      <c r="D35" s="943">
        <v>10000000</v>
      </c>
      <c r="E35" s="983"/>
      <c r="F35" s="984">
        <v>10000000</v>
      </c>
    </row>
    <row r="36" spans="1:6" s="11" customFormat="1" ht="14.25" customHeight="1">
      <c r="A36" s="8" t="s">
        <v>83</v>
      </c>
      <c r="B36" s="40" t="s">
        <v>84</v>
      </c>
      <c r="C36" s="39" t="s">
        <v>78</v>
      </c>
      <c r="D36" s="943">
        <v>1000000</v>
      </c>
      <c r="E36" s="983"/>
      <c r="F36" s="984">
        <v>1000000</v>
      </c>
    </row>
    <row r="37" spans="1:6" s="11" customFormat="1" ht="14.25" customHeight="1">
      <c r="A37" s="12" t="s">
        <v>85</v>
      </c>
      <c r="B37" s="41" t="s">
        <v>86</v>
      </c>
      <c r="C37" s="14" t="s">
        <v>87</v>
      </c>
      <c r="D37" s="926">
        <f>SUM(D38:D39)</f>
        <v>40000000</v>
      </c>
      <c r="E37" s="920"/>
      <c r="F37" s="949">
        <v>40000000</v>
      </c>
    </row>
    <row r="38" spans="1:6" s="11" customFormat="1" ht="14.25" customHeight="1">
      <c r="A38" s="12" t="s">
        <v>88</v>
      </c>
      <c r="B38" s="42" t="s">
        <v>89</v>
      </c>
      <c r="C38" s="39" t="s">
        <v>87</v>
      </c>
      <c r="D38" s="943">
        <v>40000000</v>
      </c>
      <c r="E38" s="983"/>
      <c r="F38" s="984">
        <v>40000000</v>
      </c>
    </row>
    <row r="39" spans="1:6" s="11" customFormat="1" ht="14.25" customHeight="1">
      <c r="A39" s="8" t="s">
        <v>90</v>
      </c>
      <c r="B39" s="42" t="s">
        <v>91</v>
      </c>
      <c r="C39" s="39" t="s">
        <v>87</v>
      </c>
      <c r="D39" s="926"/>
      <c r="E39" s="920"/>
      <c r="F39" s="949"/>
    </row>
    <row r="40" spans="1:6" s="11" customFormat="1" ht="17.25" customHeight="1">
      <c r="A40" s="8" t="s">
        <v>92</v>
      </c>
      <c r="B40" s="43" t="s">
        <v>93</v>
      </c>
      <c r="C40" s="14" t="s">
        <v>94</v>
      </c>
      <c r="D40" s="926">
        <v>7200000</v>
      </c>
      <c r="E40" s="920"/>
      <c r="F40" s="949">
        <v>7200000</v>
      </c>
    </row>
    <row r="41" spans="1:6" s="11" customFormat="1" ht="17.25" customHeight="1">
      <c r="A41" s="12" t="s">
        <v>95</v>
      </c>
      <c r="B41" s="41" t="s">
        <v>96</v>
      </c>
      <c r="C41" s="14" t="s">
        <v>97</v>
      </c>
      <c r="D41" s="926">
        <f>SUM(D42:D43)</f>
        <v>0</v>
      </c>
      <c r="E41" s="920"/>
      <c r="F41" s="949"/>
    </row>
    <row r="42" spans="1:6" s="11" customFormat="1" ht="14.25" customHeight="1">
      <c r="A42" s="12" t="s">
        <v>98</v>
      </c>
      <c r="B42" s="42" t="s">
        <v>99</v>
      </c>
      <c r="C42" s="39" t="s">
        <v>97</v>
      </c>
      <c r="D42" s="926"/>
      <c r="E42" s="920"/>
      <c r="F42" s="949"/>
    </row>
    <row r="43" spans="1:6" s="11" customFormat="1" ht="14.25" customHeight="1">
      <c r="A43" s="8" t="s">
        <v>100</v>
      </c>
      <c r="B43" s="42" t="s">
        <v>101</v>
      </c>
      <c r="C43" s="39" t="s">
        <v>97</v>
      </c>
      <c r="D43" s="926"/>
      <c r="E43" s="920"/>
      <c r="F43" s="949"/>
    </row>
    <row r="44" spans="1:6" s="11" customFormat="1" ht="14.25" customHeight="1">
      <c r="A44" s="44" t="s">
        <v>102</v>
      </c>
      <c r="B44" s="45" t="s">
        <v>103</v>
      </c>
      <c r="C44" s="46" t="s">
        <v>104</v>
      </c>
      <c r="D44" s="930">
        <v>80000</v>
      </c>
      <c r="E44" s="978">
        <f>F44-D44</f>
        <v>9568178</v>
      </c>
      <c r="F44" s="979">
        <v>9648178</v>
      </c>
    </row>
    <row r="45" spans="1:6" s="11" customFormat="1" ht="17.25" customHeight="1">
      <c r="A45" s="32" t="s">
        <v>105</v>
      </c>
      <c r="B45" s="33" t="s">
        <v>106</v>
      </c>
      <c r="C45" s="34" t="s">
        <v>107</v>
      </c>
      <c r="D45" s="931">
        <f>SUM(D32+D33+D37+D40+D41+D44)</f>
        <v>60810000</v>
      </c>
      <c r="E45" s="931">
        <f>SUM(E32+E33+E37+E40+E41+E44)</f>
        <v>9568178</v>
      </c>
      <c r="F45" s="623">
        <f>SUM(F32+F33+F37+F40+F41+F44)</f>
        <v>70378178</v>
      </c>
    </row>
    <row r="46" spans="1:6" s="11" customFormat="1" ht="14.25" customHeight="1">
      <c r="A46" s="35" t="s">
        <v>108</v>
      </c>
      <c r="B46" s="47" t="s">
        <v>109</v>
      </c>
      <c r="C46" s="48" t="s">
        <v>110</v>
      </c>
      <c r="D46" s="932">
        <v>1700000</v>
      </c>
      <c r="E46" s="973"/>
      <c r="F46" s="974">
        <v>1700000</v>
      </c>
    </row>
    <row r="47" spans="1:6" s="11" customFormat="1" ht="14.25" customHeight="1">
      <c r="A47" s="12" t="s">
        <v>111</v>
      </c>
      <c r="B47" s="29" t="s">
        <v>112</v>
      </c>
      <c r="C47" s="49" t="s">
        <v>113</v>
      </c>
      <c r="D47" s="926"/>
      <c r="E47" s="920"/>
      <c r="F47" s="949"/>
    </row>
    <row r="48" spans="1:6" s="11" customFormat="1" ht="14.25" customHeight="1">
      <c r="A48" s="12" t="s">
        <v>114</v>
      </c>
      <c r="B48" s="29" t="s">
        <v>115</v>
      </c>
      <c r="C48" s="49" t="s">
        <v>116</v>
      </c>
      <c r="D48" s="926"/>
      <c r="E48" s="920"/>
      <c r="F48" s="949"/>
    </row>
    <row r="49" spans="1:6" s="11" customFormat="1" ht="14.25" customHeight="1">
      <c r="A49" s="12" t="s">
        <v>117</v>
      </c>
      <c r="B49" s="29" t="s">
        <v>118</v>
      </c>
      <c r="C49" s="49" t="s">
        <v>119</v>
      </c>
      <c r="D49" s="926">
        <v>2900000</v>
      </c>
      <c r="E49" s="920"/>
      <c r="F49" s="949">
        <v>2900000</v>
      </c>
    </row>
    <row r="50" spans="1:6" s="11" customFormat="1" ht="14.25" customHeight="1">
      <c r="A50" s="12" t="s">
        <v>120</v>
      </c>
      <c r="B50" s="29" t="s">
        <v>121</v>
      </c>
      <c r="C50" s="49" t="s">
        <v>122</v>
      </c>
      <c r="D50" s="926">
        <v>3800000</v>
      </c>
      <c r="E50" s="920"/>
      <c r="F50" s="949">
        <v>3800000</v>
      </c>
    </row>
    <row r="51" spans="1:6" s="11" customFormat="1" ht="14.25" customHeight="1">
      <c r="A51" s="12" t="s">
        <v>123</v>
      </c>
      <c r="B51" s="29" t="s">
        <v>124</v>
      </c>
      <c r="C51" s="49" t="s">
        <v>125</v>
      </c>
      <c r="D51" s="926">
        <v>1463000</v>
      </c>
      <c r="E51" s="920"/>
      <c r="F51" s="949">
        <v>1463000</v>
      </c>
    </row>
    <row r="52" spans="1:6" s="11" customFormat="1" ht="14.25" customHeight="1">
      <c r="A52" s="12" t="s">
        <v>126</v>
      </c>
      <c r="B52" s="29" t="s">
        <v>127</v>
      </c>
      <c r="C52" s="49" t="s">
        <v>128</v>
      </c>
      <c r="D52" s="926"/>
      <c r="E52" s="920"/>
      <c r="F52" s="949"/>
    </row>
    <row r="53" spans="1:6" s="11" customFormat="1" ht="14.25" customHeight="1">
      <c r="A53" s="12" t="s">
        <v>129</v>
      </c>
      <c r="B53" s="29" t="s">
        <v>130</v>
      </c>
      <c r="C53" s="49" t="s">
        <v>131</v>
      </c>
      <c r="D53" s="926"/>
      <c r="E53" s="920"/>
      <c r="F53" s="949"/>
    </row>
    <row r="54" spans="1:6" s="11" customFormat="1" ht="14.25" customHeight="1">
      <c r="A54" s="12" t="s">
        <v>132</v>
      </c>
      <c r="B54" s="29" t="s">
        <v>133</v>
      </c>
      <c r="C54" s="49" t="s">
        <v>134</v>
      </c>
      <c r="D54" s="933"/>
      <c r="E54" s="920"/>
      <c r="F54" s="949"/>
    </row>
    <row r="55" spans="1:6" s="11" customFormat="1" ht="14.25" customHeight="1">
      <c r="A55" s="12" t="s">
        <v>135</v>
      </c>
      <c r="B55" s="29" t="s">
        <v>136</v>
      </c>
      <c r="C55" s="49" t="s">
        <v>137</v>
      </c>
      <c r="D55" s="933"/>
      <c r="E55" s="920"/>
      <c r="F55" s="949"/>
    </row>
    <row r="56" spans="1:6" s="11" customFormat="1" ht="14.25" customHeight="1">
      <c r="A56" s="22" t="s">
        <v>138</v>
      </c>
      <c r="B56" s="50" t="s">
        <v>139</v>
      </c>
      <c r="C56" s="46" t="s">
        <v>140</v>
      </c>
      <c r="D56" s="934"/>
      <c r="E56" s="975"/>
      <c r="F56" s="976"/>
    </row>
    <row r="57" spans="1:6" s="11" customFormat="1" ht="15.75" customHeight="1">
      <c r="A57" s="24" t="s">
        <v>141</v>
      </c>
      <c r="B57" s="51" t="s">
        <v>142</v>
      </c>
      <c r="C57" s="26" t="s">
        <v>143</v>
      </c>
      <c r="D57" s="935">
        <f>SUM(D46:D56)</f>
        <v>9863000</v>
      </c>
      <c r="E57" s="935">
        <f>SUM(E46:E56)</f>
        <v>0</v>
      </c>
      <c r="F57" s="985">
        <f>SUM(F46:F56)</f>
        <v>9863000</v>
      </c>
    </row>
    <row r="58" spans="1:6" s="11" customFormat="1" ht="14.25" customHeight="1">
      <c r="A58" s="52" t="s">
        <v>144</v>
      </c>
      <c r="B58" s="28" t="s">
        <v>145</v>
      </c>
      <c r="C58" s="53" t="s">
        <v>146</v>
      </c>
      <c r="D58" s="936"/>
      <c r="E58" s="973"/>
      <c r="F58" s="974"/>
    </row>
    <row r="59" spans="1:6" s="11" customFormat="1" ht="14.25" customHeight="1">
      <c r="A59" s="54" t="s">
        <v>147</v>
      </c>
      <c r="B59" s="29" t="s">
        <v>148</v>
      </c>
      <c r="C59" s="49" t="s">
        <v>149</v>
      </c>
      <c r="D59" s="933"/>
      <c r="E59" s="920"/>
      <c r="F59" s="949"/>
    </row>
    <row r="60" spans="1:6" s="11" customFormat="1" ht="14.25" customHeight="1">
      <c r="A60" s="54" t="s">
        <v>150</v>
      </c>
      <c r="B60" s="29" t="s">
        <v>151</v>
      </c>
      <c r="C60" s="49" t="s">
        <v>152</v>
      </c>
      <c r="D60" s="933"/>
      <c r="E60" s="920"/>
      <c r="F60" s="949"/>
    </row>
    <row r="61" spans="1:6" s="11" customFormat="1" ht="14.25" customHeight="1">
      <c r="A61" s="54" t="s">
        <v>153</v>
      </c>
      <c r="B61" s="29" t="s">
        <v>154</v>
      </c>
      <c r="C61" s="49" t="s">
        <v>155</v>
      </c>
      <c r="D61" s="933"/>
      <c r="E61" s="920"/>
      <c r="F61" s="949"/>
    </row>
    <row r="62" spans="1:6" s="11" customFormat="1" ht="14.25" customHeight="1">
      <c r="A62" s="55" t="s">
        <v>156</v>
      </c>
      <c r="B62" s="50" t="s">
        <v>157</v>
      </c>
      <c r="C62" s="46" t="s">
        <v>158</v>
      </c>
      <c r="D62" s="934"/>
      <c r="E62" s="975"/>
      <c r="F62" s="976"/>
    </row>
    <row r="63" spans="1:6" s="11" customFormat="1" ht="14.25" customHeight="1">
      <c r="A63" s="32" t="s">
        <v>159</v>
      </c>
      <c r="B63" s="51" t="s">
        <v>160</v>
      </c>
      <c r="C63" s="56" t="s">
        <v>161</v>
      </c>
      <c r="D63" s="937">
        <f>SUM(D58:D62)</f>
        <v>0</v>
      </c>
      <c r="E63" s="977"/>
      <c r="F63" s="980"/>
    </row>
    <row r="64" spans="1:6" s="11" customFormat="1" ht="16.5" customHeight="1">
      <c r="A64" s="35" t="s">
        <v>162</v>
      </c>
      <c r="B64" s="57" t="s">
        <v>163</v>
      </c>
      <c r="C64" s="58" t="s">
        <v>164</v>
      </c>
      <c r="D64" s="932"/>
      <c r="E64" s="981"/>
      <c r="F64" s="982"/>
    </row>
    <row r="65" spans="1:6" s="11" customFormat="1" ht="17.25" customHeight="1">
      <c r="A65" s="22" t="s">
        <v>165</v>
      </c>
      <c r="B65" s="50" t="s">
        <v>166</v>
      </c>
      <c r="C65" s="59" t="s">
        <v>167</v>
      </c>
      <c r="D65" s="930"/>
      <c r="E65" s="978"/>
      <c r="F65" s="979"/>
    </row>
    <row r="66" spans="1:6" s="11" customFormat="1" ht="17.25" customHeight="1">
      <c r="A66" s="32" t="s">
        <v>168</v>
      </c>
      <c r="B66" s="25" t="s">
        <v>169</v>
      </c>
      <c r="C66" s="26" t="s">
        <v>170</v>
      </c>
      <c r="D66" s="925">
        <f>SUM(D64:D65)</f>
        <v>0</v>
      </c>
      <c r="E66" s="977"/>
      <c r="F66" s="980"/>
    </row>
    <row r="67" spans="1:6" s="11" customFormat="1" ht="16.5" customHeight="1">
      <c r="A67" s="8" t="s">
        <v>171</v>
      </c>
      <c r="B67" s="9" t="s">
        <v>172</v>
      </c>
      <c r="C67" s="10" t="s">
        <v>173</v>
      </c>
      <c r="D67" s="938"/>
      <c r="E67" s="981"/>
      <c r="F67" s="982"/>
    </row>
    <row r="68" spans="1:6" s="11" customFormat="1" ht="14.25" customHeight="1">
      <c r="A68" s="22" t="s">
        <v>174</v>
      </c>
      <c r="B68" s="50" t="s">
        <v>175</v>
      </c>
      <c r="C68" s="23" t="s">
        <v>176</v>
      </c>
      <c r="D68" s="939"/>
      <c r="E68" s="978"/>
      <c r="F68" s="979"/>
    </row>
    <row r="69" spans="1:6" s="11" customFormat="1" ht="15.75" customHeight="1">
      <c r="A69" s="22" t="s">
        <v>177</v>
      </c>
      <c r="B69" s="60" t="s">
        <v>178</v>
      </c>
      <c r="C69" s="61" t="s">
        <v>179</v>
      </c>
      <c r="D69" s="940">
        <f>SUM(D67:D68)</f>
        <v>0</v>
      </c>
      <c r="E69" s="977"/>
      <c r="F69" s="986"/>
    </row>
    <row r="70" spans="1:6" s="11" customFormat="1" ht="21" customHeight="1">
      <c r="A70" s="32" t="s">
        <v>180</v>
      </c>
      <c r="B70" s="51" t="s">
        <v>181</v>
      </c>
      <c r="C70" s="62" t="s">
        <v>182</v>
      </c>
      <c r="D70" s="931">
        <f>SUM(D22+D31+D45+D57+D63+D66+D69)</f>
        <v>102539518</v>
      </c>
      <c r="E70" s="931">
        <f>SUM(E22+E31+E45+E57+E63+E66+E69)</f>
        <v>114299074</v>
      </c>
      <c r="F70" s="623">
        <f>SUM(F22+F31+F45+F57+F63+F66+F69)</f>
        <v>216838592</v>
      </c>
    </row>
    <row r="71" spans="1:6" s="11" customFormat="1" ht="14.25" customHeight="1">
      <c r="A71" s="8" t="s">
        <v>183</v>
      </c>
      <c r="B71" s="9" t="s">
        <v>184</v>
      </c>
      <c r="C71" s="10" t="s">
        <v>185</v>
      </c>
      <c r="D71" s="941"/>
      <c r="E71" s="981"/>
      <c r="F71" s="982"/>
    </row>
    <row r="72" spans="1:6" s="11" customFormat="1" ht="14.25" customHeight="1">
      <c r="A72" s="12" t="s">
        <v>186</v>
      </c>
      <c r="B72" s="13" t="s">
        <v>187</v>
      </c>
      <c r="C72" s="14" t="s">
        <v>188</v>
      </c>
      <c r="D72" s="942">
        <f>SUM(D73:D74)</f>
        <v>0</v>
      </c>
      <c r="E72" s="942">
        <f>SUM(E73:E74)</f>
        <v>104653760</v>
      </c>
      <c r="F72" s="634">
        <f>SUM(F73:F74)</f>
        <v>104653760</v>
      </c>
    </row>
    <row r="73" spans="1:6" s="11" customFormat="1" ht="14.25" customHeight="1">
      <c r="A73" s="12" t="s">
        <v>189</v>
      </c>
      <c r="B73" s="63" t="s">
        <v>190</v>
      </c>
      <c r="C73" s="14" t="s">
        <v>191</v>
      </c>
      <c r="D73" s="933"/>
      <c r="E73" s="1001">
        <v>104653760</v>
      </c>
      <c r="F73" s="1001">
        <v>104653760</v>
      </c>
    </row>
    <row r="74" spans="1:6" s="11" customFormat="1" ht="14.25" customHeight="1">
      <c r="A74" s="22" t="s">
        <v>192</v>
      </c>
      <c r="B74" s="64" t="s">
        <v>193</v>
      </c>
      <c r="C74" s="14" t="s">
        <v>194</v>
      </c>
      <c r="D74" s="934"/>
      <c r="E74" s="978"/>
      <c r="F74" s="979"/>
    </row>
    <row r="75" spans="1:6" s="11" customFormat="1" ht="14.25" customHeight="1">
      <c r="A75" s="32" t="s">
        <v>195</v>
      </c>
      <c r="B75" s="65" t="s">
        <v>196</v>
      </c>
      <c r="C75" s="66" t="s">
        <v>197</v>
      </c>
      <c r="D75" s="931">
        <f>SUM(D71:D72)</f>
        <v>0</v>
      </c>
      <c r="E75" s="931">
        <f>SUM(E71:E72)</f>
        <v>104653760</v>
      </c>
      <c r="F75" s="623">
        <f>SUM(F71:F72)</f>
        <v>104653760</v>
      </c>
    </row>
    <row r="76" spans="1:6" s="11" customFormat="1" ht="18.75" customHeight="1">
      <c r="A76" s="32" t="s">
        <v>198</v>
      </c>
      <c r="B76" s="65" t="s">
        <v>199</v>
      </c>
      <c r="C76" s="66"/>
      <c r="D76" s="931">
        <f>SUM(D75,D70)</f>
        <v>102539518</v>
      </c>
      <c r="E76" s="988">
        <f>F76-D76</f>
        <v>218952834</v>
      </c>
      <c r="F76" s="989">
        <f>F70+F73</f>
        <v>321492352</v>
      </c>
    </row>
    <row r="77" spans="1:4" ht="17.25" customHeight="1">
      <c r="A77" s="1087"/>
      <c r="B77" s="1087"/>
      <c r="C77" s="1087"/>
      <c r="D77" s="1087"/>
    </row>
    <row r="78" spans="1:6" s="67" customFormat="1" ht="16.5" customHeight="1">
      <c r="A78" s="1161" t="s">
        <v>200</v>
      </c>
      <c r="B78" s="1161"/>
      <c r="C78" s="1161"/>
      <c r="D78" s="1161"/>
      <c r="E78" s="1161"/>
      <c r="F78" s="1161"/>
    </row>
    <row r="79" spans="1:6" ht="37.5" customHeight="1">
      <c r="A79" s="4" t="s">
        <v>2</v>
      </c>
      <c r="B79" s="5" t="s">
        <v>201</v>
      </c>
      <c r="C79" s="5" t="s">
        <v>4</v>
      </c>
      <c r="D79" s="910" t="str">
        <f>+D4</f>
        <v>2017. évi eredeti előirányzat</v>
      </c>
      <c r="E79" s="34" t="s">
        <v>733</v>
      </c>
      <c r="F79" s="241" t="s">
        <v>734</v>
      </c>
    </row>
    <row r="80" spans="1:6" s="7" customFormat="1" ht="12" customHeight="1">
      <c r="A80" s="4" t="s">
        <v>6</v>
      </c>
      <c r="B80" s="5" t="s">
        <v>7</v>
      </c>
      <c r="C80" s="5" t="s">
        <v>8</v>
      </c>
      <c r="D80" s="910" t="s">
        <v>9</v>
      </c>
      <c r="E80" s="923" t="s">
        <v>268</v>
      </c>
      <c r="F80" s="987" t="s">
        <v>467</v>
      </c>
    </row>
    <row r="81" spans="1:6" ht="15.75" customHeight="1">
      <c r="A81" s="52" t="s">
        <v>10</v>
      </c>
      <c r="B81" s="68" t="s">
        <v>202</v>
      </c>
      <c r="C81" s="69" t="s">
        <v>203</v>
      </c>
      <c r="D81" s="609">
        <v>23524371</v>
      </c>
      <c r="E81" s="1000">
        <f>F81-D81</f>
        <v>19389383</v>
      </c>
      <c r="F81" s="992">
        <v>42913754</v>
      </c>
    </row>
    <row r="82" spans="1:6" ht="15.75" customHeight="1">
      <c r="A82" s="54" t="s">
        <v>13</v>
      </c>
      <c r="B82" s="70" t="s">
        <v>204</v>
      </c>
      <c r="C82" s="71" t="s">
        <v>205</v>
      </c>
      <c r="D82" s="926">
        <v>5175362</v>
      </c>
      <c r="E82" s="993">
        <f>F82-D82</f>
        <v>2500000</v>
      </c>
      <c r="F82" s="994">
        <v>7675362</v>
      </c>
    </row>
    <row r="83" spans="1:6" ht="15.75" customHeight="1">
      <c r="A83" s="54" t="s">
        <v>16</v>
      </c>
      <c r="B83" s="70" t="s">
        <v>206</v>
      </c>
      <c r="C83" s="71" t="s">
        <v>207</v>
      </c>
      <c r="D83" s="926">
        <v>23707249</v>
      </c>
      <c r="E83" s="993">
        <f>F83-D83</f>
        <v>67473372</v>
      </c>
      <c r="F83" s="994">
        <v>91180621</v>
      </c>
    </row>
    <row r="84" spans="1:6" ht="15.75" customHeight="1">
      <c r="A84" s="52" t="s">
        <v>19</v>
      </c>
      <c r="B84" s="70" t="s">
        <v>208</v>
      </c>
      <c r="C84" s="71" t="s">
        <v>209</v>
      </c>
      <c r="D84" s="926">
        <v>2945000</v>
      </c>
      <c r="E84" s="993"/>
      <c r="F84" s="994">
        <v>2945000</v>
      </c>
    </row>
    <row r="85" spans="1:6" ht="15.75" customHeight="1">
      <c r="A85" s="54" t="s">
        <v>22</v>
      </c>
      <c r="B85" s="70" t="s">
        <v>210</v>
      </c>
      <c r="C85" s="71" t="s">
        <v>211</v>
      </c>
      <c r="D85" s="926">
        <f>SUM(D86:D92)</f>
        <v>21000000</v>
      </c>
      <c r="E85" s="993">
        <f>F85-D85</f>
        <v>97669988</v>
      </c>
      <c r="F85" s="994">
        <v>118669988</v>
      </c>
    </row>
    <row r="86" spans="1:6" ht="15.75" customHeight="1">
      <c r="A86" s="54" t="s">
        <v>25</v>
      </c>
      <c r="B86" s="70" t="s">
        <v>212</v>
      </c>
      <c r="C86" s="71" t="s">
        <v>213</v>
      </c>
      <c r="D86" s="926"/>
      <c r="E86" s="993"/>
      <c r="F86" s="994"/>
    </row>
    <row r="87" spans="1:6" ht="15.75" customHeight="1">
      <c r="A87" s="54" t="s">
        <v>28</v>
      </c>
      <c r="B87" s="72" t="s">
        <v>214</v>
      </c>
      <c r="C87" s="103" t="s">
        <v>215</v>
      </c>
      <c r="D87" s="943"/>
      <c r="E87" s="993"/>
      <c r="F87" s="994"/>
    </row>
    <row r="88" spans="1:6" ht="15.75" customHeight="1">
      <c r="A88" s="52" t="s">
        <v>31</v>
      </c>
      <c r="B88" s="72" t="s">
        <v>216</v>
      </c>
      <c r="C88" s="103" t="s">
        <v>217</v>
      </c>
      <c r="D88" s="943"/>
      <c r="E88" s="993"/>
      <c r="F88" s="994"/>
    </row>
    <row r="89" spans="1:6" ht="15.75" customHeight="1">
      <c r="A89" s="54" t="s">
        <v>32</v>
      </c>
      <c r="B89" s="73" t="s">
        <v>218</v>
      </c>
      <c r="C89" s="103" t="s">
        <v>219</v>
      </c>
      <c r="D89" s="944">
        <v>11000000</v>
      </c>
      <c r="E89" s="993"/>
      <c r="F89" s="1001">
        <v>11000000</v>
      </c>
    </row>
    <row r="90" spans="1:6" ht="15.75" customHeight="1">
      <c r="A90" s="54" t="s">
        <v>35</v>
      </c>
      <c r="B90" s="72" t="s">
        <v>220</v>
      </c>
      <c r="C90" s="103" t="s">
        <v>221</v>
      </c>
      <c r="D90" s="943"/>
      <c r="E90" s="993"/>
      <c r="F90" s="994"/>
    </row>
    <row r="91" spans="1:6" ht="15.75" customHeight="1">
      <c r="A91" s="54" t="s">
        <v>37</v>
      </c>
      <c r="B91" s="72" t="s">
        <v>222</v>
      </c>
      <c r="C91" s="103" t="s">
        <v>223</v>
      </c>
      <c r="D91" s="944"/>
      <c r="E91" s="983">
        <v>2471000</v>
      </c>
      <c r="F91" s="999">
        <v>2471000</v>
      </c>
    </row>
    <row r="92" spans="1:6" ht="15.75" customHeight="1">
      <c r="A92" s="52" t="s">
        <v>39</v>
      </c>
      <c r="B92" s="72" t="s">
        <v>224</v>
      </c>
      <c r="C92" s="103" t="s">
        <v>225</v>
      </c>
      <c r="D92" s="943">
        <f>SUM(D93:D94)</f>
        <v>10000000</v>
      </c>
      <c r="E92" s="983">
        <f>F92-D92</f>
        <v>95198988</v>
      </c>
      <c r="F92" s="1001">
        <v>105198988</v>
      </c>
    </row>
    <row r="93" spans="1:6" ht="15.75" customHeight="1">
      <c r="A93" s="54" t="s">
        <v>41</v>
      </c>
      <c r="B93" s="72" t="s">
        <v>226</v>
      </c>
      <c r="C93" s="74" t="s">
        <v>225</v>
      </c>
      <c r="D93" s="943">
        <v>9000000</v>
      </c>
      <c r="E93" s="983">
        <f>F93-D93</f>
        <v>95198988</v>
      </c>
      <c r="F93" s="1001">
        <v>104198988</v>
      </c>
    </row>
    <row r="94" spans="1:6" ht="15.75" customHeight="1">
      <c r="A94" s="55" t="s">
        <v>43</v>
      </c>
      <c r="B94" s="75" t="s">
        <v>227</v>
      </c>
      <c r="C94" s="76" t="s">
        <v>225</v>
      </c>
      <c r="D94" s="945">
        <v>1000000</v>
      </c>
      <c r="E94" s="995"/>
      <c r="F94" s="1073">
        <v>1000000</v>
      </c>
    </row>
    <row r="95" spans="1:6" ht="15.75" customHeight="1">
      <c r="A95" s="77" t="s">
        <v>45</v>
      </c>
      <c r="B95" s="78" t="s">
        <v>461</v>
      </c>
      <c r="C95" s="34" t="s">
        <v>228</v>
      </c>
      <c r="D95" s="935">
        <f>SUM(D81:D85)</f>
        <v>76351982</v>
      </c>
      <c r="E95" s="935">
        <f>SUM(E81:E85)</f>
        <v>187032743</v>
      </c>
      <c r="F95" s="985">
        <f>SUM(F81:F85)</f>
        <v>263384725</v>
      </c>
    </row>
    <row r="96" spans="1:6" ht="16.5" customHeight="1">
      <c r="A96" s="52" t="s">
        <v>47</v>
      </c>
      <c r="B96" s="68" t="s">
        <v>229</v>
      </c>
      <c r="C96" s="69" t="s">
        <v>230</v>
      </c>
      <c r="D96" s="609"/>
      <c r="E96" s="991">
        <v>8685438</v>
      </c>
      <c r="F96" s="992">
        <v>8685438</v>
      </c>
    </row>
    <row r="97" spans="1:6" ht="16.5" customHeight="1">
      <c r="A97" s="54" t="s">
        <v>49</v>
      </c>
      <c r="B97" s="70" t="s">
        <v>231</v>
      </c>
      <c r="C97" s="71" t="s">
        <v>232</v>
      </c>
      <c r="D97" s="926"/>
      <c r="E97" s="993">
        <v>11210162</v>
      </c>
      <c r="F97" s="994">
        <v>11210162</v>
      </c>
    </row>
    <row r="98" spans="1:6" ht="16.5" customHeight="1">
      <c r="A98" s="52" t="s">
        <v>52</v>
      </c>
      <c r="B98" s="13" t="s">
        <v>233</v>
      </c>
      <c r="C98" s="14" t="s">
        <v>234</v>
      </c>
      <c r="D98" s="926">
        <f>SUM(D99:D104)</f>
        <v>0</v>
      </c>
      <c r="E98" s="993"/>
      <c r="F98" s="994"/>
    </row>
    <row r="99" spans="1:6" ht="16.5" customHeight="1">
      <c r="A99" s="54" t="s">
        <v>55</v>
      </c>
      <c r="B99" s="70" t="s">
        <v>235</v>
      </c>
      <c r="C99" s="14" t="s">
        <v>236</v>
      </c>
      <c r="D99" s="926"/>
      <c r="E99" s="993"/>
      <c r="F99" s="994"/>
    </row>
    <row r="100" spans="1:6" ht="16.5" customHeight="1">
      <c r="A100" s="52" t="s">
        <v>58</v>
      </c>
      <c r="B100" s="79" t="s">
        <v>216</v>
      </c>
      <c r="C100" s="14" t="s">
        <v>237</v>
      </c>
      <c r="D100" s="926"/>
      <c r="E100" s="993"/>
      <c r="F100" s="994"/>
    </row>
    <row r="101" spans="1:6" ht="16.5" customHeight="1">
      <c r="A101" s="54" t="s">
        <v>60</v>
      </c>
      <c r="B101" s="79" t="s">
        <v>238</v>
      </c>
      <c r="C101" s="14" t="s">
        <v>239</v>
      </c>
      <c r="D101" s="926"/>
      <c r="E101" s="993"/>
      <c r="F101" s="994"/>
    </row>
    <row r="102" spans="1:6" ht="16.5" customHeight="1">
      <c r="A102" s="52" t="s">
        <v>62</v>
      </c>
      <c r="B102" s="79" t="s">
        <v>240</v>
      </c>
      <c r="C102" s="14" t="s">
        <v>241</v>
      </c>
      <c r="D102" s="926"/>
      <c r="E102" s="993"/>
      <c r="F102" s="994"/>
    </row>
    <row r="103" spans="1:6" ht="16.5" customHeight="1">
      <c r="A103" s="54" t="s">
        <v>64</v>
      </c>
      <c r="B103" s="79" t="s">
        <v>242</v>
      </c>
      <c r="C103" s="14" t="s">
        <v>243</v>
      </c>
      <c r="D103" s="926"/>
      <c r="E103" s="993"/>
      <c r="F103" s="994"/>
    </row>
    <row r="104" spans="1:6" ht="16.5" customHeight="1">
      <c r="A104" s="80" t="s">
        <v>66</v>
      </c>
      <c r="B104" s="81" t="s">
        <v>244</v>
      </c>
      <c r="C104" s="14" t="s">
        <v>245</v>
      </c>
      <c r="D104" s="930"/>
      <c r="E104" s="995"/>
      <c r="F104" s="996"/>
    </row>
    <row r="105" spans="1:6" ht="16.5" customHeight="1">
      <c r="A105" s="77" t="s">
        <v>68</v>
      </c>
      <c r="B105" s="78" t="s">
        <v>460</v>
      </c>
      <c r="C105" s="34" t="s">
        <v>246</v>
      </c>
      <c r="D105" s="931">
        <f>+D96+D97+D98</f>
        <v>0</v>
      </c>
      <c r="E105" s="931">
        <f>+E96+E97+E98</f>
        <v>19895600</v>
      </c>
      <c r="F105" s="623">
        <f>+F96+F97+F98</f>
        <v>19895600</v>
      </c>
    </row>
    <row r="106" spans="1:6" ht="16.5" customHeight="1">
      <c r="A106" s="82" t="s">
        <v>70</v>
      </c>
      <c r="B106" s="51" t="s">
        <v>247</v>
      </c>
      <c r="C106" s="34" t="s">
        <v>248</v>
      </c>
      <c r="D106" s="946">
        <f>SUM(D95+D105)</f>
        <v>76351982</v>
      </c>
      <c r="E106" s="946">
        <f>SUM(E95+E105)</f>
        <v>206928343</v>
      </c>
      <c r="F106" s="1026">
        <f>SUM(F95+F105)</f>
        <v>283280325</v>
      </c>
    </row>
    <row r="107" spans="1:6" ht="16.5" customHeight="1">
      <c r="A107" s="83" t="s">
        <v>73</v>
      </c>
      <c r="B107" s="84" t="s">
        <v>249</v>
      </c>
      <c r="C107" s="85" t="s">
        <v>250</v>
      </c>
      <c r="D107" s="947">
        <f>'16.sz.mell'!D8</f>
        <v>0</v>
      </c>
      <c r="E107" s="997"/>
      <c r="F107" s="998"/>
    </row>
    <row r="108" spans="1:6" ht="16.5" customHeight="1">
      <c r="A108" s="54" t="s">
        <v>76</v>
      </c>
      <c r="B108" s="86" t="s">
        <v>251</v>
      </c>
      <c r="C108" s="71" t="s">
        <v>252</v>
      </c>
      <c r="D108" s="926"/>
      <c r="E108" s="993"/>
      <c r="F108" s="994"/>
    </row>
    <row r="109" spans="1:6" ht="16.5" customHeight="1">
      <c r="A109" s="87" t="s">
        <v>79</v>
      </c>
      <c r="B109" s="86" t="s">
        <v>253</v>
      </c>
      <c r="C109" s="71" t="s">
        <v>254</v>
      </c>
      <c r="D109" s="926"/>
      <c r="E109" s="993">
        <v>360787</v>
      </c>
      <c r="F109" s="994">
        <v>360787</v>
      </c>
    </row>
    <row r="110" spans="1:6" ht="16.5" customHeight="1">
      <c r="A110" s="54" t="s">
        <v>81</v>
      </c>
      <c r="B110" s="86" t="s">
        <v>447</v>
      </c>
      <c r="C110" s="71" t="s">
        <v>446</v>
      </c>
      <c r="D110" s="926">
        <v>26187536</v>
      </c>
      <c r="E110" s="993">
        <f>F110-D110</f>
        <v>11663704</v>
      </c>
      <c r="F110" s="994">
        <v>37851240</v>
      </c>
    </row>
    <row r="111" spans="1:6" ht="16.5" customHeight="1">
      <c r="A111" s="87" t="s">
        <v>83</v>
      </c>
      <c r="B111" s="86" t="s">
        <v>255</v>
      </c>
      <c r="C111" s="71" t="s">
        <v>256</v>
      </c>
      <c r="D111" s="926"/>
      <c r="E111" s="995"/>
      <c r="F111" s="996"/>
    </row>
    <row r="112" spans="1:7" ht="16.5" customHeight="1">
      <c r="A112" s="54" t="s">
        <v>85</v>
      </c>
      <c r="B112" s="33" t="s">
        <v>257</v>
      </c>
      <c r="C112" s="34" t="s">
        <v>258</v>
      </c>
      <c r="D112" s="948">
        <f>SUM(D107:D111)</f>
        <v>26187536</v>
      </c>
      <c r="E112" s="948">
        <f>SUM(E107:E111)</f>
        <v>12024491</v>
      </c>
      <c r="F112" s="641">
        <f>SUM(F107:F111)</f>
        <v>38212027</v>
      </c>
      <c r="G112" s="90"/>
    </row>
    <row r="113" spans="1:6" s="11" customFormat="1" ht="24.75" customHeight="1">
      <c r="A113" s="87" t="s">
        <v>88</v>
      </c>
      <c r="B113" s="25" t="s">
        <v>259</v>
      </c>
      <c r="C113" s="92" t="s">
        <v>260</v>
      </c>
      <c r="D113" s="948">
        <f>D106+D112</f>
        <v>102539518</v>
      </c>
      <c r="E113" s="948">
        <f>E106+E112</f>
        <v>218952834</v>
      </c>
      <c r="F113" s="641">
        <f>F106+F112</f>
        <v>321492352</v>
      </c>
    </row>
    <row r="114" ht="16.5" customHeight="1"/>
    <row r="115" ht="15.75">
      <c r="D115" s="657">
        <f>D76-D113</f>
        <v>0</v>
      </c>
    </row>
  </sheetData>
  <sheetProtection/>
  <mergeCells count="5">
    <mergeCell ref="A3:B3"/>
    <mergeCell ref="A77:D77"/>
    <mergeCell ref="A1:F1"/>
    <mergeCell ref="A2:F2"/>
    <mergeCell ref="A78:F78"/>
  </mergeCells>
  <printOptions horizontalCentered="1"/>
  <pageMargins left="0.5905511811023623" right="0.5905511811023623" top="1.062992125984252" bottom="0.8661417322834646" header="0.7874015748031497" footer="0.5905511811023623"/>
  <pageSetup cellComments="asDisplayed" fitToHeight="2" fitToWidth="1" horizontalDpi="600" verticalDpi="600" orientation="portrait" paperSize="9" scale="60" r:id="rId1"/>
  <headerFooter alignWithMargins="0">
    <oddHeader>&amp;C&amp;"Times New Roman CE,Félkövér"&amp;12
&amp;R&amp;"Times New Roman CE,Félkövér dőlt"&amp;11 9. melléklet a ........./2017. (.......) önkormányzati rendelethez</oddHeader>
  </headerFooter>
  <rowBreaks count="2" manualBreakCount="2">
    <brk id="44" max="255" man="1"/>
    <brk id="9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</sheetPr>
  <dimension ref="A1:K23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6.625" style="376" customWidth="1"/>
    <col min="2" max="2" width="24.625" style="337" customWidth="1"/>
    <col min="3" max="3" width="13.00390625" style="901" customWidth="1"/>
    <col min="4" max="5" width="15.50390625" style="377" customWidth="1"/>
    <col min="6" max="6" width="11.50390625" style="377" customWidth="1"/>
    <col min="7" max="7" width="13.00390625" style="377" customWidth="1"/>
    <col min="8" max="9" width="14.00390625" style="377" customWidth="1"/>
    <col min="10" max="10" width="13.375" style="337" customWidth="1"/>
    <col min="11" max="11" width="14.625" style="337" customWidth="1"/>
    <col min="12" max="16384" width="9.375" style="337" customWidth="1"/>
  </cols>
  <sheetData>
    <row r="1" spans="1:11" ht="33" customHeight="1">
      <c r="A1" s="1162" t="s">
        <v>680</v>
      </c>
      <c r="B1" s="1163"/>
      <c r="C1" s="1163"/>
      <c r="D1" s="1163"/>
      <c r="E1" s="1163"/>
      <c r="F1" s="1163"/>
      <c r="G1" s="1163"/>
      <c r="H1" s="1163"/>
      <c r="I1" s="1163"/>
      <c r="J1" s="1163"/>
      <c r="K1" s="1163"/>
    </row>
    <row r="2" spans="1:9" ht="15">
      <c r="A2" s="338"/>
      <c r="B2" s="339"/>
      <c r="C2" s="894"/>
      <c r="D2" s="340"/>
      <c r="E2" s="341"/>
      <c r="F2" s="341"/>
      <c r="G2" s="342"/>
      <c r="H2" s="342"/>
      <c r="I2" s="341"/>
    </row>
    <row r="3" spans="1:11" ht="15">
      <c r="A3" s="338"/>
      <c r="B3" s="343"/>
      <c r="C3" s="895"/>
      <c r="D3" s="344"/>
      <c r="E3" s="340"/>
      <c r="F3" s="340"/>
      <c r="G3" s="340"/>
      <c r="H3" s="340"/>
      <c r="I3" s="1164" t="s">
        <v>414</v>
      </c>
      <c r="J3" s="1164"/>
      <c r="K3" s="1164"/>
    </row>
    <row r="4" spans="1:11" s="351" customFormat="1" ht="69.75" customHeight="1">
      <c r="A4" s="345" t="s">
        <v>408</v>
      </c>
      <c r="B4" s="346" t="s">
        <v>448</v>
      </c>
      <c r="C4" s="896" t="s">
        <v>449</v>
      </c>
      <c r="D4" s="346" t="s">
        <v>462</v>
      </c>
      <c r="E4" s="346" t="s">
        <v>450</v>
      </c>
      <c r="F4" s="346" t="s">
        <v>451</v>
      </c>
      <c r="G4" s="347" t="s">
        <v>452</v>
      </c>
      <c r="H4" s="347" t="s">
        <v>418</v>
      </c>
      <c r="I4" s="348" t="s">
        <v>453</v>
      </c>
      <c r="J4" s="905" t="s">
        <v>187</v>
      </c>
      <c r="K4" s="379" t="s">
        <v>454</v>
      </c>
    </row>
    <row r="5" spans="1:11" s="351" customFormat="1" ht="30" customHeight="1">
      <c r="A5" s="890" t="s">
        <v>10</v>
      </c>
      <c r="B5" s="891" t="s">
        <v>709</v>
      </c>
      <c r="C5" s="897" t="s">
        <v>697</v>
      </c>
      <c r="D5" s="891"/>
      <c r="E5" s="891"/>
      <c r="F5" s="891"/>
      <c r="G5" s="892"/>
      <c r="H5" s="892"/>
      <c r="I5" s="893"/>
      <c r="J5" s="906"/>
      <c r="K5" s="902">
        <f>SUM(D5:J5)</f>
        <v>0</v>
      </c>
    </row>
    <row r="6" spans="1:11" s="351" customFormat="1" ht="30" customHeight="1">
      <c r="A6" s="890" t="s">
        <v>13</v>
      </c>
      <c r="B6" s="891" t="s">
        <v>710</v>
      </c>
      <c r="C6" s="897" t="s">
        <v>698</v>
      </c>
      <c r="D6" s="891"/>
      <c r="E6" s="891"/>
      <c r="F6" s="891">
        <v>70378.178</v>
      </c>
      <c r="G6" s="892"/>
      <c r="H6" s="892"/>
      <c r="I6" s="893"/>
      <c r="J6" s="906"/>
      <c r="K6" s="902">
        <f aca="true" t="shared" si="0" ref="K6:K17">SUM(D6:J6)</f>
        <v>70378.178</v>
      </c>
    </row>
    <row r="7" spans="1:11" s="351" customFormat="1" ht="30" customHeight="1">
      <c r="A7" s="890" t="s">
        <v>16</v>
      </c>
      <c r="B7" s="891" t="s">
        <v>711</v>
      </c>
      <c r="C7" s="897" t="s">
        <v>699</v>
      </c>
      <c r="D7" s="891"/>
      <c r="E7" s="891"/>
      <c r="F7" s="891">
        <v>127</v>
      </c>
      <c r="G7" s="892"/>
      <c r="H7" s="892"/>
      <c r="I7" s="893"/>
      <c r="J7" s="906"/>
      <c r="K7" s="902">
        <f t="shared" si="0"/>
        <v>127</v>
      </c>
    </row>
    <row r="8" spans="1:11" s="351" customFormat="1" ht="30" customHeight="1">
      <c r="A8" s="890" t="s">
        <v>19</v>
      </c>
      <c r="B8" s="891" t="s">
        <v>712</v>
      </c>
      <c r="C8" s="897" t="s">
        <v>700</v>
      </c>
      <c r="D8" s="891"/>
      <c r="E8" s="891"/>
      <c r="F8" s="891">
        <v>3556</v>
      </c>
      <c r="G8" s="892"/>
      <c r="H8" s="892"/>
      <c r="I8" s="893"/>
      <c r="J8" s="906"/>
      <c r="K8" s="902">
        <f t="shared" si="0"/>
        <v>3556</v>
      </c>
    </row>
    <row r="9" spans="1:11" s="351" customFormat="1" ht="30" customHeight="1">
      <c r="A9" s="890" t="s">
        <v>22</v>
      </c>
      <c r="B9" s="891" t="s">
        <v>713</v>
      </c>
      <c r="C9" s="897" t="s">
        <v>701</v>
      </c>
      <c r="D9" s="891">
        <v>37411</v>
      </c>
      <c r="E9" s="891">
        <v>87887</v>
      </c>
      <c r="F9" s="891"/>
      <c r="G9" s="892"/>
      <c r="H9" s="892"/>
      <c r="I9" s="893"/>
      <c r="J9" s="1002">
        <v>104653</v>
      </c>
      <c r="K9" s="902">
        <f t="shared" si="0"/>
        <v>229951</v>
      </c>
    </row>
    <row r="10" spans="1:11" s="351" customFormat="1" ht="30" customHeight="1">
      <c r="A10" s="890" t="s">
        <v>25</v>
      </c>
      <c r="B10" s="891" t="s">
        <v>714</v>
      </c>
      <c r="C10" s="897" t="s">
        <v>702</v>
      </c>
      <c r="D10" s="891"/>
      <c r="E10" s="891"/>
      <c r="F10" s="891">
        <v>1700</v>
      </c>
      <c r="G10" s="892"/>
      <c r="H10" s="892"/>
      <c r="I10" s="893"/>
      <c r="J10" s="906"/>
      <c r="K10" s="902">
        <f t="shared" si="0"/>
        <v>1700</v>
      </c>
    </row>
    <row r="11" spans="1:11" s="351" customFormat="1" ht="30" customHeight="1">
      <c r="A11" s="890" t="s">
        <v>28</v>
      </c>
      <c r="B11" s="891" t="s">
        <v>715</v>
      </c>
      <c r="C11" s="897" t="s">
        <v>703</v>
      </c>
      <c r="D11" s="891"/>
      <c r="E11" s="891"/>
      <c r="F11" s="891"/>
      <c r="G11" s="892"/>
      <c r="H11" s="892"/>
      <c r="I11" s="893"/>
      <c r="J11" s="906"/>
      <c r="K11" s="902">
        <f t="shared" si="0"/>
        <v>0</v>
      </c>
    </row>
    <row r="12" spans="1:11" s="351" customFormat="1" ht="30" customHeight="1">
      <c r="A12" s="890" t="s">
        <v>31</v>
      </c>
      <c r="B12" s="891" t="s">
        <v>716</v>
      </c>
      <c r="C12" s="897" t="s">
        <v>704</v>
      </c>
      <c r="D12" s="891"/>
      <c r="E12" s="891"/>
      <c r="F12" s="891"/>
      <c r="G12" s="892"/>
      <c r="H12" s="892"/>
      <c r="I12" s="893"/>
      <c r="J12" s="906"/>
      <c r="K12" s="902">
        <f t="shared" si="0"/>
        <v>0</v>
      </c>
    </row>
    <row r="13" spans="1:11" s="351" customFormat="1" ht="30" customHeight="1">
      <c r="A13" s="890" t="s">
        <v>32</v>
      </c>
      <c r="B13" s="891" t="s">
        <v>717</v>
      </c>
      <c r="C13" s="897" t="s">
        <v>705</v>
      </c>
      <c r="D13" s="891">
        <v>11300</v>
      </c>
      <c r="E13" s="891"/>
      <c r="F13" s="891"/>
      <c r="G13" s="892"/>
      <c r="H13" s="892"/>
      <c r="I13" s="893"/>
      <c r="J13" s="906"/>
      <c r="K13" s="902">
        <f t="shared" si="0"/>
        <v>11300</v>
      </c>
    </row>
    <row r="14" spans="1:11" s="351" customFormat="1" ht="30" customHeight="1">
      <c r="A14" s="890" t="s">
        <v>35</v>
      </c>
      <c r="B14" s="891" t="s">
        <v>718</v>
      </c>
      <c r="C14" s="897" t="s">
        <v>691</v>
      </c>
      <c r="D14" s="891"/>
      <c r="E14" s="891"/>
      <c r="F14" s="891"/>
      <c r="G14" s="892"/>
      <c r="H14" s="892"/>
      <c r="I14" s="893"/>
      <c r="J14" s="906"/>
      <c r="K14" s="902">
        <f t="shared" si="0"/>
        <v>0</v>
      </c>
    </row>
    <row r="15" spans="1:11" s="351" customFormat="1" ht="30" customHeight="1">
      <c r="A15" s="890" t="s">
        <v>37</v>
      </c>
      <c r="B15" s="891" t="s">
        <v>719</v>
      </c>
      <c r="C15" s="897" t="s">
        <v>706</v>
      </c>
      <c r="D15" s="891"/>
      <c r="E15" s="891"/>
      <c r="F15" s="891">
        <v>4480</v>
      </c>
      <c r="G15" s="892"/>
      <c r="H15" s="892"/>
      <c r="I15" s="893"/>
      <c r="J15" s="906"/>
      <c r="K15" s="902">
        <f t="shared" si="0"/>
        <v>4480</v>
      </c>
    </row>
    <row r="16" spans="1:11" s="351" customFormat="1" ht="38.25">
      <c r="A16" s="890" t="s">
        <v>39</v>
      </c>
      <c r="B16" s="891" t="s">
        <v>720</v>
      </c>
      <c r="C16" s="897" t="s">
        <v>707</v>
      </c>
      <c r="D16" s="891"/>
      <c r="E16" s="891"/>
      <c r="F16" s="891"/>
      <c r="G16" s="892"/>
      <c r="H16" s="892"/>
      <c r="I16" s="893"/>
      <c r="J16" s="906"/>
      <c r="K16" s="902">
        <f t="shared" si="0"/>
        <v>0</v>
      </c>
    </row>
    <row r="17" spans="1:11" s="351" customFormat="1" ht="30" customHeight="1">
      <c r="A17" s="890" t="s">
        <v>41</v>
      </c>
      <c r="B17" s="891" t="s">
        <v>721</v>
      </c>
      <c r="C17" s="897" t="s">
        <v>708</v>
      </c>
      <c r="D17" s="891"/>
      <c r="E17" s="891"/>
      <c r="F17" s="891"/>
      <c r="G17" s="892"/>
      <c r="H17" s="892"/>
      <c r="I17" s="893"/>
      <c r="J17" s="906"/>
      <c r="K17" s="902">
        <f t="shared" si="0"/>
        <v>0</v>
      </c>
    </row>
    <row r="18" spans="1:11" s="361" customFormat="1" ht="33" customHeight="1">
      <c r="A18" s="358" t="s">
        <v>43</v>
      </c>
      <c r="B18" s="359" t="s">
        <v>409</v>
      </c>
      <c r="C18" s="360"/>
      <c r="D18" s="871">
        <f>SUM(D5:D17)</f>
        <v>48711</v>
      </c>
      <c r="E18" s="871">
        <f aca="true" t="shared" si="1" ref="E18:K18">SUM(E5:E17)</f>
        <v>87887</v>
      </c>
      <c r="F18" s="871">
        <f t="shared" si="1"/>
        <v>80241.178</v>
      </c>
      <c r="G18" s="871">
        <f t="shared" si="1"/>
        <v>0</v>
      </c>
      <c r="H18" s="871">
        <f t="shared" si="1"/>
        <v>0</v>
      </c>
      <c r="I18" s="871">
        <f t="shared" si="1"/>
        <v>0</v>
      </c>
      <c r="J18" s="907">
        <f t="shared" si="1"/>
        <v>104653</v>
      </c>
      <c r="K18" s="908">
        <f t="shared" si="1"/>
        <v>321492.178</v>
      </c>
    </row>
    <row r="19" spans="1:9" ht="21" customHeight="1">
      <c r="A19" s="362"/>
      <c r="B19" s="363"/>
      <c r="C19" s="898"/>
      <c r="D19" s="364"/>
      <c r="E19" s="365"/>
      <c r="F19" s="364"/>
      <c r="G19" s="364"/>
      <c r="H19" s="364"/>
      <c r="I19" s="366"/>
    </row>
    <row r="20" spans="1:9" ht="42" customHeight="1">
      <c r="A20" s="362"/>
      <c r="B20" s="367"/>
      <c r="C20" s="899"/>
      <c r="D20" s="369"/>
      <c r="E20" s="365"/>
      <c r="F20" s="365"/>
      <c r="G20" s="364"/>
      <c r="H20" s="364"/>
      <c r="I20" s="364"/>
    </row>
    <row r="21" spans="1:9" ht="42" customHeight="1">
      <c r="A21" s="370"/>
      <c r="B21" s="371"/>
      <c r="C21" s="900"/>
      <c r="D21" s="373"/>
      <c r="E21" s="341"/>
      <c r="F21" s="341"/>
      <c r="G21" s="342"/>
      <c r="H21" s="342"/>
      <c r="I21" s="342"/>
    </row>
    <row r="22" spans="1:9" ht="15">
      <c r="A22" s="338"/>
      <c r="B22" s="339"/>
      <c r="C22" s="894"/>
      <c r="D22" s="340"/>
      <c r="E22" s="340"/>
      <c r="F22" s="340"/>
      <c r="G22" s="340"/>
      <c r="H22" s="340"/>
      <c r="I22" s="340"/>
    </row>
    <row r="23" spans="1:9" s="375" customFormat="1" ht="15">
      <c r="A23" s="338"/>
      <c r="B23" s="339"/>
      <c r="C23" s="894"/>
      <c r="D23" s="340"/>
      <c r="E23" s="341"/>
      <c r="F23" s="374"/>
      <c r="G23" s="374"/>
      <c r="H23" s="374"/>
      <c r="I23" s="374"/>
    </row>
  </sheetData>
  <sheetProtection/>
  <mergeCells count="2">
    <mergeCell ref="A1:K1"/>
    <mergeCell ref="I3:K3"/>
  </mergeCells>
  <printOptions horizontalCentered="1"/>
  <pageMargins left="0.3937007874015748" right="0.7086614173228347" top="0.984251968503937" bottom="0.7480314960629921" header="0.7086614173228347" footer="0.31496062992125984"/>
  <pageSetup horizontalDpi="600" verticalDpi="600" orientation="landscape" paperSize="9" scale="80" r:id="rId1"/>
  <headerFooter>
    <oddHeader>&amp;R&amp;"Times New Roman CE,Félkövér dőlt"&amp;11 9.1. melléklet a ……/2017. (……)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5"/>
  </sheetPr>
  <dimension ref="A1:M23"/>
  <sheetViews>
    <sheetView zoomScalePageLayoutView="0" workbookViewId="0" topLeftCell="A7">
      <selection activeCell="M18" sqref="M18"/>
    </sheetView>
  </sheetViews>
  <sheetFormatPr defaultColWidth="9.00390625" defaultRowHeight="12.75"/>
  <cols>
    <col min="1" max="1" width="5.875" style="376" customWidth="1"/>
    <col min="2" max="2" width="22.375" style="337" customWidth="1"/>
    <col min="3" max="3" width="13.00390625" style="337" customWidth="1"/>
    <col min="4" max="4" width="11.00390625" style="377" customWidth="1"/>
    <col min="5" max="5" width="15.50390625" style="377" customWidth="1"/>
    <col min="6" max="6" width="11.125" style="377" customWidth="1"/>
    <col min="7" max="7" width="13.375" style="377" customWidth="1"/>
    <col min="8" max="9" width="14.00390625" style="377" customWidth="1"/>
    <col min="10" max="10" width="13.375" style="337" customWidth="1"/>
    <col min="11" max="11" width="12.375" style="337" customWidth="1"/>
    <col min="12" max="12" width="14.375" style="337" customWidth="1"/>
    <col min="13" max="13" width="15.125" style="337" customWidth="1"/>
    <col min="14" max="16384" width="9.375" style="337" customWidth="1"/>
  </cols>
  <sheetData>
    <row r="1" spans="1:13" ht="33" customHeight="1">
      <c r="A1" s="1162" t="s">
        <v>681</v>
      </c>
      <c r="B1" s="1163"/>
      <c r="C1" s="1163"/>
      <c r="D1" s="1163"/>
      <c r="E1" s="1163"/>
      <c r="F1" s="1163"/>
      <c r="G1" s="1163"/>
      <c r="H1" s="1163"/>
      <c r="I1" s="1163"/>
      <c r="J1" s="1163"/>
      <c r="K1" s="1163"/>
      <c r="L1" s="1163"/>
      <c r="M1" s="1163"/>
    </row>
    <row r="2" spans="1:9" ht="15">
      <c r="A2" s="338"/>
      <c r="B2" s="339"/>
      <c r="C2" s="339"/>
      <c r="D2" s="340"/>
      <c r="E2" s="341"/>
      <c r="F2" s="341"/>
      <c r="G2" s="342"/>
      <c r="H2" s="342"/>
      <c r="I2" s="341"/>
    </row>
    <row r="3" spans="1:13" ht="15">
      <c r="A3" s="338"/>
      <c r="B3" s="343"/>
      <c r="C3" s="343"/>
      <c r="D3" s="344"/>
      <c r="E3" s="340"/>
      <c r="F3" s="340"/>
      <c r="G3" s="340"/>
      <c r="H3" s="340"/>
      <c r="I3" s="340"/>
      <c r="K3" s="1164" t="s">
        <v>414</v>
      </c>
      <c r="L3" s="1164"/>
      <c r="M3" s="1164"/>
    </row>
    <row r="4" spans="1:13" s="351" customFormat="1" ht="75.75" customHeight="1">
      <c r="A4" s="345" t="s">
        <v>408</v>
      </c>
      <c r="B4" s="346" t="s">
        <v>448</v>
      </c>
      <c r="C4" s="346" t="s">
        <v>449</v>
      </c>
      <c r="D4" s="346" t="s">
        <v>455</v>
      </c>
      <c r="E4" s="346" t="s">
        <v>204</v>
      </c>
      <c r="F4" s="346" t="s">
        <v>456</v>
      </c>
      <c r="G4" s="347" t="s">
        <v>208</v>
      </c>
      <c r="H4" s="347" t="s">
        <v>457</v>
      </c>
      <c r="I4" s="347" t="s">
        <v>229</v>
      </c>
      <c r="J4" s="349" t="s">
        <v>231</v>
      </c>
      <c r="K4" s="378" t="s">
        <v>233</v>
      </c>
      <c r="L4" s="349" t="s">
        <v>458</v>
      </c>
      <c r="M4" s="379" t="s">
        <v>459</v>
      </c>
    </row>
    <row r="5" spans="1:13" s="351" customFormat="1" ht="30" customHeight="1">
      <c r="A5" s="890" t="s">
        <v>10</v>
      </c>
      <c r="B5" s="891" t="s">
        <v>709</v>
      </c>
      <c r="C5" s="897" t="s">
        <v>697</v>
      </c>
      <c r="D5" s="891">
        <v>13839</v>
      </c>
      <c r="E5" s="891">
        <v>2900</v>
      </c>
      <c r="F5" s="891"/>
      <c r="G5" s="892"/>
      <c r="H5" s="892"/>
      <c r="I5" s="893"/>
      <c r="J5" s="893"/>
      <c r="K5" s="893"/>
      <c r="L5" s="903"/>
      <c r="M5" s="904">
        <f>SUM(D5:L5)</f>
        <v>16739</v>
      </c>
    </row>
    <row r="6" spans="1:13" s="351" customFormat="1" ht="30" customHeight="1">
      <c r="A6" s="890" t="s">
        <v>13</v>
      </c>
      <c r="B6" s="891" t="s">
        <v>710</v>
      </c>
      <c r="C6" s="897" t="s">
        <v>698</v>
      </c>
      <c r="D6" s="891"/>
      <c r="E6" s="891"/>
      <c r="F6" s="891"/>
      <c r="G6" s="892"/>
      <c r="H6" s="892"/>
      <c r="I6" s="893"/>
      <c r="J6" s="893"/>
      <c r="K6" s="893"/>
      <c r="L6" s="903"/>
      <c r="M6" s="902">
        <f>SUM(D6:L6)</f>
        <v>0</v>
      </c>
    </row>
    <row r="7" spans="1:13" s="351" customFormat="1" ht="30" customHeight="1">
      <c r="A7" s="890" t="s">
        <v>16</v>
      </c>
      <c r="B7" s="891" t="s">
        <v>711</v>
      </c>
      <c r="C7" s="897" t="s">
        <v>699</v>
      </c>
      <c r="D7" s="891"/>
      <c r="E7" s="891"/>
      <c r="F7" s="891">
        <v>516</v>
      </c>
      <c r="G7" s="892"/>
      <c r="H7" s="892"/>
      <c r="I7" s="893"/>
      <c r="J7" s="893"/>
      <c r="K7" s="893"/>
      <c r="L7" s="903"/>
      <c r="M7" s="902">
        <f aca="true" t="shared" si="0" ref="M7:M17">SUM(D7:L7)</f>
        <v>516</v>
      </c>
    </row>
    <row r="8" spans="1:13" s="351" customFormat="1" ht="38.25">
      <c r="A8" s="890" t="s">
        <v>19</v>
      </c>
      <c r="B8" s="891" t="s">
        <v>712</v>
      </c>
      <c r="C8" s="897" t="s">
        <v>700</v>
      </c>
      <c r="D8" s="891"/>
      <c r="E8" s="891"/>
      <c r="F8" s="891">
        <v>1578</v>
      </c>
      <c r="G8" s="892"/>
      <c r="H8" s="892"/>
      <c r="I8" s="893"/>
      <c r="J8" s="893">
        <v>11210</v>
      </c>
      <c r="K8" s="893"/>
      <c r="L8" s="903"/>
      <c r="M8" s="902">
        <f t="shared" si="0"/>
        <v>12788</v>
      </c>
    </row>
    <row r="9" spans="1:13" s="351" customFormat="1" ht="38.25">
      <c r="A9" s="890" t="s">
        <v>22</v>
      </c>
      <c r="B9" s="891" t="s">
        <v>713</v>
      </c>
      <c r="C9" s="897" t="s">
        <v>701</v>
      </c>
      <c r="D9" s="891"/>
      <c r="E9" s="891"/>
      <c r="F9" s="891"/>
      <c r="G9" s="892"/>
      <c r="H9" s="892"/>
      <c r="I9" s="893"/>
      <c r="J9" s="893"/>
      <c r="K9" s="893"/>
      <c r="L9" s="903">
        <v>38212</v>
      </c>
      <c r="M9" s="902">
        <f t="shared" si="0"/>
        <v>38212</v>
      </c>
    </row>
    <row r="10" spans="1:13" s="351" customFormat="1" ht="30" customHeight="1">
      <c r="A10" s="890" t="s">
        <v>25</v>
      </c>
      <c r="B10" s="891" t="s">
        <v>714</v>
      </c>
      <c r="C10" s="897" t="s">
        <v>702</v>
      </c>
      <c r="D10" s="891"/>
      <c r="E10" s="891"/>
      <c r="F10" s="891"/>
      <c r="G10" s="892"/>
      <c r="H10" s="892"/>
      <c r="I10" s="893"/>
      <c r="J10" s="893"/>
      <c r="K10" s="893"/>
      <c r="L10" s="903"/>
      <c r="M10" s="902">
        <f t="shared" si="0"/>
        <v>0</v>
      </c>
    </row>
    <row r="11" spans="1:13" s="351" customFormat="1" ht="30" customHeight="1">
      <c r="A11" s="890" t="s">
        <v>28</v>
      </c>
      <c r="B11" s="891" t="s">
        <v>715</v>
      </c>
      <c r="C11" s="897" t="s">
        <v>703</v>
      </c>
      <c r="D11" s="891"/>
      <c r="E11" s="891"/>
      <c r="F11" s="891">
        <v>2739</v>
      </c>
      <c r="G11" s="892"/>
      <c r="H11" s="892"/>
      <c r="I11" s="893"/>
      <c r="J11" s="893"/>
      <c r="K11" s="893"/>
      <c r="L11" s="903"/>
      <c r="M11" s="902">
        <f t="shared" si="0"/>
        <v>2739</v>
      </c>
    </row>
    <row r="12" spans="1:13" s="351" customFormat="1" ht="30" customHeight="1">
      <c r="A12" s="890" t="s">
        <v>31</v>
      </c>
      <c r="B12" s="891" t="s">
        <v>716</v>
      </c>
      <c r="C12" s="897" t="s">
        <v>704</v>
      </c>
      <c r="D12" s="891">
        <v>24074</v>
      </c>
      <c r="E12" s="891">
        <v>3674</v>
      </c>
      <c r="F12" s="891">
        <v>70930</v>
      </c>
      <c r="G12" s="892"/>
      <c r="H12" s="892">
        <v>118670</v>
      </c>
      <c r="I12" s="893">
        <v>8685</v>
      </c>
      <c r="J12" s="893"/>
      <c r="K12" s="893"/>
      <c r="L12" s="903"/>
      <c r="M12" s="902">
        <f t="shared" si="0"/>
        <v>226033</v>
      </c>
    </row>
    <row r="13" spans="1:13" s="351" customFormat="1" ht="30" customHeight="1">
      <c r="A13" s="890" t="s">
        <v>32</v>
      </c>
      <c r="B13" s="891" t="s">
        <v>717</v>
      </c>
      <c r="C13" s="897" t="s">
        <v>705</v>
      </c>
      <c r="D13" s="891">
        <v>2326</v>
      </c>
      <c r="E13" s="891">
        <v>512</v>
      </c>
      <c r="F13" s="891">
        <v>13223</v>
      </c>
      <c r="G13" s="892"/>
      <c r="H13" s="892"/>
      <c r="I13" s="893"/>
      <c r="J13" s="893"/>
      <c r="K13" s="893"/>
      <c r="L13" s="903"/>
      <c r="M13" s="902">
        <f t="shared" si="0"/>
        <v>16061</v>
      </c>
    </row>
    <row r="14" spans="1:13" s="351" customFormat="1" ht="30" customHeight="1">
      <c r="A14" s="890" t="s">
        <v>35</v>
      </c>
      <c r="B14" s="891" t="s">
        <v>718</v>
      </c>
      <c r="C14" s="897" t="s">
        <v>691</v>
      </c>
      <c r="D14" s="891"/>
      <c r="E14" s="891"/>
      <c r="F14" s="891"/>
      <c r="G14" s="892"/>
      <c r="H14" s="892"/>
      <c r="I14" s="893"/>
      <c r="J14" s="893"/>
      <c r="K14" s="893"/>
      <c r="L14" s="903"/>
      <c r="M14" s="902">
        <f t="shared" si="0"/>
        <v>0</v>
      </c>
    </row>
    <row r="15" spans="1:13" s="351" customFormat="1" ht="30" customHeight="1">
      <c r="A15" s="890" t="s">
        <v>37</v>
      </c>
      <c r="B15" s="891" t="s">
        <v>719</v>
      </c>
      <c r="C15" s="897" t="s">
        <v>706</v>
      </c>
      <c r="D15" s="891"/>
      <c r="E15" s="891"/>
      <c r="F15" s="891">
        <v>1328</v>
      </c>
      <c r="G15" s="892"/>
      <c r="H15" s="892"/>
      <c r="I15" s="893"/>
      <c r="J15" s="893"/>
      <c r="K15" s="893"/>
      <c r="L15" s="903"/>
      <c r="M15" s="902">
        <f t="shared" si="0"/>
        <v>1328</v>
      </c>
    </row>
    <row r="16" spans="1:13" s="351" customFormat="1" ht="38.25">
      <c r="A16" s="890" t="s">
        <v>39</v>
      </c>
      <c r="B16" s="891" t="s">
        <v>720</v>
      </c>
      <c r="C16" s="897" t="s">
        <v>707</v>
      </c>
      <c r="D16" s="891">
        <v>2675</v>
      </c>
      <c r="E16" s="891">
        <v>589</v>
      </c>
      <c r="F16" s="891">
        <v>867</v>
      </c>
      <c r="G16" s="892"/>
      <c r="H16" s="892"/>
      <c r="I16" s="893"/>
      <c r="J16" s="893"/>
      <c r="K16" s="893"/>
      <c r="L16" s="903"/>
      <c r="M16" s="902">
        <f t="shared" si="0"/>
        <v>4131</v>
      </c>
    </row>
    <row r="17" spans="1:13" s="351" customFormat="1" ht="30" customHeight="1">
      <c r="A17" s="890" t="s">
        <v>41</v>
      </c>
      <c r="B17" s="891" t="s">
        <v>721</v>
      </c>
      <c r="C17" s="897" t="s">
        <v>708</v>
      </c>
      <c r="D17" s="891"/>
      <c r="E17" s="891"/>
      <c r="F17" s="891">
        <v>0</v>
      </c>
      <c r="G17" s="892">
        <v>2945</v>
      </c>
      <c r="H17" s="892"/>
      <c r="I17" s="893"/>
      <c r="J17" s="893"/>
      <c r="K17" s="893"/>
      <c r="L17" s="903"/>
      <c r="M17" s="902">
        <f t="shared" si="0"/>
        <v>2945</v>
      </c>
    </row>
    <row r="18" spans="1:13" s="361" customFormat="1" ht="33" customHeight="1">
      <c r="A18" s="358" t="s">
        <v>43</v>
      </c>
      <c r="B18" s="359" t="s">
        <v>409</v>
      </c>
      <c r="C18" s="360"/>
      <c r="D18" s="871">
        <f>SUM(D5:D17)</f>
        <v>42914</v>
      </c>
      <c r="E18" s="871">
        <f aca="true" t="shared" si="1" ref="E18:L18">SUM(E5:E17)</f>
        <v>7675</v>
      </c>
      <c r="F18" s="871">
        <f t="shared" si="1"/>
        <v>91181</v>
      </c>
      <c r="G18" s="871">
        <f t="shared" si="1"/>
        <v>2945</v>
      </c>
      <c r="H18" s="871">
        <f t="shared" si="1"/>
        <v>118670</v>
      </c>
      <c r="I18" s="871">
        <f t="shared" si="1"/>
        <v>8685</v>
      </c>
      <c r="J18" s="871">
        <f t="shared" si="1"/>
        <v>11210</v>
      </c>
      <c r="K18" s="871">
        <f t="shared" si="1"/>
        <v>0</v>
      </c>
      <c r="L18" s="907">
        <f t="shared" si="1"/>
        <v>38212</v>
      </c>
      <c r="M18" s="379">
        <f>SUM(M5:M17)</f>
        <v>321492</v>
      </c>
    </row>
    <row r="19" spans="1:9" ht="21" customHeight="1">
      <c r="A19" s="362"/>
      <c r="B19" s="363"/>
      <c r="C19" s="363"/>
      <c r="D19" s="364"/>
      <c r="E19" s="365"/>
      <c r="F19" s="364"/>
      <c r="G19" s="364"/>
      <c r="H19" s="364"/>
      <c r="I19" s="366"/>
    </row>
    <row r="20" spans="1:9" ht="42" customHeight="1">
      <c r="A20" s="362"/>
      <c r="B20" s="367"/>
      <c r="C20" s="368"/>
      <c r="D20" s="369"/>
      <c r="E20" s="365"/>
      <c r="F20" s="365"/>
      <c r="G20" s="364"/>
      <c r="H20" s="364"/>
      <c r="I20" s="364"/>
    </row>
    <row r="21" spans="1:9" ht="42" customHeight="1">
      <c r="A21" s="370"/>
      <c r="B21" s="371"/>
      <c r="C21" s="372"/>
      <c r="D21" s="373"/>
      <c r="E21" s="341"/>
      <c r="F21" s="341"/>
      <c r="G21" s="342"/>
      <c r="H21" s="342"/>
      <c r="I21" s="342"/>
    </row>
    <row r="22" spans="1:9" ht="15">
      <c r="A22" s="338"/>
      <c r="B22" s="339"/>
      <c r="C22" s="339"/>
      <c r="D22" s="340"/>
      <c r="E22" s="340"/>
      <c r="F22" s="340"/>
      <c r="G22" s="340"/>
      <c r="H22" s="340"/>
      <c r="I22" s="340"/>
    </row>
    <row r="23" spans="1:9" s="375" customFormat="1" ht="15">
      <c r="A23" s="338"/>
      <c r="B23" s="339"/>
      <c r="C23" s="339"/>
      <c r="D23" s="340"/>
      <c r="E23" s="341"/>
      <c r="F23" s="374"/>
      <c r="G23" s="374"/>
      <c r="H23" s="374"/>
      <c r="I23" s="374"/>
    </row>
  </sheetData>
  <sheetProtection/>
  <mergeCells count="2">
    <mergeCell ref="A1:M1"/>
    <mergeCell ref="K3:M3"/>
  </mergeCells>
  <printOptions horizontalCentered="1"/>
  <pageMargins left="0.3937007874015748" right="0.3937007874015748" top="0.9448818897637796" bottom="0.7480314960629921" header="0.7086614173228347" footer="0.31496062992125984"/>
  <pageSetup horizontalDpi="600" verticalDpi="600" orientation="landscape" paperSize="9" scale="80" r:id="rId1"/>
  <headerFooter>
    <oddHeader>&amp;R &amp;"Times New Roman CE,Félkövér dőlt"&amp;11 9.2.  melléklet a ……/2017. (……)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5"/>
  </sheetPr>
  <dimension ref="A1:J65"/>
  <sheetViews>
    <sheetView zoomScaleSheetLayoutView="100" zoomScalePageLayoutView="0" workbookViewId="0" topLeftCell="A16">
      <selection activeCell="D37" sqref="D37"/>
    </sheetView>
  </sheetViews>
  <sheetFormatPr defaultColWidth="9.00390625" defaultRowHeight="12.75"/>
  <cols>
    <col min="1" max="1" width="6.875" style="474" customWidth="1"/>
    <col min="2" max="2" width="60.125" style="475" customWidth="1"/>
    <col min="3" max="3" width="8.125" style="475" customWidth="1"/>
    <col min="4" max="8" width="14.50390625" style="386" customWidth="1"/>
    <col min="9" max="16384" width="9.375" style="386" customWidth="1"/>
  </cols>
  <sheetData>
    <row r="1" spans="1:8" s="380" customFormat="1" ht="55.5" customHeight="1">
      <c r="A1" s="1165" t="s">
        <v>682</v>
      </c>
      <c r="B1" s="1165"/>
      <c r="C1" s="1165"/>
      <c r="D1" s="1165"/>
      <c r="E1" s="1165"/>
      <c r="F1" s="1165"/>
      <c r="G1" s="1165"/>
      <c r="H1" s="1165"/>
    </row>
    <row r="2" spans="1:8" s="383" customFormat="1" ht="15.75" customHeight="1">
      <c r="A2" s="381"/>
      <c r="B2" s="381"/>
      <c r="C2" s="382"/>
      <c r="D2" s="382"/>
      <c r="E2" s="382"/>
      <c r="H2" s="382" t="s">
        <v>1</v>
      </c>
    </row>
    <row r="3" spans="1:8" ht="38.25" customHeight="1">
      <c r="A3" s="384" t="s">
        <v>408</v>
      </c>
      <c r="B3" s="384" t="s">
        <v>463</v>
      </c>
      <c r="C3" s="385" t="s">
        <v>464</v>
      </c>
      <c r="D3" s="385" t="s">
        <v>465</v>
      </c>
      <c r="E3" s="385" t="s">
        <v>466</v>
      </c>
      <c r="F3" s="385" t="s">
        <v>267</v>
      </c>
      <c r="G3" s="965" t="s">
        <v>733</v>
      </c>
      <c r="H3" s="432" t="s">
        <v>734</v>
      </c>
    </row>
    <row r="4" spans="1:8" s="388" customFormat="1" ht="12.75" customHeight="1">
      <c r="A4" s="387" t="s">
        <v>6</v>
      </c>
      <c r="B4" s="387" t="s">
        <v>7</v>
      </c>
      <c r="C4" s="387" t="s">
        <v>8</v>
      </c>
      <c r="D4" s="387" t="s">
        <v>9</v>
      </c>
      <c r="E4" s="387" t="s">
        <v>268</v>
      </c>
      <c r="F4" s="387" t="s">
        <v>467</v>
      </c>
      <c r="G4" s="387" t="s">
        <v>737</v>
      </c>
      <c r="H4" s="387" t="s">
        <v>736</v>
      </c>
    </row>
    <row r="5" spans="1:8" s="388" customFormat="1" ht="15.75" customHeight="1">
      <c r="A5" s="1167" t="s">
        <v>264</v>
      </c>
      <c r="B5" s="1168"/>
      <c r="C5" s="1168"/>
      <c r="D5" s="1168"/>
      <c r="E5" s="1168"/>
      <c r="F5" s="1168"/>
      <c r="G5" s="1168"/>
      <c r="H5" s="1169"/>
    </row>
    <row r="6" spans="1:8" s="388" customFormat="1" ht="25.5" customHeight="1">
      <c r="A6" s="389" t="s">
        <v>10</v>
      </c>
      <c r="B6" s="390" t="s">
        <v>468</v>
      </c>
      <c r="C6" s="389" t="s">
        <v>469</v>
      </c>
      <c r="D6" s="391"/>
      <c r="E6" s="391"/>
      <c r="F6" s="391">
        <f>SUM(D6:E6)</f>
        <v>0</v>
      </c>
      <c r="G6" s="950"/>
      <c r="H6" s="959"/>
    </row>
    <row r="7" spans="1:8" s="388" customFormat="1" ht="30" customHeight="1">
      <c r="A7" s="392" t="s">
        <v>13</v>
      </c>
      <c r="B7" s="393" t="s">
        <v>470</v>
      </c>
      <c r="C7" s="392" t="s">
        <v>471</v>
      </c>
      <c r="D7" s="394"/>
      <c r="E7" s="394"/>
      <c r="F7" s="394">
        <f>SUM(D7:E7)</f>
        <v>0</v>
      </c>
      <c r="G7" s="951"/>
      <c r="H7" s="960"/>
    </row>
    <row r="8" spans="1:8" s="388" customFormat="1" ht="25.5" customHeight="1">
      <c r="A8" s="392" t="s">
        <v>16</v>
      </c>
      <c r="B8" s="393" t="s">
        <v>739</v>
      </c>
      <c r="C8" s="956" t="s">
        <v>738</v>
      </c>
      <c r="D8" s="394"/>
      <c r="E8" s="394"/>
      <c r="F8" s="394">
        <f>SUM(D8:E8)</f>
        <v>0</v>
      </c>
      <c r="G8" s="961">
        <v>196420</v>
      </c>
      <c r="H8" s="961">
        <v>196420</v>
      </c>
    </row>
    <row r="9" spans="1:8" s="388" customFormat="1" ht="25.5" customHeight="1">
      <c r="A9" s="392" t="s">
        <v>19</v>
      </c>
      <c r="B9" s="393" t="s">
        <v>472</v>
      </c>
      <c r="C9" s="395" t="s">
        <v>473</v>
      </c>
      <c r="D9" s="394"/>
      <c r="E9" s="394"/>
      <c r="F9" s="394">
        <f>SUM(D9:E9)</f>
        <v>0</v>
      </c>
      <c r="G9" s="951"/>
      <c r="H9" s="960"/>
    </row>
    <row r="10" spans="1:8" s="388" customFormat="1" ht="27.75" customHeight="1">
      <c r="A10" s="396" t="s">
        <v>22</v>
      </c>
      <c r="B10" s="397" t="s">
        <v>474</v>
      </c>
      <c r="C10" s="396" t="s">
        <v>34</v>
      </c>
      <c r="D10" s="398">
        <f>SUM(D6:D9)</f>
        <v>0</v>
      </c>
      <c r="E10" s="398">
        <f>SUM(E6:E9)</f>
        <v>0</v>
      </c>
      <c r="F10" s="398">
        <f>SUM(F6:F9)</f>
        <v>0</v>
      </c>
      <c r="G10" s="957">
        <f>SUM(G6:G9)</f>
        <v>196420</v>
      </c>
      <c r="H10" s="957">
        <f>SUM(H6:H9)</f>
        <v>196420</v>
      </c>
    </row>
    <row r="11" spans="1:8" s="388" customFormat="1" ht="24.75" customHeight="1">
      <c r="A11" s="392" t="s">
        <v>25</v>
      </c>
      <c r="B11" s="393" t="s">
        <v>475</v>
      </c>
      <c r="C11" s="392" t="s">
        <v>476</v>
      </c>
      <c r="D11" s="398"/>
      <c r="E11" s="398"/>
      <c r="F11" s="398">
        <f>SUM(D11:E11)</f>
        <v>0</v>
      </c>
      <c r="G11" s="951"/>
      <c r="H11" s="960"/>
    </row>
    <row r="12" spans="1:8" s="388" customFormat="1" ht="30" customHeight="1">
      <c r="A12" s="392" t="s">
        <v>28</v>
      </c>
      <c r="B12" s="393" t="s">
        <v>477</v>
      </c>
      <c r="C12" s="392" t="s">
        <v>478</v>
      </c>
      <c r="D12" s="398"/>
      <c r="E12" s="398"/>
      <c r="F12" s="398">
        <f>SUM(D11:E11)</f>
        <v>0</v>
      </c>
      <c r="G12" s="951"/>
      <c r="H12" s="960"/>
    </row>
    <row r="13" spans="1:8" s="388" customFormat="1" ht="30" customHeight="1">
      <c r="A13" s="392" t="s">
        <v>31</v>
      </c>
      <c r="B13" s="393" t="s">
        <v>479</v>
      </c>
      <c r="C13" s="392" t="s">
        <v>480</v>
      </c>
      <c r="D13" s="398"/>
      <c r="E13" s="398"/>
      <c r="F13" s="398">
        <f>SUM(D13:E13)</f>
        <v>0</v>
      </c>
      <c r="G13" s="951"/>
      <c r="H13" s="960"/>
    </row>
    <row r="14" spans="1:8" s="388" customFormat="1" ht="30" customHeight="1">
      <c r="A14" s="392" t="s">
        <v>32</v>
      </c>
      <c r="B14" s="393" t="s">
        <v>481</v>
      </c>
      <c r="C14" s="392" t="s">
        <v>482</v>
      </c>
      <c r="D14" s="398"/>
      <c r="E14" s="398"/>
      <c r="F14" s="398">
        <f>SUM(D13:E13)</f>
        <v>0</v>
      </c>
      <c r="G14" s="951"/>
      <c r="H14" s="960"/>
    </row>
    <row r="15" spans="1:8" s="388" customFormat="1" ht="21.75" customHeight="1">
      <c r="A15" s="396" t="s">
        <v>35</v>
      </c>
      <c r="B15" s="399" t="s">
        <v>450</v>
      </c>
      <c r="C15" s="400" t="s">
        <v>57</v>
      </c>
      <c r="D15" s="398">
        <f>SUM(D11:D14)</f>
        <v>0</v>
      </c>
      <c r="E15" s="398">
        <f>SUM(E11:E14)</f>
        <v>0</v>
      </c>
      <c r="F15" s="398">
        <f>SUM(F11:F14)</f>
        <v>0</v>
      </c>
      <c r="G15" s="951"/>
      <c r="H15" s="960"/>
    </row>
    <row r="16" spans="1:8" s="404" customFormat="1" ht="16.5" customHeight="1">
      <c r="A16" s="392" t="s">
        <v>37</v>
      </c>
      <c r="B16" s="401" t="s">
        <v>109</v>
      </c>
      <c r="C16" s="402" t="s">
        <v>110</v>
      </c>
      <c r="D16" s="403"/>
      <c r="E16" s="403"/>
      <c r="F16" s="403">
        <f>SUM(D16:E16)</f>
        <v>0</v>
      </c>
      <c r="G16" s="952"/>
      <c r="H16" s="958"/>
    </row>
    <row r="17" spans="1:8" s="404" customFormat="1" ht="16.5" customHeight="1">
      <c r="A17" s="392" t="s">
        <v>39</v>
      </c>
      <c r="B17" s="401" t="s">
        <v>112</v>
      </c>
      <c r="C17" s="402" t="s">
        <v>113</v>
      </c>
      <c r="D17" s="403"/>
      <c r="E17" s="403"/>
      <c r="F17" s="403">
        <f>SUM(D17:E17)</f>
        <v>0</v>
      </c>
      <c r="G17" s="952"/>
      <c r="H17" s="958"/>
    </row>
    <row r="18" spans="1:8" s="404" customFormat="1" ht="16.5" customHeight="1">
      <c r="A18" s="392" t="s">
        <v>41</v>
      </c>
      <c r="B18" s="401" t="s">
        <v>483</v>
      </c>
      <c r="C18" s="402" t="s">
        <v>116</v>
      </c>
      <c r="D18" s="403">
        <f>SUM(D19:D20)</f>
        <v>0</v>
      </c>
      <c r="E18" s="403">
        <f>SUM(E19:E20)</f>
        <v>0</v>
      </c>
      <c r="F18" s="403">
        <f>SUM(F19:F20)</f>
        <v>0</v>
      </c>
      <c r="G18" s="952"/>
      <c r="H18" s="958"/>
    </row>
    <row r="19" spans="1:8" s="404" customFormat="1" ht="16.5" customHeight="1">
      <c r="A19" s="392" t="s">
        <v>43</v>
      </c>
      <c r="B19" s="405" t="s">
        <v>484</v>
      </c>
      <c r="C19" s="406" t="s">
        <v>485</v>
      </c>
      <c r="D19" s="407"/>
      <c r="E19" s="407"/>
      <c r="F19" s="407">
        <f>SUM(D19:E19)</f>
        <v>0</v>
      </c>
      <c r="G19" s="952"/>
      <c r="H19" s="958"/>
    </row>
    <row r="20" spans="1:8" s="408" customFormat="1" ht="16.5" customHeight="1">
      <c r="A20" s="392" t="s">
        <v>45</v>
      </c>
      <c r="B20" s="405" t="s">
        <v>486</v>
      </c>
      <c r="C20" s="406" t="s">
        <v>487</v>
      </c>
      <c r="D20" s="407"/>
      <c r="E20" s="407"/>
      <c r="F20" s="407">
        <f>SUM(D20:E20)</f>
        <v>0</v>
      </c>
      <c r="G20" s="953"/>
      <c r="H20" s="962"/>
    </row>
    <row r="21" spans="1:8" s="408" customFormat="1" ht="16.5" customHeight="1">
      <c r="A21" s="392" t="s">
        <v>47</v>
      </c>
      <c r="B21" s="409" t="s">
        <v>118</v>
      </c>
      <c r="C21" s="402" t="s">
        <v>119</v>
      </c>
      <c r="D21" s="407"/>
      <c r="E21" s="407"/>
      <c r="F21" s="407">
        <f>SUM(D21:E21)</f>
        <v>0</v>
      </c>
      <c r="G21" s="953"/>
      <c r="H21" s="962"/>
    </row>
    <row r="22" spans="1:8" s="404" customFormat="1" ht="16.5" customHeight="1">
      <c r="A22" s="392" t="s">
        <v>49</v>
      </c>
      <c r="B22" s="401" t="s">
        <v>121</v>
      </c>
      <c r="C22" s="402" t="s">
        <v>122</v>
      </c>
      <c r="D22" s="403">
        <v>100000</v>
      </c>
      <c r="E22" s="403"/>
      <c r="F22" s="407">
        <f aca="true" t="shared" si="0" ref="F22:F28">SUM(D22:E22)</f>
        <v>100000</v>
      </c>
      <c r="G22" s="952"/>
      <c r="H22" s="958">
        <v>100000</v>
      </c>
    </row>
    <row r="23" spans="1:8" s="404" customFormat="1" ht="16.5" customHeight="1">
      <c r="A23" s="392" t="s">
        <v>52</v>
      </c>
      <c r="B23" s="401" t="s">
        <v>488</v>
      </c>
      <c r="C23" s="402" t="s">
        <v>125</v>
      </c>
      <c r="D23" s="403">
        <v>6000</v>
      </c>
      <c r="E23" s="403"/>
      <c r="F23" s="407">
        <f t="shared" si="0"/>
        <v>6000</v>
      </c>
      <c r="G23" s="952"/>
      <c r="H23" s="958">
        <v>6000</v>
      </c>
    </row>
    <row r="24" spans="1:8" s="408" customFormat="1" ht="16.5" customHeight="1">
      <c r="A24" s="392" t="s">
        <v>55</v>
      </c>
      <c r="B24" s="401" t="s">
        <v>489</v>
      </c>
      <c r="C24" s="402" t="s">
        <v>128</v>
      </c>
      <c r="D24" s="403"/>
      <c r="E24" s="403"/>
      <c r="F24" s="407">
        <f t="shared" si="0"/>
        <v>0</v>
      </c>
      <c r="G24" s="953"/>
      <c r="H24" s="962"/>
    </row>
    <row r="25" spans="1:8" s="408" customFormat="1" ht="16.5" customHeight="1">
      <c r="A25" s="392" t="s">
        <v>58</v>
      </c>
      <c r="B25" s="410" t="s">
        <v>130</v>
      </c>
      <c r="C25" s="402" t="s">
        <v>131</v>
      </c>
      <c r="D25" s="403"/>
      <c r="E25" s="403"/>
      <c r="F25" s="407">
        <f t="shared" si="0"/>
        <v>0</v>
      </c>
      <c r="G25" s="953"/>
      <c r="H25" s="962"/>
    </row>
    <row r="26" spans="1:8" s="408" customFormat="1" ht="16.5" customHeight="1">
      <c r="A26" s="392" t="s">
        <v>60</v>
      </c>
      <c r="B26" s="401" t="s">
        <v>490</v>
      </c>
      <c r="C26" s="402" t="s">
        <v>134</v>
      </c>
      <c r="D26" s="403"/>
      <c r="E26" s="403"/>
      <c r="F26" s="407">
        <f t="shared" si="0"/>
        <v>0</v>
      </c>
      <c r="G26" s="953"/>
      <c r="H26" s="962"/>
    </row>
    <row r="27" spans="1:8" s="408" customFormat="1" ht="16.5" customHeight="1">
      <c r="A27" s="392" t="s">
        <v>62</v>
      </c>
      <c r="B27" s="401" t="s">
        <v>491</v>
      </c>
      <c r="C27" s="402" t="s">
        <v>137</v>
      </c>
      <c r="D27" s="403"/>
      <c r="E27" s="403"/>
      <c r="F27" s="407">
        <f t="shared" si="0"/>
        <v>0</v>
      </c>
      <c r="G27" s="953"/>
      <c r="H27" s="962"/>
    </row>
    <row r="28" spans="1:8" s="408" customFormat="1" ht="16.5" customHeight="1">
      <c r="A28" s="392" t="s">
        <v>64</v>
      </c>
      <c r="B28" s="401" t="s">
        <v>139</v>
      </c>
      <c r="C28" s="402" t="s">
        <v>140</v>
      </c>
      <c r="D28" s="411"/>
      <c r="E28" s="411"/>
      <c r="F28" s="407">
        <f t="shared" si="0"/>
        <v>0</v>
      </c>
      <c r="G28" s="953"/>
      <c r="H28" s="962"/>
    </row>
    <row r="29" spans="1:8" s="408" customFormat="1" ht="16.5" customHeight="1">
      <c r="A29" s="396" t="s">
        <v>66</v>
      </c>
      <c r="B29" s="412" t="s">
        <v>492</v>
      </c>
      <c r="C29" s="413" t="s">
        <v>143</v>
      </c>
      <c r="D29" s="414">
        <f>SUM(D16+D17+D18+D21+D22+D23+D24+D25+D26+D27+D28)</f>
        <v>106000</v>
      </c>
      <c r="E29" s="414">
        <f>SUM(E16+E17+E18+E21+E22+E23+E24+E25+E26+E27+E28)</f>
        <v>0</v>
      </c>
      <c r="F29" s="414">
        <f>SUM(F16+F17+F18+F21+F22+F23+F24+F25+F26+F27+F28)</f>
        <v>106000</v>
      </c>
      <c r="G29" s="414">
        <f>SUM(G16+G17+G18+G21+G22+G23+G24+G25+G26+G27+G28)</f>
        <v>0</v>
      </c>
      <c r="H29" s="414">
        <f>SUM(H16+H17+H18+H21+H22+H23+H24+H25+H26+H27+H28)</f>
        <v>106000</v>
      </c>
    </row>
    <row r="30" spans="1:8" s="415" customFormat="1" ht="16.5" customHeight="1">
      <c r="A30" s="396" t="s">
        <v>68</v>
      </c>
      <c r="B30" s="412" t="s">
        <v>452</v>
      </c>
      <c r="C30" s="413" t="s">
        <v>161</v>
      </c>
      <c r="D30" s="414"/>
      <c r="E30" s="414"/>
      <c r="F30" s="414">
        <f>SUM(D30:E30)</f>
        <v>0</v>
      </c>
      <c r="G30" s="954"/>
      <c r="H30" s="963"/>
    </row>
    <row r="31" spans="1:8" s="408" customFormat="1" ht="16.5" customHeight="1">
      <c r="A31" s="396" t="s">
        <v>70</v>
      </c>
      <c r="B31" s="412" t="s">
        <v>418</v>
      </c>
      <c r="C31" s="413" t="s">
        <v>170</v>
      </c>
      <c r="D31" s="146"/>
      <c r="E31" s="146"/>
      <c r="F31" s="146">
        <f>SUM(D31:E31)</f>
        <v>0</v>
      </c>
      <c r="G31" s="953"/>
      <c r="H31" s="962"/>
    </row>
    <row r="32" spans="1:8" s="408" customFormat="1" ht="16.5" customHeight="1">
      <c r="A32" s="416" t="s">
        <v>73</v>
      </c>
      <c r="B32" s="417" t="s">
        <v>453</v>
      </c>
      <c r="C32" s="418" t="s">
        <v>179</v>
      </c>
      <c r="D32" s="419"/>
      <c r="E32" s="419"/>
      <c r="F32" s="419">
        <f>SUM(D32:E32)</f>
        <v>0</v>
      </c>
      <c r="G32" s="955"/>
      <c r="H32" s="964"/>
    </row>
    <row r="33" spans="1:8" s="408" customFormat="1" ht="16.5" customHeight="1">
      <c r="A33" s="420" t="s">
        <v>76</v>
      </c>
      <c r="B33" s="421" t="s">
        <v>493</v>
      </c>
      <c r="C33" s="422"/>
      <c r="D33" s="423">
        <f>D10+D15+D29+D30+D31+D32</f>
        <v>106000</v>
      </c>
      <c r="E33" s="423">
        <f>E10+E15+E29+E30+E31+E32</f>
        <v>0</v>
      </c>
      <c r="F33" s="423">
        <f>F10+F15+F29+F30+F31+F32</f>
        <v>106000</v>
      </c>
      <c r="G33" s="423">
        <f>G10+G15+G29+G30+G31+G32</f>
        <v>196420</v>
      </c>
      <c r="H33" s="423">
        <f>H10+H15+H29+H30+H31+H32</f>
        <v>302420</v>
      </c>
    </row>
    <row r="34" spans="1:8" s="404" customFormat="1" ht="16.5" customHeight="1">
      <c r="A34" s="392" t="s">
        <v>79</v>
      </c>
      <c r="B34" s="424" t="s">
        <v>494</v>
      </c>
      <c r="C34" s="425" t="s">
        <v>188</v>
      </c>
      <c r="D34" s="426">
        <f>SUM(D35:D36)</f>
        <v>0</v>
      </c>
      <c r="E34" s="426">
        <f>SUM(E35:E36)</f>
        <v>0</v>
      </c>
      <c r="F34" s="426">
        <f>SUM(F35:F36)</f>
        <v>0</v>
      </c>
      <c r="G34" s="967">
        <f>SUM(G35:G36)</f>
        <v>4815</v>
      </c>
      <c r="H34" s="967">
        <f>SUM(H35:H36)</f>
        <v>4815</v>
      </c>
    </row>
    <row r="35" spans="1:8" s="404" customFormat="1" ht="16.5" customHeight="1">
      <c r="A35" s="392" t="s">
        <v>81</v>
      </c>
      <c r="B35" s="119" t="s">
        <v>190</v>
      </c>
      <c r="C35" s="425" t="s">
        <v>191</v>
      </c>
      <c r="D35" s="426"/>
      <c r="E35" s="426"/>
      <c r="F35" s="426">
        <f>SUM(D35:E35)</f>
        <v>0</v>
      </c>
      <c r="G35" s="966">
        <v>4815</v>
      </c>
      <c r="H35" s="966">
        <v>4815</v>
      </c>
    </row>
    <row r="36" spans="1:8" s="404" customFormat="1" ht="16.5" customHeight="1">
      <c r="A36" s="392" t="s">
        <v>83</v>
      </c>
      <c r="B36" s="119" t="s">
        <v>193</v>
      </c>
      <c r="C36" s="425" t="s">
        <v>194</v>
      </c>
      <c r="D36" s="426"/>
      <c r="E36" s="426"/>
      <c r="F36" s="426">
        <f>SUM(D36:E36)</f>
        <v>0</v>
      </c>
      <c r="G36" s="969"/>
      <c r="H36" s="969"/>
    </row>
    <row r="37" spans="1:8" s="404" customFormat="1" ht="16.5" customHeight="1">
      <c r="A37" s="392" t="s">
        <v>85</v>
      </c>
      <c r="B37" s="424" t="s">
        <v>495</v>
      </c>
      <c r="C37" s="427" t="s">
        <v>496</v>
      </c>
      <c r="D37" s="426">
        <f>SUM(D38:D39)</f>
        <v>26187536</v>
      </c>
      <c r="E37" s="426">
        <f>SUM(E38:E39)</f>
        <v>0</v>
      </c>
      <c r="F37" s="426">
        <f>SUM(F38:F39)</f>
        <v>26187536</v>
      </c>
      <c r="G37" s="969">
        <v>11663704</v>
      </c>
      <c r="H37" s="969">
        <v>37851240</v>
      </c>
    </row>
    <row r="38" spans="1:8" s="404" customFormat="1" ht="16.5" customHeight="1">
      <c r="A38" s="392"/>
      <c r="B38" s="654" t="s">
        <v>580</v>
      </c>
      <c r="C38" s="656" t="s">
        <v>496</v>
      </c>
      <c r="D38" s="972">
        <v>20566518</v>
      </c>
      <c r="E38" s="972"/>
      <c r="F38" s="972">
        <f>SUM(D38:E38)</f>
        <v>20566518</v>
      </c>
      <c r="G38" s="966"/>
      <c r="H38" s="966">
        <v>20566518</v>
      </c>
    </row>
    <row r="39" spans="1:8" s="404" customFormat="1" ht="16.5" customHeight="1">
      <c r="A39" s="392"/>
      <c r="B39" s="655" t="s">
        <v>581</v>
      </c>
      <c r="C39" s="656" t="s">
        <v>496</v>
      </c>
      <c r="D39" s="972">
        <v>5621018</v>
      </c>
      <c r="E39" s="972"/>
      <c r="F39" s="972">
        <f>SUM(D39:E39)</f>
        <v>5621018</v>
      </c>
      <c r="G39" s="966">
        <f>H39-F39</f>
        <v>11663704</v>
      </c>
      <c r="H39" s="966">
        <v>17284722</v>
      </c>
    </row>
    <row r="40" spans="1:8" s="404" customFormat="1" ht="16.5" customHeight="1">
      <c r="A40" s="392" t="s">
        <v>88</v>
      </c>
      <c r="B40" s="412" t="s">
        <v>497</v>
      </c>
      <c r="C40" s="428" t="s">
        <v>498</v>
      </c>
      <c r="D40" s="429">
        <f>SUM(D34+D37)</f>
        <v>26187536</v>
      </c>
      <c r="E40" s="429">
        <f>SUM(E34+E37)</f>
        <v>0</v>
      </c>
      <c r="F40" s="429">
        <f>SUM(F34+F37)</f>
        <v>26187536</v>
      </c>
      <c r="G40" s="429">
        <f>SUM(G34+G37)</f>
        <v>11668519</v>
      </c>
      <c r="H40" s="429">
        <f>SUM(H34+H37)</f>
        <v>37856055</v>
      </c>
    </row>
    <row r="41" spans="1:8" s="404" customFormat="1" ht="16.5" customHeight="1">
      <c r="A41" s="420" t="s">
        <v>92</v>
      </c>
      <c r="B41" s="421" t="s">
        <v>499</v>
      </c>
      <c r="C41" s="430" t="s">
        <v>197</v>
      </c>
      <c r="D41" s="431">
        <f>D40</f>
        <v>26187536</v>
      </c>
      <c r="E41" s="431">
        <f>E40</f>
        <v>0</v>
      </c>
      <c r="F41" s="431">
        <f>F40</f>
        <v>26187536</v>
      </c>
      <c r="G41" s="431">
        <f>G40</f>
        <v>11668519</v>
      </c>
      <c r="H41" s="431">
        <f>H40</f>
        <v>37856055</v>
      </c>
    </row>
    <row r="42" spans="1:8" s="404" customFormat="1" ht="23.25" customHeight="1">
      <c r="A42" s="420" t="s">
        <v>95</v>
      </c>
      <c r="B42" s="421" t="s">
        <v>500</v>
      </c>
      <c r="C42" s="432"/>
      <c r="D42" s="431">
        <f>D33+D41</f>
        <v>26293536</v>
      </c>
      <c r="E42" s="431">
        <f>E33+E41</f>
        <v>0</v>
      </c>
      <c r="F42" s="431">
        <f>F33+F41</f>
        <v>26293536</v>
      </c>
      <c r="G42" s="431">
        <f>G33+G41</f>
        <v>11864939</v>
      </c>
      <c r="H42" s="431">
        <f>H33+H41</f>
        <v>38158475</v>
      </c>
    </row>
    <row r="43" spans="1:6" s="404" customFormat="1" ht="15" customHeight="1">
      <c r="A43" s="433"/>
      <c r="B43" s="434"/>
      <c r="C43" s="435"/>
      <c r="D43" s="436"/>
      <c r="E43" s="436"/>
      <c r="F43" s="436"/>
    </row>
    <row r="44" spans="1:8" s="404" customFormat="1" ht="15" customHeight="1">
      <c r="A44" s="1166" t="s">
        <v>501</v>
      </c>
      <c r="B44" s="1166"/>
      <c r="C44" s="1166"/>
      <c r="D44" s="1166"/>
      <c r="E44" s="1166"/>
      <c r="F44" s="1166"/>
      <c r="G44" s="1166"/>
      <c r="H44" s="1166"/>
    </row>
    <row r="45" spans="1:8" s="404" customFormat="1" ht="38.25" customHeight="1">
      <c r="A45" s="385" t="s">
        <v>408</v>
      </c>
      <c r="B45" s="385" t="s">
        <v>266</v>
      </c>
      <c r="C45" s="437" t="s">
        <v>464</v>
      </c>
      <c r="D45" s="437" t="s">
        <v>465</v>
      </c>
      <c r="E45" s="437" t="s">
        <v>466</v>
      </c>
      <c r="F45" s="437" t="s">
        <v>502</v>
      </c>
      <c r="G45" s="34" t="s">
        <v>733</v>
      </c>
      <c r="H45" s="241" t="s">
        <v>734</v>
      </c>
    </row>
    <row r="46" spans="1:8" s="404" customFormat="1" ht="15" customHeight="1">
      <c r="A46" s="438" t="s">
        <v>6</v>
      </c>
      <c r="B46" s="438" t="s">
        <v>7</v>
      </c>
      <c r="C46" s="438"/>
      <c r="D46" s="438" t="s">
        <v>9</v>
      </c>
      <c r="E46" s="438" t="s">
        <v>268</v>
      </c>
      <c r="F46" s="438" t="s">
        <v>467</v>
      </c>
      <c r="G46" s="387" t="s">
        <v>737</v>
      </c>
      <c r="H46" s="387" t="s">
        <v>736</v>
      </c>
    </row>
    <row r="47" spans="1:8" s="404" customFormat="1" ht="17.25" customHeight="1">
      <c r="A47" s="439" t="s">
        <v>10</v>
      </c>
      <c r="B47" s="440" t="s">
        <v>202</v>
      </c>
      <c r="C47" s="441" t="s">
        <v>203</v>
      </c>
      <c r="D47" s="442">
        <v>16851259</v>
      </c>
      <c r="E47" s="442"/>
      <c r="F47" s="442">
        <f>SUM(D47:E47)</f>
        <v>16851259</v>
      </c>
      <c r="G47" s="967"/>
      <c r="H47" s="967">
        <v>16851259</v>
      </c>
    </row>
    <row r="48" spans="1:8" s="404" customFormat="1" ht="17.25" customHeight="1">
      <c r="A48" s="443" t="s">
        <v>13</v>
      </c>
      <c r="B48" s="444" t="s">
        <v>204</v>
      </c>
      <c r="C48" s="445" t="s">
        <v>205</v>
      </c>
      <c r="D48" s="446">
        <v>3707277</v>
      </c>
      <c r="E48" s="446"/>
      <c r="F48" s="442">
        <f>SUM(D48:E48)</f>
        <v>3707277</v>
      </c>
      <c r="G48" s="969"/>
      <c r="H48" s="969">
        <v>3707277</v>
      </c>
    </row>
    <row r="49" spans="1:8" s="404" customFormat="1" ht="17.25" customHeight="1">
      <c r="A49" s="443" t="s">
        <v>16</v>
      </c>
      <c r="B49" s="444" t="s">
        <v>206</v>
      </c>
      <c r="C49" s="445" t="s">
        <v>207</v>
      </c>
      <c r="D49" s="446">
        <v>5735000</v>
      </c>
      <c r="E49" s="446"/>
      <c r="F49" s="442">
        <f>SUM(D49:E49)</f>
        <v>5735000</v>
      </c>
      <c r="G49" s="969">
        <v>11864939</v>
      </c>
      <c r="H49" s="969">
        <v>17599939</v>
      </c>
    </row>
    <row r="50" spans="1:8" s="404" customFormat="1" ht="17.25" customHeight="1">
      <c r="A50" s="443" t="s">
        <v>19</v>
      </c>
      <c r="B50" s="444" t="s">
        <v>208</v>
      </c>
      <c r="C50" s="445" t="s">
        <v>209</v>
      </c>
      <c r="D50" s="446"/>
      <c r="E50" s="446"/>
      <c r="F50" s="442">
        <f>SUM(D50:E50)</f>
        <v>0</v>
      </c>
      <c r="G50" s="969"/>
      <c r="H50" s="969"/>
    </row>
    <row r="51" spans="1:8" s="404" customFormat="1" ht="17.25" customHeight="1">
      <c r="A51" s="443" t="s">
        <v>22</v>
      </c>
      <c r="B51" s="444" t="s">
        <v>210</v>
      </c>
      <c r="C51" s="445" t="s">
        <v>211</v>
      </c>
      <c r="D51" s="446"/>
      <c r="E51" s="446"/>
      <c r="F51" s="442">
        <f>SUM(D51:E51)</f>
        <v>0</v>
      </c>
      <c r="G51" s="969"/>
      <c r="H51" s="969"/>
    </row>
    <row r="52" spans="1:10" s="388" customFormat="1" ht="17.25" customHeight="1">
      <c r="A52" s="447" t="s">
        <v>25</v>
      </c>
      <c r="B52" s="448" t="s">
        <v>503</v>
      </c>
      <c r="C52" s="449" t="s">
        <v>228</v>
      </c>
      <c r="D52" s="450">
        <f>SUM(D47:D51)</f>
        <v>26293536</v>
      </c>
      <c r="E52" s="450">
        <f>SUM(E47:E51)</f>
        <v>0</v>
      </c>
      <c r="F52" s="450">
        <f>SUM(F47:F51)</f>
        <v>26293536</v>
      </c>
      <c r="G52" s="450">
        <f>SUM(G47:G51)</f>
        <v>11864939</v>
      </c>
      <c r="H52" s="450">
        <f>SUM(H47:H51)</f>
        <v>38158475</v>
      </c>
      <c r="I52" s="451"/>
      <c r="J52" s="451"/>
    </row>
    <row r="53" spans="1:10" s="453" customFormat="1" ht="17.25" customHeight="1">
      <c r="A53" s="443" t="s">
        <v>28</v>
      </c>
      <c r="B53" s="444" t="s">
        <v>504</v>
      </c>
      <c r="C53" s="445" t="s">
        <v>230</v>
      </c>
      <c r="D53" s="446"/>
      <c r="E53" s="446"/>
      <c r="F53" s="446">
        <f>SUM(D53:E53)</f>
        <v>0</v>
      </c>
      <c r="G53" s="968"/>
      <c r="H53" s="968"/>
      <c r="I53" s="452"/>
      <c r="J53" s="452"/>
    </row>
    <row r="54" spans="1:10" ht="17.25" customHeight="1">
      <c r="A54" s="443" t="s">
        <v>31</v>
      </c>
      <c r="B54" s="444" t="s">
        <v>231</v>
      </c>
      <c r="C54" s="445" t="s">
        <v>232</v>
      </c>
      <c r="D54" s="446"/>
      <c r="E54" s="446"/>
      <c r="F54" s="446">
        <f>SUM(D54:E54)</f>
        <v>0</v>
      </c>
      <c r="G54" s="969"/>
      <c r="H54" s="969"/>
      <c r="I54" s="454"/>
      <c r="J54" s="454"/>
    </row>
    <row r="55" spans="1:10" ht="17.25" customHeight="1">
      <c r="A55" s="443" t="s">
        <v>32</v>
      </c>
      <c r="B55" s="444" t="s">
        <v>505</v>
      </c>
      <c r="C55" s="445" t="s">
        <v>234</v>
      </c>
      <c r="D55" s="446"/>
      <c r="E55" s="446"/>
      <c r="F55" s="446">
        <f>SUM(D55:E55)</f>
        <v>0</v>
      </c>
      <c r="G55" s="969"/>
      <c r="H55" s="969"/>
      <c r="I55" s="454"/>
      <c r="J55" s="454"/>
    </row>
    <row r="56" spans="1:10" ht="17.25" customHeight="1">
      <c r="A56" s="455" t="s">
        <v>35</v>
      </c>
      <c r="B56" s="456" t="s">
        <v>506</v>
      </c>
      <c r="C56" s="457" t="s">
        <v>246</v>
      </c>
      <c r="D56" s="458">
        <f>SUM(D53:D55)</f>
        <v>0</v>
      </c>
      <c r="E56" s="458">
        <f>SUM(E53:E55)</f>
        <v>0</v>
      </c>
      <c r="F56" s="450">
        <f>SUM(D56:E56)</f>
        <v>0</v>
      </c>
      <c r="G56" s="970"/>
      <c r="H56" s="970"/>
      <c r="I56" s="454"/>
      <c r="J56" s="454"/>
    </row>
    <row r="57" spans="1:10" ht="17.25" customHeight="1">
      <c r="A57" s="459" t="s">
        <v>37</v>
      </c>
      <c r="B57" s="460" t="s">
        <v>507</v>
      </c>
      <c r="C57" s="432" t="s">
        <v>508</v>
      </c>
      <c r="D57" s="461">
        <f>D52+D56</f>
        <v>26293536</v>
      </c>
      <c r="E57" s="461">
        <f>E52+E56</f>
        <v>0</v>
      </c>
      <c r="F57" s="461">
        <f>F52+F56</f>
        <v>26293536</v>
      </c>
      <c r="G57" s="461">
        <f>G52+G56</f>
        <v>11864939</v>
      </c>
      <c r="H57" s="461">
        <f>H52+H56</f>
        <v>38158475</v>
      </c>
      <c r="I57" s="454"/>
      <c r="J57" s="454"/>
    </row>
    <row r="58" spans="1:10" ht="17.25" customHeight="1">
      <c r="A58" s="462" t="s">
        <v>39</v>
      </c>
      <c r="B58" s="463" t="s">
        <v>509</v>
      </c>
      <c r="C58" s="464" t="s">
        <v>510</v>
      </c>
      <c r="D58" s="465"/>
      <c r="E58" s="465"/>
      <c r="F58" s="465">
        <f>SUM(D58:E58)</f>
        <v>0</v>
      </c>
      <c r="G58" s="971"/>
      <c r="H58" s="971"/>
      <c r="I58" s="454"/>
      <c r="J58" s="454"/>
    </row>
    <row r="59" spans="1:10" ht="27.75" customHeight="1">
      <c r="A59" s="432" t="s">
        <v>43</v>
      </c>
      <c r="B59" s="460" t="s">
        <v>582</v>
      </c>
      <c r="C59" s="432" t="s">
        <v>258</v>
      </c>
      <c r="D59" s="461">
        <f>SUM(D58:D58)</f>
        <v>0</v>
      </c>
      <c r="E59" s="461">
        <f>SUM(E58:E58)</f>
        <v>0</v>
      </c>
      <c r="F59" s="461">
        <f>SUM(F58:F58)</f>
        <v>0</v>
      </c>
      <c r="G59" s="971"/>
      <c r="H59" s="971"/>
      <c r="I59" s="454"/>
      <c r="J59" s="454"/>
    </row>
    <row r="60" spans="1:10" ht="17.25" customHeight="1">
      <c r="A60" s="466" t="s">
        <v>45</v>
      </c>
      <c r="B60" s="467" t="s">
        <v>511</v>
      </c>
      <c r="C60" s="432" t="s">
        <v>260</v>
      </c>
      <c r="D60" s="468">
        <f>SUM(D57+D59)</f>
        <v>26293536</v>
      </c>
      <c r="E60" s="468">
        <f>SUM(E57+E59)</f>
        <v>0</v>
      </c>
      <c r="F60" s="468">
        <f>SUM(F57+F59)</f>
        <v>26293536</v>
      </c>
      <c r="G60" s="468">
        <f>SUM(G57+G59)</f>
        <v>11864939</v>
      </c>
      <c r="H60" s="468">
        <f>SUM(H57+H59)</f>
        <v>38158475</v>
      </c>
      <c r="I60" s="454"/>
      <c r="J60" s="454"/>
    </row>
    <row r="61" spans="1:10" ht="12" customHeight="1">
      <c r="A61" s="469"/>
      <c r="B61" s="470"/>
      <c r="C61" s="471"/>
      <c r="D61" s="471"/>
      <c r="E61" s="471"/>
      <c r="F61" s="471"/>
      <c r="G61" s="454"/>
      <c r="H61" s="454"/>
      <c r="I61" s="454"/>
      <c r="J61" s="454"/>
    </row>
    <row r="62" spans="1:10" ht="12" customHeight="1">
      <c r="A62" s="469"/>
      <c r="B62" s="470"/>
      <c r="C62" s="471"/>
      <c r="D62" s="471"/>
      <c r="E62" s="471"/>
      <c r="F62" s="471"/>
      <c r="G62" s="454"/>
      <c r="H62" s="454"/>
      <c r="I62" s="454"/>
      <c r="J62" s="454"/>
    </row>
    <row r="63" spans="1:3" ht="12.75">
      <c r="A63" s="472"/>
      <c r="B63" s="473"/>
      <c r="C63" s="473"/>
    </row>
    <row r="64" spans="1:3" ht="12.75">
      <c r="A64" s="472"/>
      <c r="B64" s="473"/>
      <c r="C64" s="473"/>
    </row>
    <row r="65" spans="1:3" ht="12.75">
      <c r="A65" s="472"/>
      <c r="B65" s="473"/>
      <c r="C65" s="473"/>
    </row>
  </sheetData>
  <sheetProtection formatCells="0"/>
  <mergeCells count="3">
    <mergeCell ref="A1:H1"/>
    <mergeCell ref="A44:H44"/>
    <mergeCell ref="A5:H5"/>
  </mergeCells>
  <printOptions horizontalCentered="1"/>
  <pageMargins left="0.5118110236220472" right="0.5118110236220472" top="0.984251968503937" bottom="0.984251968503937" header="0.7874015748031497" footer="0.7874015748031497"/>
  <pageSetup horizontalDpi="600" verticalDpi="600" orientation="portrait" paperSize="9" scale="70" r:id="rId1"/>
  <headerFooter alignWithMargins="0">
    <oddHeader>&amp;R&amp;"Times New Roman CE,Félkövér dőlt"&amp;11 10. melléklet a ……/2017. (……)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5"/>
  </sheetPr>
  <dimension ref="A1:K13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6.625" style="376" customWidth="1"/>
    <col min="2" max="2" width="24.625" style="337" customWidth="1"/>
    <col min="3" max="3" width="13.00390625" style="337" customWidth="1"/>
    <col min="4" max="5" width="15.50390625" style="377" customWidth="1"/>
    <col min="6" max="6" width="11.50390625" style="377" customWidth="1"/>
    <col min="7" max="7" width="13.00390625" style="377" customWidth="1"/>
    <col min="8" max="9" width="14.00390625" style="377" customWidth="1"/>
    <col min="10" max="10" width="13.375" style="337" customWidth="1"/>
    <col min="11" max="11" width="14.625" style="337" customWidth="1"/>
    <col min="12" max="16384" width="9.375" style="337" customWidth="1"/>
  </cols>
  <sheetData>
    <row r="1" spans="1:11" ht="39.75" customHeight="1">
      <c r="A1" s="1162" t="s">
        <v>683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</row>
    <row r="2" spans="1:9" ht="15">
      <c r="A2" s="338"/>
      <c r="B2" s="339"/>
      <c r="C2" s="339"/>
      <c r="D2" s="340"/>
      <c r="E2" s="341"/>
      <c r="F2" s="341"/>
      <c r="G2" s="342"/>
      <c r="H2" s="342"/>
      <c r="I2" s="341"/>
    </row>
    <row r="3" spans="1:11" ht="15">
      <c r="A3" s="338"/>
      <c r="B3" s="343"/>
      <c r="C3" s="343"/>
      <c r="D3" s="344"/>
      <c r="E3" s="340"/>
      <c r="F3" s="340"/>
      <c r="G3" s="340"/>
      <c r="H3" s="340"/>
      <c r="I3" s="1164" t="s">
        <v>414</v>
      </c>
      <c r="J3" s="1164"/>
      <c r="K3" s="1164"/>
    </row>
    <row r="4" spans="1:11" s="351" customFormat="1" ht="69.75" customHeight="1">
      <c r="A4" s="345" t="s">
        <v>408</v>
      </c>
      <c r="B4" s="346" t="s">
        <v>448</v>
      </c>
      <c r="C4" s="346" t="s">
        <v>449</v>
      </c>
      <c r="D4" s="346" t="s">
        <v>462</v>
      </c>
      <c r="E4" s="346" t="s">
        <v>450</v>
      </c>
      <c r="F4" s="346" t="s">
        <v>451</v>
      </c>
      <c r="G4" s="347" t="s">
        <v>452</v>
      </c>
      <c r="H4" s="347" t="s">
        <v>418</v>
      </c>
      <c r="I4" s="348" t="s">
        <v>453</v>
      </c>
      <c r="J4" s="349" t="s">
        <v>187</v>
      </c>
      <c r="K4" s="350" t="s">
        <v>454</v>
      </c>
    </row>
    <row r="5" spans="1:11" ht="57" customHeight="1">
      <c r="A5" s="352" t="s">
        <v>10</v>
      </c>
      <c r="B5" s="353" t="s">
        <v>686</v>
      </c>
      <c r="C5" s="354" t="s">
        <v>689</v>
      </c>
      <c r="D5" s="857">
        <v>31518</v>
      </c>
      <c r="E5" s="858">
        <v>196</v>
      </c>
      <c r="F5" s="858"/>
      <c r="G5" s="859"/>
      <c r="H5" s="859"/>
      <c r="I5" s="858"/>
      <c r="J5" s="860"/>
      <c r="K5" s="861">
        <f>SUM(D5:J5)</f>
        <v>31714</v>
      </c>
    </row>
    <row r="6" spans="1:11" ht="57" customHeight="1">
      <c r="A6" s="854" t="s">
        <v>13</v>
      </c>
      <c r="B6" s="855" t="s">
        <v>687</v>
      </c>
      <c r="C6" s="856" t="s">
        <v>690</v>
      </c>
      <c r="D6" s="862">
        <v>2574</v>
      </c>
      <c r="E6" s="863"/>
      <c r="F6" s="863">
        <v>106</v>
      </c>
      <c r="G6" s="864"/>
      <c r="H6" s="864"/>
      <c r="I6" s="863"/>
      <c r="J6" s="865"/>
      <c r="K6" s="861">
        <f>SUM(D6:J6)</f>
        <v>2680</v>
      </c>
    </row>
    <row r="7" spans="1:11" ht="42" customHeight="1">
      <c r="A7" s="355" t="s">
        <v>16</v>
      </c>
      <c r="B7" s="356" t="s">
        <v>688</v>
      </c>
      <c r="C7" s="357" t="s">
        <v>691</v>
      </c>
      <c r="D7" s="866">
        <v>3764</v>
      </c>
      <c r="E7" s="867"/>
      <c r="F7" s="867"/>
      <c r="G7" s="868"/>
      <c r="H7" s="868"/>
      <c r="I7" s="867"/>
      <c r="J7" s="869"/>
      <c r="K7" s="870">
        <f>SUM(D7:J7)</f>
        <v>3764</v>
      </c>
    </row>
    <row r="8" spans="1:11" s="361" customFormat="1" ht="33" customHeight="1">
      <c r="A8" s="358" t="s">
        <v>19</v>
      </c>
      <c r="B8" s="359" t="s">
        <v>409</v>
      </c>
      <c r="C8" s="360"/>
      <c r="D8" s="871">
        <f>SUM(D5:D7)</f>
        <v>37856</v>
      </c>
      <c r="E8" s="871">
        <f aca="true" t="shared" si="0" ref="E8:K8">SUM(E5:E7)</f>
        <v>196</v>
      </c>
      <c r="F8" s="871">
        <f t="shared" si="0"/>
        <v>106</v>
      </c>
      <c r="G8" s="871">
        <f t="shared" si="0"/>
        <v>0</v>
      </c>
      <c r="H8" s="871">
        <f t="shared" si="0"/>
        <v>0</v>
      </c>
      <c r="I8" s="871">
        <f t="shared" si="0"/>
        <v>0</v>
      </c>
      <c r="J8" s="871">
        <f t="shared" si="0"/>
        <v>0</v>
      </c>
      <c r="K8" s="1003">
        <f t="shared" si="0"/>
        <v>38158</v>
      </c>
    </row>
    <row r="9" spans="1:9" ht="21" customHeight="1">
      <c r="A9" s="362"/>
      <c r="B9" s="363"/>
      <c r="C9" s="363"/>
      <c r="D9" s="364"/>
      <c r="E9" s="365"/>
      <c r="F9" s="364"/>
      <c r="G9" s="364"/>
      <c r="H9" s="364"/>
      <c r="I9" s="366"/>
    </row>
    <row r="10" spans="1:9" ht="42" customHeight="1">
      <c r="A10" s="362"/>
      <c r="B10" s="367"/>
      <c r="C10" s="368"/>
      <c r="D10" s="369"/>
      <c r="E10" s="365"/>
      <c r="F10" s="365"/>
      <c r="G10" s="364"/>
      <c r="H10" s="364"/>
      <c r="I10" s="364"/>
    </row>
    <row r="11" spans="1:9" ht="42" customHeight="1">
      <c r="A11" s="370"/>
      <c r="B11" s="371"/>
      <c r="C11" s="372"/>
      <c r="D11" s="373"/>
      <c r="E11" s="341"/>
      <c r="F11" s="341"/>
      <c r="G11" s="342"/>
      <c r="H11" s="342"/>
      <c r="I11" s="342"/>
    </row>
    <row r="12" spans="1:9" ht="15">
      <c r="A12" s="338"/>
      <c r="B12" s="339"/>
      <c r="C12" s="339"/>
      <c r="D12" s="340"/>
      <c r="E12" s="340"/>
      <c r="F12" s="340"/>
      <c r="G12" s="340"/>
      <c r="H12" s="340"/>
      <c r="I12" s="340"/>
    </row>
    <row r="13" spans="1:9" s="375" customFormat="1" ht="15">
      <c r="A13" s="338"/>
      <c r="B13" s="339"/>
      <c r="C13" s="339"/>
      <c r="D13" s="340"/>
      <c r="E13" s="341"/>
      <c r="F13" s="374"/>
      <c r="G13" s="374"/>
      <c r="H13" s="374"/>
      <c r="I13" s="374"/>
    </row>
  </sheetData>
  <sheetProtection/>
  <mergeCells count="2">
    <mergeCell ref="A1:K1"/>
    <mergeCell ref="I3:K3"/>
  </mergeCells>
  <printOptions horizontalCentered="1"/>
  <pageMargins left="0.3937007874015748" right="0.7086614173228347" top="0.984251968503937" bottom="0.7480314960629921" header="0.7086614173228347" footer="0.31496062992125984"/>
  <pageSetup horizontalDpi="600" verticalDpi="600" orientation="landscape" paperSize="9" scale="92" r:id="rId1"/>
  <headerFooter>
    <oddHeader>&amp;R&amp;"Times New Roman CE,Félkövér dőlt"&amp;11 10.1. melléklet a ……/2017. (……)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5"/>
  </sheetPr>
  <dimension ref="A1:M13"/>
  <sheetViews>
    <sheetView zoomScalePageLayoutView="0" workbookViewId="0" topLeftCell="A1">
      <selection activeCell="M8" sqref="M8"/>
    </sheetView>
  </sheetViews>
  <sheetFormatPr defaultColWidth="9.00390625" defaultRowHeight="12.75"/>
  <cols>
    <col min="1" max="1" width="5.875" style="376" customWidth="1"/>
    <col min="2" max="2" width="22.375" style="337" customWidth="1"/>
    <col min="3" max="3" width="13.00390625" style="337" customWidth="1"/>
    <col min="4" max="4" width="11.00390625" style="377" customWidth="1"/>
    <col min="5" max="5" width="15.50390625" style="377" customWidth="1"/>
    <col min="6" max="6" width="11.125" style="377" customWidth="1"/>
    <col min="7" max="7" width="13.375" style="377" customWidth="1"/>
    <col min="8" max="9" width="14.00390625" style="377" customWidth="1"/>
    <col min="10" max="10" width="13.375" style="337" customWidth="1"/>
    <col min="11" max="11" width="12.375" style="337" customWidth="1"/>
    <col min="12" max="12" width="14.375" style="337" customWidth="1"/>
    <col min="13" max="13" width="15.125" style="337" customWidth="1"/>
    <col min="14" max="16384" width="9.375" style="337" customWidth="1"/>
  </cols>
  <sheetData>
    <row r="1" spans="1:13" ht="33" customHeight="1">
      <c r="A1" s="1162" t="s">
        <v>684</v>
      </c>
      <c r="B1" s="1163"/>
      <c r="C1" s="1163"/>
      <c r="D1" s="1163"/>
      <c r="E1" s="1163"/>
      <c r="F1" s="1163"/>
      <c r="G1" s="1163"/>
      <c r="H1" s="1163"/>
      <c r="I1" s="1163"/>
      <c r="J1" s="1163"/>
      <c r="K1" s="1163"/>
      <c r="L1" s="1163"/>
      <c r="M1" s="1163"/>
    </row>
    <row r="2" spans="1:9" ht="15">
      <c r="A2" s="338"/>
      <c r="B2" s="339"/>
      <c r="C2" s="339"/>
      <c r="D2" s="340"/>
      <c r="E2" s="341"/>
      <c r="F2" s="341"/>
      <c r="G2" s="342"/>
      <c r="H2" s="342"/>
      <c r="I2" s="341"/>
    </row>
    <row r="3" spans="1:13" ht="15">
      <c r="A3" s="338"/>
      <c r="B3" s="343"/>
      <c r="C3" s="343"/>
      <c r="D3" s="344"/>
      <c r="E3" s="340"/>
      <c r="F3" s="340"/>
      <c r="G3" s="340"/>
      <c r="H3" s="340"/>
      <c r="I3" s="340"/>
      <c r="K3" s="1164" t="s">
        <v>414</v>
      </c>
      <c r="L3" s="1164"/>
      <c r="M3" s="1164"/>
    </row>
    <row r="4" spans="1:13" s="351" customFormat="1" ht="75.75" customHeight="1">
      <c r="A4" s="345" t="s">
        <v>408</v>
      </c>
      <c r="B4" s="346" t="s">
        <v>448</v>
      </c>
      <c r="C4" s="346" t="s">
        <v>449</v>
      </c>
      <c r="D4" s="346" t="s">
        <v>455</v>
      </c>
      <c r="E4" s="346" t="s">
        <v>204</v>
      </c>
      <c r="F4" s="346" t="s">
        <v>456</v>
      </c>
      <c r="G4" s="347" t="s">
        <v>208</v>
      </c>
      <c r="H4" s="347" t="s">
        <v>457</v>
      </c>
      <c r="I4" s="347" t="s">
        <v>229</v>
      </c>
      <c r="J4" s="349" t="s">
        <v>231</v>
      </c>
      <c r="K4" s="378" t="s">
        <v>233</v>
      </c>
      <c r="L4" s="349" t="s">
        <v>458</v>
      </c>
      <c r="M4" s="379" t="s">
        <v>459</v>
      </c>
    </row>
    <row r="5" spans="1:13" ht="49.5" customHeight="1">
      <c r="A5" s="352" t="s">
        <v>10</v>
      </c>
      <c r="B5" s="353" t="s">
        <v>686</v>
      </c>
      <c r="C5" s="354" t="s">
        <v>689</v>
      </c>
      <c r="D5" s="872">
        <v>14832</v>
      </c>
      <c r="E5" s="873">
        <v>3263</v>
      </c>
      <c r="F5" s="873">
        <v>1755</v>
      </c>
      <c r="G5" s="874"/>
      <c r="H5" s="874"/>
      <c r="I5" s="873"/>
      <c r="J5" s="875"/>
      <c r="K5" s="876"/>
      <c r="L5" s="875"/>
      <c r="M5" s="877">
        <f>SUM(D5:L5)</f>
        <v>19850</v>
      </c>
    </row>
    <row r="6" spans="1:13" ht="65.25" customHeight="1">
      <c r="A6" s="854" t="s">
        <v>13</v>
      </c>
      <c r="B6" s="855" t="s">
        <v>687</v>
      </c>
      <c r="C6" s="856" t="s">
        <v>690</v>
      </c>
      <c r="D6" s="878"/>
      <c r="E6" s="879"/>
      <c r="F6" s="879">
        <v>14544</v>
      </c>
      <c r="G6" s="880"/>
      <c r="H6" s="880"/>
      <c r="I6" s="879"/>
      <c r="J6" s="881"/>
      <c r="K6" s="882"/>
      <c r="L6" s="881"/>
      <c r="M6" s="877">
        <f>SUM(D6:L6)</f>
        <v>14544</v>
      </c>
    </row>
    <row r="7" spans="1:13" ht="45" customHeight="1">
      <c r="A7" s="355" t="s">
        <v>16</v>
      </c>
      <c r="B7" s="356" t="s">
        <v>688</v>
      </c>
      <c r="C7" s="357" t="s">
        <v>691</v>
      </c>
      <c r="D7" s="883">
        <v>2020</v>
      </c>
      <c r="E7" s="884">
        <v>444</v>
      </c>
      <c r="F7" s="884">
        <v>1300</v>
      </c>
      <c r="G7" s="885"/>
      <c r="H7" s="885"/>
      <c r="I7" s="884"/>
      <c r="J7" s="886"/>
      <c r="K7" s="887"/>
      <c r="L7" s="888"/>
      <c r="M7" s="877">
        <f>SUM(D7:L7)</f>
        <v>3764</v>
      </c>
    </row>
    <row r="8" spans="1:13" s="361" customFormat="1" ht="33" customHeight="1">
      <c r="A8" s="358" t="s">
        <v>19</v>
      </c>
      <c r="B8" s="359" t="s">
        <v>409</v>
      </c>
      <c r="C8" s="360"/>
      <c r="D8" s="871">
        <f aca="true" t="shared" si="0" ref="D8:M8">SUM(D5:D7)</f>
        <v>16852</v>
      </c>
      <c r="E8" s="871">
        <f t="shared" si="0"/>
        <v>3707</v>
      </c>
      <c r="F8" s="871">
        <f t="shared" si="0"/>
        <v>17599</v>
      </c>
      <c r="G8" s="871">
        <f t="shared" si="0"/>
        <v>0</v>
      </c>
      <c r="H8" s="871">
        <f t="shared" si="0"/>
        <v>0</v>
      </c>
      <c r="I8" s="871">
        <f t="shared" si="0"/>
        <v>0</v>
      </c>
      <c r="J8" s="871">
        <f t="shared" si="0"/>
        <v>0</v>
      </c>
      <c r="K8" s="871">
        <f t="shared" si="0"/>
        <v>0</v>
      </c>
      <c r="L8" s="871">
        <f t="shared" si="0"/>
        <v>0</v>
      </c>
      <c r="M8" s="889">
        <f t="shared" si="0"/>
        <v>38158</v>
      </c>
    </row>
    <row r="9" spans="1:9" ht="21" customHeight="1">
      <c r="A9" s="362"/>
      <c r="B9" s="363"/>
      <c r="C9" s="363"/>
      <c r="D9" s="364"/>
      <c r="E9" s="365"/>
      <c r="F9" s="364"/>
      <c r="G9" s="364"/>
      <c r="H9" s="364"/>
      <c r="I9" s="366"/>
    </row>
    <row r="10" spans="1:9" ht="42" customHeight="1">
      <c r="A10" s="362"/>
      <c r="B10" s="367"/>
      <c r="C10" s="368"/>
      <c r="D10" s="369"/>
      <c r="E10" s="365"/>
      <c r="F10" s="365"/>
      <c r="G10" s="364"/>
      <c r="H10" s="364"/>
      <c r="I10" s="364"/>
    </row>
    <row r="11" spans="1:9" ht="42" customHeight="1">
      <c r="A11" s="370"/>
      <c r="B11" s="371"/>
      <c r="C11" s="372"/>
      <c r="D11" s="373"/>
      <c r="E11" s="341"/>
      <c r="F11" s="341"/>
      <c r="G11" s="342"/>
      <c r="H11" s="342"/>
      <c r="I11" s="342"/>
    </row>
    <row r="12" spans="1:9" ht="15">
      <c r="A12" s="338"/>
      <c r="B12" s="339"/>
      <c r="C12" s="339"/>
      <c r="D12" s="340"/>
      <c r="E12" s="340"/>
      <c r="F12" s="340"/>
      <c r="G12" s="340"/>
      <c r="H12" s="340"/>
      <c r="I12" s="340"/>
    </row>
    <row r="13" spans="1:9" s="375" customFormat="1" ht="15">
      <c r="A13" s="338"/>
      <c r="B13" s="339"/>
      <c r="C13" s="339"/>
      <c r="D13" s="340"/>
      <c r="E13" s="341"/>
      <c r="F13" s="374"/>
      <c r="G13" s="374"/>
      <c r="H13" s="374"/>
      <c r="I13" s="374"/>
    </row>
  </sheetData>
  <sheetProtection/>
  <mergeCells count="2">
    <mergeCell ref="A1:M1"/>
    <mergeCell ref="K3:M3"/>
  </mergeCells>
  <printOptions horizontalCentered="1"/>
  <pageMargins left="0.3937007874015748" right="0.3937007874015748" top="0.9448818897637796" bottom="0.7480314960629921" header="0.7086614173228347" footer="0.31496062992125984"/>
  <pageSetup horizontalDpi="600" verticalDpi="600" orientation="landscape" paperSize="9" scale="87" r:id="rId1"/>
  <headerFooter>
    <oddHeader>&amp;R &amp;"Times New Roman CE,Félkövér dőlt"&amp;11 10.2.  melléklet a ……/2017. (……)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5"/>
  </sheetPr>
  <dimension ref="A1:O26"/>
  <sheetViews>
    <sheetView zoomScalePageLayoutView="0" workbookViewId="0" topLeftCell="A1">
      <selection activeCell="O24" sqref="O24"/>
    </sheetView>
  </sheetViews>
  <sheetFormatPr defaultColWidth="9.00390625" defaultRowHeight="12.75"/>
  <cols>
    <col min="1" max="1" width="5.50390625" style="477" customWidth="1"/>
    <col min="2" max="2" width="28.875" style="476" customWidth="1"/>
    <col min="3" max="14" width="11.375" style="476" customWidth="1"/>
    <col min="15" max="15" width="11.375" style="477" customWidth="1"/>
    <col min="16" max="16384" width="9.375" style="476" customWidth="1"/>
  </cols>
  <sheetData>
    <row r="1" spans="1:15" ht="45.75" customHeight="1">
      <c r="A1" s="1170" t="s">
        <v>670</v>
      </c>
      <c r="B1" s="1171"/>
      <c r="C1" s="1171"/>
      <c r="D1" s="1171"/>
      <c r="E1" s="1171"/>
      <c r="F1" s="1171"/>
      <c r="G1" s="1171"/>
      <c r="H1" s="1171"/>
      <c r="I1" s="1171"/>
      <c r="J1" s="1171"/>
      <c r="K1" s="1171"/>
      <c r="L1" s="1171"/>
      <c r="M1" s="1171"/>
      <c r="N1" s="1171"/>
      <c r="O1" s="1171"/>
    </row>
    <row r="2" spans="14:15" ht="12" customHeight="1">
      <c r="N2" s="478"/>
      <c r="O2" s="479" t="s">
        <v>414</v>
      </c>
    </row>
    <row r="3" spans="1:15" s="477" customFormat="1" ht="31.5" customHeight="1">
      <c r="A3" s="480" t="s">
        <v>408</v>
      </c>
      <c r="B3" s="481" t="s">
        <v>266</v>
      </c>
      <c r="C3" s="481" t="s">
        <v>512</v>
      </c>
      <c r="D3" s="481" t="s">
        <v>513</v>
      </c>
      <c r="E3" s="481" t="s">
        <v>514</v>
      </c>
      <c r="F3" s="481" t="s">
        <v>515</v>
      </c>
      <c r="G3" s="481" t="s">
        <v>516</v>
      </c>
      <c r="H3" s="481" t="s">
        <v>517</v>
      </c>
      <c r="I3" s="481" t="s">
        <v>518</v>
      </c>
      <c r="J3" s="481" t="s">
        <v>519</v>
      </c>
      <c r="K3" s="481" t="s">
        <v>520</v>
      </c>
      <c r="L3" s="481" t="s">
        <v>521</v>
      </c>
      <c r="M3" s="481" t="s">
        <v>522</v>
      </c>
      <c r="N3" s="481" t="s">
        <v>523</v>
      </c>
      <c r="O3" s="482" t="s">
        <v>524</v>
      </c>
    </row>
    <row r="4" spans="1:15" s="484" customFormat="1" ht="21" customHeight="1">
      <c r="A4" s="483" t="s">
        <v>10</v>
      </c>
      <c r="B4" s="1172" t="s">
        <v>264</v>
      </c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3"/>
    </row>
    <row r="5" spans="1:15" s="489" customFormat="1" ht="21" customHeight="1">
      <c r="A5" s="485" t="s">
        <v>13</v>
      </c>
      <c r="B5" s="486" t="s">
        <v>525</v>
      </c>
      <c r="C5" s="487">
        <v>2655</v>
      </c>
      <c r="D5" s="487">
        <v>2655</v>
      </c>
      <c r="E5" s="487">
        <v>2655</v>
      </c>
      <c r="F5" s="487">
        <v>2655</v>
      </c>
      <c r="G5" s="487">
        <v>2655</v>
      </c>
      <c r="H5" s="487">
        <v>2655</v>
      </c>
      <c r="I5" s="487">
        <v>2655</v>
      </c>
      <c r="J5" s="487">
        <v>2655</v>
      </c>
      <c r="K5" s="487">
        <v>2655</v>
      </c>
      <c r="L5" s="487">
        <v>2655</v>
      </c>
      <c r="M5" s="487">
        <v>2655</v>
      </c>
      <c r="N5" s="487">
        <v>2662</v>
      </c>
      <c r="O5" s="488">
        <f aca="true" t="shared" si="0" ref="O5:O12">SUM(C5:N5)</f>
        <v>31867</v>
      </c>
    </row>
    <row r="6" spans="1:15" s="489" customFormat="1" ht="21" customHeight="1">
      <c r="A6" s="490" t="s">
        <v>16</v>
      </c>
      <c r="B6" s="491" t="s">
        <v>526</v>
      </c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493">
        <f t="shared" si="0"/>
        <v>0</v>
      </c>
    </row>
    <row r="7" spans="1:15" s="489" customFormat="1" ht="21" customHeight="1">
      <c r="A7" s="490" t="s">
        <v>19</v>
      </c>
      <c r="B7" s="494" t="s">
        <v>451</v>
      </c>
      <c r="C7" s="492">
        <v>5898</v>
      </c>
      <c r="D7" s="492">
        <v>5898</v>
      </c>
      <c r="E7" s="492">
        <v>5898</v>
      </c>
      <c r="F7" s="492">
        <v>5898</v>
      </c>
      <c r="G7" s="492">
        <v>5898</v>
      </c>
      <c r="H7" s="492">
        <v>5898</v>
      </c>
      <c r="I7" s="492">
        <v>5898</v>
      </c>
      <c r="J7" s="492">
        <v>5898</v>
      </c>
      <c r="K7" s="492">
        <v>5898</v>
      </c>
      <c r="L7" s="492">
        <v>5898</v>
      </c>
      <c r="M7" s="492">
        <v>5898</v>
      </c>
      <c r="N7" s="492">
        <v>5901</v>
      </c>
      <c r="O7" s="493">
        <f t="shared" si="0"/>
        <v>70779</v>
      </c>
    </row>
    <row r="8" spans="1:15" s="489" customFormat="1" ht="21" customHeight="1">
      <c r="A8" s="490" t="s">
        <v>22</v>
      </c>
      <c r="B8" s="494" t="s">
        <v>452</v>
      </c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3">
        <f t="shared" si="0"/>
        <v>0</v>
      </c>
    </row>
    <row r="9" spans="1:15" s="489" customFormat="1" ht="21" customHeight="1">
      <c r="A9" s="490" t="s">
        <v>25</v>
      </c>
      <c r="B9" s="494" t="s">
        <v>527</v>
      </c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492"/>
      <c r="N9" s="492"/>
      <c r="O9" s="493">
        <f t="shared" si="0"/>
        <v>0</v>
      </c>
    </row>
    <row r="10" spans="1:15" s="489" customFormat="1" ht="21" customHeight="1">
      <c r="A10" s="490" t="s">
        <v>28</v>
      </c>
      <c r="B10" s="494" t="s">
        <v>528</v>
      </c>
      <c r="C10" s="492"/>
      <c r="D10" s="492"/>
      <c r="E10" s="492"/>
      <c r="F10" s="492"/>
      <c r="G10" s="492"/>
      <c r="H10" s="492"/>
      <c r="I10" s="492"/>
      <c r="J10" s="492"/>
      <c r="K10" s="492"/>
      <c r="L10" s="492"/>
      <c r="M10" s="492"/>
      <c r="N10" s="492"/>
      <c r="O10" s="493">
        <f t="shared" si="0"/>
        <v>0</v>
      </c>
    </row>
    <row r="11" spans="1:15" s="489" customFormat="1" ht="21" customHeight="1">
      <c r="A11" s="495" t="s">
        <v>31</v>
      </c>
      <c r="B11" s="496" t="s">
        <v>529</v>
      </c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8">
        <f t="shared" si="0"/>
        <v>0</v>
      </c>
    </row>
    <row r="12" spans="1:15" s="484" customFormat="1" ht="21" customHeight="1">
      <c r="A12" s="499" t="s">
        <v>32</v>
      </c>
      <c r="B12" s="500" t="s">
        <v>530</v>
      </c>
      <c r="C12" s="501">
        <f aca="true" t="shared" si="1" ref="C12:N12">SUM(C5:C11)</f>
        <v>8553</v>
      </c>
      <c r="D12" s="501">
        <f t="shared" si="1"/>
        <v>8553</v>
      </c>
      <c r="E12" s="501">
        <f t="shared" si="1"/>
        <v>8553</v>
      </c>
      <c r="F12" s="501">
        <f t="shared" si="1"/>
        <v>8553</v>
      </c>
      <c r="G12" s="501">
        <f t="shared" si="1"/>
        <v>8553</v>
      </c>
      <c r="H12" s="501">
        <f t="shared" si="1"/>
        <v>8553</v>
      </c>
      <c r="I12" s="501">
        <f t="shared" si="1"/>
        <v>8553</v>
      </c>
      <c r="J12" s="501">
        <f t="shared" si="1"/>
        <v>8553</v>
      </c>
      <c r="K12" s="501">
        <f t="shared" si="1"/>
        <v>8553</v>
      </c>
      <c r="L12" s="501">
        <f t="shared" si="1"/>
        <v>8553</v>
      </c>
      <c r="M12" s="501">
        <f t="shared" si="1"/>
        <v>8553</v>
      </c>
      <c r="N12" s="501">
        <f t="shared" si="1"/>
        <v>8563</v>
      </c>
      <c r="O12" s="502">
        <f t="shared" si="0"/>
        <v>102646</v>
      </c>
    </row>
    <row r="13" spans="1:15" s="484" customFormat="1" ht="21" customHeight="1">
      <c r="A13" s="483" t="s">
        <v>35</v>
      </c>
      <c r="B13" s="1172" t="s">
        <v>265</v>
      </c>
      <c r="C13" s="1172"/>
      <c r="D13" s="1172"/>
      <c r="E13" s="1172"/>
      <c r="F13" s="1172"/>
      <c r="G13" s="1172"/>
      <c r="H13" s="1172"/>
      <c r="I13" s="1172"/>
      <c r="J13" s="1172"/>
      <c r="K13" s="1172"/>
      <c r="L13" s="1172"/>
      <c r="M13" s="1172"/>
      <c r="N13" s="1172"/>
      <c r="O13" s="1173"/>
    </row>
    <row r="14" spans="1:15" s="489" customFormat="1" ht="21" customHeight="1">
      <c r="A14" s="485" t="s">
        <v>37</v>
      </c>
      <c r="B14" s="486" t="s">
        <v>455</v>
      </c>
      <c r="C14" s="487">
        <v>3365</v>
      </c>
      <c r="D14" s="487">
        <v>3365</v>
      </c>
      <c r="E14" s="487">
        <v>3365</v>
      </c>
      <c r="F14" s="487">
        <v>3365</v>
      </c>
      <c r="G14" s="487">
        <v>3365</v>
      </c>
      <c r="H14" s="487">
        <v>3365</v>
      </c>
      <c r="I14" s="487">
        <v>3365</v>
      </c>
      <c r="J14" s="487">
        <v>3365</v>
      </c>
      <c r="K14" s="487">
        <v>3365</v>
      </c>
      <c r="L14" s="487">
        <v>3365</v>
      </c>
      <c r="M14" s="487">
        <v>3365</v>
      </c>
      <c r="N14" s="487">
        <v>3361</v>
      </c>
      <c r="O14" s="488">
        <f aca="true" t="shared" si="2" ref="O14:O23">SUM(C14:N14)</f>
        <v>40376</v>
      </c>
    </row>
    <row r="15" spans="1:15" s="489" customFormat="1" ht="21" customHeight="1">
      <c r="A15" s="490" t="s">
        <v>39</v>
      </c>
      <c r="B15" s="491" t="s">
        <v>204</v>
      </c>
      <c r="C15" s="492">
        <v>740</v>
      </c>
      <c r="D15" s="492">
        <v>740</v>
      </c>
      <c r="E15" s="492">
        <v>740</v>
      </c>
      <c r="F15" s="492">
        <v>740</v>
      </c>
      <c r="G15" s="492">
        <v>740</v>
      </c>
      <c r="H15" s="492">
        <v>740</v>
      </c>
      <c r="I15" s="492">
        <v>740</v>
      </c>
      <c r="J15" s="492">
        <v>740</v>
      </c>
      <c r="K15" s="492">
        <v>740</v>
      </c>
      <c r="L15" s="492">
        <v>740</v>
      </c>
      <c r="M15" s="492">
        <v>740</v>
      </c>
      <c r="N15" s="492">
        <v>743</v>
      </c>
      <c r="O15" s="493">
        <f t="shared" si="2"/>
        <v>8883</v>
      </c>
    </row>
    <row r="16" spans="1:15" s="489" customFormat="1" ht="21" customHeight="1">
      <c r="A16" s="490" t="s">
        <v>41</v>
      </c>
      <c r="B16" s="494" t="s">
        <v>206</v>
      </c>
      <c r="C16" s="492">
        <v>2453</v>
      </c>
      <c r="D16" s="492">
        <v>2453</v>
      </c>
      <c r="E16" s="492">
        <v>2453</v>
      </c>
      <c r="F16" s="492">
        <v>2453</v>
      </c>
      <c r="G16" s="492">
        <v>2453</v>
      </c>
      <c r="H16" s="492">
        <v>2453</v>
      </c>
      <c r="I16" s="492">
        <v>2453</v>
      </c>
      <c r="J16" s="492">
        <v>2453</v>
      </c>
      <c r="K16" s="492">
        <v>2453</v>
      </c>
      <c r="L16" s="492">
        <v>2453</v>
      </c>
      <c r="M16" s="492">
        <v>2453</v>
      </c>
      <c r="N16" s="492">
        <v>2459</v>
      </c>
      <c r="O16" s="493">
        <f t="shared" si="2"/>
        <v>29442</v>
      </c>
    </row>
    <row r="17" spans="1:15" s="489" customFormat="1" ht="21" customHeight="1">
      <c r="A17" s="490" t="s">
        <v>43</v>
      </c>
      <c r="B17" s="494" t="s">
        <v>208</v>
      </c>
      <c r="C17" s="492">
        <v>245</v>
      </c>
      <c r="D17" s="492">
        <v>245</v>
      </c>
      <c r="E17" s="492">
        <v>245</v>
      </c>
      <c r="F17" s="492">
        <v>245</v>
      </c>
      <c r="G17" s="492">
        <v>245</v>
      </c>
      <c r="H17" s="492">
        <v>245</v>
      </c>
      <c r="I17" s="492">
        <v>245</v>
      </c>
      <c r="J17" s="492">
        <v>245</v>
      </c>
      <c r="K17" s="492">
        <v>245</v>
      </c>
      <c r="L17" s="492">
        <v>245</v>
      </c>
      <c r="M17" s="492">
        <v>245</v>
      </c>
      <c r="N17" s="492">
        <v>250</v>
      </c>
      <c r="O17" s="493">
        <f t="shared" si="2"/>
        <v>2945</v>
      </c>
    </row>
    <row r="18" spans="1:15" s="489" customFormat="1" ht="21" customHeight="1">
      <c r="A18" s="490" t="s">
        <v>45</v>
      </c>
      <c r="B18" s="494" t="s">
        <v>210</v>
      </c>
      <c r="C18" s="492">
        <v>1750</v>
      </c>
      <c r="D18" s="492">
        <v>1750</v>
      </c>
      <c r="E18" s="492">
        <v>1750</v>
      </c>
      <c r="F18" s="492">
        <v>1750</v>
      </c>
      <c r="G18" s="492">
        <v>1750</v>
      </c>
      <c r="H18" s="492">
        <v>1750</v>
      </c>
      <c r="I18" s="492">
        <v>1750</v>
      </c>
      <c r="J18" s="492">
        <v>1750</v>
      </c>
      <c r="K18" s="492">
        <v>1750</v>
      </c>
      <c r="L18" s="492">
        <v>1750</v>
      </c>
      <c r="M18" s="492">
        <v>1750</v>
      </c>
      <c r="N18" s="492">
        <v>1750</v>
      </c>
      <c r="O18" s="493">
        <f t="shared" si="2"/>
        <v>21000</v>
      </c>
    </row>
    <row r="19" spans="1:15" s="489" customFormat="1" ht="21" customHeight="1">
      <c r="A19" s="490" t="s">
        <v>47</v>
      </c>
      <c r="B19" s="494" t="s">
        <v>229</v>
      </c>
      <c r="C19" s="492"/>
      <c r="D19" s="492"/>
      <c r="E19" s="492"/>
      <c r="F19" s="492"/>
      <c r="G19" s="492"/>
      <c r="H19" s="492"/>
      <c r="I19" s="492"/>
      <c r="J19" s="492"/>
      <c r="K19" s="492"/>
      <c r="L19" s="492"/>
      <c r="M19" s="492"/>
      <c r="N19" s="492"/>
      <c r="O19" s="493">
        <f t="shared" si="2"/>
        <v>0</v>
      </c>
    </row>
    <row r="20" spans="1:15" s="489" customFormat="1" ht="21" customHeight="1">
      <c r="A20" s="490" t="s">
        <v>49</v>
      </c>
      <c r="B20" s="491" t="s">
        <v>231</v>
      </c>
      <c r="C20" s="492"/>
      <c r="D20" s="492"/>
      <c r="E20" s="492"/>
      <c r="F20" s="492"/>
      <c r="G20" s="492"/>
      <c r="H20" s="492"/>
      <c r="I20" s="492"/>
      <c r="J20" s="492"/>
      <c r="K20" s="492"/>
      <c r="L20" s="492"/>
      <c r="M20" s="492"/>
      <c r="N20" s="492"/>
      <c r="O20" s="493">
        <f t="shared" si="2"/>
        <v>0</v>
      </c>
    </row>
    <row r="21" spans="1:15" s="489" customFormat="1" ht="21" customHeight="1">
      <c r="A21" s="490" t="s">
        <v>52</v>
      </c>
      <c r="B21" s="494" t="s">
        <v>233</v>
      </c>
      <c r="C21" s="492"/>
      <c r="D21" s="492"/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93">
        <f t="shared" si="2"/>
        <v>0</v>
      </c>
    </row>
    <row r="22" spans="1:15" s="489" customFormat="1" ht="21" customHeight="1">
      <c r="A22" s="503" t="s">
        <v>62</v>
      </c>
      <c r="B22" s="504" t="s">
        <v>458</v>
      </c>
      <c r="C22" s="505"/>
      <c r="D22" s="505"/>
      <c r="E22" s="505"/>
      <c r="F22" s="505"/>
      <c r="G22" s="505"/>
      <c r="H22" s="505"/>
      <c r="I22" s="505"/>
      <c r="J22" s="505"/>
      <c r="K22" s="505"/>
      <c r="L22" s="505"/>
      <c r="M22" s="505"/>
      <c r="N22" s="505"/>
      <c r="O22" s="506">
        <f t="shared" si="2"/>
        <v>0</v>
      </c>
    </row>
    <row r="23" spans="1:15" s="484" customFormat="1" ht="21" customHeight="1">
      <c r="A23" s="507" t="s">
        <v>64</v>
      </c>
      <c r="B23" s="500" t="s">
        <v>439</v>
      </c>
      <c r="C23" s="501">
        <f aca="true" t="shared" si="3" ref="C23:N23">SUM(C14:C22)</f>
        <v>8553</v>
      </c>
      <c r="D23" s="501">
        <f t="shared" si="3"/>
        <v>8553</v>
      </c>
      <c r="E23" s="501">
        <f t="shared" si="3"/>
        <v>8553</v>
      </c>
      <c r="F23" s="501">
        <f t="shared" si="3"/>
        <v>8553</v>
      </c>
      <c r="G23" s="501">
        <f t="shared" si="3"/>
        <v>8553</v>
      </c>
      <c r="H23" s="501">
        <f t="shared" si="3"/>
        <v>8553</v>
      </c>
      <c r="I23" s="501">
        <f t="shared" si="3"/>
        <v>8553</v>
      </c>
      <c r="J23" s="501">
        <f t="shared" si="3"/>
        <v>8553</v>
      </c>
      <c r="K23" s="501">
        <f t="shared" si="3"/>
        <v>8553</v>
      </c>
      <c r="L23" s="501">
        <f t="shared" si="3"/>
        <v>8553</v>
      </c>
      <c r="M23" s="501">
        <f t="shared" si="3"/>
        <v>8553</v>
      </c>
      <c r="N23" s="501">
        <f t="shared" si="3"/>
        <v>8563</v>
      </c>
      <c r="O23" s="502">
        <f t="shared" si="2"/>
        <v>102646</v>
      </c>
    </row>
    <row r="24" spans="1:15" ht="21" customHeight="1">
      <c r="A24" s="508" t="s">
        <v>66</v>
      </c>
      <c r="B24" s="509" t="s">
        <v>531</v>
      </c>
      <c r="C24" s="510">
        <f aca="true" t="shared" si="4" ref="C24:O24">C12-C23</f>
        <v>0</v>
      </c>
      <c r="D24" s="510">
        <f t="shared" si="4"/>
        <v>0</v>
      </c>
      <c r="E24" s="510">
        <f t="shared" si="4"/>
        <v>0</v>
      </c>
      <c r="F24" s="510">
        <f t="shared" si="4"/>
        <v>0</v>
      </c>
      <c r="G24" s="510">
        <f t="shared" si="4"/>
        <v>0</v>
      </c>
      <c r="H24" s="510">
        <f t="shared" si="4"/>
        <v>0</v>
      </c>
      <c r="I24" s="510">
        <f t="shared" si="4"/>
        <v>0</v>
      </c>
      <c r="J24" s="510">
        <f t="shared" si="4"/>
        <v>0</v>
      </c>
      <c r="K24" s="510">
        <f t="shared" si="4"/>
        <v>0</v>
      </c>
      <c r="L24" s="510">
        <f t="shared" si="4"/>
        <v>0</v>
      </c>
      <c r="M24" s="510">
        <f t="shared" si="4"/>
        <v>0</v>
      </c>
      <c r="N24" s="510">
        <f t="shared" si="4"/>
        <v>0</v>
      </c>
      <c r="O24" s="511">
        <f t="shared" si="4"/>
        <v>0</v>
      </c>
    </row>
    <row r="25" ht="15.75">
      <c r="A25" s="512"/>
    </row>
    <row r="26" spans="2:4" ht="15.75">
      <c r="B26" s="513"/>
      <c r="C26" s="514"/>
      <c r="D26" s="514"/>
    </row>
  </sheetData>
  <sheetProtection/>
  <mergeCells count="3">
    <mergeCell ref="A1:O1"/>
    <mergeCell ref="B4:O4"/>
    <mergeCell ref="B13:O13"/>
  </mergeCells>
  <printOptions horizontalCentered="1"/>
  <pageMargins left="0.3937007874015748" right="0.3937007874015748" top="1.062992125984252" bottom="0.984251968503937" header="0.7874015748031497" footer="0.7874015748031497"/>
  <pageSetup horizontalDpi="600" verticalDpi="600" orientation="landscape" paperSize="9" scale="83" r:id="rId1"/>
  <headerFooter alignWithMargins="0">
    <oddHeader>&amp;R&amp;"Times New Roman CE,Félkövér dőlt"&amp;11 11. melléklet a ....../2017. (......)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5"/>
  </sheetPr>
  <dimension ref="A1:D17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5.875" style="601" customWidth="1"/>
    <col min="2" max="2" width="54.875" style="386" customWidth="1"/>
    <col min="3" max="4" width="17.625" style="386" customWidth="1"/>
    <col min="5" max="16384" width="9.375" style="386" customWidth="1"/>
  </cols>
  <sheetData>
    <row r="1" spans="1:4" ht="44.25" customHeight="1">
      <c r="A1" s="1174" t="s">
        <v>664</v>
      </c>
      <c r="B1" s="1174"/>
      <c r="C1" s="1174"/>
      <c r="D1" s="1174"/>
    </row>
    <row r="2" spans="1:4" ht="20.25" customHeight="1">
      <c r="A2" s="1175" t="s">
        <v>620</v>
      </c>
      <c r="B2" s="1175"/>
      <c r="C2" s="1175"/>
      <c r="D2" s="1175"/>
    </row>
    <row r="3" spans="1:4" s="576" customFormat="1" ht="15.75" thickBot="1">
      <c r="A3" s="575"/>
      <c r="D3" s="577" t="s">
        <v>414</v>
      </c>
    </row>
    <row r="4" spans="1:4" s="581" customFormat="1" ht="48" customHeight="1" thickBot="1">
      <c r="A4" s="578" t="s">
        <v>408</v>
      </c>
      <c r="B4" s="579" t="s">
        <v>3</v>
      </c>
      <c r="C4" s="579" t="s">
        <v>549</v>
      </c>
      <c r="D4" s="580" t="s">
        <v>550</v>
      </c>
    </row>
    <row r="5" spans="1:4" s="581" customFormat="1" ht="13.5" customHeight="1" thickBot="1">
      <c r="A5" s="582">
        <v>1</v>
      </c>
      <c r="B5" s="583">
        <v>2</v>
      </c>
      <c r="C5" s="584">
        <v>3</v>
      </c>
      <c r="D5" s="585">
        <v>4</v>
      </c>
    </row>
    <row r="6" spans="1:4" ht="18" customHeight="1">
      <c r="A6" s="586" t="s">
        <v>10</v>
      </c>
      <c r="B6" s="587"/>
      <c r="C6" s="588"/>
      <c r="D6" s="589"/>
    </row>
    <row r="7" spans="1:4" ht="18" customHeight="1">
      <c r="A7" s="590" t="s">
        <v>13</v>
      </c>
      <c r="B7" s="591"/>
      <c r="C7" s="592"/>
      <c r="D7" s="593"/>
    </row>
    <row r="8" spans="1:4" ht="18" customHeight="1">
      <c r="A8" s="590" t="s">
        <v>16</v>
      </c>
      <c r="B8" s="591"/>
      <c r="C8" s="592"/>
      <c r="D8" s="593"/>
    </row>
    <row r="9" spans="1:4" ht="18" customHeight="1">
      <c r="A9" s="590" t="s">
        <v>19</v>
      </c>
      <c r="B9" s="591"/>
      <c r="C9" s="592"/>
      <c r="D9" s="593"/>
    </row>
    <row r="10" spans="1:4" ht="18" customHeight="1">
      <c r="A10" s="590" t="s">
        <v>22</v>
      </c>
      <c r="B10" s="591"/>
      <c r="C10" s="592"/>
      <c r="D10" s="593"/>
    </row>
    <row r="11" spans="1:4" ht="18" customHeight="1">
      <c r="A11" s="590" t="s">
        <v>25</v>
      </c>
      <c r="B11" s="591"/>
      <c r="C11" s="592"/>
      <c r="D11" s="593"/>
    </row>
    <row r="12" spans="1:4" ht="18" customHeight="1">
      <c r="A12" s="594" t="s">
        <v>28</v>
      </c>
      <c r="B12" s="591"/>
      <c r="C12" s="595"/>
      <c r="D12" s="593"/>
    </row>
    <row r="13" spans="1:4" ht="18" customHeight="1">
      <c r="A13" s="594" t="s">
        <v>31</v>
      </c>
      <c r="B13" s="591"/>
      <c r="C13" s="595"/>
      <c r="D13" s="593"/>
    </row>
    <row r="14" spans="1:4" ht="18" customHeight="1">
      <c r="A14" s="594" t="s">
        <v>32</v>
      </c>
      <c r="B14" s="591"/>
      <c r="C14" s="595"/>
      <c r="D14" s="593"/>
    </row>
    <row r="15" spans="1:4" ht="18" customHeight="1">
      <c r="A15" s="594" t="s">
        <v>35</v>
      </c>
      <c r="B15" s="591"/>
      <c r="C15" s="595"/>
      <c r="D15" s="593"/>
    </row>
    <row r="16" spans="1:4" ht="18" customHeight="1" thickBot="1">
      <c r="A16" s="596" t="s">
        <v>37</v>
      </c>
      <c r="B16" s="597" t="s">
        <v>524</v>
      </c>
      <c r="C16" s="598">
        <f>SUM(C6:C15)</f>
        <v>0</v>
      </c>
      <c r="D16" s="599">
        <f>SUM(D6:D15)</f>
        <v>0</v>
      </c>
    </row>
    <row r="17" spans="1:4" ht="25.5" customHeight="1">
      <c r="A17" s="600"/>
      <c r="B17" s="1176"/>
      <c r="C17" s="1176"/>
      <c r="D17" s="1176"/>
    </row>
  </sheetData>
  <sheetProtection/>
  <mergeCells count="3">
    <mergeCell ref="A1:D1"/>
    <mergeCell ref="A2:D2"/>
    <mergeCell ref="B17:D17"/>
  </mergeCells>
  <printOptions horizontalCentered="1"/>
  <pageMargins left="0.7874015748031497" right="0.7874015748031497" top="1.1023622047244095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CE,Félkövér dőlt"&amp;11 12. melléklet a ……/2017. (……)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G118"/>
  <sheetViews>
    <sheetView zoomScale="110" zoomScaleNormal="110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6.00390625" style="93" bestFit="1" customWidth="1"/>
    <col min="2" max="2" width="76.375" style="93" customWidth="1"/>
    <col min="3" max="3" width="11.125" style="93" customWidth="1"/>
    <col min="4" max="4" width="18.00390625" style="94" bestFit="1" customWidth="1"/>
    <col min="5" max="6" width="20.875" style="1" customWidth="1"/>
    <col min="7" max="16384" width="9.375" style="1" customWidth="1"/>
  </cols>
  <sheetData>
    <row r="1" spans="1:6" ht="60" customHeight="1">
      <c r="A1" s="1085" t="s">
        <v>671</v>
      </c>
      <c r="B1" s="1085"/>
      <c r="C1" s="1085"/>
      <c r="D1" s="1085"/>
      <c r="E1" s="1085"/>
      <c r="F1" s="1085"/>
    </row>
    <row r="2" spans="1:6" ht="15.75" customHeight="1">
      <c r="A2" s="1087" t="s">
        <v>0</v>
      </c>
      <c r="B2" s="1087"/>
      <c r="C2" s="1087"/>
      <c r="D2" s="1087"/>
      <c r="E2" s="1087"/>
      <c r="F2" s="1087"/>
    </row>
    <row r="3" spans="1:6" ht="15.75" customHeight="1">
      <c r="A3" s="1086"/>
      <c r="B3" s="1086"/>
      <c r="C3" s="2"/>
      <c r="D3" s="3"/>
      <c r="F3" s="3" t="s">
        <v>1</v>
      </c>
    </row>
    <row r="4" spans="1:6" ht="37.5" customHeight="1">
      <c r="A4" s="4" t="s">
        <v>2</v>
      </c>
      <c r="B4" s="5" t="s">
        <v>3</v>
      </c>
      <c r="C4" s="5" t="s">
        <v>4</v>
      </c>
      <c r="D4" s="910" t="s">
        <v>5</v>
      </c>
      <c r="E4" s="34" t="s">
        <v>733</v>
      </c>
      <c r="F4" s="241" t="s">
        <v>734</v>
      </c>
    </row>
    <row r="5" spans="1:6" s="7" customFormat="1" ht="12" customHeight="1">
      <c r="A5" s="4" t="s">
        <v>6</v>
      </c>
      <c r="B5" s="5" t="s">
        <v>7</v>
      </c>
      <c r="C5" s="5" t="s">
        <v>8</v>
      </c>
      <c r="D5" s="910" t="s">
        <v>9</v>
      </c>
      <c r="E5" s="923" t="s">
        <v>268</v>
      </c>
      <c r="F5" s="924" t="s">
        <v>467</v>
      </c>
    </row>
    <row r="6" spans="1:6" s="11" customFormat="1" ht="15.75" customHeight="1">
      <c r="A6" s="8" t="s">
        <v>10</v>
      </c>
      <c r="B6" s="9" t="s">
        <v>11</v>
      </c>
      <c r="C6" s="10" t="s">
        <v>12</v>
      </c>
      <c r="D6" s="911"/>
      <c r="E6" s="973"/>
      <c r="F6" s="974"/>
    </row>
    <row r="7" spans="1:6" s="11" customFormat="1" ht="15.75" customHeight="1">
      <c r="A7" s="12" t="s">
        <v>13</v>
      </c>
      <c r="B7" s="13" t="s">
        <v>14</v>
      </c>
      <c r="C7" s="14" t="s">
        <v>15</v>
      </c>
      <c r="D7" s="912">
        <v>14248763</v>
      </c>
      <c r="E7" s="920"/>
      <c r="F7" s="949">
        <v>14248763</v>
      </c>
    </row>
    <row r="8" spans="1:6" s="11" customFormat="1" ht="24" customHeight="1">
      <c r="A8" s="12" t="s">
        <v>16</v>
      </c>
      <c r="B8" s="13" t="s">
        <v>17</v>
      </c>
      <c r="C8" s="14" t="s">
        <v>18</v>
      </c>
      <c r="D8" s="912">
        <v>5117755</v>
      </c>
      <c r="E8" s="920"/>
      <c r="F8" s="949">
        <v>5117755</v>
      </c>
    </row>
    <row r="9" spans="1:6" s="11" customFormat="1" ht="15.75" customHeight="1">
      <c r="A9" s="12" t="s">
        <v>19</v>
      </c>
      <c r="B9" s="13" t="s">
        <v>20</v>
      </c>
      <c r="C9" s="14" t="s">
        <v>21</v>
      </c>
      <c r="D9" s="912">
        <v>1200000</v>
      </c>
      <c r="E9" s="920"/>
      <c r="F9" s="949">
        <v>1200000</v>
      </c>
    </row>
    <row r="10" spans="1:6" s="11" customFormat="1" ht="15.75" customHeight="1">
      <c r="A10" s="8" t="s">
        <v>22</v>
      </c>
      <c r="B10" s="13" t="s">
        <v>23</v>
      </c>
      <c r="C10" s="14" t="s">
        <v>24</v>
      </c>
      <c r="D10" s="912"/>
      <c r="E10" s="920">
        <v>106666</v>
      </c>
      <c r="F10" s="949">
        <v>106666</v>
      </c>
    </row>
    <row r="11" spans="1:6" s="11" customFormat="1" ht="15.75" customHeight="1">
      <c r="A11" s="12" t="s">
        <v>25</v>
      </c>
      <c r="B11" s="13" t="s">
        <v>26</v>
      </c>
      <c r="C11" s="14" t="s">
        <v>27</v>
      </c>
      <c r="D11" s="912"/>
      <c r="E11" s="920">
        <v>13482220</v>
      </c>
      <c r="F11" s="949">
        <v>13482220</v>
      </c>
    </row>
    <row r="12" spans="1:6" s="11" customFormat="1" ht="15.75" customHeight="1">
      <c r="A12" s="16" t="s">
        <v>28</v>
      </c>
      <c r="B12" s="17" t="s">
        <v>29</v>
      </c>
      <c r="C12" s="18" t="s">
        <v>30</v>
      </c>
      <c r="D12" s="913">
        <f>+D6+D7+D8+D9+D10+D11</f>
        <v>20566518</v>
      </c>
      <c r="E12" s="913">
        <f>+E6+E7+E8+E9+E10+E11</f>
        <v>13588886</v>
      </c>
      <c r="F12" s="19">
        <f>+F6+F7+F8+F9+F10+F11</f>
        <v>34155404</v>
      </c>
    </row>
    <row r="13" spans="1:6" s="11" customFormat="1" ht="15.75" customHeight="1">
      <c r="A13" s="12" t="s">
        <v>31</v>
      </c>
      <c r="B13" s="13" t="s">
        <v>755</v>
      </c>
      <c r="C13" s="14" t="s">
        <v>754</v>
      </c>
      <c r="D13" s="912"/>
      <c r="E13" s="920">
        <v>3255409</v>
      </c>
      <c r="F13" s="949">
        <v>3255409</v>
      </c>
    </row>
    <row r="14" spans="1:6" s="11" customFormat="1" ht="15.75" customHeight="1">
      <c r="A14" s="8" t="s">
        <v>32</v>
      </c>
      <c r="B14" s="13" t="s">
        <v>33</v>
      </c>
      <c r="C14" s="14" t="s">
        <v>34</v>
      </c>
      <c r="D14" s="912">
        <f>SUM(D15:D21)</f>
        <v>11300000</v>
      </c>
      <c r="E14" s="912">
        <f>SUM(E15:E21)</f>
        <v>196420</v>
      </c>
      <c r="F14" s="15">
        <f>SUM(F15:F21)</f>
        <v>11496420</v>
      </c>
    </row>
    <row r="15" spans="1:6" s="11" customFormat="1" ht="24" customHeight="1">
      <c r="A15" s="12" t="s">
        <v>35</v>
      </c>
      <c r="B15" s="20" t="s">
        <v>36</v>
      </c>
      <c r="C15" s="14" t="s">
        <v>34</v>
      </c>
      <c r="D15" s="1004"/>
      <c r="E15" s="920"/>
      <c r="F15" s="949"/>
    </row>
    <row r="16" spans="1:6" s="11" customFormat="1" ht="18.75" customHeight="1">
      <c r="A16" s="12" t="s">
        <v>37</v>
      </c>
      <c r="B16" s="21" t="s">
        <v>38</v>
      </c>
      <c r="C16" s="14" t="s">
        <v>34</v>
      </c>
      <c r="D16" s="1004"/>
      <c r="E16" s="920"/>
      <c r="F16" s="949"/>
    </row>
    <row r="17" spans="1:6" s="11" customFormat="1" ht="15.75" customHeight="1">
      <c r="A17" s="8" t="s">
        <v>39</v>
      </c>
      <c r="B17" s="21" t="s">
        <v>40</v>
      </c>
      <c r="C17" s="14" t="s">
        <v>34</v>
      </c>
      <c r="D17" s="1004"/>
      <c r="E17" s="920"/>
      <c r="F17" s="949"/>
    </row>
    <row r="18" spans="1:6" s="11" customFormat="1" ht="19.5" customHeight="1">
      <c r="A18" s="12" t="s">
        <v>41</v>
      </c>
      <c r="B18" s="21" t="s">
        <v>42</v>
      </c>
      <c r="C18" s="14" t="s">
        <v>34</v>
      </c>
      <c r="D18" s="1004"/>
      <c r="E18" s="920"/>
      <c r="F18" s="949"/>
    </row>
    <row r="19" spans="1:6" s="11" customFormat="1" ht="19.5" customHeight="1">
      <c r="A19" s="12" t="s">
        <v>43</v>
      </c>
      <c r="B19" s="21" t="s">
        <v>44</v>
      </c>
      <c r="C19" s="14" t="s">
        <v>34</v>
      </c>
      <c r="D19" s="914">
        <v>11300000</v>
      </c>
      <c r="E19" s="1021"/>
      <c r="F19" s="1022">
        <v>11300000</v>
      </c>
    </row>
    <row r="20" spans="1:6" s="11" customFormat="1" ht="30" customHeight="1">
      <c r="A20" s="8" t="s">
        <v>45</v>
      </c>
      <c r="B20" s="21" t="s">
        <v>739</v>
      </c>
      <c r="C20" s="14" t="s">
        <v>34</v>
      </c>
      <c r="D20" s="1004"/>
      <c r="E20" s="983">
        <v>196420</v>
      </c>
      <c r="F20" s="1001">
        <v>196420</v>
      </c>
    </row>
    <row r="21" spans="1:6" s="11" customFormat="1" ht="24.75" customHeight="1">
      <c r="A21" s="22" t="s">
        <v>47</v>
      </c>
      <c r="B21" s="21" t="s">
        <v>48</v>
      </c>
      <c r="C21" s="23" t="s">
        <v>34</v>
      </c>
      <c r="D21" s="1005"/>
      <c r="E21" s="978"/>
      <c r="F21" s="979"/>
    </row>
    <row r="22" spans="1:6" s="11" customFormat="1" ht="18" customHeight="1">
      <c r="A22" s="24" t="s">
        <v>49</v>
      </c>
      <c r="B22" s="25" t="s">
        <v>50</v>
      </c>
      <c r="C22" s="26" t="s">
        <v>51</v>
      </c>
      <c r="D22" s="925">
        <f>SUM(D12+D13+D14)</f>
        <v>31866518</v>
      </c>
      <c r="E22" s="1023">
        <f>SUM(E12+E13+E14)</f>
        <v>17040715</v>
      </c>
      <c r="F22" s="1024">
        <f>SUM(F12+F13+F14)</f>
        <v>48907233</v>
      </c>
    </row>
    <row r="23" spans="1:6" s="11" customFormat="1" ht="15.75" customHeight="1">
      <c r="A23" s="8" t="s">
        <v>52</v>
      </c>
      <c r="B23" s="28" t="s">
        <v>53</v>
      </c>
      <c r="C23" s="10" t="s">
        <v>54</v>
      </c>
      <c r="D23" s="1006"/>
      <c r="E23" s="981">
        <v>68000000</v>
      </c>
      <c r="F23" s="982">
        <v>68000000</v>
      </c>
    </row>
    <row r="24" spans="1:6" s="11" customFormat="1" ht="15.75" customHeight="1">
      <c r="A24" s="12" t="s">
        <v>55</v>
      </c>
      <c r="B24" s="29" t="s">
        <v>56</v>
      </c>
      <c r="C24" s="14" t="s">
        <v>57</v>
      </c>
      <c r="D24" s="1007">
        <f>SUM(D25:D30)</f>
        <v>0</v>
      </c>
      <c r="E24" s="920">
        <v>19886601</v>
      </c>
      <c r="F24" s="949">
        <v>19886601</v>
      </c>
    </row>
    <row r="25" spans="1:6" s="11" customFormat="1" ht="15.75" customHeight="1">
      <c r="A25" s="12" t="s">
        <v>58</v>
      </c>
      <c r="B25" s="20" t="s">
        <v>59</v>
      </c>
      <c r="C25" s="14" t="s">
        <v>57</v>
      </c>
      <c r="D25" s="1007"/>
      <c r="E25" s="920"/>
      <c r="F25" s="949"/>
    </row>
    <row r="26" spans="1:6" s="11" customFormat="1" ht="25.5">
      <c r="A26" s="8" t="s">
        <v>60</v>
      </c>
      <c r="B26" s="30" t="s">
        <v>61</v>
      </c>
      <c r="C26" s="14" t="s">
        <v>57</v>
      </c>
      <c r="D26" s="1007"/>
      <c r="E26" s="1070">
        <v>19886601</v>
      </c>
      <c r="F26" s="1068">
        <v>19886601</v>
      </c>
    </row>
    <row r="27" spans="1:6" s="11" customFormat="1" ht="15.75" customHeight="1">
      <c r="A27" s="12" t="s">
        <v>62</v>
      </c>
      <c r="B27" s="30" t="s">
        <v>63</v>
      </c>
      <c r="C27" s="14" t="s">
        <v>57</v>
      </c>
      <c r="D27" s="1007"/>
      <c r="E27" s="920"/>
      <c r="F27" s="949"/>
    </row>
    <row r="28" spans="1:6" s="11" customFormat="1" ht="15.75" customHeight="1">
      <c r="A28" s="12" t="s">
        <v>64</v>
      </c>
      <c r="B28" s="30" t="s">
        <v>65</v>
      </c>
      <c r="C28" s="14" t="s">
        <v>57</v>
      </c>
      <c r="D28" s="1007"/>
      <c r="E28" s="920"/>
      <c r="F28" s="949"/>
    </row>
    <row r="29" spans="1:6" s="11" customFormat="1" ht="25.5">
      <c r="A29" s="8" t="s">
        <v>66</v>
      </c>
      <c r="B29" s="30" t="s">
        <v>67</v>
      </c>
      <c r="C29" s="14" t="s">
        <v>57</v>
      </c>
      <c r="D29" s="1007"/>
      <c r="E29" s="920"/>
      <c r="F29" s="949"/>
    </row>
    <row r="30" spans="1:6" s="11" customFormat="1" ht="25.5">
      <c r="A30" s="22" t="s">
        <v>68</v>
      </c>
      <c r="B30" s="31" t="s">
        <v>69</v>
      </c>
      <c r="C30" s="23" t="s">
        <v>57</v>
      </c>
      <c r="D30" s="927"/>
      <c r="E30" s="978"/>
      <c r="F30" s="979"/>
    </row>
    <row r="31" spans="1:6" s="11" customFormat="1" ht="22.5" customHeight="1">
      <c r="A31" s="32" t="s">
        <v>70</v>
      </c>
      <c r="B31" s="33" t="s">
        <v>71</v>
      </c>
      <c r="C31" s="34" t="s">
        <v>72</v>
      </c>
      <c r="D31" s="931">
        <f>SUM(D23:D24)</f>
        <v>0</v>
      </c>
      <c r="E31" s="931">
        <f>SUM(E23:E24)</f>
        <v>87886601</v>
      </c>
      <c r="F31" s="623">
        <f>SUM(F23:F24)</f>
        <v>87886601</v>
      </c>
    </row>
    <row r="32" spans="1:6" s="11" customFormat="1" ht="14.25" customHeight="1">
      <c r="A32" s="35" t="s">
        <v>73</v>
      </c>
      <c r="B32" s="36" t="s">
        <v>74</v>
      </c>
      <c r="C32" s="37" t="s">
        <v>75</v>
      </c>
      <c r="D32" s="1008">
        <v>30000</v>
      </c>
      <c r="E32" s="1027"/>
      <c r="F32" s="1028">
        <v>30000</v>
      </c>
    </row>
    <row r="33" spans="1:6" s="11" customFormat="1" ht="14.25" customHeight="1">
      <c r="A33" s="12" t="s">
        <v>76</v>
      </c>
      <c r="B33" s="13" t="s">
        <v>77</v>
      </c>
      <c r="C33" s="14" t="s">
        <v>78</v>
      </c>
      <c r="D33" s="1007">
        <f>SUM(D34:D36)</f>
        <v>13500000</v>
      </c>
      <c r="E33" s="1029"/>
      <c r="F33" s="1030">
        <v>13500000</v>
      </c>
    </row>
    <row r="34" spans="1:6" s="11" customFormat="1" ht="14.25" customHeight="1">
      <c r="A34" s="12" t="s">
        <v>79</v>
      </c>
      <c r="B34" s="38" t="s">
        <v>80</v>
      </c>
      <c r="C34" s="39" t="s">
        <v>78</v>
      </c>
      <c r="D34" s="1019">
        <v>2500000</v>
      </c>
      <c r="E34" s="1031"/>
      <c r="F34" s="984">
        <v>2500000</v>
      </c>
    </row>
    <row r="35" spans="1:6" s="11" customFormat="1" ht="14.25" customHeight="1">
      <c r="A35" s="8" t="s">
        <v>81</v>
      </c>
      <c r="B35" s="40" t="s">
        <v>82</v>
      </c>
      <c r="C35" s="39" t="s">
        <v>78</v>
      </c>
      <c r="D35" s="1019">
        <v>10000000</v>
      </c>
      <c r="E35" s="1031"/>
      <c r="F35" s="984">
        <v>10000000</v>
      </c>
    </row>
    <row r="36" spans="1:6" s="11" customFormat="1" ht="14.25" customHeight="1">
      <c r="A36" s="8" t="s">
        <v>83</v>
      </c>
      <c r="B36" s="40" t="s">
        <v>84</v>
      </c>
      <c r="C36" s="39" t="s">
        <v>78</v>
      </c>
      <c r="D36" s="1019">
        <v>1000000</v>
      </c>
      <c r="E36" s="1031"/>
      <c r="F36" s="984">
        <v>1000000</v>
      </c>
    </row>
    <row r="37" spans="1:6" s="11" customFormat="1" ht="14.25" customHeight="1">
      <c r="A37" s="12" t="s">
        <v>85</v>
      </c>
      <c r="B37" s="41" t="s">
        <v>86</v>
      </c>
      <c r="C37" s="14" t="s">
        <v>87</v>
      </c>
      <c r="D37" s="1007">
        <f>SUM(D38:D39)</f>
        <v>40000000</v>
      </c>
      <c r="E37" s="1029"/>
      <c r="F37" s="1030">
        <v>40000000</v>
      </c>
    </row>
    <row r="38" spans="1:6" s="11" customFormat="1" ht="14.25" customHeight="1">
      <c r="A38" s="12" t="s">
        <v>88</v>
      </c>
      <c r="B38" s="42" t="s">
        <v>89</v>
      </c>
      <c r="C38" s="39" t="s">
        <v>87</v>
      </c>
      <c r="D38" s="1019">
        <v>40000000</v>
      </c>
      <c r="E38" s="1031"/>
      <c r="F38" s="984">
        <v>40000000</v>
      </c>
    </row>
    <row r="39" spans="1:6" s="11" customFormat="1" ht="14.25" customHeight="1">
      <c r="A39" s="8" t="s">
        <v>90</v>
      </c>
      <c r="B39" s="42" t="s">
        <v>91</v>
      </c>
      <c r="C39" s="39" t="s">
        <v>87</v>
      </c>
      <c r="D39" s="1019"/>
      <c r="E39" s="1031"/>
      <c r="F39" s="1032"/>
    </row>
    <row r="40" spans="1:6" s="11" customFormat="1" ht="17.25" customHeight="1">
      <c r="A40" s="8" t="s">
        <v>92</v>
      </c>
      <c r="B40" s="43" t="s">
        <v>93</v>
      </c>
      <c r="C40" s="14" t="s">
        <v>94</v>
      </c>
      <c r="D40" s="1007">
        <v>7200000</v>
      </c>
      <c r="E40" s="1029"/>
      <c r="F40" s="1030">
        <v>7200000</v>
      </c>
    </row>
    <row r="41" spans="1:6" s="11" customFormat="1" ht="17.25" customHeight="1">
      <c r="A41" s="12" t="s">
        <v>95</v>
      </c>
      <c r="B41" s="41" t="s">
        <v>96</v>
      </c>
      <c r="C41" s="14" t="s">
        <v>97</v>
      </c>
      <c r="D41" s="1007">
        <f>SUM(D42:D43)</f>
        <v>0</v>
      </c>
      <c r="E41" s="1029"/>
      <c r="F41" s="1030"/>
    </row>
    <row r="42" spans="1:6" s="11" customFormat="1" ht="14.25" customHeight="1">
      <c r="A42" s="12" t="s">
        <v>98</v>
      </c>
      <c r="B42" s="42" t="s">
        <v>99</v>
      </c>
      <c r="C42" s="39" t="s">
        <v>97</v>
      </c>
      <c r="D42" s="1007"/>
      <c r="E42" s="1029"/>
      <c r="F42" s="1030"/>
    </row>
    <row r="43" spans="1:6" s="11" customFormat="1" ht="14.25" customHeight="1">
      <c r="A43" s="8" t="s">
        <v>100</v>
      </c>
      <c r="B43" s="42" t="s">
        <v>101</v>
      </c>
      <c r="C43" s="39" t="s">
        <v>97</v>
      </c>
      <c r="D43" s="1007"/>
      <c r="E43" s="1029"/>
      <c r="F43" s="1030"/>
    </row>
    <row r="44" spans="1:6" s="11" customFormat="1" ht="14.25" customHeight="1">
      <c r="A44" s="44" t="s">
        <v>102</v>
      </c>
      <c r="B44" s="45" t="s">
        <v>103</v>
      </c>
      <c r="C44" s="46" t="s">
        <v>104</v>
      </c>
      <c r="D44" s="927">
        <v>80000</v>
      </c>
      <c r="E44" s="1033">
        <f>F44-D44</f>
        <v>9568178</v>
      </c>
      <c r="F44" s="1034">
        <v>9648178</v>
      </c>
    </row>
    <row r="45" spans="1:6" s="11" customFormat="1" ht="17.25" customHeight="1">
      <c r="A45" s="32" t="s">
        <v>105</v>
      </c>
      <c r="B45" s="33" t="s">
        <v>106</v>
      </c>
      <c r="C45" s="34" t="s">
        <v>107</v>
      </c>
      <c r="D45" s="928">
        <f>SUM(D44)+D40+D37+D33+D32</f>
        <v>60810000</v>
      </c>
      <c r="E45" s="931">
        <f>SUM(E44)+E40+E37+E33+E32</f>
        <v>9568178</v>
      </c>
      <c r="F45" s="623">
        <f>SUM(F44)+F40+F37+F33+F32</f>
        <v>70378178</v>
      </c>
    </row>
    <row r="46" spans="1:6" s="11" customFormat="1" ht="14.25" customHeight="1">
      <c r="A46" s="35" t="s">
        <v>108</v>
      </c>
      <c r="B46" s="47" t="s">
        <v>109</v>
      </c>
      <c r="C46" s="48" t="s">
        <v>110</v>
      </c>
      <c r="D46" s="1009">
        <v>1700000</v>
      </c>
      <c r="E46" s="1035"/>
      <c r="F46" s="1036">
        <v>1700000</v>
      </c>
    </row>
    <row r="47" spans="1:6" s="11" customFormat="1" ht="14.25" customHeight="1">
      <c r="A47" s="12" t="s">
        <v>111</v>
      </c>
      <c r="B47" s="29" t="s">
        <v>112</v>
      </c>
      <c r="C47" s="49" t="s">
        <v>113</v>
      </c>
      <c r="D47" s="1007"/>
      <c r="E47" s="1029"/>
      <c r="F47" s="1037"/>
    </row>
    <row r="48" spans="1:6" s="11" customFormat="1" ht="14.25" customHeight="1">
      <c r="A48" s="12" t="s">
        <v>114</v>
      </c>
      <c r="B48" s="29" t="s">
        <v>115</v>
      </c>
      <c r="C48" s="49" t="s">
        <v>116</v>
      </c>
      <c r="D48" s="1007"/>
      <c r="E48" s="1029"/>
      <c r="F48" s="1037"/>
    </row>
    <row r="49" spans="1:6" s="11" customFormat="1" ht="14.25" customHeight="1">
      <c r="A49" s="12" t="s">
        <v>117</v>
      </c>
      <c r="B49" s="29" t="s">
        <v>118</v>
      </c>
      <c r="C49" s="49" t="s">
        <v>119</v>
      </c>
      <c r="D49" s="1007">
        <v>2900000</v>
      </c>
      <c r="E49" s="1029"/>
      <c r="F49" s="1037">
        <v>2900000</v>
      </c>
    </row>
    <row r="50" spans="1:6" s="11" customFormat="1" ht="14.25" customHeight="1">
      <c r="A50" s="12" t="s">
        <v>120</v>
      </c>
      <c r="B50" s="29" t="s">
        <v>121</v>
      </c>
      <c r="C50" s="49" t="s">
        <v>122</v>
      </c>
      <c r="D50" s="1007">
        <v>3900000</v>
      </c>
      <c r="E50" s="1029"/>
      <c r="F50" s="1037">
        <v>3900000</v>
      </c>
    </row>
    <row r="51" spans="1:6" s="11" customFormat="1" ht="14.25" customHeight="1">
      <c r="A51" s="12" t="s">
        <v>123</v>
      </c>
      <c r="B51" s="29" t="s">
        <v>124</v>
      </c>
      <c r="C51" s="49" t="s">
        <v>125</v>
      </c>
      <c r="D51" s="1007">
        <v>1469000</v>
      </c>
      <c r="E51" s="1029"/>
      <c r="F51" s="1037">
        <v>1469000</v>
      </c>
    </row>
    <row r="52" spans="1:6" s="11" customFormat="1" ht="14.25" customHeight="1">
      <c r="A52" s="12" t="s">
        <v>126</v>
      </c>
      <c r="B52" s="29" t="s">
        <v>127</v>
      </c>
      <c r="C52" s="49" t="s">
        <v>128</v>
      </c>
      <c r="D52" s="1007"/>
      <c r="E52" s="1029"/>
      <c r="F52" s="1037"/>
    </row>
    <row r="53" spans="1:6" s="11" customFormat="1" ht="14.25" customHeight="1">
      <c r="A53" s="12" t="s">
        <v>129</v>
      </c>
      <c r="B53" s="29" t="s">
        <v>130</v>
      </c>
      <c r="C53" s="49" t="s">
        <v>131</v>
      </c>
      <c r="D53" s="1007"/>
      <c r="E53" s="1029"/>
      <c r="F53" s="1037"/>
    </row>
    <row r="54" spans="1:6" s="11" customFormat="1" ht="14.25" customHeight="1">
      <c r="A54" s="12" t="s">
        <v>132</v>
      </c>
      <c r="B54" s="29" t="s">
        <v>133</v>
      </c>
      <c r="C54" s="49" t="s">
        <v>134</v>
      </c>
      <c r="D54" s="1010"/>
      <c r="E54" s="1029"/>
      <c r="F54" s="1037"/>
    </row>
    <row r="55" spans="1:6" s="11" customFormat="1" ht="14.25" customHeight="1">
      <c r="A55" s="12" t="s">
        <v>135</v>
      </c>
      <c r="B55" s="29" t="s">
        <v>136</v>
      </c>
      <c r="C55" s="49" t="s">
        <v>137</v>
      </c>
      <c r="D55" s="1010"/>
      <c r="E55" s="1029"/>
      <c r="F55" s="1037"/>
    </row>
    <row r="56" spans="1:6" s="11" customFormat="1" ht="14.25" customHeight="1">
      <c r="A56" s="22" t="s">
        <v>138</v>
      </c>
      <c r="B56" s="50" t="s">
        <v>139</v>
      </c>
      <c r="C56" s="46" t="s">
        <v>140</v>
      </c>
      <c r="D56" s="1011"/>
      <c r="E56" s="1033"/>
      <c r="F56" s="1038"/>
    </row>
    <row r="57" spans="1:6" s="11" customFormat="1" ht="15.75" customHeight="1">
      <c r="A57" s="24" t="s">
        <v>141</v>
      </c>
      <c r="B57" s="51" t="s">
        <v>142</v>
      </c>
      <c r="C57" s="26" t="s">
        <v>143</v>
      </c>
      <c r="D57" s="1012">
        <f>SUM(D46:D56)</f>
        <v>9969000</v>
      </c>
      <c r="E57" s="935">
        <f>SUM(E46:E56)</f>
        <v>0</v>
      </c>
      <c r="F57" s="985">
        <f>SUM(F46:F56)</f>
        <v>9969000</v>
      </c>
    </row>
    <row r="58" spans="1:6" s="11" customFormat="1" ht="14.25" customHeight="1">
      <c r="A58" s="52" t="s">
        <v>144</v>
      </c>
      <c r="B58" s="28" t="s">
        <v>145</v>
      </c>
      <c r="C58" s="53" t="s">
        <v>146</v>
      </c>
      <c r="D58" s="1013"/>
      <c r="E58" s="1035"/>
      <c r="F58" s="1036"/>
    </row>
    <row r="59" spans="1:6" s="11" customFormat="1" ht="14.25" customHeight="1">
      <c r="A59" s="54" t="s">
        <v>147</v>
      </c>
      <c r="B59" s="29" t="s">
        <v>148</v>
      </c>
      <c r="C59" s="49" t="s">
        <v>149</v>
      </c>
      <c r="D59" s="1010"/>
      <c r="E59" s="1029"/>
      <c r="F59" s="1037"/>
    </row>
    <row r="60" spans="1:6" s="11" customFormat="1" ht="14.25" customHeight="1">
      <c r="A60" s="54" t="s">
        <v>150</v>
      </c>
      <c r="B60" s="29" t="s">
        <v>151</v>
      </c>
      <c r="C60" s="49" t="s">
        <v>152</v>
      </c>
      <c r="D60" s="1010"/>
      <c r="E60" s="1029"/>
      <c r="F60" s="1037"/>
    </row>
    <row r="61" spans="1:6" s="11" customFormat="1" ht="14.25" customHeight="1">
      <c r="A61" s="54" t="s">
        <v>153</v>
      </c>
      <c r="B61" s="29" t="s">
        <v>154</v>
      </c>
      <c r="C61" s="49" t="s">
        <v>155</v>
      </c>
      <c r="D61" s="1010"/>
      <c r="E61" s="1029"/>
      <c r="F61" s="1037"/>
    </row>
    <row r="62" spans="1:6" s="11" customFormat="1" ht="14.25" customHeight="1">
      <c r="A62" s="55" t="s">
        <v>156</v>
      </c>
      <c r="B62" s="50" t="s">
        <v>157</v>
      </c>
      <c r="C62" s="46" t="s">
        <v>158</v>
      </c>
      <c r="D62" s="1011"/>
      <c r="E62" s="1033"/>
      <c r="F62" s="1038"/>
    </row>
    <row r="63" spans="1:6" s="11" customFormat="1" ht="14.25" customHeight="1">
      <c r="A63" s="32" t="s">
        <v>159</v>
      </c>
      <c r="B63" s="51" t="s">
        <v>160</v>
      </c>
      <c r="C63" s="56" t="s">
        <v>161</v>
      </c>
      <c r="D63" s="1014">
        <f>SUM(D58:D62)</f>
        <v>0</v>
      </c>
      <c r="E63" s="1039"/>
      <c r="F63" s="1040"/>
    </row>
    <row r="64" spans="1:6" s="11" customFormat="1" ht="16.5" customHeight="1">
      <c r="A64" s="35" t="s">
        <v>162</v>
      </c>
      <c r="B64" s="57" t="s">
        <v>163</v>
      </c>
      <c r="C64" s="58" t="s">
        <v>164</v>
      </c>
      <c r="D64" s="1015"/>
      <c r="E64" s="1035"/>
      <c r="F64" s="1036"/>
    </row>
    <row r="65" spans="1:6" s="11" customFormat="1" ht="17.25" customHeight="1">
      <c r="A65" s="22" t="s">
        <v>165</v>
      </c>
      <c r="B65" s="50" t="s">
        <v>166</v>
      </c>
      <c r="C65" s="59" t="s">
        <v>167</v>
      </c>
      <c r="D65" s="1016"/>
      <c r="E65" s="1033"/>
      <c r="F65" s="1038"/>
    </row>
    <row r="66" spans="1:6" s="11" customFormat="1" ht="17.25" customHeight="1">
      <c r="A66" s="32" t="s">
        <v>168</v>
      </c>
      <c r="B66" s="25" t="s">
        <v>169</v>
      </c>
      <c r="C66" s="26" t="s">
        <v>170</v>
      </c>
      <c r="D66" s="925">
        <f>SUM(D64:D65)</f>
        <v>0</v>
      </c>
      <c r="E66" s="1039"/>
      <c r="F66" s="1040"/>
    </row>
    <row r="67" spans="1:6" s="11" customFormat="1" ht="16.5" customHeight="1">
      <c r="A67" s="8" t="s">
        <v>171</v>
      </c>
      <c r="B67" s="9" t="s">
        <v>172</v>
      </c>
      <c r="C67" s="10" t="s">
        <v>173</v>
      </c>
      <c r="D67" s="938"/>
      <c r="E67" s="1035"/>
      <c r="F67" s="1036"/>
    </row>
    <row r="68" spans="1:6" s="11" customFormat="1" ht="14.25" customHeight="1">
      <c r="A68" s="22" t="s">
        <v>174</v>
      </c>
      <c r="B68" s="50" t="s">
        <v>175</v>
      </c>
      <c r="C68" s="23" t="s">
        <v>176</v>
      </c>
      <c r="D68" s="939"/>
      <c r="E68" s="1033"/>
      <c r="F68" s="1038"/>
    </row>
    <row r="69" spans="1:6" s="11" customFormat="1" ht="15.75" customHeight="1">
      <c r="A69" s="22" t="s">
        <v>177</v>
      </c>
      <c r="B69" s="60" t="s">
        <v>178</v>
      </c>
      <c r="C69" s="61" t="s">
        <v>179</v>
      </c>
      <c r="D69" s="940">
        <f>SUM(D67:D68)</f>
        <v>0</v>
      </c>
      <c r="E69" s="1039"/>
      <c r="F69" s="1040"/>
    </row>
    <row r="70" spans="1:6" s="11" customFormat="1" ht="27" customHeight="1">
      <c r="A70" s="32" t="s">
        <v>180</v>
      </c>
      <c r="B70" s="51" t="s">
        <v>181</v>
      </c>
      <c r="C70" s="62" t="s">
        <v>182</v>
      </c>
      <c r="D70" s="928">
        <f>SUM(D22+D31+D45+D57+D63+D66+D69)</f>
        <v>102645518</v>
      </c>
      <c r="E70" s="931">
        <f>SUM(E22+E31+E45+E57+E63+E66+E69)</f>
        <v>114495494</v>
      </c>
      <c r="F70" s="623">
        <f>SUM(F22+F31+F45+F57+F63+F66+F69)</f>
        <v>217141012</v>
      </c>
    </row>
    <row r="71" spans="1:6" s="11" customFormat="1" ht="14.25" customHeight="1">
      <c r="A71" s="8" t="s">
        <v>183</v>
      </c>
      <c r="B71" s="9" t="s">
        <v>184</v>
      </c>
      <c r="C71" s="10" t="s">
        <v>185</v>
      </c>
      <c r="D71" s="1017"/>
      <c r="E71" s="1035"/>
      <c r="F71" s="1036"/>
    </row>
    <row r="72" spans="1:6" s="11" customFormat="1" ht="14.25" customHeight="1">
      <c r="A72" s="12" t="s">
        <v>186</v>
      </c>
      <c r="B72" s="13" t="s">
        <v>187</v>
      </c>
      <c r="C72" s="14" t="s">
        <v>188</v>
      </c>
      <c r="D72" s="1018">
        <f>SUM(D73:D74)</f>
        <v>0</v>
      </c>
      <c r="E72" s="942">
        <f>SUM(E73:E74)</f>
        <v>104658575</v>
      </c>
      <c r="F72" s="634">
        <f>SUM(F73:F74)</f>
        <v>104658575</v>
      </c>
    </row>
    <row r="73" spans="1:6" s="11" customFormat="1" ht="14.25" customHeight="1">
      <c r="A73" s="12" t="s">
        <v>189</v>
      </c>
      <c r="B73" s="63" t="s">
        <v>190</v>
      </c>
      <c r="C73" s="39" t="s">
        <v>191</v>
      </c>
      <c r="D73" s="1019"/>
      <c r="E73" s="1029">
        <v>104658575</v>
      </c>
      <c r="F73" s="1041">
        <v>104658575</v>
      </c>
    </row>
    <row r="74" spans="1:6" s="11" customFormat="1" ht="14.25" customHeight="1">
      <c r="A74" s="12" t="s">
        <v>192</v>
      </c>
      <c r="B74" s="63" t="s">
        <v>193</v>
      </c>
      <c r="C74" s="39" t="s">
        <v>194</v>
      </c>
      <c r="D74" s="1019"/>
      <c r="E74" s="1029"/>
      <c r="F74" s="1037"/>
    </row>
    <row r="75" spans="1:6" s="11" customFormat="1" ht="14.25" customHeight="1">
      <c r="A75" s="44" t="s">
        <v>195</v>
      </c>
      <c r="B75" s="828" t="s">
        <v>645</v>
      </c>
      <c r="C75" s="827" t="s">
        <v>646</v>
      </c>
      <c r="D75" s="1020"/>
      <c r="E75" s="1033"/>
      <c r="F75" s="1038"/>
    </row>
    <row r="76" spans="1:6" s="11" customFormat="1" ht="14.25" customHeight="1">
      <c r="A76" s="32" t="s">
        <v>198</v>
      </c>
      <c r="B76" s="65" t="s">
        <v>650</v>
      </c>
      <c r="C76" s="66" t="s">
        <v>197</v>
      </c>
      <c r="D76" s="928">
        <f>D71+D72+D75</f>
        <v>0</v>
      </c>
      <c r="E76" s="931">
        <f>E71+E72+E75</f>
        <v>104658575</v>
      </c>
      <c r="F76" s="623">
        <f>F71+F72+F75</f>
        <v>104658575</v>
      </c>
    </row>
    <row r="77" spans="1:6" s="11" customFormat="1" ht="33" customHeight="1">
      <c r="A77" s="32" t="s">
        <v>647</v>
      </c>
      <c r="B77" s="1025" t="s">
        <v>648</v>
      </c>
      <c r="C77" s="26" t="s">
        <v>649</v>
      </c>
      <c r="D77" s="928">
        <f>SUM(D76,D70)</f>
        <v>102645518</v>
      </c>
      <c r="E77" s="931">
        <f>SUM(E76,E70)</f>
        <v>219154069</v>
      </c>
      <c r="F77" s="623">
        <f>SUM(F76,F70)</f>
        <v>321799587</v>
      </c>
    </row>
    <row r="78" spans="1:4" ht="17.25" customHeight="1">
      <c r="A78" s="1087"/>
      <c r="B78" s="1087"/>
      <c r="C78" s="1087"/>
      <c r="D78" s="1087"/>
    </row>
    <row r="79" spans="1:4" s="67" customFormat="1" ht="16.5" customHeight="1">
      <c r="A79" s="1087" t="s">
        <v>200</v>
      </c>
      <c r="B79" s="1087"/>
      <c r="C79" s="1087"/>
      <c r="D79" s="1087"/>
    </row>
    <row r="80" spans="1:6" ht="37.5" customHeight="1">
      <c r="A80" s="4" t="s">
        <v>2</v>
      </c>
      <c r="B80" s="5" t="s">
        <v>201</v>
      </c>
      <c r="C80" s="5" t="s">
        <v>4</v>
      </c>
      <c r="D80" s="6" t="str">
        <f>+D4</f>
        <v>2017. évi eredeti előirányzat</v>
      </c>
      <c r="E80" s="34" t="s">
        <v>733</v>
      </c>
      <c r="F80" s="241" t="s">
        <v>734</v>
      </c>
    </row>
    <row r="81" spans="1:6" s="7" customFormat="1" ht="12" customHeight="1">
      <c r="A81" s="4" t="s">
        <v>6</v>
      </c>
      <c r="B81" s="5" t="s">
        <v>7</v>
      </c>
      <c r="C81" s="5" t="s">
        <v>8</v>
      </c>
      <c r="D81" s="6" t="s">
        <v>9</v>
      </c>
      <c r="E81" s="923" t="s">
        <v>268</v>
      </c>
      <c r="F81" s="924" t="s">
        <v>467</v>
      </c>
    </row>
    <row r="82" spans="1:6" ht="15.75" customHeight="1">
      <c r="A82" s="52" t="s">
        <v>10</v>
      </c>
      <c r="B82" s="68" t="s">
        <v>202</v>
      </c>
      <c r="C82" s="69" t="s">
        <v>203</v>
      </c>
      <c r="D82" s="609">
        <v>40375630</v>
      </c>
      <c r="E82" s="1042">
        <f>F82-D82</f>
        <v>19389383</v>
      </c>
      <c r="F82" s="1028">
        <v>59765013</v>
      </c>
    </row>
    <row r="83" spans="1:6" ht="15.75" customHeight="1">
      <c r="A83" s="54" t="s">
        <v>13</v>
      </c>
      <c r="B83" s="70" t="s">
        <v>204</v>
      </c>
      <c r="C83" s="71" t="s">
        <v>205</v>
      </c>
      <c r="D83" s="926">
        <v>8882639</v>
      </c>
      <c r="E83" s="1042">
        <f>F83-D83</f>
        <v>2500000</v>
      </c>
      <c r="F83" s="1030">
        <v>11382639</v>
      </c>
    </row>
    <row r="84" spans="1:6" ht="15.75" customHeight="1">
      <c r="A84" s="54" t="s">
        <v>16</v>
      </c>
      <c r="B84" s="70" t="s">
        <v>206</v>
      </c>
      <c r="C84" s="71" t="s">
        <v>207</v>
      </c>
      <c r="D84" s="926">
        <v>29442249</v>
      </c>
      <c r="E84" s="1042">
        <f>F84-D84</f>
        <v>79338311</v>
      </c>
      <c r="F84" s="1030">
        <v>108780560</v>
      </c>
    </row>
    <row r="85" spans="1:6" ht="15.75" customHeight="1">
      <c r="A85" s="52" t="s">
        <v>19</v>
      </c>
      <c r="B85" s="70" t="s">
        <v>208</v>
      </c>
      <c r="C85" s="71" t="s">
        <v>209</v>
      </c>
      <c r="D85" s="926">
        <v>2945000</v>
      </c>
      <c r="E85" s="1042"/>
      <c r="F85" s="1030">
        <v>2945000</v>
      </c>
    </row>
    <row r="86" spans="1:6" ht="15.75" customHeight="1">
      <c r="A86" s="54" t="s">
        <v>22</v>
      </c>
      <c r="B86" s="70" t="s">
        <v>210</v>
      </c>
      <c r="C86" s="71" t="s">
        <v>211</v>
      </c>
      <c r="D86" s="926">
        <f>SUM(D87:D93)</f>
        <v>21000000</v>
      </c>
      <c r="E86" s="1042">
        <f>F86-D86</f>
        <v>97669988</v>
      </c>
      <c r="F86" s="1030">
        <v>118669988</v>
      </c>
    </row>
    <row r="87" spans="1:6" ht="15.75" customHeight="1">
      <c r="A87" s="54" t="s">
        <v>25</v>
      </c>
      <c r="B87" s="70" t="s">
        <v>212</v>
      </c>
      <c r="C87" s="71" t="s">
        <v>213</v>
      </c>
      <c r="D87" s="926"/>
      <c r="E87" s="1042"/>
      <c r="F87" s="1030"/>
    </row>
    <row r="88" spans="1:6" ht="15.75" customHeight="1">
      <c r="A88" s="54" t="s">
        <v>28</v>
      </c>
      <c r="B88" s="72" t="s">
        <v>214</v>
      </c>
      <c r="C88" s="103" t="s">
        <v>215</v>
      </c>
      <c r="D88" s="943"/>
      <c r="E88" s="1042"/>
      <c r="F88" s="1030"/>
    </row>
    <row r="89" spans="1:6" ht="15.75" customHeight="1">
      <c r="A89" s="52" t="s">
        <v>31</v>
      </c>
      <c r="B89" s="72" t="s">
        <v>216</v>
      </c>
      <c r="C89" s="103" t="s">
        <v>217</v>
      </c>
      <c r="D89" s="943"/>
      <c r="E89" s="1042"/>
      <c r="F89" s="1030"/>
    </row>
    <row r="90" spans="1:6" ht="15.75" customHeight="1">
      <c r="A90" s="54" t="s">
        <v>32</v>
      </c>
      <c r="B90" s="73" t="s">
        <v>218</v>
      </c>
      <c r="C90" s="103" t="s">
        <v>219</v>
      </c>
      <c r="D90" s="944">
        <v>11000000</v>
      </c>
      <c r="E90" s="1031"/>
      <c r="F90" s="1032">
        <v>11000000</v>
      </c>
    </row>
    <row r="91" spans="1:6" ht="15.75" customHeight="1">
      <c r="A91" s="54" t="s">
        <v>35</v>
      </c>
      <c r="B91" s="72" t="s">
        <v>220</v>
      </c>
      <c r="C91" s="103" t="s">
        <v>221</v>
      </c>
      <c r="D91" s="943"/>
      <c r="E91" s="1031"/>
      <c r="F91" s="1032"/>
    </row>
    <row r="92" spans="1:6" ht="15.75" customHeight="1">
      <c r="A92" s="54" t="s">
        <v>37</v>
      </c>
      <c r="B92" s="72" t="s">
        <v>222</v>
      </c>
      <c r="C92" s="103" t="s">
        <v>223</v>
      </c>
      <c r="D92" s="944"/>
      <c r="E92" s="1031">
        <v>2471000</v>
      </c>
      <c r="F92" s="999">
        <v>2471000</v>
      </c>
    </row>
    <row r="93" spans="1:6" ht="15.75" customHeight="1">
      <c r="A93" s="52" t="s">
        <v>39</v>
      </c>
      <c r="B93" s="72" t="s">
        <v>224</v>
      </c>
      <c r="C93" s="103" t="s">
        <v>225</v>
      </c>
      <c r="D93" s="943">
        <f>SUM(D94:D95)</f>
        <v>10000000</v>
      </c>
      <c r="E93" s="1031">
        <f>F93-D93</f>
        <v>95198988</v>
      </c>
      <c r="F93" s="1032">
        <v>105198988</v>
      </c>
    </row>
    <row r="94" spans="1:6" ht="15.75" customHeight="1">
      <c r="A94" s="54" t="s">
        <v>41</v>
      </c>
      <c r="B94" s="72" t="s">
        <v>226</v>
      </c>
      <c r="C94" s="74" t="s">
        <v>225</v>
      </c>
      <c r="D94" s="943">
        <v>9000000</v>
      </c>
      <c r="E94" s="1031">
        <f>F94-D94</f>
        <v>95198988</v>
      </c>
      <c r="F94" s="1032">
        <v>104198988</v>
      </c>
    </row>
    <row r="95" spans="1:6" ht="15.75" customHeight="1">
      <c r="A95" s="55" t="s">
        <v>43</v>
      </c>
      <c r="B95" s="75" t="s">
        <v>227</v>
      </c>
      <c r="C95" s="76" t="s">
        <v>225</v>
      </c>
      <c r="D95" s="945">
        <v>1000000</v>
      </c>
      <c r="E95" s="1031"/>
      <c r="F95" s="1075">
        <v>1000000</v>
      </c>
    </row>
    <row r="96" spans="1:6" ht="15.75" customHeight="1">
      <c r="A96" s="77" t="s">
        <v>45</v>
      </c>
      <c r="B96" s="78" t="s">
        <v>461</v>
      </c>
      <c r="C96" s="34" t="s">
        <v>228</v>
      </c>
      <c r="D96" s="935">
        <f>SUM(D82:D86)</f>
        <v>102645518</v>
      </c>
      <c r="E96" s="935">
        <f>SUM(E82:E86)</f>
        <v>198897682</v>
      </c>
      <c r="F96" s="985">
        <f>SUM(F82:F86)</f>
        <v>301543200</v>
      </c>
    </row>
    <row r="97" spans="1:6" ht="16.5" customHeight="1">
      <c r="A97" s="52" t="s">
        <v>47</v>
      </c>
      <c r="B97" s="68" t="s">
        <v>229</v>
      </c>
      <c r="C97" s="69" t="s">
        <v>230</v>
      </c>
      <c r="D97" s="609"/>
      <c r="E97" s="1044">
        <v>8685438</v>
      </c>
      <c r="F97" s="1028">
        <v>8685438</v>
      </c>
    </row>
    <row r="98" spans="1:6" ht="16.5" customHeight="1">
      <c r="A98" s="54" t="s">
        <v>49</v>
      </c>
      <c r="B98" s="70" t="s">
        <v>231</v>
      </c>
      <c r="C98" s="71" t="s">
        <v>232</v>
      </c>
      <c r="D98" s="926"/>
      <c r="E98" s="1042">
        <v>11210162</v>
      </c>
      <c r="F98" s="1030">
        <v>11210162</v>
      </c>
    </row>
    <row r="99" spans="1:6" ht="16.5" customHeight="1">
      <c r="A99" s="52" t="s">
        <v>52</v>
      </c>
      <c r="B99" s="13" t="s">
        <v>233</v>
      </c>
      <c r="C99" s="14" t="s">
        <v>234</v>
      </c>
      <c r="D99" s="926">
        <f>SUM(D100:D105)</f>
        <v>0</v>
      </c>
      <c r="E99" s="1042"/>
      <c r="F99" s="1030"/>
    </row>
    <row r="100" spans="1:6" ht="16.5" customHeight="1">
      <c r="A100" s="54" t="s">
        <v>55</v>
      </c>
      <c r="B100" s="70" t="s">
        <v>235</v>
      </c>
      <c r="C100" s="14" t="s">
        <v>236</v>
      </c>
      <c r="D100" s="926"/>
      <c r="E100" s="1042"/>
      <c r="F100" s="1030"/>
    </row>
    <row r="101" spans="1:6" ht="16.5" customHeight="1">
      <c r="A101" s="52" t="s">
        <v>58</v>
      </c>
      <c r="B101" s="79" t="s">
        <v>216</v>
      </c>
      <c r="C101" s="14" t="s">
        <v>237</v>
      </c>
      <c r="D101" s="926"/>
      <c r="E101" s="1042"/>
      <c r="F101" s="1030"/>
    </row>
    <row r="102" spans="1:6" ht="16.5" customHeight="1">
      <c r="A102" s="54" t="s">
        <v>60</v>
      </c>
      <c r="B102" s="79" t="s">
        <v>238</v>
      </c>
      <c r="C102" s="14" t="s">
        <v>239</v>
      </c>
      <c r="D102" s="926"/>
      <c r="E102" s="1042"/>
      <c r="F102" s="1030"/>
    </row>
    <row r="103" spans="1:6" ht="16.5" customHeight="1">
      <c r="A103" s="52" t="s">
        <v>62</v>
      </c>
      <c r="B103" s="79" t="s">
        <v>240</v>
      </c>
      <c r="C103" s="14" t="s">
        <v>241</v>
      </c>
      <c r="D103" s="926"/>
      <c r="E103" s="1042"/>
      <c r="F103" s="1030"/>
    </row>
    <row r="104" spans="1:6" ht="16.5" customHeight="1">
      <c r="A104" s="54" t="s">
        <v>64</v>
      </c>
      <c r="B104" s="79" t="s">
        <v>242</v>
      </c>
      <c r="C104" s="14" t="s">
        <v>243</v>
      </c>
      <c r="D104" s="926"/>
      <c r="E104" s="1042"/>
      <c r="F104" s="1030"/>
    </row>
    <row r="105" spans="1:6" ht="16.5" customHeight="1">
      <c r="A105" s="80" t="s">
        <v>66</v>
      </c>
      <c r="B105" s="81" t="s">
        <v>244</v>
      </c>
      <c r="C105" s="14" t="s">
        <v>245</v>
      </c>
      <c r="D105" s="930"/>
      <c r="E105" s="1043"/>
      <c r="F105" s="1034"/>
    </row>
    <row r="106" spans="1:6" ht="16.5" customHeight="1">
      <c r="A106" s="77" t="s">
        <v>68</v>
      </c>
      <c r="B106" s="78" t="s">
        <v>460</v>
      </c>
      <c r="C106" s="34" t="s">
        <v>246</v>
      </c>
      <c r="D106" s="931">
        <f>+D97+D98+D99</f>
        <v>0</v>
      </c>
      <c r="E106" s="931">
        <f>+E97+E98+E99</f>
        <v>19895600</v>
      </c>
      <c r="F106" s="623">
        <f>+F97+F98+F99</f>
        <v>19895600</v>
      </c>
    </row>
    <row r="107" spans="1:6" ht="16.5" customHeight="1">
      <c r="A107" s="82" t="s">
        <v>70</v>
      </c>
      <c r="B107" s="51" t="s">
        <v>247</v>
      </c>
      <c r="C107" s="34" t="s">
        <v>248</v>
      </c>
      <c r="D107" s="946">
        <f>SUM(D96+D106)</f>
        <v>102645518</v>
      </c>
      <c r="E107" s="946">
        <f>SUM(E96+E106)</f>
        <v>218793282</v>
      </c>
      <c r="F107" s="1026">
        <f>SUM(F96+F106)</f>
        <v>321438800</v>
      </c>
    </row>
    <row r="108" spans="1:6" ht="16.5" customHeight="1">
      <c r="A108" s="83" t="s">
        <v>73</v>
      </c>
      <c r="B108" s="84" t="s">
        <v>249</v>
      </c>
      <c r="C108" s="85" t="s">
        <v>250</v>
      </c>
      <c r="D108" s="947"/>
      <c r="E108" s="1045"/>
      <c r="F108" s="1046"/>
    </row>
    <row r="109" spans="1:6" ht="16.5" customHeight="1">
      <c r="A109" s="54" t="s">
        <v>76</v>
      </c>
      <c r="B109" s="86" t="s">
        <v>251</v>
      </c>
      <c r="C109" s="71" t="s">
        <v>252</v>
      </c>
      <c r="D109" s="926"/>
      <c r="E109" s="1042"/>
      <c r="F109" s="1030"/>
    </row>
    <row r="110" spans="1:6" ht="16.5" customHeight="1">
      <c r="A110" s="87" t="s">
        <v>79</v>
      </c>
      <c r="B110" s="1076" t="s">
        <v>253</v>
      </c>
      <c r="C110" s="71" t="s">
        <v>254</v>
      </c>
      <c r="D110" s="926"/>
      <c r="E110" s="993">
        <v>360787</v>
      </c>
      <c r="F110" s="994">
        <v>360787</v>
      </c>
    </row>
    <row r="111" spans="1:6" ht="16.5" customHeight="1">
      <c r="A111" s="54" t="s">
        <v>81</v>
      </c>
      <c r="B111" s="86" t="s">
        <v>255</v>
      </c>
      <c r="C111" s="71" t="s">
        <v>256</v>
      </c>
      <c r="D111" s="926"/>
      <c r="E111" s="1043"/>
      <c r="F111" s="1034"/>
    </row>
    <row r="112" spans="1:7" ht="16.5" customHeight="1">
      <c r="A112" s="88" t="s">
        <v>83</v>
      </c>
      <c r="B112" s="33" t="s">
        <v>257</v>
      </c>
      <c r="C112" s="34" t="s">
        <v>258</v>
      </c>
      <c r="D112" s="948">
        <f>SUM(D108:D111)</f>
        <v>0</v>
      </c>
      <c r="E112" s="948">
        <f>SUM(E108:E111)</f>
        <v>360787</v>
      </c>
      <c r="F112" s="641">
        <f>SUM(F108:F111)</f>
        <v>360787</v>
      </c>
      <c r="G112" s="90"/>
    </row>
    <row r="113" spans="1:6" s="11" customFormat="1" ht="16.5" customHeight="1">
      <c r="A113" s="91">
        <v>32</v>
      </c>
      <c r="B113" s="25" t="s">
        <v>259</v>
      </c>
      <c r="C113" s="92" t="s">
        <v>260</v>
      </c>
      <c r="D113" s="948">
        <f>D107+D112</f>
        <v>102645518</v>
      </c>
      <c r="E113" s="948">
        <f>E107+E112</f>
        <v>219154069</v>
      </c>
      <c r="F113" s="641">
        <f>F107+F112</f>
        <v>321799587</v>
      </c>
    </row>
    <row r="114" ht="16.5" customHeight="1"/>
    <row r="115" spans="1:4" ht="30.75" customHeight="1">
      <c r="A115" s="1088" t="s">
        <v>261</v>
      </c>
      <c r="B115" s="1088"/>
      <c r="C115" s="1088"/>
      <c r="D115" s="1088"/>
    </row>
    <row r="116" spans="1:4" ht="15" customHeight="1">
      <c r="A116" s="1086"/>
      <c r="B116" s="1086"/>
      <c r="C116" s="2"/>
      <c r="D116" s="95"/>
    </row>
    <row r="117" spans="1:6" ht="29.25" customHeight="1">
      <c r="A117" s="96">
        <v>1</v>
      </c>
      <c r="B117" s="97" t="s">
        <v>262</v>
      </c>
      <c r="C117" s="98"/>
      <c r="D117" s="1048">
        <f>D70-D107</f>
        <v>0</v>
      </c>
      <c r="E117" s="1048">
        <f>E70-E107</f>
        <v>-104297788</v>
      </c>
      <c r="F117" s="1049">
        <f>F70-F107</f>
        <v>-104297788</v>
      </c>
    </row>
    <row r="118" spans="1:6" ht="40.5" customHeight="1">
      <c r="A118" s="99" t="s">
        <v>13</v>
      </c>
      <c r="B118" s="100" t="s">
        <v>263</v>
      </c>
      <c r="C118" s="101"/>
      <c r="D118" s="1047">
        <f>D76-D112</f>
        <v>0</v>
      </c>
      <c r="E118" s="1047">
        <f>E76-E112</f>
        <v>104297788</v>
      </c>
      <c r="F118" s="102">
        <f>F76-F112</f>
        <v>104297788</v>
      </c>
    </row>
  </sheetData>
  <sheetProtection/>
  <mergeCells count="7">
    <mergeCell ref="A1:F1"/>
    <mergeCell ref="A116:B116"/>
    <mergeCell ref="A79:D79"/>
    <mergeCell ref="A3:B3"/>
    <mergeCell ref="A78:D78"/>
    <mergeCell ref="A115:D115"/>
    <mergeCell ref="A2:F2"/>
  </mergeCells>
  <printOptions horizontalCentered="1"/>
  <pageMargins left="0.15748031496062992" right="0.15748031496062992" top="0.7480314960629921" bottom="0.7086614173228347" header="0.4724409448818898" footer="0.2755905511811024"/>
  <pageSetup fitToHeight="2" horizontalDpi="600" verticalDpi="600" orientation="portrait" paperSize="9" scale="70" r:id="rId1"/>
  <headerFooter alignWithMargins="0">
    <oddHeader>&amp;C&amp;"Times New Roman CE,Félkövér"&amp;12
&amp;R&amp;"Times New Roman CE,Félkövér dőlt"&amp;11 1.1 melléklet a ........./2017. (.......)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5"/>
  </sheetPr>
  <dimension ref="A1:H6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6.125" style="0" customWidth="1"/>
    <col min="2" max="2" width="21.625" style="0" customWidth="1"/>
    <col min="3" max="8" width="16.375" style="0" customWidth="1"/>
  </cols>
  <sheetData>
    <row r="1" spans="1:8" ht="41.25" customHeight="1">
      <c r="A1" s="1177" t="s">
        <v>669</v>
      </c>
      <c r="B1" s="1178"/>
      <c r="C1" s="1178"/>
      <c r="D1" s="1178"/>
      <c r="E1" s="1178"/>
      <c r="F1" s="1178"/>
      <c r="G1" s="1178"/>
      <c r="H1" s="1178"/>
    </row>
    <row r="2" spans="1:8" ht="12.75" customHeight="1">
      <c r="A2" s="642"/>
      <c r="B2" s="643"/>
      <c r="C2" s="643"/>
      <c r="D2" s="643"/>
      <c r="E2" s="643"/>
      <c r="F2" s="643"/>
      <c r="G2" s="643"/>
      <c r="H2" s="644" t="s">
        <v>573</v>
      </c>
    </row>
    <row r="3" spans="1:8" ht="38.25">
      <c r="A3" s="645" t="s">
        <v>408</v>
      </c>
      <c r="B3" s="646" t="s">
        <v>574</v>
      </c>
      <c r="C3" s="646" t="s">
        <v>578</v>
      </c>
      <c r="D3" s="646" t="s">
        <v>575</v>
      </c>
      <c r="E3" s="646" t="s">
        <v>576</v>
      </c>
      <c r="F3" s="646" t="s">
        <v>577</v>
      </c>
      <c r="G3" s="646" t="s">
        <v>579</v>
      </c>
      <c r="H3" s="647" t="s">
        <v>409</v>
      </c>
    </row>
    <row r="4" spans="1:8" ht="48" customHeight="1">
      <c r="A4" s="648" t="s">
        <v>10</v>
      </c>
      <c r="B4" s="649" t="s">
        <v>660</v>
      </c>
      <c r="C4" s="649">
        <v>1</v>
      </c>
      <c r="D4" s="650">
        <v>2</v>
      </c>
      <c r="E4" s="650"/>
      <c r="F4" s="650">
        <v>2</v>
      </c>
      <c r="G4" s="650"/>
      <c r="H4" s="651">
        <f>SUM(C4:G4)</f>
        <v>5</v>
      </c>
    </row>
    <row r="5" spans="1:8" ht="33" customHeight="1">
      <c r="A5" s="648" t="s">
        <v>13</v>
      </c>
      <c r="B5" s="649" t="s">
        <v>661</v>
      </c>
      <c r="C5" s="649"/>
      <c r="D5" s="650">
        <v>4</v>
      </c>
      <c r="E5" s="650">
        <v>1</v>
      </c>
      <c r="F5" s="650"/>
      <c r="G5" s="650">
        <v>4</v>
      </c>
      <c r="H5" s="651">
        <f>SUM(C5:G5)</f>
        <v>9</v>
      </c>
    </row>
    <row r="6" spans="1:8" ht="35.25" customHeight="1">
      <c r="A6" s="652"/>
      <c r="B6" s="653" t="s">
        <v>409</v>
      </c>
      <c r="C6" s="653">
        <f aca="true" t="shared" si="0" ref="C6:H6">SUM(C4:C5)</f>
        <v>1</v>
      </c>
      <c r="D6" s="653">
        <f t="shared" si="0"/>
        <v>6</v>
      </c>
      <c r="E6" s="653">
        <f t="shared" si="0"/>
        <v>1</v>
      </c>
      <c r="F6" s="653">
        <f t="shared" si="0"/>
        <v>2</v>
      </c>
      <c r="G6" s="653">
        <f t="shared" si="0"/>
        <v>4</v>
      </c>
      <c r="H6" s="1074">
        <f t="shared" si="0"/>
        <v>14</v>
      </c>
    </row>
  </sheetData>
  <sheetProtection/>
  <mergeCells count="1">
    <mergeCell ref="A1:H1"/>
  </mergeCells>
  <printOptions horizontalCentered="1"/>
  <pageMargins left="0.5118110236220472" right="0.5118110236220472" top="1.141732283464567" bottom="0.7480314960629921" header="0.7086614173228347" footer="0.31496062992125984"/>
  <pageSetup horizontalDpi="600" verticalDpi="600" orientation="portrait" paperSize="9" scale="80" r:id="rId1"/>
  <headerFooter>
    <oddHeader>&amp;R&amp;"Times New Roman CE,Félkövér dőlt"&amp;11 13. melléklet a .../2017. (...)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5"/>
  </sheetPr>
  <dimension ref="A1:E19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11.50390625" style="537" customWidth="1"/>
    <col min="2" max="2" width="59.50390625" style="536" customWidth="1"/>
    <col min="3" max="3" width="23.625" style="574" customWidth="1"/>
    <col min="4" max="6" width="17.875" style="536" customWidth="1"/>
    <col min="7" max="8" width="19.00390625" style="536" customWidth="1"/>
    <col min="9" max="16384" width="9.375" style="536" customWidth="1"/>
  </cols>
  <sheetData>
    <row r="1" spans="1:3" ht="42" customHeight="1">
      <c r="A1" s="1179" t="s">
        <v>668</v>
      </c>
      <c r="B1" s="1180"/>
      <c r="C1" s="1180"/>
    </row>
    <row r="2" ht="15" customHeight="1">
      <c r="C2" s="538"/>
    </row>
    <row r="3" spans="1:3" s="539" customFormat="1" ht="25.5" customHeight="1">
      <c r="A3" s="1181" t="s">
        <v>540</v>
      </c>
      <c r="B3" s="1181"/>
      <c r="C3" s="1181"/>
    </row>
    <row r="4" spans="1:3" ht="15">
      <c r="A4" s="540"/>
      <c r="B4" s="541"/>
      <c r="C4" s="542" t="s">
        <v>1</v>
      </c>
    </row>
    <row r="5" spans="1:3" s="546" customFormat="1" ht="27.75" customHeight="1">
      <c r="A5" s="543" t="s">
        <v>542</v>
      </c>
      <c r="B5" s="544" t="s">
        <v>543</v>
      </c>
      <c r="C5" s="545" t="s">
        <v>551</v>
      </c>
    </row>
    <row r="6" spans="1:3" ht="34.5" customHeight="1">
      <c r="A6" s="547" t="s">
        <v>10</v>
      </c>
      <c r="B6" s="548" t="s">
        <v>544</v>
      </c>
      <c r="C6" s="549">
        <v>104198988</v>
      </c>
    </row>
    <row r="7" spans="1:3" ht="25.5" customHeight="1">
      <c r="A7" s="550" t="s">
        <v>13</v>
      </c>
      <c r="B7" s="551" t="s">
        <v>545</v>
      </c>
      <c r="C7" s="552"/>
    </row>
    <row r="8" spans="1:3" s="556" customFormat="1" ht="25.5" customHeight="1">
      <c r="A8" s="553" t="s">
        <v>16</v>
      </c>
      <c r="B8" s="554" t="s">
        <v>409</v>
      </c>
      <c r="C8" s="555">
        <f>SUM(C6:C7)</f>
        <v>104198988</v>
      </c>
    </row>
    <row r="10" spans="1:3" s="539" customFormat="1" ht="25.5" customHeight="1">
      <c r="A10" s="1181" t="s">
        <v>546</v>
      </c>
      <c r="B10" s="1181"/>
      <c r="C10" s="1181"/>
    </row>
    <row r="11" spans="1:3" ht="15">
      <c r="A11" s="540"/>
      <c r="B11" s="541"/>
      <c r="C11" s="557"/>
    </row>
    <row r="12" spans="1:3" s="546" customFormat="1" ht="15">
      <c r="A12" s="543" t="s">
        <v>542</v>
      </c>
      <c r="B12" s="544" t="s">
        <v>543</v>
      </c>
      <c r="C12" s="545" t="s">
        <v>551</v>
      </c>
    </row>
    <row r="13" spans="1:5" ht="25.5" customHeight="1">
      <c r="A13" s="547" t="s">
        <v>10</v>
      </c>
      <c r="B13" s="548" t="s">
        <v>547</v>
      </c>
      <c r="C13" s="558">
        <v>1000000</v>
      </c>
      <c r="E13" s="559"/>
    </row>
    <row r="14" spans="1:5" ht="25.5" customHeight="1">
      <c r="A14" s="560" t="s">
        <v>13</v>
      </c>
      <c r="B14" s="561"/>
      <c r="C14" s="562"/>
      <c r="E14" s="559"/>
    </row>
    <row r="15" spans="1:5" ht="25.5" customHeight="1">
      <c r="A15" s="547" t="s">
        <v>16</v>
      </c>
      <c r="B15" s="563"/>
      <c r="C15" s="564"/>
      <c r="E15" s="559"/>
    </row>
    <row r="16" spans="1:5" ht="25.5" customHeight="1">
      <c r="A16" s="565" t="s">
        <v>19</v>
      </c>
      <c r="B16" s="563"/>
      <c r="C16" s="564"/>
      <c r="E16" s="559"/>
    </row>
    <row r="17" spans="1:3" ht="25.5" customHeight="1">
      <c r="A17" s="566" t="s">
        <v>22</v>
      </c>
      <c r="B17" s="567" t="s">
        <v>409</v>
      </c>
      <c r="C17" s="568">
        <f>SUM(C13:C16)</f>
        <v>1000000</v>
      </c>
    </row>
    <row r="18" spans="1:3" ht="25.5" customHeight="1">
      <c r="A18" s="569" t="s">
        <v>25</v>
      </c>
      <c r="B18" s="570" t="s">
        <v>548</v>
      </c>
      <c r="C18" s="571">
        <f>SUM(C8+C17)</f>
        <v>105198988</v>
      </c>
    </row>
    <row r="19" spans="1:4" ht="18.75">
      <c r="A19" s="572"/>
      <c r="B19" s="573"/>
      <c r="C19" s="573"/>
      <c r="D19" s="573"/>
    </row>
  </sheetData>
  <sheetProtection/>
  <mergeCells count="3">
    <mergeCell ref="A1:C1"/>
    <mergeCell ref="A3:C3"/>
    <mergeCell ref="A10:C10"/>
  </mergeCells>
  <printOptions horizontalCentered="1"/>
  <pageMargins left="0.5118110236220472" right="0.5118110236220472" top="1.141732283464567" bottom="0.7480314960629921" header="0.7086614173228347" footer="0.31496062992125984"/>
  <pageSetup orientation="portrait" paperSize="9" scale="90" r:id="rId1"/>
  <headerFooter scaleWithDoc="0">
    <oddHeader>&amp;R&amp;"Times New Roman,Félkövér dőlt"&amp;11 14.  melléklet a ...../2017.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5"/>
  </sheetPr>
  <dimension ref="A1:H41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7.00390625" style="93" customWidth="1"/>
    <col min="2" max="2" width="55.50390625" style="93" customWidth="1"/>
    <col min="3" max="3" width="12.625" style="94" customWidth="1"/>
    <col min="4" max="6" width="12.625" style="93" customWidth="1"/>
    <col min="7" max="7" width="9.00390625" style="1" customWidth="1"/>
    <col min="8" max="16384" width="9.375" style="1" customWidth="1"/>
  </cols>
  <sheetData>
    <row r="1" spans="1:6" ht="40.5" customHeight="1">
      <c r="A1" s="1183" t="s">
        <v>667</v>
      </c>
      <c r="B1" s="1184"/>
      <c r="C1" s="1184"/>
      <c r="D1" s="1184"/>
      <c r="E1" s="1184"/>
      <c r="F1" s="1184"/>
    </row>
    <row r="3" spans="1:6" ht="15.75" customHeight="1">
      <c r="A3" s="1087" t="s">
        <v>552</v>
      </c>
      <c r="B3" s="1087"/>
      <c r="C3" s="1087"/>
      <c r="D3" s="1087"/>
      <c r="E3" s="1087"/>
      <c r="F3" s="1087"/>
    </row>
    <row r="4" spans="1:6" ht="15.75" customHeight="1">
      <c r="A4" s="1086"/>
      <c r="B4" s="1086"/>
      <c r="D4" s="2"/>
      <c r="E4" s="2"/>
      <c r="F4" s="3" t="s">
        <v>414</v>
      </c>
    </row>
    <row r="5" spans="1:6" ht="31.5" customHeight="1">
      <c r="A5" s="240" t="s">
        <v>2</v>
      </c>
      <c r="B5" s="34" t="s">
        <v>3</v>
      </c>
      <c r="C5" s="34" t="s">
        <v>553</v>
      </c>
      <c r="D5" s="34" t="s">
        <v>554</v>
      </c>
      <c r="E5" s="34" t="s">
        <v>555</v>
      </c>
      <c r="F5" s="241" t="s">
        <v>556</v>
      </c>
    </row>
    <row r="6" spans="1:6" s="7" customFormat="1" ht="12" customHeight="1">
      <c r="A6" s="602" t="s">
        <v>6</v>
      </c>
      <c r="B6" s="603" t="s">
        <v>7</v>
      </c>
      <c r="C6" s="603" t="s">
        <v>8</v>
      </c>
      <c r="D6" s="603" t="s">
        <v>9</v>
      </c>
      <c r="E6" s="604" t="s">
        <v>268</v>
      </c>
      <c r="F6" s="605" t="s">
        <v>467</v>
      </c>
    </row>
    <row r="7" spans="1:6" s="11" customFormat="1" ht="17.25" customHeight="1">
      <c r="A7" s="606" t="s">
        <v>10</v>
      </c>
      <c r="B7" s="607" t="s">
        <v>557</v>
      </c>
      <c r="C7" s="608">
        <v>31867</v>
      </c>
      <c r="D7" s="608">
        <f>C7*1.1</f>
        <v>35053.700000000004</v>
      </c>
      <c r="E7" s="609">
        <f>D7*1.1</f>
        <v>38559.07000000001</v>
      </c>
      <c r="F7" s="610">
        <f>E7*1.1</f>
        <v>42414.97700000001</v>
      </c>
    </row>
    <row r="8" spans="1:6" s="11" customFormat="1" ht="17.25" customHeight="1">
      <c r="A8" s="611" t="s">
        <v>13</v>
      </c>
      <c r="B8" s="612" t="s">
        <v>558</v>
      </c>
      <c r="C8" s="613"/>
      <c r="D8" s="608">
        <f aca="true" t="shared" si="0" ref="D8:F13">C8*1.1</f>
        <v>0</v>
      </c>
      <c r="E8" s="609">
        <f t="shared" si="0"/>
        <v>0</v>
      </c>
      <c r="F8" s="610">
        <f t="shared" si="0"/>
        <v>0</v>
      </c>
    </row>
    <row r="9" spans="1:6" s="11" customFormat="1" ht="17.25" customHeight="1">
      <c r="A9" s="611" t="s">
        <v>16</v>
      </c>
      <c r="B9" s="612" t="s">
        <v>559</v>
      </c>
      <c r="C9" s="613">
        <v>70779</v>
      </c>
      <c r="D9" s="608">
        <f t="shared" si="0"/>
        <v>77856.90000000001</v>
      </c>
      <c r="E9" s="609">
        <f t="shared" si="0"/>
        <v>85642.59000000001</v>
      </c>
      <c r="F9" s="610">
        <f t="shared" si="0"/>
        <v>94206.84900000002</v>
      </c>
    </row>
    <row r="10" spans="1:6" s="11" customFormat="1" ht="17.25" customHeight="1">
      <c r="A10" s="611" t="s">
        <v>19</v>
      </c>
      <c r="B10" s="612" t="s">
        <v>452</v>
      </c>
      <c r="C10" s="613"/>
      <c r="D10" s="608">
        <f t="shared" si="0"/>
        <v>0</v>
      </c>
      <c r="E10" s="609">
        <f t="shared" si="0"/>
        <v>0</v>
      </c>
      <c r="F10" s="610">
        <f t="shared" si="0"/>
        <v>0</v>
      </c>
    </row>
    <row r="11" spans="1:6" s="11" customFormat="1" ht="17.25" customHeight="1">
      <c r="A11" s="611" t="s">
        <v>22</v>
      </c>
      <c r="B11" s="612" t="s">
        <v>560</v>
      </c>
      <c r="C11" s="613"/>
      <c r="D11" s="608">
        <f t="shared" si="0"/>
        <v>0</v>
      </c>
      <c r="E11" s="609">
        <f t="shared" si="0"/>
        <v>0</v>
      </c>
      <c r="F11" s="610">
        <f t="shared" si="0"/>
        <v>0</v>
      </c>
    </row>
    <row r="12" spans="1:6" s="11" customFormat="1" ht="17.25" customHeight="1">
      <c r="A12" s="611" t="s">
        <v>25</v>
      </c>
      <c r="B12" s="615" t="s">
        <v>561</v>
      </c>
      <c r="C12" s="613"/>
      <c r="D12" s="608">
        <f t="shared" si="0"/>
        <v>0</v>
      </c>
      <c r="E12" s="609">
        <f t="shared" si="0"/>
        <v>0</v>
      </c>
      <c r="F12" s="610">
        <f t="shared" si="0"/>
        <v>0</v>
      </c>
    </row>
    <row r="13" spans="1:6" s="11" customFormat="1" ht="17.25" customHeight="1">
      <c r="A13" s="611" t="s">
        <v>28</v>
      </c>
      <c r="B13" s="612" t="s">
        <v>562</v>
      </c>
      <c r="C13" s="616">
        <f>SUM(C7:C12)</f>
        <v>102646</v>
      </c>
      <c r="D13" s="608">
        <f t="shared" si="0"/>
        <v>112910.6</v>
      </c>
      <c r="E13" s="609">
        <f t="shared" si="0"/>
        <v>124201.66000000002</v>
      </c>
      <c r="F13" s="610">
        <f t="shared" si="0"/>
        <v>136621.82600000003</v>
      </c>
    </row>
    <row r="14" spans="1:6" s="11" customFormat="1" ht="17.25" customHeight="1">
      <c r="A14" s="618" t="s">
        <v>31</v>
      </c>
      <c r="B14" s="619" t="s">
        <v>563</v>
      </c>
      <c r="C14" s="620"/>
      <c r="D14" s="620"/>
      <c r="E14" s="609">
        <f>D14*1.1</f>
        <v>0</v>
      </c>
      <c r="F14" s="621"/>
    </row>
    <row r="15" spans="1:6" s="11" customFormat="1" ht="27" customHeight="1">
      <c r="A15" s="240" t="s">
        <v>32</v>
      </c>
      <c r="B15" s="89" t="s">
        <v>564</v>
      </c>
      <c r="C15" s="622">
        <f>+C13+C14</f>
        <v>102646</v>
      </c>
      <c r="D15" s="622">
        <f>+D13+D14</f>
        <v>112910.6</v>
      </c>
      <c r="E15" s="622">
        <f>+E13+E14</f>
        <v>124201.66000000002</v>
      </c>
      <c r="F15" s="623">
        <f>+F13+F14</f>
        <v>136621.82600000003</v>
      </c>
    </row>
    <row r="16" spans="1:6" s="11" customFormat="1" ht="12" customHeight="1">
      <c r="A16" s="624"/>
      <c r="B16" s="625"/>
      <c r="C16" s="626"/>
      <c r="D16" s="627"/>
      <c r="E16" s="627"/>
      <c r="F16" s="628"/>
    </row>
    <row r="17" spans="1:6" s="11" customFormat="1" ht="12" customHeight="1">
      <c r="A17" s="1087" t="s">
        <v>501</v>
      </c>
      <c r="B17" s="1087"/>
      <c r="C17" s="1087"/>
      <c r="D17" s="1087"/>
      <c r="E17" s="1087"/>
      <c r="F17" s="1087"/>
    </row>
    <row r="18" spans="1:6" s="11" customFormat="1" ht="12" customHeight="1">
      <c r="A18" s="1182"/>
      <c r="B18" s="1182"/>
      <c r="C18" s="94"/>
      <c r="D18" s="2"/>
      <c r="E18" s="2"/>
      <c r="F18" s="3" t="s">
        <v>414</v>
      </c>
    </row>
    <row r="19" spans="1:7" s="11" customFormat="1" ht="31.5" customHeight="1">
      <c r="A19" s="240" t="s">
        <v>2</v>
      </c>
      <c r="B19" s="34" t="s">
        <v>3</v>
      </c>
      <c r="C19" s="34" t="s">
        <v>553</v>
      </c>
      <c r="D19" s="34" t="s">
        <v>554</v>
      </c>
      <c r="E19" s="34" t="s">
        <v>555</v>
      </c>
      <c r="F19" s="241" t="s">
        <v>556</v>
      </c>
      <c r="G19" s="629"/>
    </row>
    <row r="20" spans="1:7" s="11" customFormat="1" ht="12" customHeight="1">
      <c r="A20" s="602" t="s">
        <v>6</v>
      </c>
      <c r="B20" s="603" t="s">
        <v>7</v>
      </c>
      <c r="C20" s="603" t="s">
        <v>8</v>
      </c>
      <c r="D20" s="603" t="s">
        <v>9</v>
      </c>
      <c r="E20" s="604" t="s">
        <v>268</v>
      </c>
      <c r="F20" s="605" t="s">
        <v>467</v>
      </c>
      <c r="G20" s="629"/>
    </row>
    <row r="21" spans="1:7" s="11" customFormat="1" ht="17.25" customHeight="1">
      <c r="A21" s="87" t="s">
        <v>10</v>
      </c>
      <c r="B21" s="630" t="s">
        <v>565</v>
      </c>
      <c r="C21" s="613">
        <v>102646</v>
      </c>
      <c r="D21" s="613">
        <f>C21*1.1</f>
        <v>112910.6</v>
      </c>
      <c r="E21" s="613">
        <f>D21*1.1</f>
        <v>124201.66000000002</v>
      </c>
      <c r="F21" s="613">
        <f>E21*1.1</f>
        <v>136621.82600000003</v>
      </c>
      <c r="G21" s="629"/>
    </row>
    <row r="22" spans="1:6" ht="17.25" customHeight="1">
      <c r="A22" s="87" t="s">
        <v>13</v>
      </c>
      <c r="B22" s="631" t="s">
        <v>566</v>
      </c>
      <c r="C22" s="616">
        <f>+C23+C24+C25</f>
        <v>0</v>
      </c>
      <c r="D22" s="616">
        <f>+D23+D24+D25</f>
        <v>0</v>
      </c>
      <c r="E22" s="616"/>
      <c r="F22" s="617">
        <f>+F23+F24+F25</f>
        <v>0</v>
      </c>
    </row>
    <row r="23" spans="1:6" ht="17.25" customHeight="1">
      <c r="A23" s="54" t="s">
        <v>567</v>
      </c>
      <c r="B23" s="612" t="s">
        <v>229</v>
      </c>
      <c r="C23" s="613"/>
      <c r="D23" s="613"/>
      <c r="E23" s="613"/>
      <c r="F23" s="614"/>
    </row>
    <row r="24" spans="1:6" ht="17.25" customHeight="1">
      <c r="A24" s="54" t="s">
        <v>568</v>
      </c>
      <c r="B24" s="612" t="s">
        <v>231</v>
      </c>
      <c r="C24" s="613"/>
      <c r="D24" s="613"/>
      <c r="E24" s="613"/>
      <c r="F24" s="614"/>
    </row>
    <row r="25" spans="1:6" ht="17.25" customHeight="1">
      <c r="A25" s="54" t="s">
        <v>569</v>
      </c>
      <c r="B25" s="615" t="s">
        <v>233</v>
      </c>
      <c r="C25" s="613"/>
      <c r="D25" s="613"/>
      <c r="E25" s="613"/>
      <c r="F25" s="614"/>
    </row>
    <row r="26" spans="1:6" ht="17.25" customHeight="1">
      <c r="A26" s="87" t="s">
        <v>16</v>
      </c>
      <c r="B26" s="632" t="s">
        <v>570</v>
      </c>
      <c r="C26" s="633">
        <f>+C21+C22</f>
        <v>102646</v>
      </c>
      <c r="D26" s="633">
        <f>+D21+D22</f>
        <v>112910.6</v>
      </c>
      <c r="E26" s="633">
        <f>+E21+E22</f>
        <v>124201.66000000002</v>
      </c>
      <c r="F26" s="634">
        <f>+F21+F22</f>
        <v>136621.82600000003</v>
      </c>
    </row>
    <row r="27" spans="1:7" ht="17.25" customHeight="1">
      <c r="A27" s="635" t="s">
        <v>19</v>
      </c>
      <c r="B27" s="636" t="s">
        <v>571</v>
      </c>
      <c r="C27" s="637"/>
      <c r="D27" s="637"/>
      <c r="E27" s="637"/>
      <c r="F27" s="638"/>
      <c r="G27" s="90"/>
    </row>
    <row r="28" spans="1:6" s="11" customFormat="1" ht="17.25" customHeight="1">
      <c r="A28" s="639" t="s">
        <v>22</v>
      </c>
      <c r="B28" s="92" t="s">
        <v>572</v>
      </c>
      <c r="C28" s="640">
        <f>+C26+C27</f>
        <v>102646</v>
      </c>
      <c r="D28" s="640">
        <f>+D26+D27</f>
        <v>112910.6</v>
      </c>
      <c r="E28" s="640">
        <f>+E26+E27</f>
        <v>124201.66000000002</v>
      </c>
      <c r="F28" s="641">
        <f>+F26+F27</f>
        <v>136621.82600000003</v>
      </c>
    </row>
    <row r="29" ht="15.75">
      <c r="C29" s="93"/>
    </row>
    <row r="30" ht="15.75">
      <c r="C30" s="93"/>
    </row>
    <row r="31" ht="15.75">
      <c r="C31" s="93"/>
    </row>
    <row r="32" ht="16.5" customHeight="1">
      <c r="C32" s="93"/>
    </row>
    <row r="33" ht="15.75">
      <c r="C33" s="93"/>
    </row>
    <row r="34" ht="15.75">
      <c r="C34" s="93"/>
    </row>
    <row r="35" spans="7:8" s="93" customFormat="1" ht="15.75">
      <c r="G35" s="1"/>
      <c r="H35" s="1"/>
    </row>
    <row r="36" spans="7:8" s="93" customFormat="1" ht="15.75">
      <c r="G36" s="1"/>
      <c r="H36" s="1"/>
    </row>
    <row r="37" spans="7:8" s="93" customFormat="1" ht="15.75">
      <c r="G37" s="1"/>
      <c r="H37" s="1"/>
    </row>
    <row r="38" spans="7:8" s="93" customFormat="1" ht="15.75">
      <c r="G38" s="1"/>
      <c r="H38" s="1"/>
    </row>
    <row r="39" spans="7:8" s="93" customFormat="1" ht="15.75">
      <c r="G39" s="1"/>
      <c r="H39" s="1"/>
    </row>
    <row r="40" spans="7:8" s="93" customFormat="1" ht="15.75">
      <c r="G40" s="1"/>
      <c r="H40" s="1"/>
    </row>
    <row r="41" spans="7:8" s="93" customFormat="1" ht="15.75">
      <c r="G41" s="1"/>
      <c r="H41" s="1"/>
    </row>
  </sheetData>
  <sheetProtection/>
  <mergeCells count="5">
    <mergeCell ref="A18:B18"/>
    <mergeCell ref="A1:F1"/>
    <mergeCell ref="A3:F3"/>
    <mergeCell ref="A4:B4"/>
    <mergeCell ref="A17:F17"/>
  </mergeCells>
  <printOptions horizontalCentered="1"/>
  <pageMargins left="0.7086614173228347" right="0.7086614173228347" top="1.141732283464567" bottom="0.7480314960629921" header="0.7086614173228347" footer="0.31496062992125984"/>
  <pageSetup horizontalDpi="600" verticalDpi="600" orientation="portrait" paperSize="9" scale="86" r:id="rId1"/>
  <headerFooter>
    <oddHeader>&amp;R&amp;"Times New Roman CE,Félkövér dőlt"&amp;11 15. melléklet a .../2017. (...)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5"/>
  </sheetPr>
  <dimension ref="A1:J23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41.375" style="515" customWidth="1"/>
    <col min="2" max="2" width="19.625" style="515" customWidth="1"/>
    <col min="3" max="3" width="16.625" style="515" customWidth="1"/>
    <col min="4" max="9" width="16.00390625" style="515" customWidth="1"/>
    <col min="10" max="10" width="17.875" style="515" customWidth="1"/>
    <col min="11" max="16384" width="9.375" style="515" customWidth="1"/>
  </cols>
  <sheetData>
    <row r="1" spans="1:9" ht="56.25" customHeight="1">
      <c r="A1" s="1185" t="s">
        <v>665</v>
      </c>
      <c r="B1" s="1185"/>
      <c r="C1" s="1185"/>
      <c r="D1" s="1185"/>
      <c r="E1" s="1185"/>
      <c r="F1" s="1185"/>
      <c r="G1" s="1185"/>
      <c r="H1" s="1185"/>
      <c r="I1" s="1185"/>
    </row>
    <row r="2" spans="1:9" ht="18.75" customHeight="1">
      <c r="A2" s="1193" t="s">
        <v>620</v>
      </c>
      <c r="B2" s="1193"/>
      <c r="C2" s="1193"/>
      <c r="D2" s="1193"/>
      <c r="E2" s="1193"/>
      <c r="F2" s="1193"/>
      <c r="G2" s="1193"/>
      <c r="H2" s="1193"/>
      <c r="I2" s="1193"/>
    </row>
    <row r="3" spans="1:9" ht="15">
      <c r="A3" s="516"/>
      <c r="B3" s="516"/>
      <c r="C3" s="516"/>
      <c r="D3" s="516"/>
      <c r="E3" s="516"/>
      <c r="F3" s="516"/>
      <c r="G3" s="516"/>
      <c r="H3" s="1186" t="s">
        <v>1</v>
      </c>
      <c r="I3" s="1186"/>
    </row>
    <row r="4" spans="1:9" s="517" customFormat="1" ht="71.25" customHeight="1">
      <c r="A4" s="1187" t="s">
        <v>532</v>
      </c>
      <c r="B4" s="1189" t="s">
        <v>533</v>
      </c>
      <c r="C4" s="1187" t="s">
        <v>534</v>
      </c>
      <c r="D4" s="1191" t="s">
        <v>535</v>
      </c>
      <c r="E4" s="1191"/>
      <c r="F4" s="1191" t="s">
        <v>536</v>
      </c>
      <c r="G4" s="1191"/>
      <c r="H4" s="1191" t="s">
        <v>537</v>
      </c>
      <c r="I4" s="1192"/>
    </row>
    <row r="5" spans="1:9" s="520" customFormat="1" ht="15">
      <c r="A5" s="1188"/>
      <c r="B5" s="1190"/>
      <c r="C5" s="1188"/>
      <c r="D5" s="518" t="s">
        <v>538</v>
      </c>
      <c r="E5" s="518" t="s">
        <v>539</v>
      </c>
      <c r="F5" s="518" t="s">
        <v>538</v>
      </c>
      <c r="G5" s="518" t="s">
        <v>539</v>
      </c>
      <c r="H5" s="518" t="s">
        <v>538</v>
      </c>
      <c r="I5" s="519" t="s">
        <v>539</v>
      </c>
    </row>
    <row r="6" spans="1:9" ht="15">
      <c r="A6" s="756"/>
      <c r="B6" s="522"/>
      <c r="C6" s="521"/>
      <c r="D6" s="523"/>
      <c r="E6" s="523"/>
      <c r="F6" s="523"/>
      <c r="G6" s="523"/>
      <c r="H6" s="523"/>
      <c r="I6" s="524"/>
    </row>
    <row r="7" spans="1:10" s="530" customFormat="1" ht="15">
      <c r="A7" s="756"/>
      <c r="B7" s="526"/>
      <c r="C7" s="525"/>
      <c r="D7" s="527"/>
      <c r="E7" s="527"/>
      <c r="F7" s="527"/>
      <c r="G7" s="527"/>
      <c r="H7" s="527"/>
      <c r="I7" s="528"/>
      <c r="J7" s="529"/>
    </row>
    <row r="8" spans="1:9" s="535" customFormat="1" ht="26.25" customHeight="1">
      <c r="A8" s="757" t="s">
        <v>409</v>
      </c>
      <c r="B8" s="531">
        <f>SUM(B6:B7)</f>
        <v>0</v>
      </c>
      <c r="C8" s="532"/>
      <c r="D8" s="533">
        <f aca="true" t="shared" si="0" ref="D8:I8">SUM(D6:D7)</f>
        <v>0</v>
      </c>
      <c r="E8" s="533">
        <f t="shared" si="0"/>
        <v>0</v>
      </c>
      <c r="F8" s="533">
        <f t="shared" si="0"/>
        <v>0</v>
      </c>
      <c r="G8" s="533">
        <f t="shared" si="0"/>
        <v>0</v>
      </c>
      <c r="H8" s="533">
        <f t="shared" si="0"/>
        <v>0</v>
      </c>
      <c r="I8" s="534">
        <f t="shared" si="0"/>
        <v>0</v>
      </c>
    </row>
    <row r="9" spans="1:9" ht="15">
      <c r="A9" s="516"/>
      <c r="B9" s="516"/>
      <c r="C9" s="516"/>
      <c r="D9" s="516"/>
      <c r="E9" s="516"/>
      <c r="F9" s="516"/>
      <c r="G9" s="516"/>
      <c r="H9" s="516"/>
      <c r="I9" s="516"/>
    </row>
    <row r="10" spans="1:9" ht="15">
      <c r="A10" s="516"/>
      <c r="B10" s="516"/>
      <c r="C10" s="516"/>
      <c r="D10" s="516"/>
      <c r="E10" s="516"/>
      <c r="F10" s="516"/>
      <c r="G10" s="516"/>
      <c r="H10" s="516"/>
      <c r="I10" s="516"/>
    </row>
    <row r="11" spans="1:9" ht="15">
      <c r="A11" s="516"/>
      <c r="B11" s="516"/>
      <c r="C11" s="516"/>
      <c r="D11" s="516"/>
      <c r="E11" s="516"/>
      <c r="F11" s="516"/>
      <c r="G11" s="516"/>
      <c r="H11" s="516"/>
      <c r="I11" s="516"/>
    </row>
    <row r="12" spans="1:9" ht="15">
      <c r="A12" s="516"/>
      <c r="B12" s="516"/>
      <c r="C12" s="516"/>
      <c r="D12" s="516"/>
      <c r="E12" s="516"/>
      <c r="F12" s="516"/>
      <c r="G12" s="516"/>
      <c r="H12" s="516"/>
      <c r="I12" s="516"/>
    </row>
    <row r="13" spans="1:9" ht="15">
      <c r="A13" s="516"/>
      <c r="B13" s="516"/>
      <c r="C13" s="516"/>
      <c r="D13" s="516"/>
      <c r="E13" s="516"/>
      <c r="F13" s="516"/>
      <c r="G13" s="516"/>
      <c r="H13" s="516"/>
      <c r="I13" s="516"/>
    </row>
    <row r="14" spans="1:9" ht="15">
      <c r="A14" s="516"/>
      <c r="B14" s="516"/>
      <c r="C14" s="516"/>
      <c r="D14" s="516"/>
      <c r="E14" s="516"/>
      <c r="F14" s="516"/>
      <c r="G14" s="516"/>
      <c r="H14" s="516"/>
      <c r="I14" s="516"/>
    </row>
    <row r="15" spans="1:9" ht="15">
      <c r="A15" s="516"/>
      <c r="B15" s="516"/>
      <c r="C15" s="516"/>
      <c r="D15" s="516"/>
      <c r="E15" s="516"/>
      <c r="F15" s="516"/>
      <c r="G15" s="516"/>
      <c r="H15" s="516"/>
      <c r="I15" s="516"/>
    </row>
    <row r="16" spans="1:9" ht="15">
      <c r="A16" s="516"/>
      <c r="B16" s="516"/>
      <c r="C16" s="516"/>
      <c r="D16" s="516"/>
      <c r="E16" s="516"/>
      <c r="F16" s="516"/>
      <c r="G16" s="516"/>
      <c r="H16" s="516"/>
      <c r="I16" s="516"/>
    </row>
    <row r="17" spans="1:9" ht="15">
      <c r="A17" s="516"/>
      <c r="B17" s="516"/>
      <c r="C17" s="516"/>
      <c r="D17" s="516"/>
      <c r="E17" s="516"/>
      <c r="F17" s="516"/>
      <c r="G17" s="516"/>
      <c r="H17" s="516"/>
      <c r="I17" s="516"/>
    </row>
    <row r="18" spans="1:9" ht="15">
      <c r="A18" s="516"/>
      <c r="B18" s="516"/>
      <c r="C18" s="516"/>
      <c r="D18" s="516"/>
      <c r="E18" s="516"/>
      <c r="F18" s="516"/>
      <c r="G18" s="516"/>
      <c r="H18" s="516"/>
      <c r="I18" s="516"/>
    </row>
    <row r="19" spans="1:9" ht="15">
      <c r="A19" s="516"/>
      <c r="B19" s="516"/>
      <c r="C19" s="516"/>
      <c r="D19" s="516"/>
      <c r="E19" s="516"/>
      <c r="F19" s="516"/>
      <c r="G19" s="516"/>
      <c r="H19" s="516"/>
      <c r="I19" s="516"/>
    </row>
    <row r="20" spans="1:9" ht="15">
      <c r="A20" s="516"/>
      <c r="B20" s="516"/>
      <c r="C20" s="516"/>
      <c r="D20" s="516"/>
      <c r="E20" s="516"/>
      <c r="F20" s="516"/>
      <c r="G20" s="516"/>
      <c r="H20" s="516"/>
      <c r="I20" s="516"/>
    </row>
    <row r="21" spans="1:9" ht="15">
      <c r="A21" s="516"/>
      <c r="B21" s="516"/>
      <c r="C21" s="516"/>
      <c r="D21" s="516"/>
      <c r="E21" s="516"/>
      <c r="F21" s="516"/>
      <c r="G21" s="516"/>
      <c r="H21" s="516"/>
      <c r="I21" s="516"/>
    </row>
    <row r="22" spans="1:9" ht="15">
      <c r="A22" s="516"/>
      <c r="B22" s="516"/>
      <c r="C22" s="516"/>
      <c r="D22" s="516"/>
      <c r="E22" s="516"/>
      <c r="F22" s="516"/>
      <c r="G22" s="516"/>
      <c r="H22" s="516"/>
      <c r="I22" s="516"/>
    </row>
    <row r="23" spans="1:9" ht="15">
      <c r="A23" s="516"/>
      <c r="B23" s="516"/>
      <c r="C23" s="516"/>
      <c r="D23" s="516"/>
      <c r="E23" s="516"/>
      <c r="F23" s="516"/>
      <c r="G23" s="516"/>
      <c r="H23" s="516"/>
      <c r="I23" s="516"/>
    </row>
  </sheetData>
  <sheetProtection/>
  <mergeCells count="9">
    <mergeCell ref="A1:I1"/>
    <mergeCell ref="H3:I3"/>
    <mergeCell ref="A4:A5"/>
    <mergeCell ref="B4:B5"/>
    <mergeCell ref="C4:C5"/>
    <mergeCell ref="D4:E4"/>
    <mergeCell ref="F4:G4"/>
    <mergeCell ref="H4:I4"/>
    <mergeCell ref="A2:I2"/>
  </mergeCells>
  <printOptions horizontalCentered="1"/>
  <pageMargins left="0.5118110236220472" right="0.5118110236220472" top="0.9448818897637796" bottom="0.7480314960629921" header="0.7086614173228347" footer="0.31496062992125984"/>
  <pageSetup horizontalDpi="600" verticalDpi="600" orientation="landscape" paperSize="9" scale="80" r:id="rId1"/>
  <headerFooter>
    <oddHeader>&amp;R&amp;"Times New Roman CE,Félkövér dőlt"&amp;11 16. melléklet a ...../2017. (...)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5"/>
  </sheetPr>
  <dimension ref="A1:C31"/>
  <sheetViews>
    <sheetView zoomScalePageLayoutView="0" workbookViewId="0" topLeftCell="A13">
      <selection activeCell="C31" sqref="C31"/>
    </sheetView>
  </sheetViews>
  <sheetFormatPr defaultColWidth="9.00390625" defaultRowHeight="12.75"/>
  <cols>
    <col min="1" max="1" width="8.00390625" style="666" customWidth="1"/>
    <col min="2" max="2" width="64.875" style="666" customWidth="1"/>
    <col min="3" max="3" width="24.00390625" style="666" customWidth="1"/>
    <col min="4" max="16384" width="9.375" style="666" customWidth="1"/>
  </cols>
  <sheetData>
    <row r="1" spans="1:3" s="665" customFormat="1" ht="60" customHeight="1">
      <c r="A1" s="1198" t="s">
        <v>666</v>
      </c>
      <c r="B1" s="1198"/>
      <c r="C1" s="1198"/>
    </row>
    <row r="2" ht="15">
      <c r="C2" s="758" t="s">
        <v>1</v>
      </c>
    </row>
    <row r="3" spans="1:3" ht="16.5" customHeight="1">
      <c r="A3" s="1194" t="s">
        <v>588</v>
      </c>
      <c r="B3" s="1196" t="s">
        <v>266</v>
      </c>
      <c r="C3" s="1199">
        <v>2017</v>
      </c>
    </row>
    <row r="4" spans="1:3" s="667" customFormat="1" ht="16.5" customHeight="1">
      <c r="A4" s="1195"/>
      <c r="B4" s="1197"/>
      <c r="C4" s="1200"/>
    </row>
    <row r="5" spans="1:3" ht="22.5" customHeight="1">
      <c r="A5" s="668" t="s">
        <v>10</v>
      </c>
      <c r="B5" s="669" t="s">
        <v>589</v>
      </c>
      <c r="C5" s="670">
        <v>60730000</v>
      </c>
    </row>
    <row r="6" spans="1:3" ht="22.5" customHeight="1">
      <c r="A6" s="671" t="s">
        <v>13</v>
      </c>
      <c r="B6" s="672" t="s">
        <v>590</v>
      </c>
      <c r="C6" s="673">
        <v>0</v>
      </c>
    </row>
    <row r="7" spans="1:3" ht="22.5" customHeight="1">
      <c r="A7" s="671" t="s">
        <v>16</v>
      </c>
      <c r="B7" s="674" t="s">
        <v>591</v>
      </c>
      <c r="C7" s="673">
        <v>9648178</v>
      </c>
    </row>
    <row r="8" spans="1:3" ht="31.5" customHeight="1">
      <c r="A8" s="671" t="s">
        <v>19</v>
      </c>
      <c r="B8" s="672" t="s">
        <v>592</v>
      </c>
      <c r="C8" s="673">
        <v>0</v>
      </c>
    </row>
    <row r="9" spans="1:3" ht="22.5" customHeight="1">
      <c r="A9" s="671" t="s">
        <v>22</v>
      </c>
      <c r="B9" s="674" t="s">
        <v>593</v>
      </c>
      <c r="C9" s="676"/>
    </row>
    <row r="10" spans="1:3" ht="28.5" customHeight="1">
      <c r="A10" s="671" t="s">
        <v>25</v>
      </c>
      <c r="B10" s="672" t="s">
        <v>594</v>
      </c>
      <c r="C10" s="676"/>
    </row>
    <row r="11" spans="1:3" ht="22.5" customHeight="1">
      <c r="A11" s="791" t="s">
        <v>28</v>
      </c>
      <c r="B11" s="792" t="s">
        <v>595</v>
      </c>
      <c r="C11" s="793"/>
    </row>
    <row r="12" spans="1:3" s="665" customFormat="1" ht="22.5" customHeight="1">
      <c r="A12" s="794" t="s">
        <v>31</v>
      </c>
      <c r="B12" s="795" t="s">
        <v>596</v>
      </c>
      <c r="C12" s="796">
        <f>SUM(C5:C11)</f>
        <v>70378178</v>
      </c>
    </row>
    <row r="13" spans="1:3" s="665" customFormat="1" ht="22.5" customHeight="1">
      <c r="A13" s="797" t="s">
        <v>32</v>
      </c>
      <c r="B13" s="798" t="s">
        <v>597</v>
      </c>
      <c r="C13" s="799">
        <f>C12/2</f>
        <v>35189089</v>
      </c>
    </row>
    <row r="14" spans="1:3" s="665" customFormat="1" ht="27" customHeight="1">
      <c r="A14" s="794" t="s">
        <v>35</v>
      </c>
      <c r="B14" s="802" t="s">
        <v>598</v>
      </c>
      <c r="C14" s="796">
        <f>SUM(C15:C21)</f>
        <v>0</v>
      </c>
    </row>
    <row r="15" spans="1:3" ht="22.5" customHeight="1">
      <c r="A15" s="668" t="s">
        <v>37</v>
      </c>
      <c r="B15" s="800" t="s">
        <v>599</v>
      </c>
      <c r="C15" s="801"/>
    </row>
    <row r="16" spans="1:3" ht="22.5" customHeight="1">
      <c r="A16" s="671" t="s">
        <v>39</v>
      </c>
      <c r="B16" s="675" t="s">
        <v>600</v>
      </c>
      <c r="C16" s="676"/>
    </row>
    <row r="17" spans="1:3" ht="22.5" customHeight="1">
      <c r="A17" s="671" t="s">
        <v>41</v>
      </c>
      <c r="B17" s="675" t="s">
        <v>601</v>
      </c>
      <c r="C17" s="676"/>
    </row>
    <row r="18" spans="1:3" ht="22.5" customHeight="1">
      <c r="A18" s="671" t="s">
        <v>43</v>
      </c>
      <c r="B18" s="675" t="s">
        <v>602</v>
      </c>
      <c r="C18" s="676"/>
    </row>
    <row r="19" spans="1:3" ht="22.5" customHeight="1">
      <c r="A19" s="671" t="s">
        <v>45</v>
      </c>
      <c r="B19" s="675" t="s">
        <v>603</v>
      </c>
      <c r="C19" s="676"/>
    </row>
    <row r="20" spans="1:3" ht="22.5" customHeight="1">
      <c r="A20" s="671" t="s">
        <v>47</v>
      </c>
      <c r="B20" s="675" t="s">
        <v>604</v>
      </c>
      <c r="C20" s="676"/>
    </row>
    <row r="21" spans="1:3" ht="22.5" customHeight="1">
      <c r="A21" s="791" t="s">
        <v>49</v>
      </c>
      <c r="B21" s="803" t="s">
        <v>605</v>
      </c>
      <c r="C21" s="793"/>
    </row>
    <row r="22" spans="1:3" s="665" customFormat="1" ht="30" customHeight="1">
      <c r="A22" s="794" t="s">
        <v>52</v>
      </c>
      <c r="B22" s="802" t="s">
        <v>606</v>
      </c>
      <c r="C22" s="804">
        <f>SUM(C23:C29)</f>
        <v>0</v>
      </c>
    </row>
    <row r="23" spans="1:3" ht="22.5" customHeight="1">
      <c r="A23" s="668" t="s">
        <v>55</v>
      </c>
      <c r="B23" s="800" t="s">
        <v>607</v>
      </c>
      <c r="C23" s="801"/>
    </row>
    <row r="24" spans="1:3" ht="22.5" customHeight="1">
      <c r="A24" s="671" t="s">
        <v>58</v>
      </c>
      <c r="B24" s="672" t="s">
        <v>608</v>
      </c>
      <c r="C24" s="676"/>
    </row>
    <row r="25" spans="1:3" ht="22.5" customHeight="1">
      <c r="A25" s="671" t="s">
        <v>60</v>
      </c>
      <c r="B25" s="674" t="s">
        <v>601</v>
      </c>
      <c r="C25" s="676"/>
    </row>
    <row r="26" spans="1:3" ht="22.5" customHeight="1">
      <c r="A26" s="671" t="s">
        <v>62</v>
      </c>
      <c r="B26" s="674" t="s">
        <v>602</v>
      </c>
      <c r="C26" s="676"/>
    </row>
    <row r="27" spans="1:3" ht="22.5" customHeight="1">
      <c r="A27" s="671" t="s">
        <v>64</v>
      </c>
      <c r="B27" s="674" t="s">
        <v>603</v>
      </c>
      <c r="C27" s="676"/>
    </row>
    <row r="28" spans="1:3" ht="22.5" customHeight="1">
      <c r="A28" s="671" t="s">
        <v>66</v>
      </c>
      <c r="B28" s="674" t="s">
        <v>604</v>
      </c>
      <c r="C28" s="676"/>
    </row>
    <row r="29" spans="1:3" ht="22.5" customHeight="1">
      <c r="A29" s="671" t="s">
        <v>68</v>
      </c>
      <c r="B29" s="672" t="s">
        <v>609</v>
      </c>
      <c r="C29" s="676"/>
    </row>
    <row r="30" spans="1:3" ht="22.5" customHeight="1">
      <c r="A30" s="791" t="s">
        <v>70</v>
      </c>
      <c r="B30" s="803" t="s">
        <v>610</v>
      </c>
      <c r="C30" s="793">
        <f>C22+C14</f>
        <v>0</v>
      </c>
    </row>
    <row r="31" spans="1:3" ht="27.75" customHeight="1">
      <c r="A31" s="805" t="s">
        <v>73</v>
      </c>
      <c r="B31" s="806" t="s">
        <v>611</v>
      </c>
      <c r="C31" s="807">
        <f>C13-C30</f>
        <v>35189089</v>
      </c>
    </row>
  </sheetData>
  <sheetProtection/>
  <mergeCells count="4">
    <mergeCell ref="A3:A4"/>
    <mergeCell ref="B3:B4"/>
    <mergeCell ref="A1:C1"/>
    <mergeCell ref="C3:C4"/>
  </mergeCells>
  <printOptions horizontalCentered="1"/>
  <pageMargins left="0.5118110236220472" right="0.5118110236220472" top="0.7480314960629921" bottom="0.7480314960629921" header="0.31496062992125984" footer="0.31496062992125984"/>
  <pageSetup orientation="portrait" paperSize="9" scale="85" r:id="rId1"/>
  <headerFooter>
    <oddHeader>&amp;R&amp;"Times New Roman,Félkövér dőlt"&amp;11 17. melléklet a ...../2017.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44"/>
  <sheetViews>
    <sheetView tabSelected="1" zoomScalePageLayoutView="0" workbookViewId="0" topLeftCell="A1">
      <selection activeCell="E25" sqref="E25"/>
    </sheetView>
  </sheetViews>
  <sheetFormatPr defaultColWidth="9.00390625" defaultRowHeight="12.75"/>
  <cols>
    <col min="1" max="1" width="7.375" style="677" customWidth="1"/>
    <col min="2" max="2" width="56.125" style="677" customWidth="1"/>
    <col min="3" max="5" width="20.625" style="684" customWidth="1"/>
    <col min="6" max="6" width="9.375" style="677" customWidth="1"/>
    <col min="7" max="7" width="12.875" style="677" bestFit="1" customWidth="1"/>
    <col min="8" max="16384" width="9.375" style="677" customWidth="1"/>
  </cols>
  <sheetData>
    <row r="1" spans="1:5" ht="36.75" customHeight="1">
      <c r="A1" s="1201" t="s">
        <v>685</v>
      </c>
      <c r="B1" s="1201"/>
      <c r="C1" s="1201"/>
      <c r="D1" s="1201"/>
      <c r="E1" s="1201"/>
    </row>
    <row r="2" spans="1:5" ht="15" customHeight="1">
      <c r="A2" s="664"/>
      <c r="B2" s="664"/>
      <c r="C2" s="664" t="s">
        <v>620</v>
      </c>
      <c r="D2" s="664"/>
      <c r="E2" s="664"/>
    </row>
    <row r="3" spans="1:5" ht="15">
      <c r="A3" s="239"/>
      <c r="B3" s="239"/>
      <c r="C3" s="678"/>
      <c r="D3" s="678"/>
      <c r="E3" s="730" t="s">
        <v>541</v>
      </c>
    </row>
    <row r="4" spans="1:7" s="679" customFormat="1" ht="63.75">
      <c r="A4" s="240" t="s">
        <v>408</v>
      </c>
      <c r="B4" s="34" t="s">
        <v>612</v>
      </c>
      <c r="C4" s="703" t="s">
        <v>618</v>
      </c>
      <c r="D4" s="703" t="s">
        <v>619</v>
      </c>
      <c r="E4" s="704" t="s">
        <v>613</v>
      </c>
      <c r="G4" s="680"/>
    </row>
    <row r="5" spans="1:5" s="679" customFormat="1" ht="12" customHeight="1">
      <c r="A5" s="699">
        <v>1</v>
      </c>
      <c r="B5" s="700">
        <v>2</v>
      </c>
      <c r="C5" s="701">
        <v>3</v>
      </c>
      <c r="D5" s="701">
        <v>4</v>
      </c>
      <c r="E5" s="702">
        <v>5</v>
      </c>
    </row>
    <row r="6" spans="1:5" s="679" customFormat="1" ht="18" customHeight="1">
      <c r="A6" s="716" t="s">
        <v>10</v>
      </c>
      <c r="B6" s="697"/>
      <c r="C6" s="698">
        <v>0</v>
      </c>
      <c r="D6" s="698">
        <v>0</v>
      </c>
      <c r="E6" s="717"/>
    </row>
    <row r="7" spans="1:5" s="679" customFormat="1" ht="18" customHeight="1">
      <c r="A7" s="718" t="s">
        <v>13</v>
      </c>
      <c r="B7" s="685"/>
      <c r="C7" s="686">
        <v>0</v>
      </c>
      <c r="D7" s="686">
        <v>0</v>
      </c>
      <c r="E7" s="719"/>
    </row>
    <row r="8" spans="1:5" s="679" customFormat="1" ht="18" customHeight="1">
      <c r="A8" s="718" t="s">
        <v>16</v>
      </c>
      <c r="B8" s="687"/>
      <c r="C8" s="686"/>
      <c r="D8" s="686"/>
      <c r="E8" s="719"/>
    </row>
    <row r="9" spans="1:5" s="679" customFormat="1" ht="18" customHeight="1">
      <c r="A9" s="716" t="s">
        <v>19</v>
      </c>
      <c r="B9" s="685"/>
      <c r="C9" s="688"/>
      <c r="D9" s="688"/>
      <c r="E9" s="719"/>
    </row>
    <row r="10" spans="1:5" s="679" customFormat="1" ht="18" customHeight="1">
      <c r="A10" s="718" t="s">
        <v>22</v>
      </c>
      <c r="B10" s="689"/>
      <c r="C10" s="690"/>
      <c r="D10" s="690"/>
      <c r="E10" s="720"/>
    </row>
    <row r="11" spans="1:5" s="679" customFormat="1" ht="18" customHeight="1">
      <c r="A11" s="718" t="s">
        <v>25</v>
      </c>
      <c r="B11" s="691"/>
      <c r="C11" s="692"/>
      <c r="D11" s="692"/>
      <c r="E11" s="720"/>
    </row>
    <row r="12" spans="1:5" s="679" customFormat="1" ht="18" customHeight="1">
      <c r="A12" s="716" t="s">
        <v>28</v>
      </c>
      <c r="B12" s="691"/>
      <c r="C12" s="692"/>
      <c r="D12" s="692"/>
      <c r="E12" s="720"/>
    </row>
    <row r="13" spans="1:5" s="679" customFormat="1" ht="18" customHeight="1">
      <c r="A13" s="718" t="s">
        <v>31</v>
      </c>
      <c r="B13" s="691"/>
      <c r="C13" s="692"/>
      <c r="D13" s="692"/>
      <c r="E13" s="720"/>
    </row>
    <row r="14" spans="1:5" s="679" customFormat="1" ht="18" customHeight="1">
      <c r="A14" s="718" t="s">
        <v>32</v>
      </c>
      <c r="B14" s="691"/>
      <c r="C14" s="692"/>
      <c r="D14" s="692"/>
      <c r="E14" s="720"/>
    </row>
    <row r="15" spans="1:5" s="679" customFormat="1" ht="18" customHeight="1">
      <c r="A15" s="721" t="s">
        <v>35</v>
      </c>
      <c r="B15" s="705"/>
      <c r="C15" s="706"/>
      <c r="D15" s="706"/>
      <c r="E15" s="722"/>
    </row>
    <row r="16" spans="1:5" s="679" customFormat="1" ht="15">
      <c r="A16" s="242" t="s">
        <v>37</v>
      </c>
      <c r="B16" s="708" t="s">
        <v>614</v>
      </c>
      <c r="C16" s="709">
        <f>SUM(C6:C15)</f>
        <v>0</v>
      </c>
      <c r="D16" s="709">
        <f>SUM(D6:D15)</f>
        <v>0</v>
      </c>
      <c r="E16" s="710">
        <f>SUM(E6:E15)</f>
        <v>0</v>
      </c>
    </row>
    <row r="17" spans="1:5" s="679" customFormat="1" ht="15">
      <c r="A17" s="721" t="s">
        <v>39</v>
      </c>
      <c r="B17" s="711"/>
      <c r="C17" s="712"/>
      <c r="D17" s="712"/>
      <c r="E17" s="723"/>
    </row>
    <row r="18" spans="1:5" s="679" customFormat="1" ht="15">
      <c r="A18" s="242" t="s">
        <v>41</v>
      </c>
      <c r="B18" s="708" t="s">
        <v>615</v>
      </c>
      <c r="C18" s="709">
        <f>SUM(C17:C17)</f>
        <v>0</v>
      </c>
      <c r="D18" s="709">
        <f>SUM(D17:D17)</f>
        <v>0</v>
      </c>
      <c r="E18" s="710">
        <f>SUM(E17:E17)</f>
        <v>0</v>
      </c>
    </row>
    <row r="19" spans="1:5" s="679" customFormat="1" ht="15">
      <c r="A19" s="716" t="s">
        <v>43</v>
      </c>
      <c r="B19" s="713"/>
      <c r="C19" s="707"/>
      <c r="D19" s="707"/>
      <c r="E19" s="724"/>
    </row>
    <row r="20" spans="1:5" s="679" customFormat="1" ht="15">
      <c r="A20" s="718" t="s">
        <v>45</v>
      </c>
      <c r="B20" s="695"/>
      <c r="C20" s="696"/>
      <c r="D20" s="696"/>
      <c r="E20" s="720"/>
    </row>
    <row r="21" spans="1:5" s="679" customFormat="1" ht="15">
      <c r="A21" s="716" t="s">
        <v>47</v>
      </c>
      <c r="B21" s="693"/>
      <c r="C21" s="694"/>
      <c r="D21" s="694"/>
      <c r="E21" s="720"/>
    </row>
    <row r="22" spans="1:5" s="679" customFormat="1" ht="15">
      <c r="A22" s="718" t="s">
        <v>49</v>
      </c>
      <c r="B22" s="693"/>
      <c r="C22" s="694"/>
      <c r="D22" s="694"/>
      <c r="E22" s="720"/>
    </row>
    <row r="23" spans="1:5" s="679" customFormat="1" ht="15">
      <c r="A23" s="725" t="s">
        <v>52</v>
      </c>
      <c r="B23" s="714"/>
      <c r="C23" s="715"/>
      <c r="D23" s="715"/>
      <c r="E23" s="722"/>
    </row>
    <row r="24" spans="1:5" s="679" customFormat="1" ht="15">
      <c r="A24" s="242" t="s">
        <v>55</v>
      </c>
      <c r="B24" s="708" t="s">
        <v>616</v>
      </c>
      <c r="C24" s="709">
        <f>SUM(C19:C23)</f>
        <v>0</v>
      </c>
      <c r="D24" s="709">
        <f>SUM(D19:D23)</f>
        <v>0</v>
      </c>
      <c r="E24" s="710">
        <f>SUM(E19:E23)</f>
        <v>0</v>
      </c>
    </row>
    <row r="25" spans="1:5" s="679" customFormat="1" ht="27" customHeight="1">
      <c r="A25" s="726" t="s">
        <v>58</v>
      </c>
      <c r="B25" s="727" t="s">
        <v>617</v>
      </c>
      <c r="C25" s="728">
        <f>SUM(C24,C18,C16)</f>
        <v>0</v>
      </c>
      <c r="D25" s="728">
        <f>SUM(D24,D18,D16)</f>
        <v>0</v>
      </c>
      <c r="E25" s="729">
        <f>SUM(E24,E18,E16)</f>
        <v>0</v>
      </c>
    </row>
    <row r="28" spans="1:5" ht="15">
      <c r="A28" s="681"/>
      <c r="B28" s="682"/>
      <c r="C28" s="681"/>
      <c r="D28" s="681"/>
      <c r="E28" s="681"/>
    </row>
    <row r="29" spans="1:5" ht="15">
      <c r="A29" s="681"/>
      <c r="B29" s="682"/>
      <c r="C29" s="681"/>
      <c r="D29" s="681"/>
      <c r="E29" s="681"/>
    </row>
    <row r="30" spans="1:6" ht="15">
      <c r="A30" s="681"/>
      <c r="B30" s="682"/>
      <c r="C30" s="681"/>
      <c r="D30" s="681"/>
      <c r="E30" s="681"/>
      <c r="F30" s="683"/>
    </row>
    <row r="31" spans="1:5" ht="15">
      <c r="A31" s="681"/>
      <c r="B31" s="682"/>
      <c r="C31" s="681"/>
      <c r="D31" s="681"/>
      <c r="E31" s="681"/>
    </row>
    <row r="32" spans="1:5" ht="15">
      <c r="A32" s="681"/>
      <c r="B32" s="682"/>
      <c r="C32" s="681"/>
      <c r="D32" s="681"/>
      <c r="E32" s="681"/>
    </row>
    <row r="33" spans="1:5" ht="15">
      <c r="A33" s="681"/>
      <c r="B33" s="682"/>
      <c r="C33" s="681"/>
      <c r="D33" s="681"/>
      <c r="E33" s="681"/>
    </row>
    <row r="34" spans="1:5" ht="15">
      <c r="A34" s="681"/>
      <c r="B34" s="682"/>
      <c r="C34" s="681"/>
      <c r="D34" s="681"/>
      <c r="E34" s="681"/>
    </row>
    <row r="35" spans="1:5" ht="15">
      <c r="A35" s="681"/>
      <c r="B35" s="682"/>
      <c r="C35" s="681"/>
      <c r="D35" s="681"/>
      <c r="E35" s="681"/>
    </row>
    <row r="36" spans="1:5" ht="15">
      <c r="A36" s="681"/>
      <c r="B36" s="682"/>
      <c r="C36" s="681"/>
      <c r="D36" s="681"/>
      <c r="E36" s="681"/>
    </row>
    <row r="37" spans="1:5" ht="15">
      <c r="A37" s="681"/>
      <c r="B37" s="681"/>
      <c r="C37" s="681"/>
      <c r="D37" s="681"/>
      <c r="E37" s="681"/>
    </row>
    <row r="38" spans="1:5" ht="15">
      <c r="A38" s="681"/>
      <c r="B38" s="681"/>
      <c r="C38" s="681"/>
      <c r="D38" s="681"/>
      <c r="E38" s="681"/>
    </row>
    <row r="39" spans="1:5" ht="15">
      <c r="A39" s="681"/>
      <c r="B39" s="681"/>
      <c r="C39" s="681"/>
      <c r="D39" s="681"/>
      <c r="E39" s="681"/>
    </row>
    <row r="40" spans="1:5" ht="15">
      <c r="A40" s="681"/>
      <c r="B40" s="681"/>
      <c r="C40" s="681"/>
      <c r="D40" s="681"/>
      <c r="E40" s="681"/>
    </row>
    <row r="41" spans="1:5" ht="15">
      <c r="A41" s="681"/>
      <c r="B41" s="681"/>
      <c r="C41" s="681"/>
      <c r="D41" s="681"/>
      <c r="E41" s="681"/>
    </row>
    <row r="42" spans="1:5" ht="15">
      <c r="A42" s="681"/>
      <c r="B42" s="681"/>
      <c r="C42" s="681"/>
      <c r="D42" s="681"/>
      <c r="E42" s="681"/>
    </row>
    <row r="43" spans="1:5" ht="15">
      <c r="A43" s="681"/>
      <c r="B43" s="681"/>
      <c r="C43" s="681"/>
      <c r="D43" s="681"/>
      <c r="E43" s="681"/>
    </row>
    <row r="44" spans="1:5" ht="15">
      <c r="A44" s="681"/>
      <c r="B44" s="681"/>
      <c r="C44" s="681"/>
      <c r="D44" s="681"/>
      <c r="E44" s="681"/>
    </row>
  </sheetData>
  <sheetProtection/>
  <mergeCells count="1">
    <mergeCell ref="A1:E1"/>
  </mergeCells>
  <printOptions horizontalCentered="1"/>
  <pageMargins left="0.5118110236220472" right="0.7086614173228347" top="0.9448818897637796" bottom="0.7480314960629921" header="0.5118110236220472" footer="0.31496062992125984"/>
  <pageSetup firstPageNumber="53" useFirstPageNumber="1" fitToHeight="0" fitToWidth="1" horizontalDpi="600" verticalDpi="600" orientation="portrait" paperSize="9" scale="79" r:id="rId1"/>
  <headerFooter>
    <oddHeader>&amp;R&amp;"Times New Roman CE,Félkövér dőlt"&amp;11 18. melléklet a .../2017. (...)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G118"/>
  <sheetViews>
    <sheetView zoomScale="110" zoomScaleNormal="110" zoomScaleSheetLayoutView="100" zoomScalePageLayoutView="0" workbookViewId="0" topLeftCell="A1">
      <selection activeCell="F113" sqref="F113"/>
    </sheetView>
  </sheetViews>
  <sheetFormatPr defaultColWidth="9.00390625" defaultRowHeight="12.75"/>
  <cols>
    <col min="1" max="1" width="6.375" style="93" customWidth="1"/>
    <col min="2" max="2" width="76.375" style="93" customWidth="1"/>
    <col min="3" max="3" width="11.125" style="93" customWidth="1"/>
    <col min="4" max="4" width="18.00390625" style="94" bestFit="1" customWidth="1"/>
    <col min="5" max="5" width="15.625" style="1" bestFit="1" customWidth="1"/>
    <col min="6" max="6" width="23.375" style="1" bestFit="1" customWidth="1"/>
    <col min="7" max="16384" width="9.375" style="1" customWidth="1"/>
  </cols>
  <sheetData>
    <row r="1" spans="1:6" ht="60" customHeight="1">
      <c r="A1" s="1085" t="s">
        <v>672</v>
      </c>
      <c r="B1" s="1085"/>
      <c r="C1" s="1085"/>
      <c r="D1" s="1085"/>
      <c r="E1" s="1085"/>
      <c r="F1" s="1085"/>
    </row>
    <row r="2" spans="1:6" ht="15.75" customHeight="1">
      <c r="A2" s="1087" t="s">
        <v>0</v>
      </c>
      <c r="B2" s="1087"/>
      <c r="C2" s="1087"/>
      <c r="D2" s="1087"/>
      <c r="E2" s="1087"/>
      <c r="F2" s="1087"/>
    </row>
    <row r="3" spans="1:6" ht="15.75" customHeight="1">
      <c r="A3" s="1089"/>
      <c r="B3" s="1089"/>
      <c r="C3" s="2"/>
      <c r="D3" s="3"/>
      <c r="F3" s="3" t="s">
        <v>1</v>
      </c>
    </row>
    <row r="4" spans="1:6" ht="37.5" customHeight="1">
      <c r="A4" s="4" t="s">
        <v>2</v>
      </c>
      <c r="B4" s="5" t="s">
        <v>3</v>
      </c>
      <c r="C4" s="5" t="s">
        <v>4</v>
      </c>
      <c r="D4" s="910" t="s">
        <v>5</v>
      </c>
      <c r="E4" s="34" t="s">
        <v>733</v>
      </c>
      <c r="F4" s="241" t="s">
        <v>734</v>
      </c>
    </row>
    <row r="5" spans="1:6" s="7" customFormat="1" ht="12" customHeight="1">
      <c r="A5" s="4" t="s">
        <v>6</v>
      </c>
      <c r="B5" s="5" t="s">
        <v>7</v>
      </c>
      <c r="C5" s="5" t="s">
        <v>8</v>
      </c>
      <c r="D5" s="910" t="s">
        <v>9</v>
      </c>
      <c r="E5" s="923" t="s">
        <v>268</v>
      </c>
      <c r="F5" s="924" t="s">
        <v>467</v>
      </c>
    </row>
    <row r="6" spans="1:6" s="11" customFormat="1" ht="15.75" customHeight="1">
      <c r="A6" s="8" t="s">
        <v>10</v>
      </c>
      <c r="B6" s="9" t="s">
        <v>11</v>
      </c>
      <c r="C6" s="10" t="s">
        <v>12</v>
      </c>
      <c r="D6" s="911"/>
      <c r="E6" s="973"/>
      <c r="F6" s="974"/>
    </row>
    <row r="7" spans="1:6" s="11" customFormat="1" ht="15.75" customHeight="1">
      <c r="A7" s="12" t="s">
        <v>13</v>
      </c>
      <c r="B7" s="13" t="s">
        <v>14</v>
      </c>
      <c r="C7" s="14" t="s">
        <v>15</v>
      </c>
      <c r="D7" s="912">
        <v>14248763</v>
      </c>
      <c r="E7" s="920"/>
      <c r="F7" s="949">
        <v>14248763</v>
      </c>
    </row>
    <row r="8" spans="1:6" s="11" customFormat="1" ht="24" customHeight="1">
      <c r="A8" s="12" t="s">
        <v>16</v>
      </c>
      <c r="B8" s="13" t="s">
        <v>17</v>
      </c>
      <c r="C8" s="14" t="s">
        <v>18</v>
      </c>
      <c r="D8" s="912">
        <v>5117755</v>
      </c>
      <c r="E8" s="920"/>
      <c r="F8" s="949">
        <v>5117755</v>
      </c>
    </row>
    <row r="9" spans="1:6" s="11" customFormat="1" ht="15.75" customHeight="1">
      <c r="A9" s="12" t="s">
        <v>19</v>
      </c>
      <c r="B9" s="13" t="s">
        <v>20</v>
      </c>
      <c r="C9" s="14" t="s">
        <v>21</v>
      </c>
      <c r="D9" s="912">
        <v>1200000</v>
      </c>
      <c r="E9" s="920"/>
      <c r="F9" s="949">
        <v>1200000</v>
      </c>
    </row>
    <row r="10" spans="1:6" s="11" customFormat="1" ht="15.75" customHeight="1">
      <c r="A10" s="8" t="s">
        <v>22</v>
      </c>
      <c r="B10" s="13" t="s">
        <v>23</v>
      </c>
      <c r="C10" s="14" t="s">
        <v>24</v>
      </c>
      <c r="D10" s="912"/>
      <c r="E10" s="920">
        <v>106666</v>
      </c>
      <c r="F10" s="949">
        <v>106666</v>
      </c>
    </row>
    <row r="11" spans="1:6" s="11" customFormat="1" ht="15.75" customHeight="1">
      <c r="A11" s="12" t="s">
        <v>25</v>
      </c>
      <c r="B11" s="13" t="s">
        <v>26</v>
      </c>
      <c r="C11" s="14" t="s">
        <v>27</v>
      </c>
      <c r="D11" s="912"/>
      <c r="E11" s="920">
        <v>13482220</v>
      </c>
      <c r="F11" s="949">
        <v>13482220</v>
      </c>
    </row>
    <row r="12" spans="1:6" s="11" customFormat="1" ht="15.75" customHeight="1">
      <c r="A12" s="16" t="s">
        <v>28</v>
      </c>
      <c r="B12" s="17" t="s">
        <v>29</v>
      </c>
      <c r="C12" s="18" t="s">
        <v>30</v>
      </c>
      <c r="D12" s="913">
        <f>+D6+D7+D8+D9+D10+D11</f>
        <v>20566518</v>
      </c>
      <c r="E12" s="913">
        <f>+E6+E7+E8+E9+E10+E11</f>
        <v>13588886</v>
      </c>
      <c r="F12" s="19">
        <f>+F6+F7+F8+F9+F10+F11</f>
        <v>34155404</v>
      </c>
    </row>
    <row r="13" spans="1:6" s="11" customFormat="1" ht="15.75" customHeight="1">
      <c r="A13" s="12" t="s">
        <v>31</v>
      </c>
      <c r="B13" s="13" t="s">
        <v>755</v>
      </c>
      <c r="C13" s="14" t="s">
        <v>754</v>
      </c>
      <c r="D13" s="912"/>
      <c r="E13" s="920">
        <v>3255409</v>
      </c>
      <c r="F13" s="949">
        <v>3255409</v>
      </c>
    </row>
    <row r="14" spans="1:6" s="11" customFormat="1" ht="15.75" customHeight="1">
      <c r="A14" s="8" t="s">
        <v>32</v>
      </c>
      <c r="B14" s="13" t="s">
        <v>33</v>
      </c>
      <c r="C14" s="14" t="s">
        <v>34</v>
      </c>
      <c r="D14" s="912">
        <f>SUM(D15:D21)</f>
        <v>11300000</v>
      </c>
      <c r="E14" s="912">
        <f>SUM(E15:E21)</f>
        <v>196420</v>
      </c>
      <c r="F14" s="15">
        <f>SUM(F15:F21)</f>
        <v>11496420</v>
      </c>
    </row>
    <row r="15" spans="1:6" s="11" customFormat="1" ht="24" customHeight="1">
      <c r="A15" s="12" t="s">
        <v>35</v>
      </c>
      <c r="B15" s="20" t="s">
        <v>36</v>
      </c>
      <c r="C15" s="14" t="s">
        <v>34</v>
      </c>
      <c r="D15" s="1004"/>
      <c r="E15" s="920"/>
      <c r="F15" s="949"/>
    </row>
    <row r="16" spans="1:6" s="11" customFormat="1" ht="18.75" customHeight="1">
      <c r="A16" s="12" t="s">
        <v>37</v>
      </c>
      <c r="B16" s="21" t="s">
        <v>38</v>
      </c>
      <c r="C16" s="14" t="s">
        <v>34</v>
      </c>
      <c r="D16" s="1004"/>
      <c r="E16" s="920"/>
      <c r="F16" s="949"/>
    </row>
    <row r="17" spans="1:6" s="11" customFormat="1" ht="15.75" customHeight="1">
      <c r="A17" s="8" t="s">
        <v>39</v>
      </c>
      <c r="B17" s="21" t="s">
        <v>40</v>
      </c>
      <c r="C17" s="14" t="s">
        <v>34</v>
      </c>
      <c r="D17" s="1004"/>
      <c r="E17" s="920"/>
      <c r="F17" s="949"/>
    </row>
    <row r="18" spans="1:6" s="11" customFormat="1" ht="19.5" customHeight="1">
      <c r="A18" s="12" t="s">
        <v>41</v>
      </c>
      <c r="B18" s="21" t="s">
        <v>42</v>
      </c>
      <c r="C18" s="14" t="s">
        <v>34</v>
      </c>
      <c r="D18" s="1004"/>
      <c r="E18" s="920"/>
      <c r="F18" s="949"/>
    </row>
    <row r="19" spans="1:6" s="11" customFormat="1" ht="19.5" customHeight="1">
      <c r="A19" s="12" t="s">
        <v>43</v>
      </c>
      <c r="B19" s="21" t="s">
        <v>44</v>
      </c>
      <c r="C19" s="14" t="s">
        <v>34</v>
      </c>
      <c r="D19" s="914">
        <v>11300000</v>
      </c>
      <c r="E19" s="1021"/>
      <c r="F19" s="1022">
        <v>11300000</v>
      </c>
    </row>
    <row r="20" spans="1:6" s="11" customFormat="1" ht="30" customHeight="1">
      <c r="A20" s="8" t="s">
        <v>45</v>
      </c>
      <c r="B20" s="21" t="s">
        <v>739</v>
      </c>
      <c r="C20" s="14" t="s">
        <v>34</v>
      </c>
      <c r="D20" s="1004"/>
      <c r="E20" s="983">
        <v>196420</v>
      </c>
      <c r="F20" s="1001">
        <v>196420</v>
      </c>
    </row>
    <row r="21" spans="1:6" s="11" customFormat="1" ht="24.75" customHeight="1">
      <c r="A21" s="22" t="s">
        <v>47</v>
      </c>
      <c r="B21" s="21" t="s">
        <v>48</v>
      </c>
      <c r="C21" s="23" t="s">
        <v>34</v>
      </c>
      <c r="D21" s="1005"/>
      <c r="E21" s="978"/>
      <c r="F21" s="979"/>
    </row>
    <row r="22" spans="1:6" s="11" customFormat="1" ht="18" customHeight="1">
      <c r="A22" s="24" t="s">
        <v>49</v>
      </c>
      <c r="B22" s="25" t="s">
        <v>50</v>
      </c>
      <c r="C22" s="26" t="s">
        <v>51</v>
      </c>
      <c r="D22" s="925">
        <f>SUM(D12+D13+D14)</f>
        <v>31866518</v>
      </c>
      <c r="E22" s="1023">
        <f>SUM(E12+E13+E14)</f>
        <v>17040715</v>
      </c>
      <c r="F22" s="1024">
        <f>SUM(F12+F13+F14)</f>
        <v>48907233</v>
      </c>
    </row>
    <row r="23" spans="1:6" s="11" customFormat="1" ht="15.75" customHeight="1">
      <c r="A23" s="8" t="s">
        <v>52</v>
      </c>
      <c r="B23" s="28" t="s">
        <v>53</v>
      </c>
      <c r="C23" s="10" t="s">
        <v>54</v>
      </c>
      <c r="D23" s="1006"/>
      <c r="E23" s="981">
        <v>68000000</v>
      </c>
      <c r="F23" s="982">
        <v>68000000</v>
      </c>
    </row>
    <row r="24" spans="1:6" s="11" customFormat="1" ht="15.75" customHeight="1">
      <c r="A24" s="12" t="s">
        <v>55</v>
      </c>
      <c r="B24" s="29" t="s">
        <v>56</v>
      </c>
      <c r="C24" s="14" t="s">
        <v>57</v>
      </c>
      <c r="D24" s="1007">
        <f>SUM(D25:D30)</f>
        <v>0</v>
      </c>
      <c r="E24" s="920">
        <v>19886601</v>
      </c>
      <c r="F24" s="949">
        <v>19886601</v>
      </c>
    </row>
    <row r="25" spans="1:6" s="11" customFormat="1" ht="15.75" customHeight="1">
      <c r="A25" s="12" t="s">
        <v>58</v>
      </c>
      <c r="B25" s="20" t="s">
        <v>59</v>
      </c>
      <c r="C25" s="14" t="s">
        <v>57</v>
      </c>
      <c r="D25" s="1007"/>
      <c r="E25" s="920"/>
      <c r="F25" s="949"/>
    </row>
    <row r="26" spans="1:6" s="11" customFormat="1" ht="25.5">
      <c r="A26" s="8" t="s">
        <v>60</v>
      </c>
      <c r="B26" s="30" t="s">
        <v>61</v>
      </c>
      <c r="C26" s="14" t="s">
        <v>57</v>
      </c>
      <c r="D26" s="1007"/>
      <c r="E26" s="1070">
        <v>19886601</v>
      </c>
      <c r="F26" s="1068">
        <v>19886601</v>
      </c>
    </row>
    <row r="27" spans="1:6" s="11" customFormat="1" ht="15.75" customHeight="1">
      <c r="A27" s="12" t="s">
        <v>62</v>
      </c>
      <c r="B27" s="30" t="s">
        <v>63</v>
      </c>
      <c r="C27" s="14" t="s">
        <v>57</v>
      </c>
      <c r="D27" s="1007"/>
      <c r="E27" s="920"/>
      <c r="F27" s="949"/>
    </row>
    <row r="28" spans="1:6" s="11" customFormat="1" ht="15.75" customHeight="1">
      <c r="A28" s="12" t="s">
        <v>64</v>
      </c>
      <c r="B28" s="30" t="s">
        <v>65</v>
      </c>
      <c r="C28" s="14" t="s">
        <v>57</v>
      </c>
      <c r="D28" s="1007"/>
      <c r="E28" s="920"/>
      <c r="F28" s="949"/>
    </row>
    <row r="29" spans="1:6" s="11" customFormat="1" ht="25.5">
      <c r="A29" s="8" t="s">
        <v>66</v>
      </c>
      <c r="B29" s="30" t="s">
        <v>67</v>
      </c>
      <c r="C29" s="14" t="s">
        <v>57</v>
      </c>
      <c r="D29" s="1007"/>
      <c r="E29" s="920"/>
      <c r="F29" s="949"/>
    </row>
    <row r="30" spans="1:6" s="11" customFormat="1" ht="25.5">
      <c r="A30" s="22" t="s">
        <v>68</v>
      </c>
      <c r="B30" s="31" t="s">
        <v>69</v>
      </c>
      <c r="C30" s="23" t="s">
        <v>57</v>
      </c>
      <c r="D30" s="927"/>
      <c r="E30" s="978"/>
      <c r="F30" s="979"/>
    </row>
    <row r="31" spans="1:6" s="11" customFormat="1" ht="22.5" customHeight="1">
      <c r="A31" s="32" t="s">
        <v>70</v>
      </c>
      <c r="B31" s="33" t="s">
        <v>71</v>
      </c>
      <c r="C31" s="34" t="s">
        <v>72</v>
      </c>
      <c r="D31" s="931">
        <f>SUM(D23:D24)</f>
        <v>0</v>
      </c>
      <c r="E31" s="931">
        <f>SUM(E23:E24)</f>
        <v>87886601</v>
      </c>
      <c r="F31" s="623">
        <f>SUM(F23:F24)</f>
        <v>87886601</v>
      </c>
    </row>
    <row r="32" spans="1:6" s="11" customFormat="1" ht="14.25" customHeight="1">
      <c r="A32" s="35" t="s">
        <v>73</v>
      </c>
      <c r="B32" s="36" t="s">
        <v>74</v>
      </c>
      <c r="C32" s="37" t="s">
        <v>75</v>
      </c>
      <c r="D32" s="1008">
        <v>30000</v>
      </c>
      <c r="E32" s="1027"/>
      <c r="F32" s="1028">
        <v>30000</v>
      </c>
    </row>
    <row r="33" spans="1:6" s="11" customFormat="1" ht="14.25" customHeight="1">
      <c r="A33" s="12" t="s">
        <v>76</v>
      </c>
      <c r="B33" s="13" t="s">
        <v>77</v>
      </c>
      <c r="C33" s="14" t="s">
        <v>78</v>
      </c>
      <c r="D33" s="1007">
        <f>SUM(D34:D36)</f>
        <v>13500000</v>
      </c>
      <c r="E33" s="1029"/>
      <c r="F33" s="1030">
        <v>13500000</v>
      </c>
    </row>
    <row r="34" spans="1:6" s="11" customFormat="1" ht="14.25" customHeight="1">
      <c r="A34" s="12" t="s">
        <v>79</v>
      </c>
      <c r="B34" s="38" t="s">
        <v>80</v>
      </c>
      <c r="C34" s="39" t="s">
        <v>78</v>
      </c>
      <c r="D34" s="1019">
        <v>2500000</v>
      </c>
      <c r="E34" s="1031"/>
      <c r="F34" s="984">
        <v>2500000</v>
      </c>
    </row>
    <row r="35" spans="1:6" s="11" customFormat="1" ht="14.25" customHeight="1">
      <c r="A35" s="8" t="s">
        <v>81</v>
      </c>
      <c r="B35" s="40" t="s">
        <v>82</v>
      </c>
      <c r="C35" s="39" t="s">
        <v>78</v>
      </c>
      <c r="D35" s="1019">
        <v>10000000</v>
      </c>
      <c r="E35" s="1031"/>
      <c r="F35" s="984">
        <v>10000000</v>
      </c>
    </row>
    <row r="36" spans="1:6" s="11" customFormat="1" ht="14.25" customHeight="1">
      <c r="A36" s="8" t="s">
        <v>83</v>
      </c>
      <c r="B36" s="40" t="s">
        <v>84</v>
      </c>
      <c r="C36" s="39" t="s">
        <v>78</v>
      </c>
      <c r="D36" s="1019">
        <v>1000000</v>
      </c>
      <c r="E36" s="1031"/>
      <c r="F36" s="984">
        <v>1000000</v>
      </c>
    </row>
    <row r="37" spans="1:6" s="11" customFormat="1" ht="14.25" customHeight="1">
      <c r="A37" s="12" t="s">
        <v>85</v>
      </c>
      <c r="B37" s="41" t="s">
        <v>86</v>
      </c>
      <c r="C37" s="14" t="s">
        <v>87</v>
      </c>
      <c r="D37" s="1007">
        <f>SUM(D38:D39)</f>
        <v>40000000</v>
      </c>
      <c r="E37" s="1029"/>
      <c r="F37" s="1030">
        <v>40000000</v>
      </c>
    </row>
    <row r="38" spans="1:6" s="11" customFormat="1" ht="14.25" customHeight="1">
      <c r="A38" s="12" t="s">
        <v>88</v>
      </c>
      <c r="B38" s="42" t="s">
        <v>89</v>
      </c>
      <c r="C38" s="39" t="s">
        <v>87</v>
      </c>
      <c r="D38" s="1019">
        <v>40000000</v>
      </c>
      <c r="E38" s="1031"/>
      <c r="F38" s="984">
        <v>40000000</v>
      </c>
    </row>
    <row r="39" spans="1:6" s="11" customFormat="1" ht="14.25" customHeight="1">
      <c r="A39" s="8" t="s">
        <v>90</v>
      </c>
      <c r="B39" s="42" t="s">
        <v>91</v>
      </c>
      <c r="C39" s="39" t="s">
        <v>87</v>
      </c>
      <c r="D39" s="1019"/>
      <c r="E39" s="1031"/>
      <c r="F39" s="1032"/>
    </row>
    <row r="40" spans="1:6" s="11" customFormat="1" ht="17.25" customHeight="1">
      <c r="A40" s="8" t="s">
        <v>92</v>
      </c>
      <c r="B40" s="43" t="s">
        <v>93</v>
      </c>
      <c r="C40" s="14" t="s">
        <v>94</v>
      </c>
      <c r="D40" s="1007">
        <v>7200000</v>
      </c>
      <c r="E40" s="1029"/>
      <c r="F40" s="1030">
        <v>7200000</v>
      </c>
    </row>
    <row r="41" spans="1:6" s="11" customFormat="1" ht="17.25" customHeight="1">
      <c r="A41" s="12" t="s">
        <v>95</v>
      </c>
      <c r="B41" s="41" t="s">
        <v>96</v>
      </c>
      <c r="C41" s="14" t="s">
        <v>97</v>
      </c>
      <c r="D41" s="1007">
        <f>SUM(D42:D43)</f>
        <v>0</v>
      </c>
      <c r="E41" s="1029"/>
      <c r="F41" s="1030"/>
    </row>
    <row r="42" spans="1:6" s="11" customFormat="1" ht="14.25" customHeight="1">
      <c r="A42" s="12" t="s">
        <v>98</v>
      </c>
      <c r="B42" s="42" t="s">
        <v>99</v>
      </c>
      <c r="C42" s="39" t="s">
        <v>97</v>
      </c>
      <c r="D42" s="1007"/>
      <c r="E42" s="1029"/>
      <c r="F42" s="1030"/>
    </row>
    <row r="43" spans="1:6" s="11" customFormat="1" ht="14.25" customHeight="1">
      <c r="A43" s="8" t="s">
        <v>100</v>
      </c>
      <c r="B43" s="42" t="s">
        <v>101</v>
      </c>
      <c r="C43" s="39" t="s">
        <v>97</v>
      </c>
      <c r="D43" s="1007"/>
      <c r="E43" s="1029"/>
      <c r="F43" s="1030"/>
    </row>
    <row r="44" spans="1:6" s="11" customFormat="1" ht="14.25" customHeight="1">
      <c r="A44" s="44" t="s">
        <v>102</v>
      </c>
      <c r="B44" s="45" t="s">
        <v>103</v>
      </c>
      <c r="C44" s="46" t="s">
        <v>104</v>
      </c>
      <c r="D44" s="927">
        <v>80000</v>
      </c>
      <c r="E44" s="1033">
        <f>F44-D44</f>
        <v>9568178</v>
      </c>
      <c r="F44" s="1034">
        <v>9648178</v>
      </c>
    </row>
    <row r="45" spans="1:6" s="11" customFormat="1" ht="17.25" customHeight="1">
      <c r="A45" s="32" t="s">
        <v>105</v>
      </c>
      <c r="B45" s="33" t="s">
        <v>106</v>
      </c>
      <c r="C45" s="34" t="s">
        <v>107</v>
      </c>
      <c r="D45" s="928">
        <f>SUM(D44)+D40+D37+D33+D32</f>
        <v>60810000</v>
      </c>
      <c r="E45" s="931">
        <f>SUM(E44)+E40+E37+E33+E32</f>
        <v>9568178</v>
      </c>
      <c r="F45" s="623">
        <f>SUM(F44)+F40+F37+F33+F32</f>
        <v>70378178</v>
      </c>
    </row>
    <row r="46" spans="1:6" s="11" customFormat="1" ht="14.25" customHeight="1">
      <c r="A46" s="35" t="s">
        <v>108</v>
      </c>
      <c r="B46" s="47" t="s">
        <v>109</v>
      </c>
      <c r="C46" s="48" t="s">
        <v>110</v>
      </c>
      <c r="D46" s="1009">
        <v>1700000</v>
      </c>
      <c r="E46" s="1035"/>
      <c r="F46" s="1036">
        <v>1700000</v>
      </c>
    </row>
    <row r="47" spans="1:6" s="11" customFormat="1" ht="14.25" customHeight="1">
      <c r="A47" s="12" t="s">
        <v>111</v>
      </c>
      <c r="B47" s="29" t="s">
        <v>112</v>
      </c>
      <c r="C47" s="49" t="s">
        <v>113</v>
      </c>
      <c r="D47" s="1007"/>
      <c r="E47" s="1029"/>
      <c r="F47" s="1037"/>
    </row>
    <row r="48" spans="1:6" s="11" customFormat="1" ht="14.25" customHeight="1">
      <c r="A48" s="12" t="s">
        <v>114</v>
      </c>
      <c r="B48" s="29" t="s">
        <v>115</v>
      </c>
      <c r="C48" s="49" t="s">
        <v>116</v>
      </c>
      <c r="D48" s="1007"/>
      <c r="E48" s="1029"/>
      <c r="F48" s="1037"/>
    </row>
    <row r="49" spans="1:6" s="11" customFormat="1" ht="14.25" customHeight="1">
      <c r="A49" s="12" t="s">
        <v>117</v>
      </c>
      <c r="B49" s="29" t="s">
        <v>118</v>
      </c>
      <c r="C49" s="49" t="s">
        <v>119</v>
      </c>
      <c r="D49" s="1007">
        <v>2900000</v>
      </c>
      <c r="E49" s="1029"/>
      <c r="F49" s="1037">
        <v>2900000</v>
      </c>
    </row>
    <row r="50" spans="1:6" s="11" customFormat="1" ht="14.25" customHeight="1">
      <c r="A50" s="12" t="s">
        <v>120</v>
      </c>
      <c r="B50" s="29" t="s">
        <v>121</v>
      </c>
      <c r="C50" s="49" t="s">
        <v>122</v>
      </c>
      <c r="D50" s="1007">
        <v>3900000</v>
      </c>
      <c r="E50" s="1029"/>
      <c r="F50" s="1037">
        <v>3900000</v>
      </c>
    </row>
    <row r="51" spans="1:6" s="11" customFormat="1" ht="14.25" customHeight="1">
      <c r="A51" s="12" t="s">
        <v>123</v>
      </c>
      <c r="B51" s="29" t="s">
        <v>124</v>
      </c>
      <c r="C51" s="49" t="s">
        <v>125</v>
      </c>
      <c r="D51" s="1007">
        <v>1469000</v>
      </c>
      <c r="E51" s="1029"/>
      <c r="F51" s="1037">
        <v>1469000</v>
      </c>
    </row>
    <row r="52" spans="1:6" s="11" customFormat="1" ht="14.25" customHeight="1">
      <c r="A52" s="12" t="s">
        <v>126</v>
      </c>
      <c r="B52" s="29" t="s">
        <v>127</v>
      </c>
      <c r="C52" s="49" t="s">
        <v>128</v>
      </c>
      <c r="D52" s="1007"/>
      <c r="E52" s="1029"/>
      <c r="F52" s="1037"/>
    </row>
    <row r="53" spans="1:6" s="11" customFormat="1" ht="14.25" customHeight="1">
      <c r="A53" s="12" t="s">
        <v>129</v>
      </c>
      <c r="B53" s="29" t="s">
        <v>130</v>
      </c>
      <c r="C53" s="49" t="s">
        <v>131</v>
      </c>
      <c r="D53" s="1007"/>
      <c r="E53" s="1029"/>
      <c r="F53" s="1037"/>
    </row>
    <row r="54" spans="1:6" s="11" customFormat="1" ht="14.25" customHeight="1">
      <c r="A54" s="12" t="s">
        <v>132</v>
      </c>
      <c r="B54" s="29" t="s">
        <v>133</v>
      </c>
      <c r="C54" s="49" t="s">
        <v>134</v>
      </c>
      <c r="D54" s="1010"/>
      <c r="E54" s="1029"/>
      <c r="F54" s="1037"/>
    </row>
    <row r="55" spans="1:6" s="11" customFormat="1" ht="14.25" customHeight="1">
      <c r="A55" s="12" t="s">
        <v>135</v>
      </c>
      <c r="B55" s="29" t="s">
        <v>136</v>
      </c>
      <c r="C55" s="49" t="s">
        <v>137</v>
      </c>
      <c r="D55" s="1010"/>
      <c r="E55" s="1029"/>
      <c r="F55" s="1037"/>
    </row>
    <row r="56" spans="1:6" s="11" customFormat="1" ht="14.25" customHeight="1">
      <c r="A56" s="22" t="s">
        <v>138</v>
      </c>
      <c r="B56" s="50" t="s">
        <v>139</v>
      </c>
      <c r="C56" s="46" t="s">
        <v>140</v>
      </c>
      <c r="D56" s="1011"/>
      <c r="E56" s="1033"/>
      <c r="F56" s="1038"/>
    </row>
    <row r="57" spans="1:6" s="11" customFormat="1" ht="15.75" customHeight="1">
      <c r="A57" s="24" t="s">
        <v>141</v>
      </c>
      <c r="B57" s="51" t="s">
        <v>142</v>
      </c>
      <c r="C57" s="26" t="s">
        <v>143</v>
      </c>
      <c r="D57" s="1012">
        <f>SUM(D46:D56)</f>
        <v>9969000</v>
      </c>
      <c r="E57" s="935">
        <f>SUM(E46:E56)</f>
        <v>0</v>
      </c>
      <c r="F57" s="985">
        <f>SUM(F46:F56)</f>
        <v>9969000</v>
      </c>
    </row>
    <row r="58" spans="1:6" s="11" customFormat="1" ht="14.25" customHeight="1">
      <c r="A58" s="52" t="s">
        <v>144</v>
      </c>
      <c r="B58" s="28" t="s">
        <v>145</v>
      </c>
      <c r="C58" s="53" t="s">
        <v>146</v>
      </c>
      <c r="D58" s="1013"/>
      <c r="E58" s="1035"/>
      <c r="F58" s="1036"/>
    </row>
    <row r="59" spans="1:6" s="11" customFormat="1" ht="14.25" customHeight="1">
      <c r="A59" s="54" t="s">
        <v>147</v>
      </c>
      <c r="B59" s="29" t="s">
        <v>148</v>
      </c>
      <c r="C59" s="49" t="s">
        <v>149</v>
      </c>
      <c r="D59" s="1010"/>
      <c r="E59" s="1029"/>
      <c r="F59" s="1037"/>
    </row>
    <row r="60" spans="1:6" s="11" customFormat="1" ht="14.25" customHeight="1">
      <c r="A60" s="54" t="s">
        <v>150</v>
      </c>
      <c r="B60" s="29" t="s">
        <v>151</v>
      </c>
      <c r="C60" s="49" t="s">
        <v>152</v>
      </c>
      <c r="D60" s="1010"/>
      <c r="E60" s="1029"/>
      <c r="F60" s="1037"/>
    </row>
    <row r="61" spans="1:6" s="11" customFormat="1" ht="14.25" customHeight="1">
      <c r="A61" s="54" t="s">
        <v>153</v>
      </c>
      <c r="B61" s="29" t="s">
        <v>154</v>
      </c>
      <c r="C61" s="49" t="s">
        <v>155</v>
      </c>
      <c r="D61" s="1010"/>
      <c r="E61" s="1029"/>
      <c r="F61" s="1037"/>
    </row>
    <row r="62" spans="1:6" s="11" customFormat="1" ht="14.25" customHeight="1">
      <c r="A62" s="55" t="s">
        <v>156</v>
      </c>
      <c r="B62" s="50" t="s">
        <v>157</v>
      </c>
      <c r="C62" s="46" t="s">
        <v>158</v>
      </c>
      <c r="D62" s="1011"/>
      <c r="E62" s="1033"/>
      <c r="F62" s="1038"/>
    </row>
    <row r="63" spans="1:6" s="11" customFormat="1" ht="14.25" customHeight="1">
      <c r="A63" s="32" t="s">
        <v>159</v>
      </c>
      <c r="B63" s="51" t="s">
        <v>160</v>
      </c>
      <c r="C63" s="56" t="s">
        <v>161</v>
      </c>
      <c r="D63" s="1014">
        <f>SUM(D58:D62)</f>
        <v>0</v>
      </c>
      <c r="E63" s="1039"/>
      <c r="F63" s="1040"/>
    </row>
    <row r="64" spans="1:6" s="11" customFormat="1" ht="16.5" customHeight="1">
      <c r="A64" s="35" t="s">
        <v>162</v>
      </c>
      <c r="B64" s="57" t="s">
        <v>163</v>
      </c>
      <c r="C64" s="58" t="s">
        <v>164</v>
      </c>
      <c r="D64" s="1015"/>
      <c r="E64" s="1035"/>
      <c r="F64" s="1036"/>
    </row>
    <row r="65" spans="1:6" s="11" customFormat="1" ht="17.25" customHeight="1">
      <c r="A65" s="22" t="s">
        <v>165</v>
      </c>
      <c r="B65" s="50" t="s">
        <v>166</v>
      </c>
      <c r="C65" s="59" t="s">
        <v>167</v>
      </c>
      <c r="D65" s="1016"/>
      <c r="E65" s="1033"/>
      <c r="F65" s="1038"/>
    </row>
    <row r="66" spans="1:6" s="11" customFormat="1" ht="17.25" customHeight="1">
      <c r="A66" s="32" t="s">
        <v>168</v>
      </c>
      <c r="B66" s="25" t="s">
        <v>169</v>
      </c>
      <c r="C66" s="26" t="s">
        <v>170</v>
      </c>
      <c r="D66" s="925">
        <f>SUM(D64:D65)</f>
        <v>0</v>
      </c>
      <c r="E66" s="1039"/>
      <c r="F66" s="1040"/>
    </row>
    <row r="67" spans="1:6" s="11" customFormat="1" ht="16.5" customHeight="1">
      <c r="A67" s="8" t="s">
        <v>171</v>
      </c>
      <c r="B67" s="9" t="s">
        <v>172</v>
      </c>
      <c r="C67" s="10" t="s">
        <v>173</v>
      </c>
      <c r="D67" s="938"/>
      <c r="E67" s="1035"/>
      <c r="F67" s="1036"/>
    </row>
    <row r="68" spans="1:6" s="11" customFormat="1" ht="14.25" customHeight="1">
      <c r="A68" s="22" t="s">
        <v>174</v>
      </c>
      <c r="B68" s="50" t="s">
        <v>175</v>
      </c>
      <c r="C68" s="23" t="s">
        <v>176</v>
      </c>
      <c r="D68" s="939"/>
      <c r="E68" s="1033"/>
      <c r="F68" s="1038"/>
    </row>
    <row r="69" spans="1:6" s="11" customFormat="1" ht="15.75" customHeight="1">
      <c r="A69" s="22" t="s">
        <v>177</v>
      </c>
      <c r="B69" s="60" t="s">
        <v>178</v>
      </c>
      <c r="C69" s="61" t="s">
        <v>179</v>
      </c>
      <c r="D69" s="940">
        <f>SUM(D67:D68)</f>
        <v>0</v>
      </c>
      <c r="E69" s="1039"/>
      <c r="F69" s="1040"/>
    </row>
    <row r="70" spans="1:6" s="11" customFormat="1" ht="27" customHeight="1">
      <c r="A70" s="32" t="s">
        <v>180</v>
      </c>
      <c r="B70" s="51" t="s">
        <v>181</v>
      </c>
      <c r="C70" s="62" t="s">
        <v>182</v>
      </c>
      <c r="D70" s="928">
        <f>SUM(D22+D31+D45+D57+D63+D66+D69)</f>
        <v>102645518</v>
      </c>
      <c r="E70" s="931">
        <f>SUM(E22+E31+E45+E57+E63+E66+E69)</f>
        <v>114495494</v>
      </c>
      <c r="F70" s="623">
        <f>SUM(F22+F31+F45+F57+F63+F66+F69)</f>
        <v>217141012</v>
      </c>
    </row>
    <row r="71" spans="1:6" s="11" customFormat="1" ht="14.25" customHeight="1">
      <c r="A71" s="8" t="s">
        <v>183</v>
      </c>
      <c r="B71" s="9" t="s">
        <v>184</v>
      </c>
      <c r="C71" s="10" t="s">
        <v>185</v>
      </c>
      <c r="D71" s="1017"/>
      <c r="E71" s="1035"/>
      <c r="F71" s="1036"/>
    </row>
    <row r="72" spans="1:6" s="11" customFormat="1" ht="14.25" customHeight="1">
      <c r="A72" s="12" t="s">
        <v>186</v>
      </c>
      <c r="B72" s="13" t="s">
        <v>187</v>
      </c>
      <c r="C72" s="14" t="s">
        <v>188</v>
      </c>
      <c r="D72" s="1018">
        <f>SUM(D73:D74)</f>
        <v>0</v>
      </c>
      <c r="E72" s="942">
        <f>SUM(E73:E74)</f>
        <v>104658575</v>
      </c>
      <c r="F72" s="634">
        <f>SUM(F73:F74)</f>
        <v>104658575</v>
      </c>
    </row>
    <row r="73" spans="1:6" s="11" customFormat="1" ht="14.25" customHeight="1">
      <c r="A73" s="12" t="s">
        <v>189</v>
      </c>
      <c r="B73" s="63" t="s">
        <v>190</v>
      </c>
      <c r="C73" s="39" t="s">
        <v>191</v>
      </c>
      <c r="D73" s="1019"/>
      <c r="E73" s="1029">
        <v>104658575</v>
      </c>
      <c r="F73" s="1041">
        <v>104658575</v>
      </c>
    </row>
    <row r="74" spans="1:6" s="11" customFormat="1" ht="14.25" customHeight="1">
      <c r="A74" s="12" t="s">
        <v>192</v>
      </c>
      <c r="B74" s="63" t="s">
        <v>193</v>
      </c>
      <c r="C74" s="39" t="s">
        <v>194</v>
      </c>
      <c r="D74" s="1019"/>
      <c r="E74" s="1029"/>
      <c r="F74" s="1037"/>
    </row>
    <row r="75" spans="1:6" s="11" customFormat="1" ht="14.25" customHeight="1">
      <c r="A75" s="44" t="s">
        <v>195</v>
      </c>
      <c r="B75" s="828" t="s">
        <v>645</v>
      </c>
      <c r="C75" s="827" t="s">
        <v>646</v>
      </c>
      <c r="D75" s="1020"/>
      <c r="E75" s="1033"/>
      <c r="F75" s="1038"/>
    </row>
    <row r="76" spans="1:6" s="11" customFormat="1" ht="14.25" customHeight="1">
      <c r="A76" s="32" t="s">
        <v>198</v>
      </c>
      <c r="B76" s="65" t="s">
        <v>650</v>
      </c>
      <c r="C76" s="66" t="s">
        <v>197</v>
      </c>
      <c r="D76" s="928">
        <f>D71+D72+D75</f>
        <v>0</v>
      </c>
      <c r="E76" s="931">
        <f>E71+E72+E75</f>
        <v>104658575</v>
      </c>
      <c r="F76" s="623">
        <f>F71+F72+F75</f>
        <v>104658575</v>
      </c>
    </row>
    <row r="77" spans="1:6" s="11" customFormat="1" ht="33" customHeight="1">
      <c r="A77" s="32" t="s">
        <v>647</v>
      </c>
      <c r="B77" s="1025" t="s">
        <v>648</v>
      </c>
      <c r="C77" s="26" t="s">
        <v>649</v>
      </c>
      <c r="D77" s="928">
        <f>SUM(D76,D70)</f>
        <v>102645518</v>
      </c>
      <c r="E77" s="931">
        <f>SUM(E76,E70)</f>
        <v>219154069</v>
      </c>
      <c r="F77" s="623">
        <f>SUM(F76,F70)</f>
        <v>321799587</v>
      </c>
    </row>
    <row r="78" spans="1:4" ht="17.25" customHeight="1">
      <c r="A78" s="1087"/>
      <c r="B78" s="1087"/>
      <c r="C78" s="1087"/>
      <c r="D78" s="1087"/>
    </row>
    <row r="79" spans="1:4" s="67" customFormat="1" ht="16.5" customHeight="1">
      <c r="A79" s="1087" t="s">
        <v>200</v>
      </c>
      <c r="B79" s="1087"/>
      <c r="C79" s="1087"/>
      <c r="D79" s="1087"/>
    </row>
    <row r="80" spans="1:6" ht="37.5" customHeight="1">
      <c r="A80" s="4" t="s">
        <v>2</v>
      </c>
      <c r="B80" s="5" t="s">
        <v>201</v>
      </c>
      <c r="C80" s="5" t="s">
        <v>4</v>
      </c>
      <c r="D80" s="6" t="str">
        <f>+D4</f>
        <v>2017. évi eredeti előirányzat</v>
      </c>
      <c r="E80" s="34" t="s">
        <v>733</v>
      </c>
      <c r="F80" s="241" t="s">
        <v>734</v>
      </c>
    </row>
    <row r="81" spans="1:6" s="7" customFormat="1" ht="12" customHeight="1">
      <c r="A81" s="4" t="s">
        <v>6</v>
      </c>
      <c r="B81" s="5" t="s">
        <v>7</v>
      </c>
      <c r="C81" s="5" t="s">
        <v>8</v>
      </c>
      <c r="D81" s="6" t="s">
        <v>9</v>
      </c>
      <c r="E81" s="923" t="s">
        <v>268</v>
      </c>
      <c r="F81" s="924" t="s">
        <v>467</v>
      </c>
    </row>
    <row r="82" spans="1:6" ht="15.75" customHeight="1">
      <c r="A82" s="52" t="s">
        <v>10</v>
      </c>
      <c r="B82" s="68" t="s">
        <v>202</v>
      </c>
      <c r="C82" s="69" t="s">
        <v>203</v>
      </c>
      <c r="D82" s="609">
        <v>40375630</v>
      </c>
      <c r="E82" s="1042">
        <f>F82-D82</f>
        <v>19389383</v>
      </c>
      <c r="F82" s="1028">
        <v>59765013</v>
      </c>
    </row>
    <row r="83" spans="1:6" ht="15.75" customHeight="1">
      <c r="A83" s="54" t="s">
        <v>13</v>
      </c>
      <c r="B83" s="70" t="s">
        <v>204</v>
      </c>
      <c r="C83" s="71" t="s">
        <v>205</v>
      </c>
      <c r="D83" s="926">
        <v>8882639</v>
      </c>
      <c r="E83" s="1042">
        <f>F83-D83</f>
        <v>2500000</v>
      </c>
      <c r="F83" s="1030">
        <v>11382639</v>
      </c>
    </row>
    <row r="84" spans="1:6" ht="15.75" customHeight="1">
      <c r="A84" s="54" t="s">
        <v>16</v>
      </c>
      <c r="B84" s="70" t="s">
        <v>206</v>
      </c>
      <c r="C84" s="71" t="s">
        <v>207</v>
      </c>
      <c r="D84" s="926">
        <v>29442249</v>
      </c>
      <c r="E84" s="1042">
        <f>F84-D84</f>
        <v>79338311</v>
      </c>
      <c r="F84" s="1030">
        <v>108780560</v>
      </c>
    </row>
    <row r="85" spans="1:6" ht="15.75" customHeight="1">
      <c r="A85" s="52" t="s">
        <v>19</v>
      </c>
      <c r="B85" s="70" t="s">
        <v>208</v>
      </c>
      <c r="C85" s="71" t="s">
        <v>209</v>
      </c>
      <c r="D85" s="926">
        <v>2945000</v>
      </c>
      <c r="E85" s="1042"/>
      <c r="F85" s="1030">
        <v>2945000</v>
      </c>
    </row>
    <row r="86" spans="1:6" ht="15.75" customHeight="1">
      <c r="A86" s="54" t="s">
        <v>22</v>
      </c>
      <c r="B86" s="70" t="s">
        <v>210</v>
      </c>
      <c r="C86" s="71" t="s">
        <v>211</v>
      </c>
      <c r="D86" s="926">
        <f>SUM(D87:D93)</f>
        <v>21000000</v>
      </c>
      <c r="E86" s="1042">
        <f>F86-D86</f>
        <v>97669988</v>
      </c>
      <c r="F86" s="1030">
        <v>118669988</v>
      </c>
    </row>
    <row r="87" spans="1:6" ht="15.75" customHeight="1">
      <c r="A87" s="54" t="s">
        <v>25</v>
      </c>
      <c r="B87" s="70" t="s">
        <v>212</v>
      </c>
      <c r="C87" s="71" t="s">
        <v>213</v>
      </c>
      <c r="D87" s="926"/>
      <c r="E87" s="1042"/>
      <c r="F87" s="1030"/>
    </row>
    <row r="88" spans="1:6" ht="15.75" customHeight="1">
      <c r="A88" s="54" t="s">
        <v>28</v>
      </c>
      <c r="B88" s="72" t="s">
        <v>214</v>
      </c>
      <c r="C88" s="103" t="s">
        <v>215</v>
      </c>
      <c r="D88" s="943"/>
      <c r="E88" s="1042"/>
      <c r="F88" s="1030"/>
    </row>
    <row r="89" spans="1:6" ht="15.75" customHeight="1">
      <c r="A89" s="52" t="s">
        <v>31</v>
      </c>
      <c r="B89" s="72" t="s">
        <v>216</v>
      </c>
      <c r="C89" s="103" t="s">
        <v>217</v>
      </c>
      <c r="D89" s="943"/>
      <c r="E89" s="1042"/>
      <c r="F89" s="1030"/>
    </row>
    <row r="90" spans="1:6" ht="15.75" customHeight="1">
      <c r="A90" s="54" t="s">
        <v>32</v>
      </c>
      <c r="B90" s="73" t="s">
        <v>218</v>
      </c>
      <c r="C90" s="103" t="s">
        <v>219</v>
      </c>
      <c r="D90" s="944">
        <v>11000000</v>
      </c>
      <c r="E90" s="1031"/>
      <c r="F90" s="1032">
        <v>11000000</v>
      </c>
    </row>
    <row r="91" spans="1:6" ht="15.75" customHeight="1">
      <c r="A91" s="54" t="s">
        <v>35</v>
      </c>
      <c r="B91" s="72" t="s">
        <v>220</v>
      </c>
      <c r="C91" s="103" t="s">
        <v>221</v>
      </c>
      <c r="D91" s="943"/>
      <c r="E91" s="1031"/>
      <c r="F91" s="1032"/>
    </row>
    <row r="92" spans="1:6" ht="15.75" customHeight="1">
      <c r="A92" s="54" t="s">
        <v>37</v>
      </c>
      <c r="B92" s="72" t="s">
        <v>222</v>
      </c>
      <c r="C92" s="103" t="s">
        <v>223</v>
      </c>
      <c r="D92" s="944"/>
      <c r="E92" s="1031">
        <v>2471000</v>
      </c>
      <c r="F92" s="999">
        <v>2471000</v>
      </c>
    </row>
    <row r="93" spans="1:6" ht="15.75" customHeight="1">
      <c r="A93" s="52" t="s">
        <v>39</v>
      </c>
      <c r="B93" s="72" t="s">
        <v>224</v>
      </c>
      <c r="C93" s="103" t="s">
        <v>225</v>
      </c>
      <c r="D93" s="943">
        <f>SUM(D94:D95)</f>
        <v>10000000</v>
      </c>
      <c r="E93" s="1031">
        <f>F93-D93</f>
        <v>95198988</v>
      </c>
      <c r="F93" s="1032">
        <v>105198988</v>
      </c>
    </row>
    <row r="94" spans="1:6" ht="15.75" customHeight="1">
      <c r="A94" s="54" t="s">
        <v>41</v>
      </c>
      <c r="B94" s="72" t="s">
        <v>226</v>
      </c>
      <c r="C94" s="74" t="s">
        <v>225</v>
      </c>
      <c r="D94" s="943">
        <v>9000000</v>
      </c>
      <c r="E94" s="1031">
        <f>F94-D94</f>
        <v>95198988</v>
      </c>
      <c r="F94" s="1032">
        <v>104198988</v>
      </c>
    </row>
    <row r="95" spans="1:6" ht="15.75" customHeight="1">
      <c r="A95" s="55" t="s">
        <v>43</v>
      </c>
      <c r="B95" s="75" t="s">
        <v>227</v>
      </c>
      <c r="C95" s="76" t="s">
        <v>225</v>
      </c>
      <c r="D95" s="945">
        <v>1000000</v>
      </c>
      <c r="E95" s="1031"/>
      <c r="F95" s="1075">
        <v>1000000</v>
      </c>
    </row>
    <row r="96" spans="1:6" ht="15.75" customHeight="1">
      <c r="A96" s="77" t="s">
        <v>45</v>
      </c>
      <c r="B96" s="78" t="s">
        <v>461</v>
      </c>
      <c r="C96" s="34" t="s">
        <v>228</v>
      </c>
      <c r="D96" s="935">
        <f>SUM(D82:D86)</f>
        <v>102645518</v>
      </c>
      <c r="E96" s="935">
        <f>SUM(E82:E86)</f>
        <v>198897682</v>
      </c>
      <c r="F96" s="985">
        <f>SUM(F82:F86)</f>
        <v>301543200</v>
      </c>
    </row>
    <row r="97" spans="1:6" ht="16.5" customHeight="1">
      <c r="A97" s="52" t="s">
        <v>47</v>
      </c>
      <c r="B97" s="68" t="s">
        <v>229</v>
      </c>
      <c r="C97" s="69" t="s">
        <v>230</v>
      </c>
      <c r="D97" s="609"/>
      <c r="E97" s="1044">
        <v>8685438</v>
      </c>
      <c r="F97" s="1028">
        <v>8685438</v>
      </c>
    </row>
    <row r="98" spans="1:6" ht="16.5" customHeight="1">
      <c r="A98" s="54" t="s">
        <v>49</v>
      </c>
      <c r="B98" s="70" t="s">
        <v>231</v>
      </c>
      <c r="C98" s="71" t="s">
        <v>232</v>
      </c>
      <c r="D98" s="926"/>
      <c r="E98" s="1042">
        <v>11210162</v>
      </c>
      <c r="F98" s="1030">
        <v>11210162</v>
      </c>
    </row>
    <row r="99" spans="1:6" ht="16.5" customHeight="1">
      <c r="A99" s="52" t="s">
        <v>52</v>
      </c>
      <c r="B99" s="13" t="s">
        <v>233</v>
      </c>
      <c r="C99" s="14" t="s">
        <v>234</v>
      </c>
      <c r="D99" s="926">
        <f>SUM(D100:D105)</f>
        <v>0</v>
      </c>
      <c r="E99" s="1042"/>
      <c r="F99" s="1030"/>
    </row>
    <row r="100" spans="1:6" ht="16.5" customHeight="1">
      <c r="A100" s="54" t="s">
        <v>55</v>
      </c>
      <c r="B100" s="70" t="s">
        <v>235</v>
      </c>
      <c r="C100" s="14" t="s">
        <v>236</v>
      </c>
      <c r="D100" s="926"/>
      <c r="E100" s="1042"/>
      <c r="F100" s="1030"/>
    </row>
    <row r="101" spans="1:6" ht="16.5" customHeight="1">
      <c r="A101" s="52" t="s">
        <v>58</v>
      </c>
      <c r="B101" s="79" t="s">
        <v>216</v>
      </c>
      <c r="C101" s="14" t="s">
        <v>237</v>
      </c>
      <c r="D101" s="926"/>
      <c r="E101" s="1042"/>
      <c r="F101" s="1030"/>
    </row>
    <row r="102" spans="1:6" ht="16.5" customHeight="1">
      <c r="A102" s="54" t="s">
        <v>60</v>
      </c>
      <c r="B102" s="79" t="s">
        <v>238</v>
      </c>
      <c r="C102" s="14" t="s">
        <v>239</v>
      </c>
      <c r="D102" s="926"/>
      <c r="E102" s="1042"/>
      <c r="F102" s="1030"/>
    </row>
    <row r="103" spans="1:6" ht="16.5" customHeight="1">
      <c r="A103" s="52" t="s">
        <v>62</v>
      </c>
      <c r="B103" s="79" t="s">
        <v>240</v>
      </c>
      <c r="C103" s="14" t="s">
        <v>241</v>
      </c>
      <c r="D103" s="926"/>
      <c r="E103" s="1042"/>
      <c r="F103" s="1030"/>
    </row>
    <row r="104" spans="1:6" ht="16.5" customHeight="1">
      <c r="A104" s="54" t="s">
        <v>64</v>
      </c>
      <c r="B104" s="79" t="s">
        <v>242</v>
      </c>
      <c r="C104" s="14" t="s">
        <v>243</v>
      </c>
      <c r="D104" s="926"/>
      <c r="E104" s="1042"/>
      <c r="F104" s="1030"/>
    </row>
    <row r="105" spans="1:6" ht="16.5" customHeight="1">
      <c r="A105" s="80" t="s">
        <v>66</v>
      </c>
      <c r="B105" s="81" t="s">
        <v>244</v>
      </c>
      <c r="C105" s="14" t="s">
        <v>245</v>
      </c>
      <c r="D105" s="930"/>
      <c r="E105" s="1043"/>
      <c r="F105" s="1034"/>
    </row>
    <row r="106" spans="1:6" ht="16.5" customHeight="1">
      <c r="A106" s="77" t="s">
        <v>68</v>
      </c>
      <c r="B106" s="78" t="s">
        <v>460</v>
      </c>
      <c r="C106" s="34" t="s">
        <v>246</v>
      </c>
      <c r="D106" s="931">
        <f>+D97+D98+D99</f>
        <v>0</v>
      </c>
      <c r="E106" s="931">
        <f>+E97+E98+E99</f>
        <v>19895600</v>
      </c>
      <c r="F106" s="623">
        <f>+F97+F98+F99</f>
        <v>19895600</v>
      </c>
    </row>
    <row r="107" spans="1:6" ht="16.5" customHeight="1">
      <c r="A107" s="82" t="s">
        <v>70</v>
      </c>
      <c r="B107" s="51" t="s">
        <v>247</v>
      </c>
      <c r="C107" s="34" t="s">
        <v>248</v>
      </c>
      <c r="D107" s="946">
        <f>SUM(D96+D106)</f>
        <v>102645518</v>
      </c>
      <c r="E107" s="946">
        <f>SUM(E96+E106)</f>
        <v>218793282</v>
      </c>
      <c r="F107" s="1026">
        <f>SUM(F96+F106)</f>
        <v>321438800</v>
      </c>
    </row>
    <row r="108" spans="1:6" ht="16.5" customHeight="1">
      <c r="A108" s="83" t="s">
        <v>73</v>
      </c>
      <c r="B108" s="84" t="s">
        <v>249</v>
      </c>
      <c r="C108" s="85" t="s">
        <v>250</v>
      </c>
      <c r="D108" s="947"/>
      <c r="E108" s="1045"/>
      <c r="F108" s="1046"/>
    </row>
    <row r="109" spans="1:6" ht="16.5" customHeight="1">
      <c r="A109" s="54" t="s">
        <v>76</v>
      </c>
      <c r="B109" s="86" t="s">
        <v>251</v>
      </c>
      <c r="C109" s="71" t="s">
        <v>252</v>
      </c>
      <c r="D109" s="926"/>
      <c r="E109" s="1042"/>
      <c r="F109" s="1030"/>
    </row>
    <row r="110" spans="1:6" ht="16.5" customHeight="1">
      <c r="A110" s="87" t="s">
        <v>79</v>
      </c>
      <c r="B110" s="86" t="s">
        <v>253</v>
      </c>
      <c r="C110" s="71" t="s">
        <v>254</v>
      </c>
      <c r="D110" s="926"/>
      <c r="E110" s="993">
        <v>360787</v>
      </c>
      <c r="F110" s="994">
        <v>360787</v>
      </c>
    </row>
    <row r="111" spans="1:6" ht="16.5" customHeight="1">
      <c r="A111" s="54" t="s">
        <v>81</v>
      </c>
      <c r="B111" s="86" t="s">
        <v>255</v>
      </c>
      <c r="C111" s="71" t="s">
        <v>256</v>
      </c>
      <c r="D111" s="926"/>
      <c r="E111" s="1043"/>
      <c r="F111" s="1034"/>
    </row>
    <row r="112" spans="1:7" ht="16.5" customHeight="1">
      <c r="A112" s="88" t="s">
        <v>83</v>
      </c>
      <c r="B112" s="33" t="s">
        <v>257</v>
      </c>
      <c r="C112" s="34" t="s">
        <v>258</v>
      </c>
      <c r="D112" s="948">
        <f>SUM(D108:D111)</f>
        <v>0</v>
      </c>
      <c r="E112" s="948">
        <f>SUM(E108:E111)</f>
        <v>360787</v>
      </c>
      <c r="F112" s="641">
        <f>SUM(F108:F111)</f>
        <v>360787</v>
      </c>
      <c r="G112" s="90"/>
    </row>
    <row r="113" spans="1:6" s="11" customFormat="1" ht="16.5" customHeight="1">
      <c r="A113" s="91">
        <v>32</v>
      </c>
      <c r="B113" s="25" t="s">
        <v>259</v>
      </c>
      <c r="C113" s="92" t="s">
        <v>260</v>
      </c>
      <c r="D113" s="948">
        <f>D107+D112</f>
        <v>102645518</v>
      </c>
      <c r="E113" s="948">
        <f>E107+E112</f>
        <v>219154069</v>
      </c>
      <c r="F113" s="641">
        <f>F107+F112</f>
        <v>321799587</v>
      </c>
    </row>
    <row r="114" ht="16.5" customHeight="1"/>
    <row r="115" spans="1:4" ht="30.75" customHeight="1">
      <c r="A115" s="1088" t="s">
        <v>261</v>
      </c>
      <c r="B115" s="1088"/>
      <c r="C115" s="1088"/>
      <c r="D115" s="1088"/>
    </row>
    <row r="116" spans="1:4" ht="15" customHeight="1">
      <c r="A116" s="1089"/>
      <c r="B116" s="1089"/>
      <c r="C116" s="2"/>
      <c r="D116" s="95"/>
    </row>
    <row r="117" spans="1:6" ht="29.25" customHeight="1">
      <c r="A117" s="96">
        <v>1</v>
      </c>
      <c r="B117" s="97" t="s">
        <v>262</v>
      </c>
      <c r="C117" s="98"/>
      <c r="D117" s="1048">
        <f>D70-D107</f>
        <v>0</v>
      </c>
      <c r="E117" s="1048">
        <f>E70-E107</f>
        <v>-104297788</v>
      </c>
      <c r="F117" s="1049">
        <f>F70-F107</f>
        <v>-104297788</v>
      </c>
    </row>
    <row r="118" spans="1:6" ht="40.5" customHeight="1">
      <c r="A118" s="99" t="s">
        <v>13</v>
      </c>
      <c r="B118" s="100" t="s">
        <v>263</v>
      </c>
      <c r="C118" s="101"/>
      <c r="D118" s="1047">
        <f>D76-D112</f>
        <v>0</v>
      </c>
      <c r="E118" s="1047">
        <f>E76-E112</f>
        <v>104297788</v>
      </c>
      <c r="F118" s="102">
        <f>F76-F112</f>
        <v>104297788</v>
      </c>
    </row>
  </sheetData>
  <sheetProtection/>
  <mergeCells count="7">
    <mergeCell ref="A116:B116"/>
    <mergeCell ref="A3:B3"/>
    <mergeCell ref="A78:D78"/>
    <mergeCell ref="A79:D79"/>
    <mergeCell ref="A115:D115"/>
    <mergeCell ref="A1:F1"/>
    <mergeCell ref="A2:F2"/>
  </mergeCells>
  <printOptions horizontalCentered="1"/>
  <pageMargins left="0.3937007874015748" right="0.31496062992125984" top="0.5905511811023623" bottom="0.4724409448818898" header="0.35433070866141736" footer="0.31496062992125984"/>
  <pageSetup fitToHeight="2" horizontalDpi="600" verticalDpi="600" orientation="portrait" paperSize="9" scale="70" r:id="rId1"/>
  <headerFooter alignWithMargins="0">
    <oddHeader>&amp;R&amp;"Times New Roman CE,Félkövér dőlt"&amp;11 1.2 melléklet a ..../2017. (.......)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G23"/>
  <sheetViews>
    <sheetView zoomScaleSheetLayoutView="100" zoomScalePageLayoutView="0" workbookViewId="0" topLeftCell="A1">
      <selection activeCell="D22" sqref="D22"/>
    </sheetView>
  </sheetViews>
  <sheetFormatPr defaultColWidth="9.00390625" defaultRowHeight="12.75"/>
  <cols>
    <col min="1" max="1" width="7.00390625" style="105" customWidth="1"/>
    <col min="2" max="2" width="58.00390625" style="106" customWidth="1"/>
    <col min="3" max="4" width="18.375" style="105" customWidth="1"/>
    <col min="5" max="5" width="56.00390625" style="105" customWidth="1"/>
    <col min="6" max="6" width="19.125" style="105" customWidth="1"/>
    <col min="7" max="7" width="18.375" style="105" customWidth="1"/>
    <col min="8" max="16384" width="9.375" style="105" customWidth="1"/>
  </cols>
  <sheetData>
    <row r="1" spans="1:7" ht="44.25" customHeight="1">
      <c r="A1" s="1090" t="s">
        <v>673</v>
      </c>
      <c r="B1" s="1090"/>
      <c r="C1" s="1090"/>
      <c r="D1" s="1090"/>
      <c r="E1" s="1090"/>
      <c r="F1" s="1090"/>
      <c r="G1" s="104"/>
    </row>
    <row r="2" ht="12.75">
      <c r="G2" s="107" t="s">
        <v>1</v>
      </c>
    </row>
    <row r="3" spans="1:7" ht="18" customHeight="1">
      <c r="A3" s="1091" t="s">
        <v>2</v>
      </c>
      <c r="B3" s="1093" t="s">
        <v>264</v>
      </c>
      <c r="C3" s="1094"/>
      <c r="D3" s="1095"/>
      <c r="E3" s="1093" t="s">
        <v>265</v>
      </c>
      <c r="F3" s="1094"/>
      <c r="G3" s="1095"/>
    </row>
    <row r="4" spans="1:7" s="110" customFormat="1" ht="47.25" customHeight="1">
      <c r="A4" s="1092"/>
      <c r="B4" s="108" t="s">
        <v>266</v>
      </c>
      <c r="C4" s="109" t="s">
        <v>267</v>
      </c>
      <c r="D4" s="241" t="s">
        <v>734</v>
      </c>
      <c r="E4" s="108" t="s">
        <v>266</v>
      </c>
      <c r="F4" s="109" t="str">
        <f>+C4</f>
        <v>2017. évi előirányzat</v>
      </c>
      <c r="G4" s="241" t="s">
        <v>734</v>
      </c>
    </row>
    <row r="5" spans="1:7" s="113" customFormat="1" ht="12" customHeight="1">
      <c r="A5" s="111" t="s">
        <v>6</v>
      </c>
      <c r="B5" s="111" t="s">
        <v>7</v>
      </c>
      <c r="C5" s="112" t="s">
        <v>8</v>
      </c>
      <c r="D5" s="111" t="s">
        <v>9</v>
      </c>
      <c r="E5" s="111" t="s">
        <v>268</v>
      </c>
      <c r="F5" s="112" t="s">
        <v>467</v>
      </c>
      <c r="G5" s="1051" t="s">
        <v>737</v>
      </c>
    </row>
    <row r="6" spans="1:7" ht="18.75" customHeight="1">
      <c r="A6" s="114" t="s">
        <v>10</v>
      </c>
      <c r="B6" s="825" t="s">
        <v>462</v>
      </c>
      <c r="C6" s="115">
        <f>'1.1.sz.mell.'!D12</f>
        <v>20566518</v>
      </c>
      <c r="D6" s="1054">
        <v>34155404</v>
      </c>
      <c r="E6" s="825" t="str">
        <f>'1.1.sz.mell.'!B82</f>
        <v>Személyi  juttatások</v>
      </c>
      <c r="F6" s="115">
        <f>'1.1.sz.mell.'!D82</f>
        <v>40375630</v>
      </c>
      <c r="G6" s="1061">
        <v>59765013</v>
      </c>
    </row>
    <row r="7" spans="1:7" ht="15.75" customHeight="1">
      <c r="A7" s="116" t="s">
        <v>13</v>
      </c>
      <c r="B7" s="826" t="s">
        <v>557</v>
      </c>
      <c r="C7" s="117">
        <f>'1.1.sz.mell.'!D13+'1.1.sz.mell.'!D14</f>
        <v>11300000</v>
      </c>
      <c r="D7" s="949">
        <v>14751829</v>
      </c>
      <c r="E7" s="825" t="str">
        <f>'1.1.sz.mell.'!B83</f>
        <v>Munkaadókat terhelő járulékok és szociális hozzájárulási adó</v>
      </c>
      <c r="F7" s="118">
        <f>'1.1.sz.mell.'!D83</f>
        <v>8882639</v>
      </c>
      <c r="G7" s="1030">
        <v>11382639</v>
      </c>
    </row>
    <row r="8" spans="1:7" ht="15.75" customHeight="1">
      <c r="A8" s="116" t="s">
        <v>16</v>
      </c>
      <c r="B8" s="826" t="s">
        <v>106</v>
      </c>
      <c r="C8" s="118">
        <f>'1.1.sz.mell.'!D45</f>
        <v>60810000</v>
      </c>
      <c r="D8" s="128">
        <v>70378178</v>
      </c>
      <c r="E8" s="825" t="str">
        <f>'1.1.sz.mell.'!B84</f>
        <v>Dologi  kiadások</v>
      </c>
      <c r="F8" s="118">
        <f>'1.1.sz.mell.'!D84</f>
        <v>29442249</v>
      </c>
      <c r="G8" s="1030">
        <v>108780560</v>
      </c>
    </row>
    <row r="9" spans="1:7" ht="15.75" customHeight="1">
      <c r="A9" s="116" t="s">
        <v>19</v>
      </c>
      <c r="B9" s="826" t="s">
        <v>451</v>
      </c>
      <c r="C9" s="118">
        <f>'1.1.sz.mell.'!D57</f>
        <v>9969000</v>
      </c>
      <c r="D9" s="128">
        <v>9969000</v>
      </c>
      <c r="E9" s="825" t="str">
        <f>'1.1.sz.mell.'!B85</f>
        <v>Ellátottak pénzbeli juttatásai</v>
      </c>
      <c r="F9" s="118">
        <f>'1.1.sz.mell.'!D85</f>
        <v>2945000</v>
      </c>
      <c r="G9" s="1030">
        <v>2945000</v>
      </c>
    </row>
    <row r="10" spans="1:7" ht="15.75" customHeight="1">
      <c r="A10" s="116" t="s">
        <v>22</v>
      </c>
      <c r="B10" s="826" t="s">
        <v>418</v>
      </c>
      <c r="C10" s="118">
        <f>'1.1.sz.mell.'!D66</f>
        <v>0</v>
      </c>
      <c r="D10" s="128"/>
      <c r="E10" s="825" t="str">
        <f>'1.1.sz.mell.'!B86</f>
        <v>Egyéb működési célú kiadások</v>
      </c>
      <c r="F10" s="118">
        <f>'1.1.sz.mell.'!D86</f>
        <v>21000000</v>
      </c>
      <c r="G10" s="1030">
        <v>118669988</v>
      </c>
    </row>
    <row r="11" spans="1:7" ht="15.75" customHeight="1">
      <c r="A11" s="116" t="s">
        <v>25</v>
      </c>
      <c r="B11" s="826"/>
      <c r="C11" s="118"/>
      <c r="D11" s="118"/>
      <c r="E11" s="119" t="s">
        <v>269</v>
      </c>
      <c r="F11" s="118"/>
      <c r="G11" s="1052"/>
    </row>
    <row r="12" spans="1:7" ht="15.75" customHeight="1">
      <c r="A12" s="120" t="s">
        <v>28</v>
      </c>
      <c r="B12" s="121"/>
      <c r="C12" s="122"/>
      <c r="D12" s="141"/>
      <c r="E12" s="123" t="s">
        <v>270</v>
      </c>
      <c r="F12" s="122"/>
      <c r="G12" s="1053"/>
    </row>
    <row r="13" spans="1:7" ht="15.75" customHeight="1">
      <c r="A13" s="124" t="s">
        <v>31</v>
      </c>
      <c r="B13" s="829" t="s">
        <v>651</v>
      </c>
      <c r="C13" s="125">
        <f>SUM(C6:C12)</f>
        <v>102645518</v>
      </c>
      <c r="D13" s="125">
        <f>SUM(D6:D12)</f>
        <v>129254411</v>
      </c>
      <c r="E13" s="829" t="s">
        <v>271</v>
      </c>
      <c r="F13" s="125">
        <f>SUM(F6:F10)</f>
        <v>102645518</v>
      </c>
      <c r="G13" s="125">
        <f>SUM(G6:G10)</f>
        <v>301543200</v>
      </c>
    </row>
    <row r="14" spans="1:7" ht="15.75" customHeight="1">
      <c r="A14" s="126" t="s">
        <v>32</v>
      </c>
      <c r="B14" s="830" t="str">
        <f>'1.1.sz.mell.'!B71</f>
        <v>Hitel-, kölcsönfelvétel államháztartáson kívülről </v>
      </c>
      <c r="C14" s="127">
        <f>'1.1.sz.mell.'!D71</f>
        <v>0</v>
      </c>
      <c r="D14" s="1058"/>
      <c r="E14" s="832" t="s">
        <v>272</v>
      </c>
      <c r="F14" s="128"/>
      <c r="G14" s="1055"/>
    </row>
    <row r="15" spans="1:7" ht="15.75" customHeight="1">
      <c r="A15" s="126" t="s">
        <v>35</v>
      </c>
      <c r="B15" s="831" t="s">
        <v>187</v>
      </c>
      <c r="C15" s="118">
        <f>SUM(C16:C17)</f>
        <v>0</v>
      </c>
      <c r="D15" s="117">
        <f>SUM(D16:D17)</f>
        <v>104658575</v>
      </c>
      <c r="E15" s="833" t="s">
        <v>273</v>
      </c>
      <c r="F15" s="118"/>
      <c r="G15" s="1056"/>
    </row>
    <row r="16" spans="1:7" ht="15.75" customHeight="1">
      <c r="A16" s="130" t="s">
        <v>274</v>
      </c>
      <c r="B16" s="131" t="str">
        <f>'1.1.sz.mell.'!B73</f>
        <v>Előző év költségvetési maradványának igénybevétele</v>
      </c>
      <c r="C16" s="118">
        <f>'1.1.sz.mell.'!D73</f>
        <v>0</v>
      </c>
      <c r="D16" s="1060">
        <v>104658575</v>
      </c>
      <c r="E16" s="833" t="s">
        <v>275</v>
      </c>
      <c r="F16" s="118"/>
      <c r="G16" s="1056"/>
    </row>
    <row r="17" spans="1:7" ht="15.75" customHeight="1">
      <c r="A17" s="130" t="s">
        <v>276</v>
      </c>
      <c r="B17" s="131" t="str">
        <f>'1.1.sz.mell.'!B74</f>
        <v>Előző év vállalkozási maradványának igénybevétele</v>
      </c>
      <c r="C17" s="118">
        <f>'1.1.sz.mell.'!D74</f>
        <v>0</v>
      </c>
      <c r="D17" s="1059"/>
      <c r="E17" s="1077" t="s">
        <v>253</v>
      </c>
      <c r="F17" s="118"/>
      <c r="G17" s="1078">
        <v>360787</v>
      </c>
    </row>
    <row r="18" spans="1:7" ht="15.75" customHeight="1">
      <c r="A18" s="126" t="s">
        <v>37</v>
      </c>
      <c r="B18" s="830" t="str">
        <f>'[15]1.sz.mell.'!B17</f>
        <v>Lekötött betétek megszüntetése</v>
      </c>
      <c r="C18" s="118">
        <f>'1.1.sz.mell.'!D75</f>
        <v>0</v>
      </c>
      <c r="D18" s="1050"/>
      <c r="E18" s="129"/>
      <c r="F18" s="118"/>
      <c r="G18" s="1057"/>
    </row>
    <row r="19" spans="1:7" ht="27" customHeight="1">
      <c r="A19" s="132" t="s">
        <v>39</v>
      </c>
      <c r="B19" s="829" t="s">
        <v>277</v>
      </c>
      <c r="C19" s="125">
        <f>SUM(C14+C15+C18)</f>
        <v>0</v>
      </c>
      <c r="D19" s="125">
        <f>SUM(D14+D15+D18)</f>
        <v>104658575</v>
      </c>
      <c r="E19" s="829" t="s">
        <v>278</v>
      </c>
      <c r="F19" s="125">
        <f>SUM(F14:F18)</f>
        <v>0</v>
      </c>
      <c r="G19" s="125">
        <f>SUM(G14:G18)</f>
        <v>360787</v>
      </c>
    </row>
    <row r="20" spans="1:7" ht="24" customHeight="1">
      <c r="A20" s="132" t="s">
        <v>41</v>
      </c>
      <c r="B20" s="829" t="s">
        <v>279</v>
      </c>
      <c r="C20" s="125">
        <f>SUM(C13+C19)</f>
        <v>102645518</v>
      </c>
      <c r="D20" s="125">
        <f>SUM(D13+D19)</f>
        <v>233912986</v>
      </c>
      <c r="E20" s="829" t="s">
        <v>280</v>
      </c>
      <c r="F20" s="125">
        <f>SUM(F13+F19)</f>
        <v>102645518</v>
      </c>
      <c r="G20" s="125">
        <f>SUM(G13+G19)</f>
        <v>301903987</v>
      </c>
    </row>
    <row r="21" spans="1:7" ht="18" customHeight="1">
      <c r="A21" s="112" t="s">
        <v>43</v>
      </c>
      <c r="B21" s="838" t="s">
        <v>655</v>
      </c>
      <c r="C21" s="842" t="str">
        <f>IF(C13-F13&lt;0,F13-C13,"-")</f>
        <v>-</v>
      </c>
      <c r="D21" s="842">
        <f>IF(D13-G13&lt;0,G13-D13,"-")</f>
        <v>172288789</v>
      </c>
      <c r="E21" s="838" t="s">
        <v>656</v>
      </c>
      <c r="F21" s="842" t="str">
        <f>IF(C13-F13&gt;0,C13-F13,"-")</f>
        <v>-</v>
      </c>
      <c r="G21" s="842" t="str">
        <f>IF(D13-G13&gt;0,D13-G13,"-")</f>
        <v>-</v>
      </c>
    </row>
    <row r="22" spans="1:7" ht="18" customHeight="1">
      <c r="A22" s="112" t="s">
        <v>45</v>
      </c>
      <c r="B22" s="838" t="s">
        <v>657</v>
      </c>
      <c r="C22" s="842" t="str">
        <f>IF(C13+C19-F20&lt;0,F20-(C13+C19),"-")</f>
        <v>-</v>
      </c>
      <c r="D22" s="842">
        <f>IF(D13+D19-G20&lt;0,G20-(D13+D19),"-")</f>
        <v>67991001</v>
      </c>
      <c r="E22" s="838" t="s">
        <v>658</v>
      </c>
      <c r="F22" s="842" t="str">
        <f>IF(C13+C19-F20&gt;0,C13+C19-F20,"-")</f>
        <v>-</v>
      </c>
      <c r="G22" s="842" t="str">
        <f>IF(D13+D19-G20&gt;0,D13+D19-G20,"-")</f>
        <v>-</v>
      </c>
    </row>
    <row r="23" ht="15.75">
      <c r="B23" s="133"/>
    </row>
  </sheetData>
  <sheetProtection/>
  <mergeCells count="4">
    <mergeCell ref="A1:F1"/>
    <mergeCell ref="A3:A4"/>
    <mergeCell ref="B3:D3"/>
    <mergeCell ref="E3:G3"/>
  </mergeCells>
  <printOptions horizontalCentered="1"/>
  <pageMargins left="0.5905511811023623" right="0.5905511811023623" top="0.9055118110236221" bottom="0.7874015748031497" header="0.5905511811023623" footer="0.5511811023622047"/>
  <pageSetup horizontalDpi="600" verticalDpi="600" orientation="landscape" paperSize="9" scale="75" r:id="rId1"/>
  <headerFooter alignWithMargins="0">
    <oddHeader xml:space="preserve">&amp;R&amp;"Times New Roman CE,Félkövér dőlt"&amp;11 2.1. melléklet a …../2017. (….) önkormányzati rendelethez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G20"/>
  <sheetViews>
    <sheetView zoomScaleSheetLayoutView="115" zoomScalePageLayoutView="0" workbookViewId="0" topLeftCell="A1">
      <selection activeCell="G20" sqref="G20"/>
    </sheetView>
  </sheetViews>
  <sheetFormatPr defaultColWidth="9.00390625" defaultRowHeight="12.75"/>
  <cols>
    <col min="1" max="1" width="6.875" style="105" customWidth="1"/>
    <col min="2" max="2" width="56.625" style="106" customWidth="1"/>
    <col min="3" max="4" width="16.875" style="105" customWidth="1"/>
    <col min="5" max="5" width="55.125" style="105" customWidth="1"/>
    <col min="6" max="7" width="16.875" style="105" customWidth="1"/>
    <col min="8" max="16384" width="9.375" style="105" customWidth="1"/>
  </cols>
  <sheetData>
    <row r="1" spans="1:7" ht="44.25" customHeight="1">
      <c r="A1" s="1090" t="s">
        <v>674</v>
      </c>
      <c r="B1" s="1090"/>
      <c r="C1" s="1090"/>
      <c r="D1" s="1090"/>
      <c r="E1" s="1090"/>
      <c r="F1" s="1090"/>
      <c r="G1" s="104"/>
    </row>
    <row r="2" ht="12.75">
      <c r="G2" s="107" t="s">
        <v>1</v>
      </c>
    </row>
    <row r="3" spans="1:7" ht="15.75">
      <c r="A3" s="1096" t="s">
        <v>2</v>
      </c>
      <c r="B3" s="1093" t="s">
        <v>264</v>
      </c>
      <c r="C3" s="1094"/>
      <c r="D3" s="1095"/>
      <c r="E3" s="1093" t="s">
        <v>265</v>
      </c>
      <c r="F3" s="1094"/>
      <c r="G3" s="1095"/>
    </row>
    <row r="4" spans="1:7" s="110" customFormat="1" ht="38.25">
      <c r="A4" s="1097"/>
      <c r="B4" s="134" t="s">
        <v>266</v>
      </c>
      <c r="C4" s="134" t="s">
        <v>267</v>
      </c>
      <c r="D4" s="241" t="s">
        <v>734</v>
      </c>
      <c r="E4" s="134" t="s">
        <v>266</v>
      </c>
      <c r="F4" s="134" t="str">
        <f>+C4</f>
        <v>2017. évi előirányzat</v>
      </c>
      <c r="G4" s="241" t="s">
        <v>734</v>
      </c>
    </row>
    <row r="5" spans="1:7" s="110" customFormat="1" ht="12.75">
      <c r="A5" s="135" t="s">
        <v>6</v>
      </c>
      <c r="B5" s="135" t="s">
        <v>7</v>
      </c>
      <c r="C5" s="135" t="s">
        <v>8</v>
      </c>
      <c r="D5" s="135" t="s">
        <v>9</v>
      </c>
      <c r="E5" s="135" t="s">
        <v>268</v>
      </c>
      <c r="F5" s="135" t="s">
        <v>467</v>
      </c>
      <c r="G5" s="135" t="s">
        <v>737</v>
      </c>
    </row>
    <row r="6" spans="1:7" ht="16.5" customHeight="1">
      <c r="A6" s="136" t="s">
        <v>10</v>
      </c>
      <c r="B6" s="834" t="s">
        <v>558</v>
      </c>
      <c r="C6" s="128"/>
      <c r="D6" s="128">
        <v>87886601</v>
      </c>
      <c r="E6" s="834" t="str">
        <f>'1.1.sz.mell.'!B97</f>
        <v>Beruházások</v>
      </c>
      <c r="F6" s="128"/>
      <c r="G6" s="1028">
        <v>8685438</v>
      </c>
    </row>
    <row r="7" spans="1:7" ht="16.5" customHeight="1">
      <c r="A7" s="138" t="s">
        <v>13</v>
      </c>
      <c r="B7" s="835" t="s">
        <v>652</v>
      </c>
      <c r="C7" s="118"/>
      <c r="D7" s="128"/>
      <c r="E7" s="834" t="str">
        <f>'1.1.sz.mell.'!B98</f>
        <v>Felújítások</v>
      </c>
      <c r="F7" s="128"/>
      <c r="G7" s="1030">
        <v>11210162</v>
      </c>
    </row>
    <row r="8" spans="1:7" ht="16.5" customHeight="1">
      <c r="A8" s="136" t="s">
        <v>16</v>
      </c>
      <c r="B8" s="835" t="s">
        <v>653</v>
      </c>
      <c r="C8" s="118"/>
      <c r="D8" s="128"/>
      <c r="E8" s="834" t="str">
        <f>'1.1.sz.mell.'!B99</f>
        <v>Egyéb felhalmozási kiadások</v>
      </c>
      <c r="F8" s="128"/>
      <c r="G8" s="128"/>
    </row>
    <row r="9" spans="1:7" ht="21.75" customHeight="1">
      <c r="A9" s="138" t="s">
        <v>19</v>
      </c>
      <c r="B9" s="836"/>
      <c r="C9" s="117"/>
      <c r="D9" s="117"/>
      <c r="E9" s="119" t="s">
        <v>281</v>
      </c>
      <c r="F9" s="128"/>
      <c r="G9" s="117"/>
    </row>
    <row r="10" spans="1:7" ht="16.5" customHeight="1">
      <c r="A10" s="136" t="s">
        <v>22</v>
      </c>
      <c r="B10" s="835"/>
      <c r="C10" s="118"/>
      <c r="D10" s="141"/>
      <c r="E10" s="139" t="s">
        <v>282</v>
      </c>
      <c r="F10" s="128"/>
      <c r="G10" s="141"/>
    </row>
    <row r="11" spans="1:7" ht="16.5" customHeight="1">
      <c r="A11" s="140" t="s">
        <v>25</v>
      </c>
      <c r="B11" s="837"/>
      <c r="C11" s="141"/>
      <c r="D11" s="141"/>
      <c r="E11" s="139"/>
      <c r="F11" s="128"/>
      <c r="G11" s="141"/>
    </row>
    <row r="12" spans="1:7" s="143" customFormat="1" ht="16.5" customHeight="1">
      <c r="A12" s="112" t="s">
        <v>28</v>
      </c>
      <c r="B12" s="838" t="s">
        <v>654</v>
      </c>
      <c r="C12" s="125">
        <f>SUM(C6:C11)</f>
        <v>0</v>
      </c>
      <c r="D12" s="125">
        <f>SUM(D6:D11)</f>
        <v>87886601</v>
      </c>
      <c r="E12" s="838" t="s">
        <v>283</v>
      </c>
      <c r="F12" s="125">
        <f>SUM(F6:F8)</f>
        <v>0</v>
      </c>
      <c r="G12" s="125">
        <f>SUM(G6:G8)</f>
        <v>19895600</v>
      </c>
    </row>
    <row r="13" spans="1:7" ht="16.5" customHeight="1">
      <c r="A13" s="137" t="s">
        <v>31</v>
      </c>
      <c r="B13" s="839" t="s">
        <v>284</v>
      </c>
      <c r="C13" s="144"/>
      <c r="D13" s="1062"/>
      <c r="E13" s="832" t="s">
        <v>272</v>
      </c>
      <c r="F13" s="145"/>
      <c r="G13" s="1064"/>
    </row>
    <row r="14" spans="1:7" ht="16.5" customHeight="1">
      <c r="A14" s="116" t="s">
        <v>32</v>
      </c>
      <c r="B14" s="831" t="s">
        <v>187</v>
      </c>
      <c r="C14" s="146">
        <f>SUM(C15:C16)</f>
        <v>0</v>
      </c>
      <c r="D14" s="1063"/>
      <c r="E14" s="833" t="s">
        <v>273</v>
      </c>
      <c r="F14" s="146"/>
      <c r="G14" s="146"/>
    </row>
    <row r="15" spans="1:7" ht="16.5" customHeight="1">
      <c r="A15" s="147" t="s">
        <v>285</v>
      </c>
      <c r="B15" s="840" t="s">
        <v>286</v>
      </c>
      <c r="C15" s="146"/>
      <c r="D15" s="146"/>
      <c r="E15" s="835"/>
      <c r="F15" s="146"/>
      <c r="G15" s="146"/>
    </row>
    <row r="16" spans="1:7" ht="16.5" customHeight="1">
      <c r="A16" s="147" t="s">
        <v>287</v>
      </c>
      <c r="B16" s="840" t="s">
        <v>288</v>
      </c>
      <c r="C16" s="146"/>
      <c r="D16" s="146"/>
      <c r="E16" s="835"/>
      <c r="F16" s="146"/>
      <c r="G16" s="146"/>
    </row>
    <row r="17" spans="1:7" ht="16.5" customHeight="1">
      <c r="A17" s="148" t="s">
        <v>35</v>
      </c>
      <c r="B17" s="841" t="s">
        <v>289</v>
      </c>
      <c r="C17" s="149">
        <f>SUM(C13:C14)</f>
        <v>0</v>
      </c>
      <c r="D17" s="149">
        <f>SUM(D13:D14)</f>
        <v>0</v>
      </c>
      <c r="E17" s="841" t="s">
        <v>290</v>
      </c>
      <c r="F17" s="149">
        <f>SUM(F13:F16)</f>
        <v>0</v>
      </c>
      <c r="G17" s="149">
        <f>SUM(G13:G16)</f>
        <v>0</v>
      </c>
    </row>
    <row r="18" spans="1:7" ht="22.5" customHeight="1">
      <c r="A18" s="142" t="s">
        <v>37</v>
      </c>
      <c r="B18" s="838" t="s">
        <v>291</v>
      </c>
      <c r="C18" s="125">
        <f>+C12+C17</f>
        <v>0</v>
      </c>
      <c r="D18" s="125">
        <f>+D12+D17</f>
        <v>87886601</v>
      </c>
      <c r="E18" s="838" t="s">
        <v>292</v>
      </c>
      <c r="F18" s="125">
        <f>SUM(F12+F17)</f>
        <v>0</v>
      </c>
      <c r="G18" s="125">
        <f>SUM(G12+G17)</f>
        <v>19895600</v>
      </c>
    </row>
    <row r="19" spans="1:7" ht="18.75" customHeight="1">
      <c r="A19" s="112" t="s">
        <v>39</v>
      </c>
      <c r="B19" s="838" t="s">
        <v>655</v>
      </c>
      <c r="C19" s="842" t="str">
        <f>IF(C11-F11&lt;0,F11-C11,"-")</f>
        <v>-</v>
      </c>
      <c r="D19" s="842" t="str">
        <f>IF(D11-G11&lt;0,G11-D11,"-")</f>
        <v>-</v>
      </c>
      <c r="E19" s="838" t="s">
        <v>656</v>
      </c>
      <c r="F19" s="842" t="str">
        <f>IF(C11-F11&gt;0,C11-F11,"-")</f>
        <v>-</v>
      </c>
      <c r="G19" s="125">
        <v>67991001</v>
      </c>
    </row>
    <row r="20" spans="1:7" ht="18.75" customHeight="1">
      <c r="A20" s="112" t="s">
        <v>41</v>
      </c>
      <c r="B20" s="838" t="s">
        <v>657</v>
      </c>
      <c r="C20" s="842" t="str">
        <f>IF(C11+C17-F18&lt;0,F18-(C11+C17),"-")</f>
        <v>-</v>
      </c>
      <c r="D20" s="842"/>
      <c r="E20" s="838" t="s">
        <v>658</v>
      </c>
      <c r="F20" s="842" t="str">
        <f>IF(C11+C17-F18&gt;0,C11+C17-F18,"-")</f>
        <v>-</v>
      </c>
      <c r="G20" s="125">
        <v>67991001</v>
      </c>
    </row>
  </sheetData>
  <sheetProtection/>
  <mergeCells count="4">
    <mergeCell ref="A1:F1"/>
    <mergeCell ref="A3:A4"/>
    <mergeCell ref="B3:D3"/>
    <mergeCell ref="E3:G3"/>
  </mergeCells>
  <printOptions horizontalCentered="1"/>
  <pageMargins left="0.49" right="0.47" top="0.984251968503937" bottom="0.984251968503937" header="0.5905511811023623" footer="0.7874015748031497"/>
  <pageSetup horizontalDpi="600" verticalDpi="600" orientation="landscape" paperSize="9" scale="80" r:id="rId1"/>
  <headerFooter alignWithMargins="0">
    <oddHeader>&amp;R&amp;"Times New Roman CE,Félkövér dőlt"&amp;12 2.2. melléklet a ………../2017. (……….)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F68"/>
  <sheetViews>
    <sheetView zoomScalePageLayoutView="0" workbookViewId="0" topLeftCell="A1">
      <selection activeCell="F58" sqref="F58"/>
    </sheetView>
  </sheetViews>
  <sheetFormatPr defaultColWidth="18.375" defaultRowHeight="12.75"/>
  <cols>
    <col min="1" max="1" width="9.375" style="150" customWidth="1"/>
    <col min="2" max="2" width="61.00390625" style="151" customWidth="1"/>
    <col min="3" max="3" width="16.00390625" style="150" customWidth="1"/>
    <col min="4" max="6" width="13.875" style="152" customWidth="1"/>
    <col min="7" max="16384" width="18.375" style="151" customWidth="1"/>
  </cols>
  <sheetData>
    <row r="1" spans="1:6" ht="43.5" customHeight="1">
      <c r="A1" s="1098" t="s">
        <v>675</v>
      </c>
      <c r="B1" s="1099"/>
      <c r="C1" s="1099"/>
      <c r="D1" s="1099"/>
      <c r="E1" s="1099"/>
      <c r="F1" s="1099"/>
    </row>
    <row r="2" spans="1:6" ht="15.75" customHeight="1">
      <c r="A2" s="1103" t="s">
        <v>1</v>
      </c>
      <c r="B2" s="1103"/>
      <c r="C2" s="1103"/>
      <c r="D2" s="1103"/>
      <c r="E2" s="1103"/>
      <c r="F2" s="1103"/>
    </row>
    <row r="3" spans="1:6" s="156" customFormat="1" ht="22.5" customHeight="1">
      <c r="A3" s="1104" t="s">
        <v>293</v>
      </c>
      <c r="B3" s="1106" t="s">
        <v>294</v>
      </c>
      <c r="C3" s="154"/>
      <c r="D3" s="1108" t="s">
        <v>407</v>
      </c>
      <c r="E3" s="1109"/>
      <c r="F3" s="1110"/>
    </row>
    <row r="4" spans="1:6" s="159" customFormat="1" ht="25.5" customHeight="1">
      <c r="A4" s="1105"/>
      <c r="B4" s="1107"/>
      <c r="C4" s="157" t="s">
        <v>295</v>
      </c>
      <c r="D4" s="230" t="s">
        <v>296</v>
      </c>
      <c r="E4" s="157" t="s">
        <v>297</v>
      </c>
      <c r="F4" s="158" t="s">
        <v>411</v>
      </c>
    </row>
    <row r="5" spans="1:6" ht="28.5" customHeight="1">
      <c r="A5" s="170" t="s">
        <v>298</v>
      </c>
      <c r="B5" s="171" t="s">
        <v>299</v>
      </c>
      <c r="C5" s="172" t="s">
        <v>300</v>
      </c>
      <c r="D5" s="173"/>
      <c r="E5" s="174"/>
      <c r="F5" s="175"/>
    </row>
    <row r="6" spans="1:6" ht="29.25" customHeight="1">
      <c r="A6" s="176" t="s">
        <v>301</v>
      </c>
      <c r="B6" s="177" t="s">
        <v>302</v>
      </c>
      <c r="C6" s="178"/>
      <c r="D6" s="179"/>
      <c r="E6" s="179"/>
      <c r="F6" s="180">
        <v>6046840</v>
      </c>
    </row>
    <row r="7" spans="1:6" ht="28.5" customHeight="1">
      <c r="A7" s="181" t="s">
        <v>303</v>
      </c>
      <c r="B7" s="182" t="s">
        <v>304</v>
      </c>
      <c r="C7" s="183" t="s">
        <v>305</v>
      </c>
      <c r="D7" s="184"/>
      <c r="E7" s="185">
        <v>22300</v>
      </c>
      <c r="F7" s="186">
        <v>1734940</v>
      </c>
    </row>
    <row r="8" spans="1:6" ht="29.25" customHeight="1">
      <c r="A8" s="181" t="s">
        <v>306</v>
      </c>
      <c r="B8" s="182" t="s">
        <v>307</v>
      </c>
      <c r="C8" s="183" t="s">
        <v>308</v>
      </c>
      <c r="D8" s="184"/>
      <c r="E8" s="184"/>
      <c r="F8" s="187">
        <v>2464000</v>
      </c>
    </row>
    <row r="9" spans="1:6" ht="23.25" customHeight="1">
      <c r="A9" s="181" t="s">
        <v>309</v>
      </c>
      <c r="B9" s="182" t="s">
        <v>310</v>
      </c>
      <c r="C9" s="183" t="s">
        <v>311</v>
      </c>
      <c r="D9" s="184"/>
      <c r="E9" s="184"/>
      <c r="F9" s="187">
        <v>100000</v>
      </c>
    </row>
    <row r="10" spans="1:6" ht="18.75" customHeight="1">
      <c r="A10" s="181" t="s">
        <v>312</v>
      </c>
      <c r="B10" s="182" t="s">
        <v>313</v>
      </c>
      <c r="C10" s="183" t="s">
        <v>308</v>
      </c>
      <c r="D10" s="184"/>
      <c r="E10" s="184"/>
      <c r="F10" s="187">
        <v>1747900</v>
      </c>
    </row>
    <row r="11" spans="1:6" ht="24" customHeight="1">
      <c r="A11" s="188" t="s">
        <v>314</v>
      </c>
      <c r="B11" s="189" t="s">
        <v>315</v>
      </c>
      <c r="C11" s="178" t="s">
        <v>316</v>
      </c>
      <c r="D11" s="179"/>
      <c r="E11" s="190">
        <v>2700</v>
      </c>
      <c r="F11" s="191">
        <v>3500000</v>
      </c>
    </row>
    <row r="12" spans="1:6" ht="35.25" customHeight="1">
      <c r="A12" s="188" t="s">
        <v>317</v>
      </c>
      <c r="B12" s="189" t="s">
        <v>318</v>
      </c>
      <c r="C12" s="192" t="s">
        <v>319</v>
      </c>
      <c r="D12" s="179"/>
      <c r="E12" s="190">
        <v>2550</v>
      </c>
      <c r="F12" s="191">
        <v>351900</v>
      </c>
    </row>
    <row r="13" spans="1:6" ht="24.75" customHeight="1">
      <c r="A13" s="188" t="s">
        <v>320</v>
      </c>
      <c r="B13" s="189" t="s">
        <v>321</v>
      </c>
      <c r="C13" s="192" t="s">
        <v>322</v>
      </c>
      <c r="D13" s="179"/>
      <c r="E13" s="193"/>
      <c r="F13" s="180"/>
    </row>
    <row r="14" spans="1:6" ht="24.75" customHeight="1">
      <c r="A14" s="188"/>
      <c r="B14" s="189" t="s">
        <v>410</v>
      </c>
      <c r="C14" s="192"/>
      <c r="D14" s="179"/>
      <c r="E14" s="193"/>
      <c r="F14" s="191">
        <v>14569089</v>
      </c>
    </row>
    <row r="15" spans="1:6" ht="31.5" customHeight="1">
      <c r="A15" s="167" t="s">
        <v>323</v>
      </c>
      <c r="B15" s="168" t="s">
        <v>324</v>
      </c>
      <c r="C15" s="169" t="s">
        <v>325</v>
      </c>
      <c r="D15" s="194"/>
      <c r="E15" s="194"/>
      <c r="F15" s="195">
        <v>0</v>
      </c>
    </row>
    <row r="16" spans="1:6" ht="18.75" customHeight="1">
      <c r="A16" s="196" t="s">
        <v>326</v>
      </c>
      <c r="B16" s="197" t="s">
        <v>406</v>
      </c>
      <c r="C16" s="198" t="s">
        <v>325</v>
      </c>
      <c r="D16" s="197" t="s">
        <v>327</v>
      </c>
      <c r="E16" s="197" t="s">
        <v>327</v>
      </c>
      <c r="F16" s="199"/>
    </row>
    <row r="17" spans="1:6" s="161" customFormat="1" ht="30" customHeight="1">
      <c r="A17" s="162" t="s">
        <v>328</v>
      </c>
      <c r="B17" s="163" t="s">
        <v>329</v>
      </c>
      <c r="C17" s="164" t="s">
        <v>325</v>
      </c>
      <c r="D17" s="165"/>
      <c r="E17" s="165"/>
      <c r="F17" s="166">
        <f>SUM(F15:F16)</f>
        <v>0</v>
      </c>
    </row>
    <row r="18" spans="1:6" ht="34.5" customHeight="1">
      <c r="A18" s="170" t="s">
        <v>330</v>
      </c>
      <c r="B18" s="171" t="s">
        <v>331</v>
      </c>
      <c r="C18" s="200"/>
      <c r="D18" s="201"/>
      <c r="E18" s="201"/>
      <c r="F18" s="202">
        <f>SUM(F19:F24)</f>
        <v>12168630</v>
      </c>
    </row>
    <row r="19" spans="1:6" ht="18.75" customHeight="1">
      <c r="A19" s="181" t="s">
        <v>332</v>
      </c>
      <c r="B19" s="184" t="s">
        <v>333</v>
      </c>
      <c r="C19" s="183" t="s">
        <v>316</v>
      </c>
      <c r="D19" s="203">
        <v>2.3</v>
      </c>
      <c r="E19" s="185">
        <v>4469900</v>
      </c>
      <c r="F19" s="186">
        <v>6853847</v>
      </c>
    </row>
    <row r="20" spans="1:6" ht="49.5" customHeight="1">
      <c r="A20" s="181" t="s">
        <v>334</v>
      </c>
      <c r="B20" s="182" t="s">
        <v>335</v>
      </c>
      <c r="C20" s="183" t="s">
        <v>316</v>
      </c>
      <c r="D20" s="203">
        <v>1</v>
      </c>
      <c r="E20" s="185">
        <v>1800000</v>
      </c>
      <c r="F20" s="186">
        <v>1200000</v>
      </c>
    </row>
    <row r="21" spans="1:6" ht="45.75" customHeight="1">
      <c r="A21" s="181" t="s">
        <v>336</v>
      </c>
      <c r="B21" s="182" t="s">
        <v>337</v>
      </c>
      <c r="C21" s="183" t="s">
        <v>316</v>
      </c>
      <c r="D21" s="203"/>
      <c r="E21" s="185"/>
      <c r="F21" s="186"/>
    </row>
    <row r="22" spans="1:6" ht="18.75" customHeight="1">
      <c r="A22" s="181" t="s">
        <v>338</v>
      </c>
      <c r="B22" s="184" t="s">
        <v>333</v>
      </c>
      <c r="C22" s="183" t="s">
        <v>316</v>
      </c>
      <c r="D22" s="203">
        <v>2.3</v>
      </c>
      <c r="E22" s="185">
        <v>4469900</v>
      </c>
      <c r="F22" s="186">
        <v>3426923</v>
      </c>
    </row>
    <row r="23" spans="1:6" ht="45" customHeight="1">
      <c r="A23" s="181" t="s">
        <v>339</v>
      </c>
      <c r="B23" s="182" t="s">
        <v>335</v>
      </c>
      <c r="C23" s="183" t="s">
        <v>316</v>
      </c>
      <c r="D23" s="203">
        <v>1</v>
      </c>
      <c r="E23" s="185">
        <v>1800000</v>
      </c>
      <c r="F23" s="186">
        <v>600000</v>
      </c>
    </row>
    <row r="24" spans="1:6" ht="24.75" customHeight="1">
      <c r="A24" s="181" t="s">
        <v>340</v>
      </c>
      <c r="B24" s="182" t="s">
        <v>341</v>
      </c>
      <c r="C24" s="183" t="s">
        <v>316</v>
      </c>
      <c r="D24" s="203">
        <v>2.3</v>
      </c>
      <c r="E24" s="185">
        <v>38200</v>
      </c>
      <c r="F24" s="186">
        <v>87860</v>
      </c>
    </row>
    <row r="25" spans="1:6" ht="18.75" customHeight="1">
      <c r="A25" s="188" t="s">
        <v>342</v>
      </c>
      <c r="B25" s="189" t="s">
        <v>343</v>
      </c>
      <c r="C25" s="178" t="s">
        <v>316</v>
      </c>
      <c r="D25" s="190"/>
      <c r="E25" s="190"/>
      <c r="F25" s="191"/>
    </row>
    <row r="26" spans="1:6" ht="18.75" customHeight="1">
      <c r="A26" s="188" t="s">
        <v>344</v>
      </c>
      <c r="B26" s="189" t="s">
        <v>345</v>
      </c>
      <c r="C26" s="178" t="s">
        <v>316</v>
      </c>
      <c r="D26" s="190">
        <v>20</v>
      </c>
      <c r="E26" s="190">
        <v>81700</v>
      </c>
      <c r="F26" s="191">
        <v>1089333</v>
      </c>
    </row>
    <row r="27" spans="1:6" ht="18.75" customHeight="1">
      <c r="A27" s="188" t="s">
        <v>346</v>
      </c>
      <c r="B27" s="189" t="s">
        <v>343</v>
      </c>
      <c r="C27" s="178" t="s">
        <v>316</v>
      </c>
      <c r="D27" s="190"/>
      <c r="E27" s="190"/>
      <c r="F27" s="191"/>
    </row>
    <row r="28" spans="1:6" ht="18.75" customHeight="1">
      <c r="A28" s="204" t="s">
        <v>347</v>
      </c>
      <c r="B28" s="205" t="s">
        <v>345</v>
      </c>
      <c r="C28" s="206" t="s">
        <v>316</v>
      </c>
      <c r="D28" s="190">
        <v>21</v>
      </c>
      <c r="E28" s="190">
        <v>81700</v>
      </c>
      <c r="F28" s="207">
        <v>571900</v>
      </c>
    </row>
    <row r="29" spans="1:6" ht="18.75" customHeight="1">
      <c r="A29" s="167" t="s">
        <v>348</v>
      </c>
      <c r="B29" s="168" t="s">
        <v>349</v>
      </c>
      <c r="C29" s="169" t="s">
        <v>325</v>
      </c>
      <c r="D29" s="190"/>
      <c r="E29" s="174"/>
      <c r="F29" s="191"/>
    </row>
    <row r="30" spans="1:6" ht="33.75" customHeight="1">
      <c r="A30" s="176" t="s">
        <v>348</v>
      </c>
      <c r="B30" s="205" t="s">
        <v>350</v>
      </c>
      <c r="C30" s="208"/>
      <c r="D30" s="209"/>
      <c r="E30" s="209"/>
      <c r="F30" s="210">
        <f>SUM(F31:F32)</f>
        <v>418900</v>
      </c>
    </row>
    <row r="31" spans="1:6" ht="37.5" customHeight="1">
      <c r="A31" s="188" t="s">
        <v>351</v>
      </c>
      <c r="B31" s="189" t="s">
        <v>352</v>
      </c>
      <c r="C31" s="178" t="s">
        <v>316</v>
      </c>
      <c r="D31" s="190">
        <v>1</v>
      </c>
      <c r="E31" s="190">
        <v>418900</v>
      </c>
      <c r="F31" s="191">
        <v>418900</v>
      </c>
    </row>
    <row r="32" spans="1:6" ht="44.25" customHeight="1">
      <c r="A32" s="188" t="s">
        <v>353</v>
      </c>
      <c r="B32" s="189" t="s">
        <v>354</v>
      </c>
      <c r="C32" s="178" t="s">
        <v>316</v>
      </c>
      <c r="D32" s="190"/>
      <c r="E32" s="190"/>
      <c r="F32" s="191"/>
    </row>
    <row r="33" spans="1:6" ht="30.75" customHeight="1">
      <c r="A33" s="211" t="s">
        <v>355</v>
      </c>
      <c r="B33" s="212" t="s">
        <v>356</v>
      </c>
      <c r="C33" s="213" t="s">
        <v>325</v>
      </c>
      <c r="D33" s="214"/>
      <c r="E33" s="214"/>
      <c r="F33" s="215">
        <f>SUM(F18+F25+F26+F27+F28+F30)</f>
        <v>14248763</v>
      </c>
    </row>
    <row r="34" spans="1:6" ht="29.25" customHeight="1">
      <c r="A34" s="216" t="s">
        <v>357</v>
      </c>
      <c r="B34" s="217" t="s">
        <v>358</v>
      </c>
      <c r="C34" s="218" t="s">
        <v>325</v>
      </c>
      <c r="D34" s="219"/>
      <c r="E34" s="219"/>
      <c r="F34" s="220"/>
    </row>
    <row r="35" spans="1:6" ht="22.5" customHeight="1">
      <c r="A35" s="188" t="s">
        <v>359</v>
      </c>
      <c r="B35" s="189" t="s">
        <v>360</v>
      </c>
      <c r="C35" s="192" t="s">
        <v>361</v>
      </c>
      <c r="D35" s="179"/>
      <c r="E35" s="190"/>
      <c r="F35" s="191"/>
    </row>
    <row r="36" spans="1:6" ht="22.5" customHeight="1">
      <c r="A36" s="188" t="s">
        <v>362</v>
      </c>
      <c r="B36" s="189" t="s">
        <v>363</v>
      </c>
      <c r="C36" s="192" t="s">
        <v>361</v>
      </c>
      <c r="D36" s="179"/>
      <c r="E36" s="190"/>
      <c r="F36" s="191"/>
    </row>
    <row r="37" spans="1:6" ht="18.75" customHeight="1">
      <c r="A37" s="188" t="s">
        <v>364</v>
      </c>
      <c r="B37" s="189" t="s">
        <v>365</v>
      </c>
      <c r="C37" s="178" t="s">
        <v>316</v>
      </c>
      <c r="D37" s="190"/>
      <c r="E37" s="190"/>
      <c r="F37" s="191"/>
    </row>
    <row r="38" spans="1:6" ht="18.75" customHeight="1">
      <c r="A38" s="188" t="s">
        <v>366</v>
      </c>
      <c r="B38" s="189" t="s">
        <v>367</v>
      </c>
      <c r="C38" s="178" t="s">
        <v>316</v>
      </c>
      <c r="D38" s="190"/>
      <c r="E38" s="190"/>
      <c r="F38" s="191"/>
    </row>
    <row r="39" spans="1:6" ht="18.75" customHeight="1">
      <c r="A39" s="188" t="s">
        <v>368</v>
      </c>
      <c r="B39" s="189" t="s">
        <v>369</v>
      </c>
      <c r="C39" s="178" t="s">
        <v>316</v>
      </c>
      <c r="D39" s="190"/>
      <c r="E39" s="190"/>
      <c r="F39" s="191"/>
    </row>
    <row r="40" spans="1:6" ht="18.75" customHeight="1">
      <c r="A40" s="188" t="s">
        <v>370</v>
      </c>
      <c r="B40" s="189" t="s">
        <v>371</v>
      </c>
      <c r="C40" s="178" t="s">
        <v>316</v>
      </c>
      <c r="D40" s="190"/>
      <c r="E40" s="190"/>
      <c r="F40" s="191"/>
    </row>
    <row r="41" spans="1:6" ht="18.75" customHeight="1">
      <c r="A41" s="188" t="s">
        <v>372</v>
      </c>
      <c r="B41" s="189" t="s">
        <v>373</v>
      </c>
      <c r="C41" s="178" t="s">
        <v>316</v>
      </c>
      <c r="D41" s="190"/>
      <c r="E41" s="190"/>
      <c r="F41" s="191"/>
    </row>
    <row r="42" spans="1:6" ht="18.75" customHeight="1">
      <c r="A42" s="188" t="s">
        <v>374</v>
      </c>
      <c r="B42" s="189" t="s">
        <v>375</v>
      </c>
      <c r="C42" s="178" t="s">
        <v>316</v>
      </c>
      <c r="D42" s="190"/>
      <c r="E42" s="190"/>
      <c r="F42" s="191"/>
    </row>
    <row r="43" spans="1:6" ht="25.5" customHeight="1">
      <c r="A43" s="188" t="s">
        <v>376</v>
      </c>
      <c r="B43" s="189" t="s">
        <v>377</v>
      </c>
      <c r="C43" s="178" t="s">
        <v>316</v>
      </c>
      <c r="D43" s="190"/>
      <c r="E43" s="190"/>
      <c r="F43" s="191"/>
    </row>
    <row r="44" spans="1:6" ht="25.5" customHeight="1">
      <c r="A44" s="188" t="s">
        <v>722</v>
      </c>
      <c r="B44" s="189" t="s">
        <v>723</v>
      </c>
      <c r="C44" s="178" t="s">
        <v>724</v>
      </c>
      <c r="D44" s="190">
        <v>12</v>
      </c>
      <c r="E44" s="190">
        <v>2500000</v>
      </c>
      <c r="F44" s="191">
        <v>2500000</v>
      </c>
    </row>
    <row r="45" spans="1:6" ht="30" customHeight="1">
      <c r="A45" s="188" t="s">
        <v>378</v>
      </c>
      <c r="B45" s="189" t="s">
        <v>379</v>
      </c>
      <c r="C45" s="178" t="s">
        <v>316</v>
      </c>
      <c r="D45" s="190"/>
      <c r="E45" s="190"/>
      <c r="F45" s="191"/>
    </row>
    <row r="46" spans="1:6" ht="22.5" customHeight="1">
      <c r="A46" s="188" t="s">
        <v>380</v>
      </c>
      <c r="B46" s="189" t="s">
        <v>381</v>
      </c>
      <c r="C46" s="178" t="s">
        <v>316</v>
      </c>
      <c r="D46" s="190"/>
      <c r="E46" s="190"/>
      <c r="F46" s="191"/>
    </row>
    <row r="47" spans="1:6" ht="33.75" customHeight="1">
      <c r="A47" s="188" t="s">
        <v>382</v>
      </c>
      <c r="B47" s="189" t="s">
        <v>383</v>
      </c>
      <c r="C47" s="178" t="s">
        <v>316</v>
      </c>
      <c r="D47" s="190"/>
      <c r="E47" s="190"/>
      <c r="F47" s="191"/>
    </row>
    <row r="48" spans="1:6" ht="33.75" customHeight="1">
      <c r="A48" s="188" t="s">
        <v>384</v>
      </c>
      <c r="B48" s="189" t="s">
        <v>385</v>
      </c>
      <c r="C48" s="178" t="s">
        <v>316</v>
      </c>
      <c r="D48" s="193"/>
      <c r="E48" s="190"/>
      <c r="F48" s="191"/>
    </row>
    <row r="49" spans="1:6" ht="18.75" customHeight="1">
      <c r="A49" s="188" t="s">
        <v>386</v>
      </c>
      <c r="B49" s="189" t="s">
        <v>387</v>
      </c>
      <c r="C49" s="178" t="s">
        <v>325</v>
      </c>
      <c r="D49" s="179"/>
      <c r="E49" s="190"/>
      <c r="F49" s="191"/>
    </row>
    <row r="50" spans="1:6" ht="27" customHeight="1">
      <c r="A50" s="188" t="s">
        <v>388</v>
      </c>
      <c r="B50" s="189" t="s">
        <v>389</v>
      </c>
      <c r="C50" s="178" t="s">
        <v>316</v>
      </c>
      <c r="D50" s="193">
        <v>0.72</v>
      </c>
      <c r="E50" s="190">
        <v>1632000</v>
      </c>
      <c r="F50" s="221">
        <v>1175040</v>
      </c>
    </row>
    <row r="51" spans="1:6" ht="18.75" customHeight="1">
      <c r="A51" s="188" t="s">
        <v>390</v>
      </c>
      <c r="B51" s="189" t="s">
        <v>391</v>
      </c>
      <c r="C51" s="178" t="s">
        <v>325</v>
      </c>
      <c r="D51" s="190"/>
      <c r="E51" s="179"/>
      <c r="F51" s="221">
        <v>1032030</v>
      </c>
    </row>
    <row r="52" spans="1:6" ht="29.25" customHeight="1">
      <c r="A52" s="188" t="s">
        <v>392</v>
      </c>
      <c r="B52" s="189" t="s">
        <v>393</v>
      </c>
      <c r="C52" s="178" t="s">
        <v>325</v>
      </c>
      <c r="D52" s="190">
        <v>1441</v>
      </c>
      <c r="E52" s="190">
        <v>285</v>
      </c>
      <c r="F52" s="221">
        <v>410685</v>
      </c>
    </row>
    <row r="53" spans="1:6" ht="31.5" customHeight="1">
      <c r="A53" s="167" t="s">
        <v>394</v>
      </c>
      <c r="B53" s="168" t="s">
        <v>395</v>
      </c>
      <c r="C53" s="169" t="s">
        <v>325</v>
      </c>
      <c r="D53" s="194"/>
      <c r="E53" s="194"/>
      <c r="F53" s="222">
        <f>SUM(F34:F52)</f>
        <v>5117755</v>
      </c>
    </row>
    <row r="54" spans="1:6" ht="38.25" customHeight="1">
      <c r="A54" s="188" t="s">
        <v>396</v>
      </c>
      <c r="B54" s="189" t="s">
        <v>397</v>
      </c>
      <c r="C54" s="178" t="s">
        <v>398</v>
      </c>
      <c r="D54" s="190">
        <v>1140</v>
      </c>
      <c r="E54" s="190"/>
      <c r="F54" s="191">
        <v>1200000</v>
      </c>
    </row>
    <row r="55" spans="1:6" ht="37.5" customHeight="1">
      <c r="A55" s="188" t="s">
        <v>399</v>
      </c>
      <c r="B55" s="189" t="s">
        <v>400</v>
      </c>
      <c r="C55" s="178" t="s">
        <v>398</v>
      </c>
      <c r="D55" s="179"/>
      <c r="E55" s="179"/>
      <c r="F55" s="221"/>
    </row>
    <row r="56" spans="1:6" ht="39" customHeight="1">
      <c r="A56" s="188" t="s">
        <v>401</v>
      </c>
      <c r="B56" s="189" t="s">
        <v>402</v>
      </c>
      <c r="C56" s="178" t="s">
        <v>398</v>
      </c>
      <c r="D56" s="179"/>
      <c r="E56" s="179"/>
      <c r="F56" s="191">
        <f>F54+F55</f>
        <v>1200000</v>
      </c>
    </row>
    <row r="57" spans="1:6" ht="18" customHeight="1">
      <c r="A57" s="223" t="s">
        <v>403</v>
      </c>
      <c r="B57" s="224" t="s">
        <v>404</v>
      </c>
      <c r="C57" s="225" t="s">
        <v>398</v>
      </c>
      <c r="D57" s="226"/>
      <c r="E57" s="226"/>
      <c r="F57" s="227">
        <f>F56</f>
        <v>1200000</v>
      </c>
    </row>
    <row r="58" spans="1:6" ht="21.75" customHeight="1">
      <c r="A58" s="162"/>
      <c r="B58" s="165" t="s">
        <v>405</v>
      </c>
      <c r="C58" s="228"/>
      <c r="D58" s="229"/>
      <c r="E58" s="229"/>
      <c r="F58" s="166">
        <f>F17+F33+F53+F57</f>
        <v>20566518</v>
      </c>
    </row>
    <row r="62" spans="3:6" ht="18.75" customHeight="1">
      <c r="C62" s="1100"/>
      <c r="D62" s="1100"/>
      <c r="E62" s="1100"/>
      <c r="F62" s="153"/>
    </row>
    <row r="63" spans="3:6" ht="18.75" customHeight="1">
      <c r="C63" s="1101"/>
      <c r="D63" s="1101"/>
      <c r="E63" s="1101"/>
      <c r="F63" s="160"/>
    </row>
    <row r="64" spans="3:6" ht="18.75" customHeight="1">
      <c r="C64" s="1100"/>
      <c r="D64" s="1100"/>
      <c r="E64" s="1100"/>
      <c r="F64" s="153"/>
    </row>
    <row r="65" spans="3:6" ht="18.75" customHeight="1">
      <c r="C65" s="1100"/>
      <c r="D65" s="1100"/>
      <c r="E65" s="1100"/>
      <c r="F65" s="153"/>
    </row>
    <row r="66" spans="3:6" ht="18.75" customHeight="1">
      <c r="C66" s="1100"/>
      <c r="D66" s="1100"/>
      <c r="E66" s="1100"/>
      <c r="F66" s="153"/>
    </row>
    <row r="67" spans="3:6" ht="18.75" customHeight="1">
      <c r="C67" s="1102"/>
      <c r="D67" s="1102"/>
      <c r="E67" s="1102"/>
      <c r="F67" s="155"/>
    </row>
    <row r="68" ht="12.75">
      <c r="D68" s="150"/>
    </row>
  </sheetData>
  <sheetProtection/>
  <mergeCells count="11">
    <mergeCell ref="C65:E65"/>
    <mergeCell ref="A1:F1"/>
    <mergeCell ref="C62:E62"/>
    <mergeCell ref="C63:E63"/>
    <mergeCell ref="C64:E64"/>
    <mergeCell ref="C66:E66"/>
    <mergeCell ref="C67:E67"/>
    <mergeCell ref="A2:F2"/>
    <mergeCell ref="A3:A4"/>
    <mergeCell ref="B3:B4"/>
    <mergeCell ref="D3:F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5" r:id="rId1"/>
  <headerFooter>
    <oddHeader>&amp;R&amp;"Times New Roman CE,Félkövér dőlt"&amp;11 3. melléklet a .../2017.(....)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N21"/>
  <sheetViews>
    <sheetView zoomScale="91" zoomScaleNormal="91" zoomScalePageLayoutView="0" workbookViewId="0" topLeftCell="A1">
      <selection activeCell="N19" sqref="N19"/>
    </sheetView>
  </sheetViews>
  <sheetFormatPr defaultColWidth="9.00390625" defaultRowHeight="12.75"/>
  <cols>
    <col min="1" max="1" width="6.875" style="658" customWidth="1"/>
    <col min="2" max="2" width="33.625" style="658" customWidth="1"/>
    <col min="3" max="3" width="10.375" style="662" customWidth="1"/>
    <col min="4" max="4" width="10.375" style="658" customWidth="1"/>
    <col min="5" max="5" width="12.375" style="658" customWidth="1"/>
    <col min="6" max="6" width="12.875" style="658" customWidth="1"/>
    <col min="7" max="7" width="14.375" style="658" customWidth="1"/>
    <col min="8" max="11" width="13.125" style="658" customWidth="1"/>
    <col min="12" max="12" width="16.50390625" style="658" customWidth="1"/>
    <col min="13" max="13" width="14.125" style="658" customWidth="1"/>
    <col min="14" max="14" width="16.875" style="658" customWidth="1"/>
    <col min="15" max="16384" width="9.375" style="658" customWidth="1"/>
  </cols>
  <sheetData>
    <row r="1" spans="1:14" ht="37.5" customHeight="1">
      <c r="A1" s="1111" t="s">
        <v>676</v>
      </c>
      <c r="B1" s="1111"/>
      <c r="C1" s="1111"/>
      <c r="D1" s="1111"/>
      <c r="E1" s="1111"/>
      <c r="F1" s="1111"/>
      <c r="G1" s="1111"/>
      <c r="H1" s="1111"/>
      <c r="I1" s="1111"/>
      <c r="J1" s="1111"/>
      <c r="K1" s="1111"/>
      <c r="L1" s="1111"/>
      <c r="M1" s="1111"/>
      <c r="N1" s="1111"/>
    </row>
    <row r="2" spans="13:14" ht="18.75" customHeight="1">
      <c r="M2" s="1112" t="s">
        <v>1</v>
      </c>
      <c r="N2" s="1112"/>
    </row>
    <row r="3" spans="1:14" ht="18" customHeight="1">
      <c r="A3" s="1118" t="s">
        <v>408</v>
      </c>
      <c r="B3" s="1122" t="s">
        <v>266</v>
      </c>
      <c r="C3" s="1122" t="s">
        <v>629</v>
      </c>
      <c r="D3" s="1122" t="s">
        <v>630</v>
      </c>
      <c r="E3" s="1122" t="s">
        <v>631</v>
      </c>
      <c r="F3" s="1122" t="s">
        <v>632</v>
      </c>
      <c r="G3" s="1122"/>
      <c r="H3" s="1122"/>
      <c r="I3" s="1113" t="s">
        <v>633</v>
      </c>
      <c r="J3" s="1114"/>
      <c r="K3" s="1114"/>
      <c r="L3" s="1114"/>
      <c r="M3" s="1114"/>
      <c r="N3" s="1115"/>
    </row>
    <row r="4" spans="1:14" ht="18" customHeight="1">
      <c r="A4" s="1119"/>
      <c r="B4" s="1116"/>
      <c r="C4" s="1116"/>
      <c r="D4" s="1116"/>
      <c r="E4" s="1116"/>
      <c r="F4" s="1116"/>
      <c r="G4" s="1116"/>
      <c r="H4" s="1116"/>
      <c r="I4" s="1116" t="s">
        <v>634</v>
      </c>
      <c r="J4" s="1116"/>
      <c r="K4" s="1116"/>
      <c r="L4" s="1116"/>
      <c r="M4" s="1116" t="s">
        <v>635</v>
      </c>
      <c r="N4" s="1117"/>
    </row>
    <row r="5" spans="1:14" ht="18" customHeight="1">
      <c r="A5" s="1119"/>
      <c r="B5" s="1116"/>
      <c r="C5" s="1116"/>
      <c r="D5" s="1116"/>
      <c r="E5" s="1116"/>
      <c r="F5" s="1116" t="s">
        <v>636</v>
      </c>
      <c r="G5" s="1116" t="s">
        <v>432</v>
      </c>
      <c r="H5" s="1116" t="s">
        <v>637</v>
      </c>
      <c r="I5" s="1116" t="s">
        <v>638</v>
      </c>
      <c r="J5" s="1116"/>
      <c r="K5" s="1121" t="s">
        <v>642</v>
      </c>
      <c r="L5" s="1116" t="s">
        <v>639</v>
      </c>
      <c r="M5" s="1116" t="s">
        <v>638</v>
      </c>
      <c r="N5" s="1117" t="s">
        <v>639</v>
      </c>
    </row>
    <row r="6" spans="1:14" ht="67.5" customHeight="1">
      <c r="A6" s="1120"/>
      <c r="B6" s="1121"/>
      <c r="C6" s="1121" t="s">
        <v>640</v>
      </c>
      <c r="D6" s="1121"/>
      <c r="E6" s="1121"/>
      <c r="F6" s="1121"/>
      <c r="G6" s="1121"/>
      <c r="H6" s="1121"/>
      <c r="I6" s="808" t="s">
        <v>409</v>
      </c>
      <c r="J6" s="808" t="s">
        <v>641</v>
      </c>
      <c r="K6" s="1123"/>
      <c r="L6" s="1121"/>
      <c r="M6" s="1121"/>
      <c r="N6" s="1124"/>
    </row>
    <row r="7" spans="1:14" ht="25.5" customHeight="1">
      <c r="A7" s="811" t="s">
        <v>10</v>
      </c>
      <c r="B7" s="812" t="s">
        <v>740</v>
      </c>
      <c r="C7" s="813" t="s">
        <v>553</v>
      </c>
      <c r="D7" s="813" t="s">
        <v>553</v>
      </c>
      <c r="E7" s="812">
        <v>3051744</v>
      </c>
      <c r="F7" s="812"/>
      <c r="G7" s="812">
        <v>3051744</v>
      </c>
      <c r="H7" s="812"/>
      <c r="I7" s="812">
        <v>3051744</v>
      </c>
      <c r="J7" s="812"/>
      <c r="K7" s="812"/>
      <c r="L7" s="812">
        <v>3051744</v>
      </c>
      <c r="M7" s="812"/>
      <c r="N7" s="814"/>
    </row>
    <row r="8" spans="1:14" ht="25.5" customHeight="1">
      <c r="A8" s="661" t="s">
        <v>13</v>
      </c>
      <c r="B8" s="810" t="s">
        <v>741</v>
      </c>
      <c r="C8" s="821" t="s">
        <v>553</v>
      </c>
      <c r="D8" s="821" t="s">
        <v>553</v>
      </c>
      <c r="E8" s="810">
        <v>233850</v>
      </c>
      <c r="F8" s="810"/>
      <c r="G8" s="810">
        <v>233850</v>
      </c>
      <c r="H8" s="810"/>
      <c r="I8" s="810">
        <v>233850</v>
      </c>
      <c r="J8" s="810"/>
      <c r="K8" s="810"/>
      <c r="L8" s="810">
        <v>233850</v>
      </c>
      <c r="M8" s="810"/>
      <c r="N8" s="815"/>
    </row>
    <row r="9" spans="1:14" ht="25.5" customHeight="1">
      <c r="A9" s="661" t="s">
        <v>16</v>
      </c>
      <c r="B9" s="810" t="s">
        <v>742</v>
      </c>
      <c r="C9" s="821" t="s">
        <v>553</v>
      </c>
      <c r="D9" s="821" t="s">
        <v>553</v>
      </c>
      <c r="E9" s="810">
        <v>2901244</v>
      </c>
      <c r="F9" s="810"/>
      <c r="G9" s="810">
        <v>2901244</v>
      </c>
      <c r="H9" s="810"/>
      <c r="I9" s="810">
        <v>2901244</v>
      </c>
      <c r="J9" s="810">
        <v>401244</v>
      </c>
      <c r="K9" s="810"/>
      <c r="L9" s="810">
        <v>2500000</v>
      </c>
      <c r="M9" s="810"/>
      <c r="N9" s="815"/>
    </row>
    <row r="10" spans="1:14" ht="25.5" customHeight="1">
      <c r="A10" s="661" t="s">
        <v>19</v>
      </c>
      <c r="B10" s="810" t="s">
        <v>743</v>
      </c>
      <c r="C10" s="821" t="s">
        <v>553</v>
      </c>
      <c r="D10" s="821" t="s">
        <v>553</v>
      </c>
      <c r="E10" s="810">
        <v>600908</v>
      </c>
      <c r="F10" s="810"/>
      <c r="G10" s="810">
        <v>600908</v>
      </c>
      <c r="H10" s="810"/>
      <c r="I10" s="810">
        <v>600908</v>
      </c>
      <c r="J10" s="810">
        <v>260508</v>
      </c>
      <c r="K10" s="810"/>
      <c r="L10" s="810">
        <v>340400</v>
      </c>
      <c r="M10" s="810"/>
      <c r="N10" s="815"/>
    </row>
    <row r="11" spans="1:14" ht="25.5" customHeight="1">
      <c r="A11" s="661" t="s">
        <v>22</v>
      </c>
      <c r="B11" s="810" t="s">
        <v>735</v>
      </c>
      <c r="C11" s="821" t="s">
        <v>553</v>
      </c>
      <c r="D11" s="821" t="s">
        <v>553</v>
      </c>
      <c r="E11" s="810">
        <v>1897692</v>
      </c>
      <c r="F11" s="810"/>
      <c r="G11" s="810">
        <v>1897692</v>
      </c>
      <c r="H11" s="810"/>
      <c r="I11" s="810">
        <v>1897692</v>
      </c>
      <c r="J11" s="810"/>
      <c r="K11" s="810"/>
      <c r="L11" s="810">
        <v>1897692</v>
      </c>
      <c r="M11" s="810"/>
      <c r="N11" s="815"/>
    </row>
    <row r="12" spans="1:14" ht="25.5" customHeight="1">
      <c r="A12" s="816" t="s">
        <v>25</v>
      </c>
      <c r="B12" s="817"/>
      <c r="C12" s="818"/>
      <c r="D12" s="817"/>
      <c r="E12" s="817"/>
      <c r="F12" s="817"/>
      <c r="G12" s="817"/>
      <c r="H12" s="817"/>
      <c r="I12" s="817"/>
      <c r="J12" s="817"/>
      <c r="K12" s="817"/>
      <c r="L12" s="817"/>
      <c r="M12" s="817"/>
      <c r="N12" s="819"/>
    </row>
    <row r="13" spans="1:14" ht="25.5" customHeight="1">
      <c r="A13" s="659" t="s">
        <v>28</v>
      </c>
      <c r="B13" s="823" t="s">
        <v>643</v>
      </c>
      <c r="C13" s="348"/>
      <c r="D13" s="823"/>
      <c r="E13" s="823">
        <f>SUM(E7:E11)</f>
        <v>8685438</v>
      </c>
      <c r="F13" s="823"/>
      <c r="G13" s="823">
        <f>SUM(G7:G11)</f>
        <v>8685438</v>
      </c>
      <c r="H13" s="909"/>
      <c r="I13" s="823">
        <f>SUM(I7:I12)</f>
        <v>8685438</v>
      </c>
      <c r="J13" s="823">
        <f>SUM(J7:J12)</f>
        <v>661752</v>
      </c>
      <c r="K13" s="823">
        <f>SUM(K7:K12)</f>
        <v>0</v>
      </c>
      <c r="L13" s="823">
        <f>SUM(L7:L12)</f>
        <v>8023686</v>
      </c>
      <c r="M13" s="823"/>
      <c r="N13" s="824"/>
    </row>
    <row r="14" spans="1:14" ht="25.5" customHeight="1">
      <c r="A14" s="660" t="s">
        <v>31</v>
      </c>
      <c r="B14" s="820" t="s">
        <v>726</v>
      </c>
      <c r="C14" s="821" t="s">
        <v>553</v>
      </c>
      <c r="D14" s="821" t="s">
        <v>553</v>
      </c>
      <c r="E14" s="820">
        <v>8826899</v>
      </c>
      <c r="F14" s="820">
        <v>0</v>
      </c>
      <c r="G14" s="820">
        <v>8826899</v>
      </c>
      <c r="H14" s="820"/>
      <c r="I14" s="820">
        <v>8826899</v>
      </c>
      <c r="J14" s="820">
        <v>8826899</v>
      </c>
      <c r="K14" s="820"/>
      <c r="L14" s="820"/>
      <c r="M14" s="820"/>
      <c r="N14" s="822"/>
    </row>
    <row r="15" spans="1:14" ht="25.5" customHeight="1">
      <c r="A15" s="661" t="s">
        <v>32</v>
      </c>
      <c r="B15" s="810" t="s">
        <v>735</v>
      </c>
      <c r="C15" s="821" t="s">
        <v>553</v>
      </c>
      <c r="D15" s="821" t="s">
        <v>553</v>
      </c>
      <c r="E15" s="810">
        <v>2383263</v>
      </c>
      <c r="F15" s="810">
        <v>0</v>
      </c>
      <c r="G15" s="810">
        <v>2383263</v>
      </c>
      <c r="H15" s="810"/>
      <c r="I15" s="810">
        <v>2383263</v>
      </c>
      <c r="J15" s="810"/>
      <c r="K15" s="810"/>
      <c r="L15" s="810">
        <v>2383263</v>
      </c>
      <c r="M15" s="810"/>
      <c r="N15" s="815"/>
    </row>
    <row r="16" spans="1:14" ht="25.5" customHeight="1">
      <c r="A16" s="661" t="s">
        <v>35</v>
      </c>
      <c r="B16" s="810"/>
      <c r="C16" s="809"/>
      <c r="D16" s="810"/>
      <c r="E16" s="810"/>
      <c r="F16" s="810"/>
      <c r="G16" s="810"/>
      <c r="H16" s="810"/>
      <c r="I16" s="810"/>
      <c r="J16" s="810"/>
      <c r="K16" s="810"/>
      <c r="L16" s="810"/>
      <c r="M16" s="810"/>
      <c r="N16" s="815"/>
    </row>
    <row r="17" spans="1:14" ht="25.5" customHeight="1">
      <c r="A17" s="816" t="s">
        <v>37</v>
      </c>
      <c r="B17" s="817"/>
      <c r="C17" s="818"/>
      <c r="D17" s="817"/>
      <c r="E17" s="817"/>
      <c r="F17" s="817"/>
      <c r="G17" s="817"/>
      <c r="H17" s="817"/>
      <c r="I17" s="817"/>
      <c r="J17" s="817"/>
      <c r="K17" s="817"/>
      <c r="L17" s="817"/>
      <c r="M17" s="817"/>
      <c r="N17" s="819"/>
    </row>
    <row r="18" spans="1:14" ht="25.5" customHeight="1">
      <c r="A18" s="659" t="s">
        <v>39</v>
      </c>
      <c r="B18" s="823" t="s">
        <v>644</v>
      </c>
      <c r="C18" s="348"/>
      <c r="D18" s="823"/>
      <c r="E18" s="823">
        <f>E14+E15</f>
        <v>11210162</v>
      </c>
      <c r="F18" s="823">
        <f>F14+F15</f>
        <v>0</v>
      </c>
      <c r="G18" s="823">
        <f>G14+G15</f>
        <v>11210162</v>
      </c>
      <c r="H18" s="823"/>
      <c r="I18" s="823">
        <f>SUM(I14:I17)</f>
        <v>11210162</v>
      </c>
      <c r="J18" s="823">
        <f>SUM(J14:J17)</f>
        <v>8826899</v>
      </c>
      <c r="K18" s="823">
        <f>SUM(K14:K17)</f>
        <v>0</v>
      </c>
      <c r="L18" s="823">
        <f>SUM(L14:L17)</f>
        <v>2383263</v>
      </c>
      <c r="M18" s="823"/>
      <c r="N18" s="824"/>
    </row>
    <row r="19" spans="1:14" ht="25.5" customHeight="1">
      <c r="A19" s="659" t="s">
        <v>41</v>
      </c>
      <c r="B19" s="823" t="s">
        <v>405</v>
      </c>
      <c r="C19" s="348"/>
      <c r="D19" s="823"/>
      <c r="E19" s="823">
        <f>E13+E18</f>
        <v>19895600</v>
      </c>
      <c r="F19" s="823"/>
      <c r="G19" s="823">
        <f>G13+G18</f>
        <v>19895600</v>
      </c>
      <c r="H19" s="823"/>
      <c r="I19" s="823">
        <f>I13+I18</f>
        <v>19895600</v>
      </c>
      <c r="J19" s="823">
        <f>J13+J18</f>
        <v>9488651</v>
      </c>
      <c r="K19" s="823">
        <f>K13+K18</f>
        <v>0</v>
      </c>
      <c r="L19" s="823">
        <f>L13+L18</f>
        <v>10406949</v>
      </c>
      <c r="M19" s="823"/>
      <c r="N19" s="824"/>
    </row>
    <row r="20" ht="17.25" customHeight="1">
      <c r="A20" s="662"/>
    </row>
    <row r="21" ht="17.25" customHeight="1">
      <c r="A21" s="662"/>
    </row>
  </sheetData>
  <sheetProtection/>
  <mergeCells count="20">
    <mergeCell ref="B3:B6"/>
    <mergeCell ref="C3:C5"/>
    <mergeCell ref="K5:K6"/>
    <mergeCell ref="H5:H6"/>
    <mergeCell ref="I5:J5"/>
    <mergeCell ref="N5:N6"/>
    <mergeCell ref="C6:D6"/>
    <mergeCell ref="D3:D5"/>
    <mergeCell ref="E3:E6"/>
    <mergeCell ref="F3:H4"/>
    <mergeCell ref="A1:N1"/>
    <mergeCell ref="M2:N2"/>
    <mergeCell ref="I3:N3"/>
    <mergeCell ref="I4:L4"/>
    <mergeCell ref="M4:N4"/>
    <mergeCell ref="A3:A6"/>
    <mergeCell ref="F5:F6"/>
    <mergeCell ref="G5:G6"/>
    <mergeCell ref="L5:L6"/>
    <mergeCell ref="M5:M6"/>
  </mergeCells>
  <printOptions horizontalCentered="1"/>
  <pageMargins left="0.3937007874015748" right="0.3937007874015748" top="1.1811023622047245" bottom="0.984251968503937" header="0.7874015748031497" footer="0.7874015748031497"/>
  <pageSetup horizontalDpi="300" verticalDpi="300" orientation="landscape" paperSize="9" scale="77" r:id="rId1"/>
  <headerFooter alignWithMargins="0">
    <oddHeader xml:space="preserve">&amp;R&amp;"Times New Roman CE,Félkövér dőlt"&amp;11 4. melléklet a ....../2017. (......) önkormányzati rendelethez
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F24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8.50390625" style="231" customWidth="1"/>
    <col min="2" max="2" width="9.375" style="231" customWidth="1"/>
    <col min="3" max="3" width="22.125" style="231" customWidth="1"/>
    <col min="4" max="4" width="40.50390625" style="231" customWidth="1"/>
    <col min="5" max="5" width="30.875" style="233" customWidth="1"/>
    <col min="6" max="6" width="14.375" style="789" customWidth="1"/>
    <col min="7" max="16384" width="9.375" style="231" customWidth="1"/>
  </cols>
  <sheetData>
    <row r="1" spans="1:5" ht="41.25" customHeight="1">
      <c r="A1" s="1125" t="s">
        <v>662</v>
      </c>
      <c r="B1" s="1126"/>
      <c r="C1" s="1126"/>
      <c r="D1" s="1126"/>
      <c r="E1" s="1126"/>
    </row>
    <row r="2" spans="1:5" ht="15">
      <c r="A2" s="1130"/>
      <c r="B2" s="1131"/>
      <c r="C2" s="1131"/>
      <c r="D2" s="1131"/>
      <c r="E2" s="1131"/>
    </row>
    <row r="3" spans="1:5" ht="15">
      <c r="A3" s="232"/>
      <c r="B3" s="232"/>
      <c r="C3" s="232"/>
      <c r="D3" s="232"/>
      <c r="E3" s="234" t="s">
        <v>1</v>
      </c>
    </row>
    <row r="4" spans="1:5" ht="33" customHeight="1">
      <c r="A4" s="780" t="s">
        <v>408</v>
      </c>
      <c r="B4" s="1127" t="s">
        <v>412</v>
      </c>
      <c r="C4" s="1127"/>
      <c r="D4" s="1127"/>
      <c r="E4" s="781" t="s">
        <v>413</v>
      </c>
    </row>
    <row r="5" spans="1:5" ht="21.75" customHeight="1">
      <c r="A5" s="777" t="s">
        <v>10</v>
      </c>
      <c r="B5" s="1128" t="s">
        <v>727</v>
      </c>
      <c r="C5" s="1128"/>
      <c r="D5" s="1128"/>
      <c r="E5" s="783">
        <v>200000</v>
      </c>
    </row>
    <row r="6" spans="1:5" ht="21.75" customHeight="1">
      <c r="A6" s="235" t="s">
        <v>13</v>
      </c>
      <c r="B6" s="1129" t="s">
        <v>728</v>
      </c>
      <c r="C6" s="1129"/>
      <c r="D6" s="1129"/>
      <c r="E6" s="784">
        <v>300000</v>
      </c>
    </row>
    <row r="7" spans="1:5" ht="21.75" customHeight="1">
      <c r="A7" s="235" t="s">
        <v>16</v>
      </c>
      <c r="B7" s="1129" t="s">
        <v>730</v>
      </c>
      <c r="C7" s="1129"/>
      <c r="D7" s="1129"/>
      <c r="E7" s="784">
        <v>21000</v>
      </c>
    </row>
    <row r="8" spans="1:5" ht="21.75" customHeight="1">
      <c r="A8" s="235" t="s">
        <v>19</v>
      </c>
      <c r="B8" s="1129" t="s">
        <v>729</v>
      </c>
      <c r="C8" s="1129"/>
      <c r="D8" s="1129"/>
      <c r="E8" s="784">
        <v>50000</v>
      </c>
    </row>
    <row r="9" spans="1:5" ht="21.75" customHeight="1">
      <c r="A9" s="235" t="s">
        <v>22</v>
      </c>
      <c r="B9" s="1129" t="s">
        <v>731</v>
      </c>
      <c r="C9" s="1129"/>
      <c r="D9" s="1129"/>
      <c r="E9" s="784">
        <v>1850000</v>
      </c>
    </row>
    <row r="10" spans="1:5" ht="29.25" customHeight="1">
      <c r="A10" s="235" t="s">
        <v>25</v>
      </c>
      <c r="B10" s="1129" t="s">
        <v>732</v>
      </c>
      <c r="C10" s="1129"/>
      <c r="D10" s="1129"/>
      <c r="E10" s="784">
        <v>50000</v>
      </c>
    </row>
    <row r="11" spans="1:5" ht="21.75" customHeight="1">
      <c r="A11" s="235" t="s">
        <v>28</v>
      </c>
      <c r="B11" s="1134"/>
      <c r="C11" s="1134"/>
      <c r="D11" s="1134"/>
      <c r="E11" s="785"/>
    </row>
    <row r="12" spans="1:5" ht="21.75" customHeight="1">
      <c r="A12" s="235" t="s">
        <v>31</v>
      </c>
      <c r="B12" s="1129"/>
      <c r="C12" s="1129"/>
      <c r="D12" s="1129"/>
      <c r="E12" s="784"/>
    </row>
    <row r="13" spans="1:5" ht="21.75" customHeight="1">
      <c r="A13" s="235" t="s">
        <v>32</v>
      </c>
      <c r="B13" s="1129"/>
      <c r="C13" s="1129"/>
      <c r="D13" s="1129"/>
      <c r="E13" s="784"/>
    </row>
    <row r="14" spans="1:5" ht="21.75" customHeight="1">
      <c r="A14" s="235" t="s">
        <v>35</v>
      </c>
      <c r="B14" s="1129"/>
      <c r="C14" s="1129"/>
      <c r="D14" s="1129"/>
      <c r="E14" s="784"/>
    </row>
    <row r="15" spans="1:5" ht="30" customHeight="1">
      <c r="A15" s="235" t="s">
        <v>39</v>
      </c>
      <c r="B15" s="1129"/>
      <c r="C15" s="1129"/>
      <c r="D15" s="1129"/>
      <c r="E15" s="786"/>
    </row>
    <row r="16" spans="1:5" ht="30" customHeight="1">
      <c r="A16" s="235" t="s">
        <v>41</v>
      </c>
      <c r="B16" s="1129"/>
      <c r="C16" s="1129"/>
      <c r="D16" s="1129"/>
      <c r="E16" s="786"/>
    </row>
    <row r="17" spans="1:5" ht="21.75" customHeight="1">
      <c r="A17" s="235" t="s">
        <v>43</v>
      </c>
      <c r="B17" s="1129"/>
      <c r="C17" s="1129"/>
      <c r="D17" s="1129"/>
      <c r="E17" s="786"/>
    </row>
    <row r="18" spans="1:5" ht="21.75" customHeight="1">
      <c r="A18" s="235" t="s">
        <v>45</v>
      </c>
      <c r="B18" s="1138"/>
      <c r="C18" s="1138"/>
      <c r="D18" s="1138"/>
      <c r="E18" s="786"/>
    </row>
    <row r="19" spans="1:5" ht="21.75" customHeight="1">
      <c r="A19" s="776" t="s">
        <v>47</v>
      </c>
      <c r="B19" s="1140"/>
      <c r="C19" s="1141"/>
      <c r="D19" s="1142"/>
      <c r="E19" s="787"/>
    </row>
    <row r="20" spans="1:5" ht="21.75" customHeight="1">
      <c r="A20" s="782" t="s">
        <v>49</v>
      </c>
      <c r="B20" s="1136" t="s">
        <v>222</v>
      </c>
      <c r="C20" s="1136"/>
      <c r="D20" s="1136"/>
      <c r="E20" s="779">
        <f>SUM(E5+E6+E7+E8+E9+E10+E12+E13+E14+E15+E16+E17+E18)</f>
        <v>2471000</v>
      </c>
    </row>
    <row r="21" spans="1:5" ht="21.75" customHeight="1">
      <c r="A21" s="778" t="s">
        <v>52</v>
      </c>
      <c r="B21" s="1139"/>
      <c r="C21" s="1139"/>
      <c r="D21" s="1139"/>
      <c r="E21" s="787"/>
    </row>
    <row r="22" spans="1:5" ht="21.75" customHeight="1">
      <c r="A22" s="782" t="s">
        <v>55</v>
      </c>
      <c r="B22" s="1137" t="s">
        <v>628</v>
      </c>
      <c r="C22" s="1137"/>
      <c r="D22" s="1137"/>
      <c r="E22" s="779">
        <f>SUM(E21)</f>
        <v>0</v>
      </c>
    </row>
    <row r="23" spans="1:6" s="236" customFormat="1" ht="24" customHeight="1">
      <c r="A23" s="1132" t="s">
        <v>621</v>
      </c>
      <c r="B23" s="1133"/>
      <c r="C23" s="1133"/>
      <c r="D23" s="1133"/>
      <c r="E23" s="788">
        <f>SUM(E20+E22)</f>
        <v>2471000</v>
      </c>
      <c r="F23" s="790"/>
    </row>
    <row r="24" spans="1:5" ht="15">
      <c r="A24" s="237"/>
      <c r="B24" s="1135"/>
      <c r="C24" s="1135"/>
      <c r="D24" s="1135"/>
      <c r="E24" s="238"/>
    </row>
  </sheetData>
  <sheetProtection/>
  <mergeCells count="23">
    <mergeCell ref="B8:D8"/>
    <mergeCell ref="B24:D24"/>
    <mergeCell ref="B20:D20"/>
    <mergeCell ref="B15:D15"/>
    <mergeCell ref="B16:D16"/>
    <mergeCell ref="B17:D17"/>
    <mergeCell ref="B22:D22"/>
    <mergeCell ref="B18:D18"/>
    <mergeCell ref="B21:D21"/>
    <mergeCell ref="B19:D19"/>
    <mergeCell ref="B12:D12"/>
    <mergeCell ref="B13:D13"/>
    <mergeCell ref="A23:D23"/>
    <mergeCell ref="B14:D14"/>
    <mergeCell ref="B9:D9"/>
    <mergeCell ref="B10:D10"/>
    <mergeCell ref="B11:D11"/>
    <mergeCell ref="A1:E1"/>
    <mergeCell ref="B4:D4"/>
    <mergeCell ref="B5:D5"/>
    <mergeCell ref="B6:D6"/>
    <mergeCell ref="B7:D7"/>
    <mergeCell ref="A2:E2"/>
  </mergeCells>
  <printOptions horizontalCentered="1"/>
  <pageMargins left="0.5118110236220472" right="0.5118110236220472" top="1.141732283464567" bottom="0.7480314960629921" header="0.7086614173228347" footer="0.7086614173228347"/>
  <pageSetup orientation="portrait" paperSize="9" scale="90" r:id="rId1"/>
  <headerFooter scaleWithDoc="0" alignWithMargins="0">
    <oddHeader>&amp;R&amp;"Times New Roman,Félkövér dőlt"&amp;11 5. melléklet a ......./2017.(...)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C20"/>
  <sheetViews>
    <sheetView zoomScalePageLayoutView="0" workbookViewId="0" topLeftCell="A1">
      <selection activeCell="C11" sqref="C11"/>
    </sheetView>
  </sheetViews>
  <sheetFormatPr defaultColWidth="16.875" defaultRowHeight="12.75"/>
  <cols>
    <col min="1" max="1" width="11.375" style="735" customWidth="1"/>
    <col min="2" max="2" width="43.375" style="735" customWidth="1"/>
    <col min="3" max="3" width="30.875" style="735" customWidth="1"/>
    <col min="4" max="252" width="10.625" style="735" customWidth="1"/>
    <col min="253" max="253" width="7.00390625" style="735" customWidth="1"/>
    <col min="254" max="254" width="34.50390625" style="735" customWidth="1"/>
    <col min="255" max="255" width="11.00390625" style="735" customWidth="1"/>
    <col min="256" max="16384" width="16.875" style="735" customWidth="1"/>
  </cols>
  <sheetData>
    <row r="1" spans="1:3" ht="40.5" customHeight="1">
      <c r="A1" s="1143" t="s">
        <v>677</v>
      </c>
      <c r="B1" s="1144"/>
      <c r="C1" s="1144"/>
    </row>
    <row r="2" spans="1:3" ht="12.75">
      <c r="A2" s="736"/>
      <c r="B2" s="736"/>
      <c r="C2" s="755" t="s">
        <v>1</v>
      </c>
    </row>
    <row r="3" spans="1:3" s="737" customFormat="1" ht="33.75" customHeight="1">
      <c r="A3" s="740" t="s">
        <v>542</v>
      </c>
      <c r="B3" s="741" t="s">
        <v>627</v>
      </c>
      <c r="C3" s="742" t="s">
        <v>551</v>
      </c>
    </row>
    <row r="4" spans="1:3" s="738" customFormat="1" ht="18.75" customHeight="1">
      <c r="A4" s="743" t="s">
        <v>10</v>
      </c>
      <c r="B4" s="744" t="s">
        <v>692</v>
      </c>
      <c r="C4" s="745">
        <v>2500000</v>
      </c>
    </row>
    <row r="5" spans="1:3" s="738" customFormat="1" ht="18.75" customHeight="1">
      <c r="A5" s="746" t="s">
        <v>13</v>
      </c>
      <c r="B5" s="747" t="s">
        <v>693</v>
      </c>
      <c r="C5" s="748">
        <v>20000</v>
      </c>
    </row>
    <row r="6" spans="1:3" s="738" customFormat="1" ht="18.75" customHeight="1">
      <c r="A6" s="746" t="s">
        <v>16</v>
      </c>
      <c r="B6" s="747" t="s">
        <v>694</v>
      </c>
      <c r="C6" s="748">
        <v>75000</v>
      </c>
    </row>
    <row r="7" spans="1:3" s="738" customFormat="1" ht="18.75" customHeight="1">
      <c r="A7" s="746" t="s">
        <v>19</v>
      </c>
      <c r="B7" s="747" t="s">
        <v>695</v>
      </c>
      <c r="C7" s="748">
        <v>200000</v>
      </c>
    </row>
    <row r="8" spans="1:3" s="738" customFormat="1" ht="18.75" customHeight="1">
      <c r="A8" s="746" t="s">
        <v>22</v>
      </c>
      <c r="B8" s="747" t="s">
        <v>696</v>
      </c>
      <c r="C8" s="748">
        <v>150000</v>
      </c>
    </row>
    <row r="9" spans="1:3" s="738" customFormat="1" ht="18.75" customHeight="1">
      <c r="A9" s="746" t="s">
        <v>25</v>
      </c>
      <c r="B9" s="747"/>
      <c r="C9" s="748"/>
    </row>
    <row r="10" spans="1:3" s="738" customFormat="1" ht="18.75" customHeight="1">
      <c r="A10" s="749" t="s">
        <v>28</v>
      </c>
      <c r="B10" s="750"/>
      <c r="C10" s="751"/>
    </row>
    <row r="11" spans="1:3" s="734" customFormat="1" ht="18.75" customHeight="1">
      <c r="A11" s="752"/>
      <c r="B11" s="753" t="s">
        <v>524</v>
      </c>
      <c r="C11" s="754">
        <f>SUM(C4:C10)</f>
        <v>2945000</v>
      </c>
    </row>
    <row r="12" spans="1:3" s="734" customFormat="1" ht="12.75">
      <c r="A12" s="739"/>
      <c r="B12" s="739"/>
      <c r="C12" s="733"/>
    </row>
    <row r="13" spans="1:3" s="734" customFormat="1" ht="12.75" customHeight="1">
      <c r="A13" s="849"/>
      <c r="B13" s="850"/>
      <c r="C13" s="850"/>
    </row>
    <row r="14" spans="1:3" s="734" customFormat="1" ht="12.75">
      <c r="A14" s="850"/>
      <c r="B14" s="850"/>
      <c r="C14" s="850"/>
    </row>
    <row r="15" spans="1:3" s="734" customFormat="1" ht="12.75">
      <c r="A15" s="850"/>
      <c r="B15" s="850"/>
      <c r="C15" s="850"/>
    </row>
    <row r="16" spans="1:3" s="734" customFormat="1" ht="12.75">
      <c r="A16" s="851"/>
      <c r="B16" s="851"/>
      <c r="C16" s="852"/>
    </row>
    <row r="17" spans="1:3" ht="20.25" customHeight="1">
      <c r="A17" s="853"/>
      <c r="B17" s="853"/>
      <c r="C17" s="853"/>
    </row>
    <row r="18" spans="1:3" ht="18" customHeight="1">
      <c r="A18" s="843"/>
      <c r="B18" s="844"/>
      <c r="C18" s="845"/>
    </row>
    <row r="19" spans="1:3" ht="18" customHeight="1">
      <c r="A19" s="843"/>
      <c r="B19" s="844"/>
      <c r="C19" s="845"/>
    </row>
    <row r="20" spans="1:3" ht="18" customHeight="1">
      <c r="A20" s="846"/>
      <c r="B20" s="847"/>
      <c r="C20" s="848"/>
    </row>
  </sheetData>
  <sheetProtection/>
  <mergeCells count="1">
    <mergeCell ref="A1:C1"/>
  </mergeCells>
  <printOptions horizontalCentered="1"/>
  <pageMargins left="0.5118110236220472" right="0.5118110236220472" top="0.9448818897637796" bottom="0.7480314960629921" header="0.7086614173228347" footer="0.31496062992125984"/>
  <pageSetup horizontalDpi="600" verticalDpi="600" orientation="portrait" paperSize="9" scale="97" r:id="rId1"/>
  <headerFooter>
    <oddHeader>&amp;R&amp;"Times New Roman CE,Félkövér dőlt"&amp;11 6. melléklet a .../2017. (... 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Angyalné Gyetvai Andrea</dc:creator>
  <cp:keywords/>
  <dc:description/>
  <cp:lastModifiedBy>Iroda</cp:lastModifiedBy>
  <cp:lastPrinted>2017-09-26T09:30:45Z</cp:lastPrinted>
  <dcterms:created xsi:type="dcterms:W3CDTF">2017-01-30T13:11:32Z</dcterms:created>
  <dcterms:modified xsi:type="dcterms:W3CDTF">2017-09-29T08:48:02Z</dcterms:modified>
  <cp:category/>
  <cp:version/>
  <cp:contentType/>
  <cp:contentStatus/>
</cp:coreProperties>
</file>