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600" windowHeight="8190"/>
  </bookViews>
  <sheets>
    <sheet name="1.m.mérleg" sheetId="1" r:id="rId1"/>
    <sheet name="2.m.kiadási ei" sheetId="3" r:id="rId2"/>
    <sheet name="3.m.bev.össz" sheetId="4" r:id="rId3"/>
    <sheet name="4.műk.támog." sheetId="5" r:id="rId4"/>
    <sheet name="5.m.bev.-kia.m" sheetId="6" r:id="rId5"/>
    <sheet name="6 mell. ei.felh.üt." sheetId="7" r:id="rId6"/>
    <sheet name="7. pevált" sheetId="8" r:id="rId7"/>
    <sheet name="8.mbev mego" sheetId="10" r:id="rId8"/>
    <sheet name="Munka9" sheetId="9" r:id="rId9"/>
  </sheets>
  <externalReferences>
    <externalReference r:id="rId10"/>
  </externalReferences>
  <calcPr calcId="145621"/>
  <fileRecoveryPr repairLoad="1"/>
</workbook>
</file>

<file path=xl/calcChain.xml><?xml version="1.0" encoding="utf-8"?>
<calcChain xmlns="http://schemas.openxmlformats.org/spreadsheetml/2006/main">
  <c r="C20" i="6" l="1"/>
  <c r="E22" i="1" l="1"/>
  <c r="I15" i="1"/>
  <c r="F8" i="10" l="1"/>
  <c r="D9" i="10"/>
  <c r="E9" i="10"/>
  <c r="E7" i="10" s="1"/>
  <c r="F10" i="10"/>
  <c r="F11" i="10"/>
  <c r="C12" i="10"/>
  <c r="F12" i="10"/>
  <c r="F13" i="10"/>
  <c r="F14" i="10"/>
  <c r="F15" i="10"/>
  <c r="E16" i="10"/>
  <c r="D17" i="10"/>
  <c r="D16" i="10" s="1"/>
  <c r="E17" i="10"/>
  <c r="F18" i="10"/>
  <c r="C19" i="10"/>
  <c r="F19" i="10" s="1"/>
  <c r="F17" i="10" s="1"/>
  <c r="F20" i="10"/>
  <c r="F21" i="10"/>
  <c r="C22" i="10"/>
  <c r="C23" i="10"/>
  <c r="F23" i="10" s="1"/>
  <c r="F24" i="10"/>
  <c r="C25" i="10"/>
  <c r="F25" i="10" s="1"/>
  <c r="F26" i="10"/>
  <c r="C30" i="10"/>
  <c r="E30" i="10"/>
  <c r="E29" i="10" s="1"/>
  <c r="E28" i="10" s="1"/>
  <c r="F30" i="10"/>
  <c r="C31" i="10"/>
  <c r="F31" i="10"/>
  <c r="F32" i="10"/>
  <c r="C33" i="10"/>
  <c r="D33" i="10"/>
  <c r="D29" i="10" s="1"/>
  <c r="F33" i="10"/>
  <c r="E34" i="10"/>
  <c r="F35" i="10"/>
  <c r="C36" i="10"/>
  <c r="F37" i="10"/>
  <c r="D38" i="10"/>
  <c r="D34" i="10" s="1"/>
  <c r="D39" i="10"/>
  <c r="F39" i="10" s="1"/>
  <c r="C40" i="10"/>
  <c r="F40" i="10" s="1"/>
  <c r="F45" i="10"/>
  <c r="F46" i="10"/>
  <c r="F47" i="10"/>
  <c r="F50" i="10"/>
  <c r="C51" i="10"/>
  <c r="F51" i="10" s="1"/>
  <c r="C52" i="10"/>
  <c r="D52" i="10"/>
  <c r="E52" i="10"/>
  <c r="C14" i="8"/>
  <c r="C25" i="7"/>
  <c r="D25" i="7"/>
  <c r="E25" i="7"/>
  <c r="F25" i="7"/>
  <c r="G25" i="7"/>
  <c r="H25" i="7"/>
  <c r="I25" i="7"/>
  <c r="J25" i="7"/>
  <c r="K25" i="7"/>
  <c r="E12" i="6"/>
  <c r="E13" i="6"/>
  <c r="C27" i="6"/>
  <c r="E20" i="6"/>
  <c r="E26" i="6"/>
  <c r="E27" i="6" s="1"/>
  <c r="C44" i="6"/>
  <c r="E44" i="6"/>
  <c r="E46" i="6"/>
  <c r="C49" i="6"/>
  <c r="C55" i="6" s="1"/>
  <c r="E49" i="6"/>
  <c r="C50" i="6"/>
  <c r="C53" i="6"/>
  <c r="E53" i="6"/>
  <c r="C54" i="6"/>
  <c r="E55" i="6"/>
  <c r="C56" i="6"/>
  <c r="E56" i="6"/>
  <c r="C10" i="5"/>
  <c r="C8" i="5" s="1"/>
  <c r="C31" i="5"/>
  <c r="C49" i="5"/>
  <c r="C9" i="4"/>
  <c r="C8" i="4" s="1"/>
  <c r="E9" i="4"/>
  <c r="E10" i="4"/>
  <c r="F11" i="4"/>
  <c r="F12" i="4"/>
  <c r="D10" i="4" s="1"/>
  <c r="F13" i="4"/>
  <c r="F14" i="4"/>
  <c r="F15" i="4"/>
  <c r="F16" i="4"/>
  <c r="C18" i="4"/>
  <c r="C17" i="4" s="1"/>
  <c r="E18" i="4"/>
  <c r="E17" i="4" s="1"/>
  <c r="F19" i="4"/>
  <c r="D18" i="4" s="1"/>
  <c r="F20" i="4"/>
  <c r="F21" i="4"/>
  <c r="F22" i="4"/>
  <c r="F23" i="4"/>
  <c r="F24" i="4"/>
  <c r="F25" i="4"/>
  <c r="D26" i="4"/>
  <c r="F26" i="4" s="1"/>
  <c r="F27" i="4"/>
  <c r="C31" i="4"/>
  <c r="D31" i="4"/>
  <c r="E31" i="4"/>
  <c r="E30" i="4" s="1"/>
  <c r="E29" i="4" s="1"/>
  <c r="D32" i="4"/>
  <c r="F32" i="4" s="1"/>
  <c r="D33" i="4"/>
  <c r="F33" i="4" s="1"/>
  <c r="C34" i="4"/>
  <c r="D34" i="4"/>
  <c r="E35" i="4"/>
  <c r="D36" i="4"/>
  <c r="F36" i="4" s="1"/>
  <c r="F37" i="4"/>
  <c r="F38" i="4"/>
  <c r="C39" i="4"/>
  <c r="F39" i="4" s="1"/>
  <c r="D40" i="4"/>
  <c r="F40" i="4" s="1"/>
  <c r="C41" i="4"/>
  <c r="D41" i="4"/>
  <c r="F41" i="4"/>
  <c r="C53" i="4"/>
  <c r="D53" i="4"/>
  <c r="E53" i="4"/>
  <c r="F53" i="4"/>
  <c r="C10" i="3"/>
  <c r="E10" i="3"/>
  <c r="F10" i="3" s="1"/>
  <c r="C11" i="3"/>
  <c r="E11" i="3"/>
  <c r="F11" i="3" s="1"/>
  <c r="C12" i="3"/>
  <c r="E12" i="3"/>
  <c r="C13" i="3"/>
  <c r="D13" i="3"/>
  <c r="E13" i="3"/>
  <c r="F13" i="3" s="1"/>
  <c r="C14" i="3"/>
  <c r="D14" i="3"/>
  <c r="E14" i="3"/>
  <c r="F15" i="3"/>
  <c r="C16" i="3"/>
  <c r="E16" i="3"/>
  <c r="C17" i="3"/>
  <c r="E17" i="3"/>
  <c r="F17" i="3" s="1"/>
  <c r="C18" i="3"/>
  <c r="F18" i="3" s="1"/>
  <c r="D18" i="3"/>
  <c r="E18" i="3"/>
  <c r="C19" i="3"/>
  <c r="E19" i="3"/>
  <c r="C20" i="3"/>
  <c r="D20" i="3"/>
  <c r="E20" i="3"/>
  <c r="C21" i="3"/>
  <c r="D21" i="3"/>
  <c r="E21" i="3"/>
  <c r="C22" i="3"/>
  <c r="E22" i="3"/>
  <c r="F22" i="3"/>
  <c r="D23" i="3"/>
  <c r="E26" i="3"/>
  <c r="F26" i="3" s="1"/>
  <c r="C27" i="3"/>
  <c r="E27" i="3"/>
  <c r="F27" i="3" s="1"/>
  <c r="C28" i="3"/>
  <c r="E28" i="3"/>
  <c r="C29" i="3"/>
  <c r="D29" i="3"/>
  <c r="E29" i="3"/>
  <c r="F29" i="3" s="1"/>
  <c r="D30" i="3"/>
  <c r="E30" i="3"/>
  <c r="D31" i="3"/>
  <c r="E31" i="3"/>
  <c r="F31" i="3"/>
  <c r="C32" i="3"/>
  <c r="D32" i="3"/>
  <c r="E32" i="3"/>
  <c r="F32" i="3"/>
  <c r="D33" i="3"/>
  <c r="E33" i="3"/>
  <c r="F33" i="3" s="1"/>
  <c r="D34" i="3"/>
  <c r="E34" i="3"/>
  <c r="F34" i="3" s="1"/>
  <c r="D35" i="3"/>
  <c r="E35" i="3"/>
  <c r="C36" i="3"/>
  <c r="D36" i="3"/>
  <c r="E36" i="3"/>
  <c r="F36" i="3" s="1"/>
  <c r="C37" i="3"/>
  <c r="D37" i="3"/>
  <c r="E37" i="3"/>
  <c r="C38" i="3"/>
  <c r="C42" i="3"/>
  <c r="D42" i="3"/>
  <c r="E42" i="3"/>
  <c r="F42" i="3" s="1"/>
  <c r="C43" i="3"/>
  <c r="E43" i="3"/>
  <c r="F43" i="3" s="1"/>
  <c r="C44" i="3"/>
  <c r="D44" i="3"/>
  <c r="E44" i="3"/>
  <c r="F44" i="3" s="1"/>
  <c r="C45" i="3"/>
  <c r="D45" i="3"/>
  <c r="E45" i="3"/>
  <c r="F45" i="3" s="1"/>
  <c r="C46" i="3"/>
  <c r="D46" i="3"/>
  <c r="E46" i="3"/>
  <c r="F46" i="3" s="1"/>
  <c r="C47" i="3"/>
  <c r="D47" i="3"/>
  <c r="E47" i="3"/>
  <c r="F47" i="3" s="1"/>
  <c r="C48" i="3"/>
  <c r="D48" i="3"/>
  <c r="E48" i="3"/>
  <c r="F48" i="3" s="1"/>
  <c r="C49" i="3"/>
  <c r="D49" i="3"/>
  <c r="E49" i="3"/>
  <c r="F49" i="3" s="1"/>
  <c r="D50" i="3"/>
  <c r="D8" i="1"/>
  <c r="E8" i="1"/>
  <c r="H8" i="1"/>
  <c r="I8" i="1"/>
  <c r="D15" i="1"/>
  <c r="H15" i="1"/>
  <c r="I18" i="1"/>
  <c r="C22" i="1"/>
  <c r="D22" i="1"/>
  <c r="G22" i="1"/>
  <c r="H22" i="1"/>
  <c r="I24" i="1"/>
  <c r="E25" i="1"/>
  <c r="I25" i="1"/>
  <c r="E26" i="1"/>
  <c r="I26" i="1"/>
  <c r="E27" i="1"/>
  <c r="I27" i="1"/>
  <c r="E28" i="1"/>
  <c r="I28" i="1"/>
  <c r="E29" i="1"/>
  <c r="I29" i="1"/>
  <c r="C32" i="1"/>
  <c r="D32" i="1"/>
  <c r="G32" i="1"/>
  <c r="H32" i="1"/>
  <c r="C52" i="6" l="1"/>
  <c r="F31" i="4"/>
  <c r="F30" i="4" s="1"/>
  <c r="E8" i="4"/>
  <c r="F52" i="10"/>
  <c r="C57" i="6"/>
  <c r="I32" i="1"/>
  <c r="E32" i="1"/>
  <c r="C52" i="5"/>
  <c r="C50" i="3"/>
  <c r="E38" i="3"/>
  <c r="F37" i="3"/>
  <c r="F35" i="3"/>
  <c r="F30" i="3"/>
  <c r="D28" i="3"/>
  <c r="F28" i="3" s="1"/>
  <c r="F21" i="3"/>
  <c r="F19" i="3"/>
  <c r="C15" i="3"/>
  <c r="F14" i="3"/>
  <c r="F12" i="3"/>
  <c r="F34" i="4"/>
  <c r="D30" i="4"/>
  <c r="D29" i="4" s="1"/>
  <c r="D17" i="4"/>
  <c r="D8" i="4" s="1"/>
  <c r="D42" i="4" s="1"/>
  <c r="D54" i="4" s="1"/>
  <c r="E50" i="6"/>
  <c r="F38" i="10"/>
  <c r="D28" i="10"/>
  <c r="C16" i="10"/>
  <c r="C7" i="10" s="1"/>
  <c r="F50" i="3"/>
  <c r="F20" i="3"/>
  <c r="E15" i="3"/>
  <c r="E23" i="3" s="1"/>
  <c r="E39" i="3" s="1"/>
  <c r="C30" i="4"/>
  <c r="F18" i="4"/>
  <c r="F10" i="4"/>
  <c r="F29" i="10"/>
  <c r="C29" i="10"/>
  <c r="C28" i="10" s="1"/>
  <c r="C41" i="10" s="1"/>
  <c r="C53" i="10" s="1"/>
  <c r="E41" i="10"/>
  <c r="E53" i="10" s="1"/>
  <c r="D7" i="10"/>
  <c r="D41" i="10" s="1"/>
  <c r="D53" i="10" s="1"/>
  <c r="F36" i="10"/>
  <c r="F28" i="10" s="1"/>
  <c r="F22" i="10"/>
  <c r="F16" i="10" s="1"/>
  <c r="E52" i="6"/>
  <c r="E57" i="6" s="1"/>
  <c r="F35" i="4"/>
  <c r="F17" i="4"/>
  <c r="E42" i="4"/>
  <c r="E54" i="4" s="1"/>
  <c r="C35" i="4"/>
  <c r="C29" i="4" s="1"/>
  <c r="C42" i="4" s="1"/>
  <c r="C54" i="4" s="1"/>
  <c r="F9" i="4"/>
  <c r="C23" i="3"/>
  <c r="D38" i="3"/>
  <c r="D39" i="3" s="1"/>
  <c r="D52" i="3" s="1"/>
  <c r="E50" i="3"/>
  <c r="F16" i="3"/>
  <c r="F29" i="4" l="1"/>
  <c r="F38" i="3"/>
  <c r="E52" i="3"/>
  <c r="F8" i="4"/>
  <c r="F7" i="10"/>
  <c r="F41" i="10" s="1"/>
  <c r="F53" i="10" s="1"/>
  <c r="F23" i="3"/>
  <c r="F39" i="3" s="1"/>
  <c r="F52" i="3" s="1"/>
  <c r="C39" i="3"/>
  <c r="C52" i="3" s="1"/>
  <c r="F42" i="4" l="1"/>
  <c r="F54" i="4" s="1"/>
</calcChain>
</file>

<file path=xl/sharedStrings.xml><?xml version="1.0" encoding="utf-8"?>
<sst xmlns="http://schemas.openxmlformats.org/spreadsheetml/2006/main" count="673" uniqueCount="353">
  <si>
    <t>Tárgyévi költségvetési kiadások összesen (I. + II. +III. +IV.)</t>
  </si>
  <si>
    <t>Tárgyévi költségvetési bevételek összesen (I. + II. +III. +IV.)</t>
  </si>
  <si>
    <t>22.</t>
  </si>
  <si>
    <t>21.</t>
  </si>
  <si>
    <t>20.</t>
  </si>
  <si>
    <t>7.Felahalmozási célú hitel törlesztés és fel.c. kötv.bev.</t>
  </si>
  <si>
    <t>7.Felahalmozási célú hitelelvétel és fel.c. kötv.kibocs.</t>
  </si>
  <si>
    <t>19.</t>
  </si>
  <si>
    <t>6.Működési célú hitel törlesztés és műk.c.kötv.bev.</t>
  </si>
  <si>
    <t>6.Működési célú hitel felvétel és műk.c.kötv.bev.</t>
  </si>
  <si>
    <t>18.</t>
  </si>
  <si>
    <t>5. Befektetési célú belföldi, külföldi értékpapír vásárlás</t>
  </si>
  <si>
    <t>5. Befektetési célú belföldi, külföldi értékpapír érték.</t>
  </si>
  <si>
    <t>17.</t>
  </si>
  <si>
    <t>4. Forgatási célú belföldi, külföldi értékpapírok vásárlása</t>
  </si>
  <si>
    <t>4. Forgatási célú belföldi, külföldi értékpap.érték.</t>
  </si>
  <si>
    <t>16.</t>
  </si>
  <si>
    <t>3. Pénzügyi lízing tőkerész törlesztés</t>
  </si>
  <si>
    <t>3.Központi irányítószervi támogatás</t>
  </si>
  <si>
    <t>15.</t>
  </si>
  <si>
    <t>2. Központi, irányítószervi támogatás</t>
  </si>
  <si>
    <t xml:space="preserve">2.Előző évi pénzmaradvány felh.c. ig. vét. </t>
  </si>
  <si>
    <t>14.</t>
  </si>
  <si>
    <t>1. Áht. Belüli megelőlegezések visszafizetése</t>
  </si>
  <si>
    <t xml:space="preserve">1.Előző évi pénzmaradvány műk.c. ig. vét. </t>
  </si>
  <si>
    <t>13.</t>
  </si>
  <si>
    <t>III. Finanszírozási kiadások</t>
  </si>
  <si>
    <t>III. Finanszírozási bevételek</t>
  </si>
  <si>
    <t>12.</t>
  </si>
  <si>
    <t>III. Támogatási  kölcsönök nyújtása, törlesztése összesen</t>
  </si>
  <si>
    <t>III. Támogatási kölcsönök visszatérülése, igénybevétele</t>
  </si>
  <si>
    <t>11.</t>
  </si>
  <si>
    <t xml:space="preserve">3. Egyéb felhalmozási kiadások </t>
  </si>
  <si>
    <t>II/3. Egyéb felhalmozási bevételek</t>
  </si>
  <si>
    <t>10.</t>
  </si>
  <si>
    <t>2. Felújítási kiadások ÁFÁ-al</t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</si>
  <si>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</si>
  <si>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9.</t>
  </si>
  <si>
    <t>1. Beruházási kiadások ÁFÁ-val</t>
  </si>
  <si>
    <t>8.</t>
  </si>
  <si>
    <t>II. Felhalmozási kiadások összesen</t>
  </si>
  <si>
    <t>II. Felhalmozási bevételek összesen</t>
  </si>
  <si>
    <t>7.</t>
  </si>
  <si>
    <t>5. Ellátottak pénzbeli juttatásai</t>
  </si>
  <si>
    <t xml:space="preserve">6. </t>
  </si>
  <si>
    <t>4. Egyéb működési kiadások összesen</t>
  </si>
  <si>
    <t>I/4. Egyéb működési bevételek</t>
  </si>
  <si>
    <t xml:space="preserve">5. </t>
  </si>
  <si>
    <t>3. Dologi kiadás</t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</si>
  <si>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</si>
  <si>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t xml:space="preserve">4. </t>
  </si>
  <si>
    <t>2. Munkaadót terh. járulékok</t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</si>
  <si>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</si>
  <si>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t xml:space="preserve">3. </t>
  </si>
  <si>
    <t>1. Személyi jellegű juttatások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</si>
  <si>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</si>
  <si>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t xml:space="preserve">2. </t>
  </si>
  <si>
    <t>I. Működési kiadások összesen</t>
  </si>
  <si>
    <t>I. Működési bevételek összesen</t>
  </si>
  <si>
    <t xml:space="preserve">1. </t>
  </si>
  <si>
    <t>H</t>
  </si>
  <si>
    <t>G</t>
  </si>
  <si>
    <t>E</t>
  </si>
  <si>
    <t>F</t>
  </si>
  <si>
    <t>D</t>
  </si>
  <si>
    <t>C</t>
  </si>
  <si>
    <t>B</t>
  </si>
  <si>
    <t>A</t>
  </si>
  <si>
    <t>2019. évi előirányzat</t>
  </si>
  <si>
    <t>Megnevezés</t>
  </si>
  <si>
    <t>KIADÁS</t>
  </si>
  <si>
    <t>BEVÉTEL</t>
  </si>
  <si>
    <t>Sor-szám</t>
  </si>
  <si>
    <t>adatok: Ft-ban</t>
  </si>
  <si>
    <t>2019. év</t>
  </si>
  <si>
    <t>Költségvetés mérlege</t>
  </si>
  <si>
    <t>KIADÁS MINDÖSSZESEN (I. + II. +III.)</t>
  </si>
  <si>
    <t>39.</t>
  </si>
  <si>
    <t>III. Finanszírozási kiadások összesen:</t>
  </si>
  <si>
    <t>38.</t>
  </si>
  <si>
    <t>8.Felahalmozási célú hitel törlesztés és fel.c. kötv.bev.</t>
  </si>
  <si>
    <t>37.</t>
  </si>
  <si>
    <t>7.Működési célú hitel törlesztés és műk.c.kötv.bev.</t>
  </si>
  <si>
    <t>36.</t>
  </si>
  <si>
    <t>6. Befektetési célú belföldi, külföldi értékpapír vásárlás</t>
  </si>
  <si>
    <t>35.</t>
  </si>
  <si>
    <t>5. Forgatási célú belföldi, külföldi értékpapírok vásárlása</t>
  </si>
  <si>
    <t>34.</t>
  </si>
  <si>
    <t>4. Pénzügyi lízing tőkerész törlesztés</t>
  </si>
  <si>
    <t>33.</t>
  </si>
  <si>
    <t>3. Központi, irányítószervi támogatás</t>
  </si>
  <si>
    <t>32.</t>
  </si>
  <si>
    <t>2. Áht. Belüli megelőlegezések visszafizetése</t>
  </si>
  <si>
    <t>31.</t>
  </si>
  <si>
    <t>1.Alap- és vállalkozási tev. közötti elszám.</t>
  </si>
  <si>
    <t>30.</t>
  </si>
  <si>
    <t>III. FINANSZÍROZÁSI KIADÁSOK</t>
  </si>
  <si>
    <t xml:space="preserve">29. </t>
  </si>
  <si>
    <t>TÁRGYÉVI KÖLTSÉGVETÉSI KIADÁS ÖSSZESEN (I.+II.)</t>
  </si>
  <si>
    <t>28.</t>
  </si>
  <si>
    <t xml:space="preserve">II. Felhalmozási kiadás összesen </t>
  </si>
  <si>
    <t>27.</t>
  </si>
  <si>
    <t>5. Hosszú lejáratú hitelek kamata</t>
  </si>
  <si>
    <t>26.</t>
  </si>
  <si>
    <t xml:space="preserve">4. Befektetési kiadások </t>
  </si>
  <si>
    <t>25.</t>
  </si>
  <si>
    <t xml:space="preserve">    3.7. Felhalmozási célú tartalékok</t>
  </si>
  <si>
    <t>24.</t>
  </si>
  <si>
    <t xml:space="preserve">    3.6. Lakástámogatás (foglalk-nak)</t>
  </si>
  <si>
    <t>23.</t>
  </si>
  <si>
    <t xml:space="preserve">    3.5. Felhalm. célú kölcsönök nyújtása ÁHK-re</t>
  </si>
  <si>
    <t xml:space="preserve">    3.4.Felhalm.c.pénzeszk.átad.államh.kívülre</t>
  </si>
  <si>
    <t xml:space="preserve">    3.3. Felhalm. célú kölcsönök törlesztése ÁHB-re</t>
  </si>
  <si>
    <t xml:space="preserve">    3.2. Felhalm. célú kölcsönök nyújtása ÁHB-re</t>
  </si>
  <si>
    <t xml:space="preserve">    3.1.Támogatás értékű felhalmozási kiadás ÁHB-re</t>
  </si>
  <si>
    <t>3. Egyéb felhalmozási kiadások összesen</t>
  </si>
  <si>
    <t>2. Felújítás ÁFÁ-val</t>
  </si>
  <si>
    <t>1. Beruházás ÁFÁ-val</t>
  </si>
  <si>
    <t>II. FELHALMOZÁSI KIADÁSOK</t>
  </si>
  <si>
    <t>I. Működési kiad. összesen</t>
  </si>
  <si>
    <t xml:space="preserve">    4.6. Működési célú tartalékok</t>
  </si>
  <si>
    <t xml:space="preserve">    4.5. Működési célú kölcsönök nyújtása ÁHK-re</t>
  </si>
  <si>
    <t xml:space="preserve">    4.4.Működési c. pénzeszk. átad.államh. kívülre</t>
  </si>
  <si>
    <t xml:space="preserve">    4.3. Műk.c. tám, kölcs. törlesztése ÁHB-re</t>
  </si>
  <si>
    <t xml:space="preserve">    4.2. előző évi elszámolásból százmazó kiadások</t>
  </si>
  <si>
    <t xml:space="preserve">    4.1.Támogatásértékű működési kiad.ÁHB-re</t>
  </si>
  <si>
    <t>4. Egyéb működési célú kiadások összesen</t>
  </si>
  <si>
    <t xml:space="preserve">                 - működési célú kamatkiadás</t>
  </si>
  <si>
    <t>6.</t>
  </si>
  <si>
    <t xml:space="preserve">    Ebből: - hosszú lej. fejl.hitel kamata</t>
  </si>
  <si>
    <t>5.</t>
  </si>
  <si>
    <t>4.</t>
  </si>
  <si>
    <t>3.</t>
  </si>
  <si>
    <t>1. Személyi juttatás</t>
  </si>
  <si>
    <t>2.</t>
  </si>
  <si>
    <t>I. MŰKÖDÉSI KIADÁSOK</t>
  </si>
  <si>
    <t>1.</t>
  </si>
  <si>
    <t>Mindösszesen</t>
  </si>
  <si>
    <t>Önkor-mányzat</t>
  </si>
  <si>
    <t>Költségvetési intézmények összesen</t>
  </si>
  <si>
    <t>KIADÁSOK JOGCÍMEI</t>
  </si>
  <si>
    <t>Ft-ban</t>
  </si>
  <si>
    <t>Az önkormányzat 2019. évi kiadási előirányzatai összesen</t>
  </si>
  <si>
    <t>BEVÉTELEK MINDÖSSZESEN (I.+II.+III.)</t>
  </si>
  <si>
    <t>III. FINANSZÍROZÁSI BEVÉTELEK ÖSSZESEN:</t>
  </si>
  <si>
    <t>44.</t>
  </si>
  <si>
    <t>8.Felahalmozási célú hitelelvétel és fel.c. kötv.kibocs.</t>
  </si>
  <si>
    <t>43.</t>
  </si>
  <si>
    <t>7.Működési célú hitel felvétel és műk.c.kötv.bev.</t>
  </si>
  <si>
    <t>42.</t>
  </si>
  <si>
    <t>6. Befektetési célú belföldi, külföldi értékpapír érték.</t>
  </si>
  <si>
    <t>41.</t>
  </si>
  <si>
    <t>5. Forgatási célú belföldi, külföldi értékpap.érték.</t>
  </si>
  <si>
    <t>40.</t>
  </si>
  <si>
    <t>4. Központi irányítószervi támogatás</t>
  </si>
  <si>
    <t xml:space="preserve">3 .Előző évi pénzmaradvány felh.c. ig. vét. </t>
  </si>
  <si>
    <t xml:space="preserve">2.Előző évi pénzmaradvány műk.c. ig. vét. </t>
  </si>
  <si>
    <t>1. Alap és vállalk. tev. közötti elszámolás</t>
  </si>
  <si>
    <t>III. FINANSZÍROZÁSI BEVÉTELEK</t>
  </si>
  <si>
    <t>TÁRGYÉVI INTÉZMÉNYI BEVÉTELEK ÖSSZESEN (I+II)</t>
  </si>
  <si>
    <t>2.6. Felh.c. pénzeszközátvétel ÁHK-ről</t>
  </si>
  <si>
    <t>2.5.Felh.c. visszatér.támog., kölcsönök megtér. ÁHK.</t>
  </si>
  <si>
    <t>2.4.Felh.c. támogatásértékű bevételek</t>
  </si>
  <si>
    <t>2.3.Felh.c. visszatér.támog., kölcsönök megtér. ÁHB.</t>
  </si>
  <si>
    <t>2.2. Egyéb felhalmozási célú központi támogatás</t>
  </si>
  <si>
    <t>29.</t>
  </si>
  <si>
    <t>2.1. Központosított felhalmozási célú előirányzatok</t>
  </si>
  <si>
    <t>II/2. Felhalmozási c. költségvetési támogatások</t>
  </si>
  <si>
    <t>1.4 Pénzügyi befektetés bevételei</t>
  </si>
  <si>
    <t>1.3.Egyéb önkorm. Vagyon üzemeltetéséből, koncesszióból származó bevétel</t>
  </si>
  <si>
    <t>1.2. Felhalmozási célú ÁFA visszatérülések</t>
  </si>
  <si>
    <t>1.1. Tárgyi eszk., immat.javak értékesítése</t>
  </si>
  <si>
    <t>II/1. Felhalmozási bevételek</t>
  </si>
  <si>
    <t>II. FELHALMOZÁSI BEVÉTELEK (II/1..+II/2)</t>
  </si>
  <si>
    <t>3.6.Műk.c. pénzeszk.átvétel ÁHK-ről</t>
  </si>
  <si>
    <t>3.5.Műk.c.tám.kölcsön visszat. ÁHK-ről</t>
  </si>
  <si>
    <t xml:space="preserve">3.4. Műk. célú támog. értékű bevételek </t>
  </si>
  <si>
    <t>3.3.Műk.c. visszatér. támog., kölcsönök megtér.ÁHB</t>
  </si>
  <si>
    <t>3.2 Előző évi költségvetési kiegészítések, visszatér.</t>
  </si>
  <si>
    <t xml:space="preserve">     3.1.4.Egyéb működési célú központi támogatás</t>
  </si>
  <si>
    <t xml:space="preserve">     3.1.3.Működési célú ktsgvet.tám.és kieg.tám.</t>
  </si>
  <si>
    <t xml:space="preserve">     3.1.2.Központosított működési célú előirányzat</t>
  </si>
  <si>
    <t xml:space="preserve">     3.1.1. Önkorm. Ált. műk. Ktgv-i támog.</t>
  </si>
  <si>
    <t>3.1. Önkorm. működési költségvetési támogatása</t>
  </si>
  <si>
    <t>I/3. Működési támogatások (3.1..+3.6)</t>
  </si>
  <si>
    <t xml:space="preserve">2.6. Egyéb közhatalmi bevételek </t>
  </si>
  <si>
    <t>2.5. Adópótlék, adóbírság</t>
  </si>
  <si>
    <t>2.4. Helyi adók és adójellegű bevételek</t>
  </si>
  <si>
    <t xml:space="preserve">2.3.Önkormnak átengedett közhatalmi bevételek </t>
  </si>
  <si>
    <t>2.2. Felügyeleti jellegű tevékenység díja</t>
  </si>
  <si>
    <t>2.1. Igazgatási szolgáltatási díj</t>
  </si>
  <si>
    <t>I/2. Közhatalmi bevételek (2.1..+2.6)</t>
  </si>
  <si>
    <t>I/1. Intézményi működési bevételek</t>
  </si>
  <si>
    <t>I. MŰKÖDÉSI BEVÉTELEK (I/1..+I/3)</t>
  </si>
  <si>
    <t>Önkormányzat</t>
  </si>
  <si>
    <t xml:space="preserve">  BEVÉTELEK JOGCÍMEI</t>
  </si>
  <si>
    <t>Önkormányzat összesen</t>
  </si>
  <si>
    <t>BEVÉTELEK JOGCÍMEI</t>
  </si>
  <si>
    <t>Önkormányzat költségvetési támogatása összesen</t>
  </si>
  <si>
    <t>47.</t>
  </si>
  <si>
    <t>IV.1.e. Muzeális intézményi feladatok támogatása</t>
  </si>
  <si>
    <t>45.</t>
  </si>
  <si>
    <t>IV.1.d.  A nyilvános könyvtári ellátási és közművelődési feladatokhoz</t>
  </si>
  <si>
    <t>Települési önkormányzatok kulturális feladatainak támogatása</t>
  </si>
  <si>
    <t>Egyes jövedelempótló támogatások kiegészítése</t>
  </si>
  <si>
    <t>III.5.b. Gyermekétkeztetés támogatása- üzemeltetés támogatása</t>
  </si>
  <si>
    <t>III.5.a. Gyermekétkeztetés támogatása- elismert dolgozók bértámogatása</t>
  </si>
  <si>
    <t>III.4.a. Idősek átmeneti és tartós szakosított szociális ellátás támogatása: - intézményüzemeltetés támogatása</t>
  </si>
  <si>
    <t>III.4.a. Idősek átmeneti és tartós szakosított szociális ellátás támogatása: - segítő munkatárs bértámogatása</t>
  </si>
  <si>
    <t>III.3.ja(4) bölcsődei ellátás -fogyatékos gyermek</t>
  </si>
  <si>
    <t>III.3.ja(3) bölcsődei ellátás - nem fogyatékos, halmozottan hátrányos helyzetű</t>
  </si>
  <si>
    <t>III.3.ja(2) bölcsődei ellátás - nem fogyatékos, hátrányos helyzetű</t>
  </si>
  <si>
    <t>III.3.ja(1) bölcsődei ellátás - nem fogyatékos, nem hátrányos helyzetű</t>
  </si>
  <si>
    <t>III.3.f. Időskorúak nappali intézményi ellátása</t>
  </si>
  <si>
    <t>III.3.e. Falugondnoki szolgáltatás</t>
  </si>
  <si>
    <t>III.3.c. Szociális étkeztetés</t>
  </si>
  <si>
    <t>III.3.a. Szociális és gyermekj.feladatok-gyermekjólési társulási kiegészítés</t>
  </si>
  <si>
    <t>III.3.a. Szociális és gyermekj.feladatok-gyermekjóléti szolg.</t>
  </si>
  <si>
    <t>III.3.a. Szociális és gyermekj.feladatok-családsegítés társulási kiegészítés</t>
  </si>
  <si>
    <t>III.3.a. Szociális és gyermekj.feladatok-családsegítés</t>
  </si>
  <si>
    <t>III.2. Hozzájárulás pénzbeli ellátásokhoz</t>
  </si>
  <si>
    <t>Települési önkormányzatok szociális és gyermekjóléti és gyermekétkeztetési feladatainak támogatása</t>
  </si>
  <si>
    <t>II.2. óvodaműködtetés támogatása 4 hóra</t>
  </si>
  <si>
    <t>II.2. óvodaműködtetés támogatása 8 hóra</t>
  </si>
  <si>
    <t>II.1.Óvodap. munkáját közvetlenül s. bértámogatása 4 hóra</t>
  </si>
  <si>
    <t>II.1. Óvodapedagógusok bértámogatása 4 hóra pótlólagos összeg</t>
  </si>
  <si>
    <t>II.1. Óvodapedagógusok bértámogatása 4 hóra</t>
  </si>
  <si>
    <t>II.1.Óvodap. munkáját közvetlenül s. bértámogatása 8 hóra</t>
  </si>
  <si>
    <t>II.1. Óvodapedagógusok bértámogatása 8 hóra</t>
  </si>
  <si>
    <t>Települési önkormányzatok egyes köznevelési feladatainak támogatása</t>
  </si>
  <si>
    <t>I.1.d) Lakott külterülettel kapcsolatos feladatok támogatása</t>
  </si>
  <si>
    <t>I.6.  polgármesteri illetmény támogatása</t>
  </si>
  <si>
    <t>V.1.1. kiegészítés 1.1.  jogcímekhez</t>
  </si>
  <si>
    <t xml:space="preserve">                       - Önkormányzati hivatal működéséhez kapcsolódó támogatás</t>
  </si>
  <si>
    <t xml:space="preserve">                       - településüzemeltetéshez kapcsolódó fealdatok 43%-a</t>
  </si>
  <si>
    <t xml:space="preserve">                       - egyéb önkormányzati feladatok 50 %-a</t>
  </si>
  <si>
    <t>V. Beszámítás: - pénzbeli szoc. ellátások 50%-a</t>
  </si>
  <si>
    <t>I 1.c) Egyéb önkormányzati feladatok támogatása</t>
  </si>
  <si>
    <t xml:space="preserve">   I.1.bd.) Közutak fenntartásának támogatása</t>
  </si>
  <si>
    <t xml:space="preserve">   I.1.bc.) Köztemető fenntartással kapcsolatos feladatok</t>
  </si>
  <si>
    <t xml:space="preserve">   I.1.bb.) Közvilágítás fenntartásának támogatása</t>
  </si>
  <si>
    <t xml:space="preserve">   I.1.ba.) Zöldterület-gazdálkodással kapcsolatos feladatok</t>
  </si>
  <si>
    <t>I.1.b) Település-üzemeltetéshez kapcsolódó feladatok támogatása</t>
  </si>
  <si>
    <t xml:space="preserve">I.1.a) Önkormányzati hivatal működésének támogatása </t>
  </si>
  <si>
    <t>I. Helyi önkormányzatok működésének támogatása</t>
  </si>
  <si>
    <t xml:space="preserve"> Ft-ban</t>
  </si>
  <si>
    <t>I/3.1.1. Önkormányzatok működési költségvetési támogatása</t>
  </si>
  <si>
    <t>Önkorm.kiadás mindössz.</t>
  </si>
  <si>
    <t>Önkormányzati bev.mindö.</t>
  </si>
  <si>
    <t>Központi, irányítószervi támogatás</t>
  </si>
  <si>
    <t>Hiteltörlesztés összesen</t>
  </si>
  <si>
    <t xml:space="preserve">Hitelfelvétel, kötvénykib. </t>
  </si>
  <si>
    <t>Értékpapírok értékesít-nek bevétele</t>
  </si>
  <si>
    <t>Értékpapírok vásárlása össz.,</t>
  </si>
  <si>
    <t>Pénzmaradvány igénybevétel össz.</t>
  </si>
  <si>
    <t>Tárgyévi költségvetési kiad.mindössz.</t>
  </si>
  <si>
    <t>Tárgyévi költségvetési bevét.mindössz.</t>
  </si>
  <si>
    <t>Felhalm.célú kiad.össz.</t>
  </si>
  <si>
    <t>Felhalm.bevét.össz.</t>
  </si>
  <si>
    <t>Hiteltörlesztés</t>
  </si>
  <si>
    <t>Kv-i hiány belső finan.megh.öss.külső fin.sz.bev</t>
  </si>
  <si>
    <t>Értékpapírok vásárlása</t>
  </si>
  <si>
    <t>Pénzmaradvány felhalm.célú  igénybevétel</t>
  </si>
  <si>
    <t>Ktgv-i hiány belső finansz.szolg. pénzf.nélk.bev</t>
  </si>
  <si>
    <t>Tárgyévi költségvetési kiad.össz.</t>
  </si>
  <si>
    <t>Tárgyévi költségvetési bevét.össz.</t>
  </si>
  <si>
    <t>Hosszú lejáratú hitelek kamata</t>
  </si>
  <si>
    <t>Pénzügyi befektetés</t>
  </si>
  <si>
    <t>Egyéb felhalmozási kiadás</t>
  </si>
  <si>
    <t>Felújítás</t>
  </si>
  <si>
    <t>Felhalm támog.</t>
  </si>
  <si>
    <t>Beruházás</t>
  </si>
  <si>
    <t>Felhalm. és tőke jell.bev.</t>
  </si>
  <si>
    <t>M e g n e v e z é s</t>
  </si>
  <si>
    <t>K i a d á s</t>
  </si>
  <si>
    <t>B e v é t e l</t>
  </si>
  <si>
    <t>II. Felhalmozási célú bevételek és kiadások mérlege</t>
  </si>
  <si>
    <t>Műk.célú kiadás összesen:</t>
  </si>
  <si>
    <t>Műk.célú bevétel összesen:</t>
  </si>
  <si>
    <t>Hitelfelvétel, kötvénykib. /forráshiány/</t>
  </si>
  <si>
    <t>Áht. Belüli megelőlegezés visszafiz</t>
  </si>
  <si>
    <t>Pénzmaradvány igénybevétel</t>
  </si>
  <si>
    <t>Tárgyévi költségvetési kiadás össz.</t>
  </si>
  <si>
    <t>Tárgyévi költségvetési bev.össz.</t>
  </si>
  <si>
    <t>Ellátottak pénzbeli juttatása</t>
  </si>
  <si>
    <t>Egyéb működési kiadás</t>
  </si>
  <si>
    <t xml:space="preserve">         - ért. tárgyie.áfabefiz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</si>
  <si>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</si>
  <si>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>ebből: - rövid lejáratú hit.kamata</t>
  </si>
  <si>
    <t>Dologi kiadások</t>
  </si>
  <si>
    <t>Működési támogatások</t>
  </si>
  <si>
    <t>Munkaadót terhelő járulékok</t>
  </si>
  <si>
    <t>Közhatalmi bevételek</t>
  </si>
  <si>
    <t>Személyi juttatások</t>
  </si>
  <si>
    <t>Működési bevételek</t>
  </si>
  <si>
    <t>I. Működési célú bevételek és kiadások mérlege</t>
  </si>
  <si>
    <t>Összesen</t>
  </si>
  <si>
    <t xml:space="preserve">December 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</si>
  <si>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</si>
  <si>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</si>
  <si>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</si>
  <si>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</si>
  <si>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</si>
  <si>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</si>
  <si>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</si>
  <si>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</si>
  <si>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</si>
  <si>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</si>
  <si>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</si>
  <si>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K</t>
  </si>
  <si>
    <t>J</t>
  </si>
  <si>
    <t>I</t>
  </si>
  <si>
    <t xml:space="preserve">Vétel </t>
  </si>
  <si>
    <t xml:space="preserve">Eladás </t>
  </si>
  <si>
    <t xml:space="preserve">Törlesztés </t>
  </si>
  <si>
    <t>Kibocsát.</t>
  </si>
  <si>
    <t xml:space="preserve">Felvétel </t>
  </si>
  <si>
    <t>Kiadás</t>
  </si>
  <si>
    <t xml:space="preserve">Bevétel </t>
  </si>
  <si>
    <t xml:space="preserve">Értékpapír </t>
  </si>
  <si>
    <t xml:space="preserve">Kötvény </t>
  </si>
  <si>
    <t xml:space="preserve">Hitel </t>
  </si>
  <si>
    <t xml:space="preserve">Költségvetési </t>
  </si>
  <si>
    <t xml:space="preserve">Hónap </t>
  </si>
  <si>
    <t xml:space="preserve">   ELŐIRÁNYZAT-FELHASZNÁLÁSI ÜTEMTERV</t>
  </si>
  <si>
    <t>Záró pénzkészlet tervezett összege 2019. dec. 31-én</t>
  </si>
  <si>
    <t xml:space="preserve">Összes kiadás tervezett összege </t>
  </si>
  <si>
    <t xml:space="preserve">Összes bevétel tervezett összege </t>
  </si>
  <si>
    <t>Nyitó pénzkészlet 2019. január 1-jén</t>
  </si>
  <si>
    <t>Kv-i elsz.</t>
  </si>
  <si>
    <t xml:space="preserve">M e g n e v e z é s </t>
  </si>
  <si>
    <t>a pénzeszközök  2019. évre tervezett változásáról</t>
  </si>
  <si>
    <t>K I M U T A T Á S</t>
  </si>
  <si>
    <t xml:space="preserve">     3.1.3.Működőképesség megőrzését szolg. Kieg.tám.</t>
  </si>
  <si>
    <t>I/3. Működési támogatások (3.1..+3.5)</t>
  </si>
  <si>
    <t>Költségve-tési intézmény össz.</t>
  </si>
  <si>
    <t>Államigaz-gatási feladat</t>
  </si>
  <si>
    <t xml:space="preserve">Önként vállalt faladat </t>
  </si>
  <si>
    <t xml:space="preserve">Kötelezően ellátandó feladat </t>
  </si>
  <si>
    <t xml:space="preserve">     Az önkormányzat 2019. évi bevételi előirányzatai összesen</t>
  </si>
  <si>
    <t>1. melléklet az  …………. önkormányzati rendelethez</t>
  </si>
  <si>
    <t>2.2. Egyéb felhalmozási célú támogatás</t>
  </si>
  <si>
    <t>3. melléklet az …………………..önkormányzati rendelethez</t>
  </si>
  <si>
    <r>
      <t xml:space="preserve">II/1. </t>
    </r>
    <r>
      <rPr>
        <b/>
        <i/>
        <sz val="10"/>
        <rFont val="Times New Roman"/>
        <family val="1"/>
        <charset val="238"/>
      </rPr>
      <t>Felhalmozási  célú támogatások</t>
    </r>
  </si>
  <si>
    <t>2. melléklet az ………………………. önkormányzati rendelethez</t>
  </si>
  <si>
    <t>4. melléklet az  ………….. önkormányzati rendelethez</t>
  </si>
  <si>
    <t>6. melléklet az  ………………………….. önkormányzati rendelethez</t>
  </si>
  <si>
    <t>7. melléklet az  ………………………………. önkormányzati rendelethez</t>
  </si>
  <si>
    <t>8. melléklet az ……………………………. önkormányzati rendelethez</t>
  </si>
  <si>
    <t>2019.évi előir.</t>
  </si>
  <si>
    <t>2019. évi előir.</t>
  </si>
  <si>
    <t>5. melléklet az …………….. önkormányzati rendelethez</t>
  </si>
  <si>
    <t xml:space="preserve">     Az önkormányzat 2019. évi bevételi előirányzatainak megoszlása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</si>
</sst>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d/"/>
    <numFmt numFmtId="165" formatCode="_-* #,##0.00\ _F_t_-;\-* #,##0.00\ _F_t_-;_-* \-??\ _F_t_-;_-@_-"/>
    <numFmt numFmtId="166" formatCode="_-* #,##0\ _F_t_-;\-* #,##0\ _F_t_-;_-* \-??\ _F_t_-;_-@_-"/>
  </numFmts>
  <fonts count="3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Arial"/>
      <family val="2"/>
      <charset val="238"/>
    </font>
    <font>
      <b/>
      <i/>
      <sz val="8"/>
      <name val="Times New Roman"/>
      <family val="1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b/>
      <i/>
      <sz val="12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sz val="9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7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Protection="0"/>
    <xf numFmtId="165" fontId="1" fillId="0" borderId="0" applyFill="0" applyBorder="0" applyAlignment="0" applyProtection="0"/>
  </cellStyleXfs>
  <cellXfs count="477">
    <xf numFmtId="0" fontId="0" fillId="0" borderId="0" xfId="0"/>
    <xf numFmtId="0" fontId="2" fillId="0" borderId="0" xfId="0" applyFont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4" fillId="0" borderId="1" xfId="0" applyNumberFormat="1" applyFont="1" applyBorder="1" applyAlignment="1">
      <alignment wrapText="1"/>
    </xf>
    <xf numFmtId="3" fontId="4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3" fontId="4" fillId="0" borderId="1" xfId="0" applyNumberFormat="1" applyFont="1" applyBorder="1"/>
    <xf numFmtId="0" fontId="4" fillId="0" borderId="4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0" xfId="0" applyFont="1"/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3" fontId="4" fillId="0" borderId="5" xfId="0" applyNumberFormat="1" applyFont="1" applyBorder="1"/>
    <xf numFmtId="3" fontId="7" fillId="0" borderId="8" xfId="0" applyNumberFormat="1" applyFont="1" applyBorder="1"/>
    <xf numFmtId="0" fontId="7" fillId="0" borderId="7" xfId="0" applyFont="1" applyBorder="1" applyAlignment="1">
      <alignment wrapText="1"/>
    </xf>
    <xf numFmtId="0" fontId="5" fillId="0" borderId="9" xfId="0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wrapText="1"/>
    </xf>
    <xf numFmtId="0" fontId="8" fillId="0" borderId="12" xfId="0" applyFont="1" applyBorder="1" applyAlignment="1">
      <alignment wrapText="1"/>
    </xf>
    <xf numFmtId="3" fontId="4" fillId="0" borderId="10" xfId="0" applyNumberFormat="1" applyFont="1" applyBorder="1"/>
    <xf numFmtId="3" fontId="7" fillId="0" borderId="11" xfId="0" applyNumberFormat="1" applyFont="1" applyBorder="1"/>
    <xf numFmtId="0" fontId="7" fillId="0" borderId="12" xfId="0" applyFont="1" applyBorder="1" applyAlignment="1">
      <alignment wrapText="1"/>
    </xf>
    <xf numFmtId="0" fontId="5" fillId="0" borderId="0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5" fillId="2" borderId="13" xfId="0" applyFont="1" applyFill="1" applyBorder="1" applyAlignment="1">
      <alignment shrinkToFit="1"/>
    </xf>
    <xf numFmtId="0" fontId="5" fillId="2" borderId="14" xfId="0" applyFont="1" applyFill="1" applyBorder="1" applyAlignment="1">
      <alignment shrinkToFit="1"/>
    </xf>
    <xf numFmtId="0" fontId="5" fillId="0" borderId="15" xfId="0" applyFont="1" applyBorder="1"/>
    <xf numFmtId="0" fontId="5" fillId="0" borderId="13" xfId="0" applyFont="1" applyBorder="1" applyAlignment="1">
      <alignment wrapText="1"/>
    </xf>
    <xf numFmtId="3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wrapText="1"/>
    </xf>
    <xf numFmtId="3" fontId="4" fillId="0" borderId="11" xfId="0" applyNumberFormat="1" applyFont="1" applyBorder="1"/>
    <xf numFmtId="3" fontId="4" fillId="0" borderId="11" xfId="0" applyNumberFormat="1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7" fillId="0" borderId="0" xfId="0" applyFont="1" applyBorder="1"/>
    <xf numFmtId="0" fontId="7" fillId="0" borderId="16" xfId="0" applyFont="1" applyBorder="1"/>
    <xf numFmtId="0" fontId="7" fillId="0" borderId="17" xfId="0" applyFont="1" applyBorder="1"/>
    <xf numFmtId="3" fontId="4" fillId="0" borderId="1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3" fontId="4" fillId="0" borderId="18" xfId="0" applyNumberFormat="1" applyFont="1" applyBorder="1"/>
    <xf numFmtId="3" fontId="4" fillId="0" borderId="19" xfId="0" applyNumberFormat="1" applyFont="1" applyBorder="1"/>
    <xf numFmtId="0" fontId="10" fillId="0" borderId="0" xfId="0" applyFont="1"/>
    <xf numFmtId="0" fontId="11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center"/>
    </xf>
    <xf numFmtId="0" fontId="7" fillId="0" borderId="0" xfId="0" applyFont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3" fontId="4" fillId="2" borderId="31" xfId="0" applyNumberFormat="1" applyFont="1" applyFill="1" applyBorder="1"/>
    <xf numFmtId="0" fontId="4" fillId="2" borderId="32" xfId="0" applyFont="1" applyFill="1" applyBorder="1"/>
    <xf numFmtId="0" fontId="5" fillId="0" borderId="29" xfId="0" applyFont="1" applyBorder="1" applyAlignment="1">
      <alignment horizontal="right"/>
    </xf>
    <xf numFmtId="0" fontId="0" fillId="0" borderId="0" xfId="0" applyFont="1"/>
    <xf numFmtId="3" fontId="7" fillId="0" borderId="22" xfId="0" applyNumberFormat="1" applyFont="1" applyBorder="1"/>
    <xf numFmtId="3" fontId="4" fillId="0" borderId="22" xfId="0" applyNumberFormat="1" applyFont="1" applyBorder="1"/>
    <xf numFmtId="3" fontId="4" fillId="0" borderId="33" xfId="0" applyNumberFormat="1" applyFont="1" applyBorder="1"/>
    <xf numFmtId="3" fontId="4" fillId="0" borderId="34" xfId="0" applyNumberFormat="1" applyFont="1" applyBorder="1"/>
    <xf numFmtId="0" fontId="4" fillId="0" borderId="0" xfId="0" applyFont="1" applyBorder="1"/>
    <xf numFmtId="0" fontId="5" fillId="0" borderId="22" xfId="0" applyFont="1" applyBorder="1" applyAlignment="1">
      <alignment horizontal="right"/>
    </xf>
    <xf numFmtId="3" fontId="4" fillId="0" borderId="35" xfId="0" applyNumberFormat="1" applyFont="1" applyBorder="1"/>
    <xf numFmtId="0" fontId="4" fillId="0" borderId="3" xfId="0" applyFont="1" applyBorder="1"/>
    <xf numFmtId="3" fontId="7" fillId="0" borderId="36" xfId="0" applyNumberFormat="1" applyFont="1" applyBorder="1"/>
    <xf numFmtId="3" fontId="7" fillId="0" borderId="37" xfId="0" applyNumberFormat="1" applyFont="1" applyBorder="1"/>
    <xf numFmtId="3" fontId="7" fillId="0" borderId="38" xfId="0" applyNumberFormat="1" applyFont="1" applyBorder="1"/>
    <xf numFmtId="0" fontId="5" fillId="0" borderId="39" xfId="0" applyFont="1" applyBorder="1"/>
    <xf numFmtId="0" fontId="5" fillId="0" borderId="11" xfId="0" applyFont="1" applyBorder="1" applyAlignment="1">
      <alignment horizontal="right"/>
    </xf>
    <xf numFmtId="0" fontId="5" fillId="0" borderId="40" xfId="0" applyFont="1" applyBorder="1"/>
    <xf numFmtId="0" fontId="5" fillId="2" borderId="40" xfId="0" applyFont="1" applyFill="1" applyBorder="1"/>
    <xf numFmtId="0" fontId="5" fillId="2" borderId="41" xfId="0" applyFont="1" applyFill="1" applyBorder="1"/>
    <xf numFmtId="0" fontId="7" fillId="0" borderId="15" xfId="0" applyFont="1" applyBorder="1"/>
    <xf numFmtId="3" fontId="7" fillId="0" borderId="9" xfId="0" applyNumberFormat="1" applyFont="1" applyBorder="1"/>
    <xf numFmtId="3" fontId="7" fillId="0" borderId="42" xfId="0" applyNumberFormat="1" applyFont="1" applyBorder="1"/>
    <xf numFmtId="3" fontId="7" fillId="0" borderId="16" xfId="0" applyNumberFormat="1" applyFont="1" applyBorder="1"/>
    <xf numFmtId="0" fontId="4" fillId="0" borderId="16" xfId="0" applyFont="1" applyBorder="1"/>
    <xf numFmtId="3" fontId="4" fillId="2" borderId="22" xfId="0" applyNumberFormat="1" applyFont="1" applyFill="1" applyBorder="1"/>
    <xf numFmtId="3" fontId="4" fillId="2" borderId="0" xfId="0" applyNumberFormat="1" applyFont="1" applyFill="1" applyBorder="1"/>
    <xf numFmtId="3" fontId="4" fillId="2" borderId="34" xfId="0" applyNumberFormat="1" applyFont="1" applyFill="1" applyBorder="1"/>
    <xf numFmtId="0" fontId="4" fillId="2" borderId="0" xfId="0" applyFont="1" applyFill="1" applyBorder="1" applyAlignment="1">
      <alignment wrapText="1"/>
    </xf>
    <xf numFmtId="3" fontId="4" fillId="2" borderId="43" xfId="0" applyNumberFormat="1" applyFont="1" applyFill="1" applyBorder="1"/>
    <xf numFmtId="0" fontId="4" fillId="2" borderId="44" xfId="0" applyFont="1" applyFill="1" applyBorder="1" applyAlignment="1">
      <alignment wrapText="1"/>
    </xf>
    <xf numFmtId="0" fontId="5" fillId="0" borderId="45" xfId="0" applyFont="1" applyBorder="1" applyAlignment="1">
      <alignment horizontal="right"/>
    </xf>
    <xf numFmtId="3" fontId="4" fillId="0" borderId="45" xfId="0" applyNumberFormat="1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0" fontId="4" fillId="0" borderId="48" xfId="0" applyFont="1" applyBorder="1"/>
    <xf numFmtId="0" fontId="7" fillId="0" borderId="39" xfId="0" applyFont="1" applyBorder="1"/>
    <xf numFmtId="0" fontId="7" fillId="0" borderId="49" xfId="0" applyFont="1" applyBorder="1"/>
    <xf numFmtId="0" fontId="7" fillId="0" borderId="50" xfId="0" applyFont="1" applyBorder="1"/>
    <xf numFmtId="0" fontId="7" fillId="0" borderId="40" xfId="0" applyFont="1" applyBorder="1"/>
    <xf numFmtId="0" fontId="7" fillId="0" borderId="51" xfId="0" applyFont="1" applyBorder="1"/>
    <xf numFmtId="0" fontId="18" fillId="0" borderId="49" xfId="0" applyFont="1" applyBorder="1"/>
    <xf numFmtId="0" fontId="7" fillId="0" borderId="42" xfId="0" applyFont="1" applyBorder="1"/>
    <xf numFmtId="0" fontId="4" fillId="0" borderId="49" xfId="0" applyFont="1" applyBorder="1"/>
    <xf numFmtId="3" fontId="4" fillId="0" borderId="0" xfId="0" applyNumberFormat="1" applyFont="1" applyBorder="1"/>
    <xf numFmtId="0" fontId="4" fillId="0" borderId="39" xfId="0" applyFont="1" applyBorder="1"/>
    <xf numFmtId="3" fontId="7" fillId="0" borderId="52" xfId="0" applyNumberFormat="1" applyFont="1" applyBorder="1"/>
    <xf numFmtId="0" fontId="7" fillId="0" borderId="53" xfId="0" applyFont="1" applyBorder="1"/>
    <xf numFmtId="0" fontId="7" fillId="0" borderId="22" xfId="0" applyFont="1" applyBorder="1"/>
    <xf numFmtId="0" fontId="7" fillId="0" borderId="34" xfId="0" applyFont="1" applyBorder="1"/>
    <xf numFmtId="0" fontId="5" fillId="0" borderId="0" xfId="0" applyFont="1"/>
    <xf numFmtId="0" fontId="19" fillId="0" borderId="19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2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4" fillId="2" borderId="60" xfId="0" applyNumberFormat="1" applyFont="1" applyFill="1" applyBorder="1"/>
    <xf numFmtId="3" fontId="4" fillId="2" borderId="35" xfId="0" applyNumberFormat="1" applyFont="1" applyFill="1" applyBorder="1"/>
    <xf numFmtId="0" fontId="4" fillId="0" borderId="61" xfId="0" applyFont="1" applyBorder="1"/>
    <xf numFmtId="0" fontId="4" fillId="0" borderId="1" xfId="0" applyFont="1" applyBorder="1" applyAlignment="1">
      <alignment horizontal="center"/>
    </xf>
    <xf numFmtId="3" fontId="4" fillId="0" borderId="60" xfId="0" applyNumberFormat="1" applyFont="1" applyBorder="1"/>
    <xf numFmtId="0" fontId="3" fillId="0" borderId="61" xfId="0" applyFont="1" applyBorder="1"/>
    <xf numFmtId="0" fontId="4" fillId="0" borderId="6" xfId="0" applyFont="1" applyBorder="1" applyAlignment="1">
      <alignment horizontal="center"/>
    </xf>
    <xf numFmtId="3" fontId="7" fillId="0" borderId="62" xfId="0" applyNumberFormat="1" applyFont="1" applyBorder="1"/>
    <xf numFmtId="3" fontId="7" fillId="0" borderId="63" xfId="0" applyNumberFormat="1" applyFont="1" applyBorder="1"/>
    <xf numFmtId="3" fontId="7" fillId="0" borderId="64" xfId="0" applyNumberFormat="1" applyFont="1" applyBorder="1"/>
    <xf numFmtId="0" fontId="5" fillId="0" borderId="65" xfId="0" applyFont="1" applyBorder="1"/>
    <xf numFmtId="0" fontId="4" fillId="0" borderId="11" xfId="0" applyFont="1" applyBorder="1" applyAlignment="1">
      <alignment horizontal="center"/>
    </xf>
    <xf numFmtId="3" fontId="7" fillId="0" borderId="66" xfId="0" applyNumberFormat="1" applyFont="1" applyBorder="1"/>
    <xf numFmtId="3" fontId="7" fillId="0" borderId="67" xfId="0" applyNumberFormat="1" applyFont="1" applyBorder="1"/>
    <xf numFmtId="3" fontId="7" fillId="0" borderId="68" xfId="0" applyNumberFormat="1" applyFont="1" applyBorder="1"/>
    <xf numFmtId="0" fontId="7" fillId="0" borderId="13" xfId="0" applyFont="1" applyBorder="1" applyAlignment="1">
      <alignment wrapText="1"/>
    </xf>
    <xf numFmtId="3" fontId="15" fillId="0" borderId="66" xfId="0" applyNumberFormat="1" applyFont="1" applyBorder="1"/>
    <xf numFmtId="3" fontId="15" fillId="0" borderId="69" xfId="1" applyNumberFormat="1" applyFont="1" applyBorder="1" applyProtection="1"/>
    <xf numFmtId="3" fontId="7" fillId="0" borderId="70" xfId="0" applyNumberFormat="1" applyFont="1" applyBorder="1"/>
    <xf numFmtId="3" fontId="7" fillId="0" borderId="71" xfId="0" applyNumberFormat="1" applyFont="1" applyBorder="1"/>
    <xf numFmtId="3" fontId="7" fillId="0" borderId="54" xfId="0" applyNumberFormat="1" applyFont="1" applyBorder="1"/>
    <xf numFmtId="0" fontId="7" fillId="0" borderId="72" xfId="0" applyFont="1" applyBorder="1" applyAlignment="1">
      <alignment wrapText="1"/>
    </xf>
    <xf numFmtId="0" fontId="4" fillId="0" borderId="19" xfId="0" applyFont="1" applyBorder="1" applyAlignment="1">
      <alignment horizontal="center"/>
    </xf>
    <xf numFmtId="3" fontId="7" fillId="0" borderId="61" xfId="0" applyNumberFormat="1" applyFont="1" applyBorder="1"/>
    <xf numFmtId="0" fontId="4" fillId="0" borderId="2" xfId="0" applyFont="1" applyBorder="1"/>
    <xf numFmtId="3" fontId="7" fillId="0" borderId="73" xfId="0" applyNumberFormat="1" applyFont="1" applyBorder="1"/>
    <xf numFmtId="3" fontId="7" fillId="0" borderId="74" xfId="0" applyNumberFormat="1" applyFont="1" applyBorder="1"/>
    <xf numFmtId="3" fontId="7" fillId="0" borderId="34" xfId="0" applyNumberFormat="1" applyFont="1" applyBorder="1"/>
    <xf numFmtId="0" fontId="7" fillId="0" borderId="75" xfId="0" applyFont="1" applyBorder="1"/>
    <xf numFmtId="0" fontId="23" fillId="0" borderId="0" xfId="0" applyFont="1"/>
    <xf numFmtId="3" fontId="4" fillId="2" borderId="1" xfId="0" applyNumberFormat="1" applyFont="1" applyFill="1" applyBorder="1"/>
    <xf numFmtId="0" fontId="4" fillId="0" borderId="76" xfId="0" applyFont="1" applyBorder="1" applyAlignment="1">
      <alignment wrapText="1"/>
    </xf>
    <xf numFmtId="3" fontId="7" fillId="0" borderId="77" xfId="0" applyNumberFormat="1" applyFont="1" applyBorder="1"/>
    <xf numFmtId="3" fontId="7" fillId="0" borderId="78" xfId="0" applyNumberFormat="1" applyFont="1" applyBorder="1"/>
    <xf numFmtId="3" fontId="7" fillId="0" borderId="79" xfId="0" applyNumberFormat="1" applyFont="1" applyBorder="1"/>
    <xf numFmtId="0" fontId="7" fillId="0" borderId="80" xfId="0" applyFont="1" applyBorder="1"/>
    <xf numFmtId="3" fontId="7" fillId="0" borderId="81" xfId="0" applyNumberFormat="1" applyFont="1" applyBorder="1"/>
    <xf numFmtId="3" fontId="7" fillId="0" borderId="82" xfId="0" applyNumberFormat="1" applyFont="1" applyBorder="1"/>
    <xf numFmtId="3" fontId="7" fillId="0" borderId="83" xfId="0" applyNumberFormat="1" applyFont="1" applyBorder="1"/>
    <xf numFmtId="16" fontId="5" fillId="0" borderId="84" xfId="0" applyNumberFormat="1" applyFont="1" applyBorder="1"/>
    <xf numFmtId="3" fontId="7" fillId="0" borderId="85" xfId="0" applyNumberFormat="1" applyFont="1" applyBorder="1"/>
    <xf numFmtId="3" fontId="7" fillId="0" borderId="42" xfId="0" applyNumberFormat="1" applyFont="1" applyBorder="1" applyAlignment="1"/>
    <xf numFmtId="3" fontId="7" fillId="0" borderId="86" xfId="0" applyNumberFormat="1" applyFont="1" applyBorder="1" applyAlignment="1"/>
    <xf numFmtId="3" fontId="7" fillId="0" borderId="83" xfId="0" applyNumberFormat="1" applyFont="1" applyBorder="1" applyAlignment="1"/>
    <xf numFmtId="3" fontId="7" fillId="0" borderId="77" xfId="0" applyNumberFormat="1" applyFont="1" applyBorder="1" applyAlignment="1"/>
    <xf numFmtId="0" fontId="5" fillId="0" borderId="17" xfId="0" applyFont="1" applyBorder="1"/>
    <xf numFmtId="3" fontId="7" fillId="0" borderId="87" xfId="0" applyNumberFormat="1" applyFont="1" applyBorder="1"/>
    <xf numFmtId="0" fontId="5" fillId="0" borderId="75" xfId="0" applyFont="1" applyBorder="1"/>
    <xf numFmtId="3" fontId="7" fillId="2" borderId="11" xfId="0" applyNumberFormat="1" applyFont="1" applyFill="1" applyBorder="1"/>
    <xf numFmtId="3" fontId="7" fillId="2" borderId="10" xfId="0" applyNumberFormat="1" applyFont="1" applyFill="1" applyBorder="1"/>
    <xf numFmtId="0" fontId="8" fillId="2" borderId="13" xfId="0" applyFont="1" applyFill="1" applyBorder="1"/>
    <xf numFmtId="0" fontId="7" fillId="0" borderId="88" xfId="0" applyFont="1" applyBorder="1"/>
    <xf numFmtId="3" fontId="7" fillId="0" borderId="10" xfId="0" applyNumberFormat="1" applyFont="1" applyBorder="1"/>
    <xf numFmtId="0" fontId="5" fillId="0" borderId="88" xfId="0" applyFont="1" applyBorder="1" applyAlignment="1">
      <alignment wrapText="1"/>
    </xf>
    <xf numFmtId="3" fontId="7" fillId="0" borderId="18" xfId="0" applyNumberFormat="1" applyFont="1" applyBorder="1"/>
    <xf numFmtId="3" fontId="7" fillId="0" borderId="89" xfId="0" applyNumberFormat="1" applyFont="1" applyBorder="1"/>
    <xf numFmtId="3" fontId="7" fillId="0" borderId="90" xfId="0" applyNumberFormat="1" applyFont="1" applyBorder="1"/>
    <xf numFmtId="0" fontId="4" fillId="0" borderId="84" xfId="0" applyFont="1" applyBorder="1"/>
    <xf numFmtId="3" fontId="4" fillId="0" borderId="91" xfId="0" applyNumberFormat="1" applyFont="1" applyBorder="1"/>
    <xf numFmtId="0" fontId="8" fillId="0" borderId="2" xfId="0" applyFont="1" applyBorder="1"/>
    <xf numFmtId="3" fontId="7" fillId="0" borderId="33" xfId="0" applyNumberFormat="1" applyFont="1" applyBorder="1"/>
    <xf numFmtId="0" fontId="18" fillId="0" borderId="92" xfId="0" applyFont="1" applyFill="1" applyBorder="1" applyAlignment="1"/>
    <xf numFmtId="3" fontId="7" fillId="0" borderId="93" xfId="0" applyNumberFormat="1" applyFont="1" applyBorder="1"/>
    <xf numFmtId="3" fontId="7" fillId="0" borderId="94" xfId="0" applyNumberFormat="1" applyFont="1" applyBorder="1"/>
    <xf numFmtId="164" fontId="18" fillId="0" borderId="80" xfId="0" applyNumberFormat="1" applyFont="1" applyBorder="1" applyAlignment="1">
      <alignment wrapText="1"/>
    </xf>
    <xf numFmtId="0" fontId="4" fillId="0" borderId="9" xfId="0" applyFont="1" applyBorder="1" applyAlignment="1">
      <alignment horizontal="center"/>
    </xf>
    <xf numFmtId="164" fontId="5" fillId="0" borderId="80" xfId="0" applyNumberFormat="1" applyFont="1" applyBorder="1" applyAlignment="1">
      <alignment wrapText="1"/>
    </xf>
    <xf numFmtId="3" fontId="7" fillId="0" borderId="95" xfId="0" applyNumberFormat="1" applyFont="1" applyBorder="1"/>
    <xf numFmtId="164" fontId="5" fillId="0" borderId="80" xfId="0" applyNumberFormat="1" applyFont="1" applyBorder="1" applyAlignment="1"/>
    <xf numFmtId="3" fontId="7" fillId="0" borderId="96" xfId="0" applyNumberFormat="1" applyFont="1" applyBorder="1"/>
    <xf numFmtId="3" fontId="7" fillId="0" borderId="97" xfId="0" applyNumberFormat="1" applyFont="1" applyBorder="1"/>
    <xf numFmtId="0" fontId="5" fillId="0" borderId="88" xfId="0" applyFont="1" applyBorder="1"/>
    <xf numFmtId="3" fontId="0" fillId="0" borderId="0" xfId="0" applyNumberFormat="1"/>
    <xf numFmtId="0" fontId="5" fillId="0" borderId="75" xfId="0" applyFont="1" applyBorder="1" applyAlignment="1"/>
    <xf numFmtId="0" fontId="5" fillId="0" borderId="40" xfId="0" applyFont="1" applyBorder="1" applyAlignment="1"/>
    <xf numFmtId="3" fontId="7" fillId="0" borderId="98" xfId="0" applyNumberFormat="1" applyFont="1" applyBorder="1"/>
    <xf numFmtId="0" fontId="5" fillId="0" borderId="51" xfId="0" applyFont="1" applyBorder="1" applyAlignment="1"/>
    <xf numFmtId="3" fontId="15" fillId="0" borderId="38" xfId="0" applyNumberFormat="1" applyFont="1" applyBorder="1"/>
    <xf numFmtId="0" fontId="5" fillId="0" borderId="99" xfId="0" applyFont="1" applyBorder="1" applyAlignment="1"/>
    <xf numFmtId="3" fontId="4" fillId="0" borderId="100" xfId="0" applyNumberFormat="1" applyFont="1" applyBorder="1" applyAlignment="1"/>
    <xf numFmtId="0" fontId="4" fillId="2" borderId="76" xfId="0" applyFont="1" applyFill="1" applyBorder="1"/>
    <xf numFmtId="3" fontId="7" fillId="0" borderId="93" xfId="0" applyNumberFormat="1" applyFont="1" applyBorder="1" applyAlignment="1"/>
    <xf numFmtId="3" fontId="7" fillId="0" borderId="101" xfId="0" applyNumberFormat="1" applyFont="1" applyBorder="1"/>
    <xf numFmtId="164" fontId="18" fillId="0" borderId="88" xfId="0" applyNumberFormat="1" applyFont="1" applyBorder="1" applyAlignment="1"/>
    <xf numFmtId="0" fontId="4" fillId="0" borderId="8" xfId="0" applyFont="1" applyBorder="1" applyAlignment="1">
      <alignment horizontal="center"/>
    </xf>
    <xf numFmtId="164" fontId="18" fillId="0" borderId="80" xfId="0" applyNumberFormat="1" applyFont="1" applyBorder="1" applyAlignment="1"/>
    <xf numFmtId="164" fontId="18" fillId="0" borderId="84" xfId="0" applyNumberFormat="1" applyFont="1" applyBorder="1" applyAlignment="1"/>
    <xf numFmtId="3" fontId="7" fillId="2" borderId="67" xfId="0" applyNumberFormat="1" applyFont="1" applyFill="1" applyBorder="1"/>
    <xf numFmtId="3" fontId="7" fillId="2" borderId="68" xfId="0" applyNumberFormat="1" applyFont="1" applyFill="1" applyBorder="1"/>
    <xf numFmtId="164" fontId="18" fillId="0" borderId="13" xfId="0" applyNumberFormat="1" applyFont="1" applyBorder="1" applyAlignment="1"/>
    <xf numFmtId="3" fontId="7" fillId="2" borderId="71" xfId="0" applyNumberFormat="1" applyFont="1" applyFill="1" applyBorder="1"/>
    <xf numFmtId="3" fontId="7" fillId="2" borderId="54" xfId="0" applyNumberFormat="1" applyFont="1" applyFill="1" applyBorder="1"/>
    <xf numFmtId="164" fontId="18" fillId="0" borderId="102" xfId="0" applyNumberFormat="1" applyFont="1" applyBorder="1" applyAlignment="1"/>
    <xf numFmtId="3" fontId="7" fillId="2" borderId="1" xfId="0" applyNumberFormat="1" applyFont="1" applyFill="1" applyBorder="1"/>
    <xf numFmtId="3" fontId="7" fillId="2" borderId="103" xfId="0" applyNumberFormat="1" applyFont="1" applyFill="1" applyBorder="1"/>
    <xf numFmtId="3" fontId="7" fillId="2" borderId="100" xfId="0" applyNumberFormat="1" applyFont="1" applyFill="1" applyBorder="1"/>
    <xf numFmtId="164" fontId="8" fillId="0" borderId="92" xfId="0" applyNumberFormat="1" applyFont="1" applyBorder="1" applyAlignment="1"/>
    <xf numFmtId="3" fontId="7" fillId="0" borderId="104" xfId="0" applyNumberFormat="1" applyFont="1" applyBorder="1"/>
    <xf numFmtId="3" fontId="7" fillId="0" borderId="103" xfId="0" applyNumberFormat="1" applyFont="1" applyBorder="1"/>
    <xf numFmtId="3" fontId="7" fillId="0" borderId="38" xfId="0" applyNumberFormat="1" applyFont="1" applyFill="1" applyBorder="1"/>
    <xf numFmtId="3" fontId="7" fillId="0" borderId="100" xfId="0" applyNumberFormat="1" applyFont="1" applyBorder="1"/>
    <xf numFmtId="0" fontId="8" fillId="0" borderId="76" xfId="0" applyFont="1" applyBorder="1"/>
    <xf numFmtId="3" fontId="4" fillId="2" borderId="105" xfId="0" applyNumberFormat="1" applyFont="1" applyFill="1" applyBorder="1"/>
    <xf numFmtId="3" fontId="4" fillId="2" borderId="100" xfId="0" applyNumberFormat="1" applyFont="1" applyFill="1" applyBorder="1"/>
    <xf numFmtId="0" fontId="4" fillId="0" borderId="10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5" xfId="0" applyFont="1" applyBorder="1" applyAlignment="1">
      <alignment horizontal="center" wrapText="1"/>
    </xf>
    <xf numFmtId="0" fontId="4" fillId="0" borderId="106" xfId="0" applyFont="1" applyBorder="1" applyAlignment="1">
      <alignment horizontal="center"/>
    </xf>
    <xf numFmtId="0" fontId="7" fillId="0" borderId="106" xfId="0" applyFont="1" applyBorder="1" applyAlignment="1"/>
    <xf numFmtId="0" fontId="21" fillId="0" borderId="107" xfId="0" applyFont="1" applyBorder="1" applyAlignment="1"/>
    <xf numFmtId="0" fontId="7" fillId="0" borderId="0" xfId="0" applyFont="1" applyAlignment="1"/>
    <xf numFmtId="3" fontId="25" fillId="0" borderId="11" xfId="0" applyNumberFormat="1" applyFont="1" applyBorder="1"/>
    <xf numFmtId="3" fontId="25" fillId="0" borderId="11" xfId="0" applyNumberFormat="1" applyFont="1" applyFill="1" applyBorder="1"/>
    <xf numFmtId="0" fontId="7" fillId="0" borderId="9" xfId="0" applyFont="1" applyBorder="1"/>
    <xf numFmtId="0" fontId="26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4" fillId="0" borderId="3" xfId="0" applyFont="1" applyBorder="1"/>
    <xf numFmtId="0" fontId="7" fillId="0" borderId="1" xfId="0" applyFont="1" applyBorder="1" applyAlignment="1">
      <alignment horizontal="right"/>
    </xf>
    <xf numFmtId="0" fontId="25" fillId="0" borderId="12" xfId="0" applyFont="1" applyFill="1" applyBorder="1"/>
    <xf numFmtId="0" fontId="7" fillId="0" borderId="11" xfId="0" applyFont="1" applyBorder="1" applyAlignment="1">
      <alignment horizontal="right"/>
    </xf>
    <xf numFmtId="3" fontId="25" fillId="3" borderId="11" xfId="0" applyNumberFormat="1" applyFont="1" applyFill="1" applyBorder="1"/>
    <xf numFmtId="0" fontId="25" fillId="3" borderId="12" xfId="0" applyFont="1" applyFill="1" applyBorder="1"/>
    <xf numFmtId="3" fontId="24" fillId="0" borderId="11" xfId="0" applyNumberFormat="1" applyFont="1" applyBorder="1"/>
    <xf numFmtId="0" fontId="24" fillId="0" borderId="12" xfId="0" applyFont="1" applyBorder="1"/>
    <xf numFmtId="3" fontId="24" fillId="0" borderId="11" xfId="0" applyNumberFormat="1" applyFont="1" applyFill="1" applyBorder="1"/>
    <xf numFmtId="0" fontId="24" fillId="0" borderId="12" xfId="0" applyFont="1" applyFill="1" applyBorder="1"/>
    <xf numFmtId="0" fontId="25" fillId="0" borderId="12" xfId="0" applyFont="1" applyFill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2" xfId="0" applyFont="1" applyBorder="1"/>
    <xf numFmtId="0" fontId="24" fillId="0" borderId="12" xfId="0" applyFont="1" applyBorder="1" applyAlignment="1">
      <alignment wrapText="1"/>
    </xf>
    <xf numFmtId="0" fontId="25" fillId="0" borderId="37" xfId="0" applyFont="1" applyBorder="1"/>
    <xf numFmtId="0" fontId="7" fillId="0" borderId="37" xfId="0" applyFont="1" applyBorder="1" applyAlignment="1">
      <alignment wrapText="1"/>
    </xf>
    <xf numFmtId="0" fontId="4" fillId="0" borderId="37" xfId="0" applyFont="1" applyBorder="1" applyAlignment="1">
      <alignment wrapText="1"/>
    </xf>
    <xf numFmtId="3" fontId="24" fillId="0" borderId="19" xfId="0" applyNumberFormat="1" applyFont="1" applyBorder="1"/>
    <xf numFmtId="0" fontId="24" fillId="0" borderId="15" xfId="0" applyFont="1" applyBorder="1"/>
    <xf numFmtId="0" fontId="7" fillId="0" borderId="9" xfId="0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4" fillId="0" borderId="0" xfId="0" applyFont="1"/>
    <xf numFmtId="3" fontId="4" fillId="0" borderId="1" xfId="1" applyNumberFormat="1" applyFont="1" applyBorder="1" applyProtection="1"/>
    <xf numFmtId="0" fontId="4" fillId="0" borderId="112" xfId="1" applyFont="1" applyBorder="1" applyProtection="1"/>
    <xf numFmtId="3" fontId="4" fillId="0" borderId="35" xfId="1" applyNumberFormat="1" applyFont="1" applyBorder="1" applyProtection="1"/>
    <xf numFmtId="0" fontId="4" fillId="0" borderId="2" xfId="1" applyFont="1" applyBorder="1" applyProtection="1"/>
    <xf numFmtId="3" fontId="7" fillId="0" borderId="81" xfId="1" applyNumberFormat="1" applyFont="1" applyBorder="1" applyProtection="1"/>
    <xf numFmtId="0" fontId="18" fillId="0" borderId="0" xfId="0" applyFont="1" applyBorder="1"/>
    <xf numFmtId="3" fontId="7" fillId="0" borderId="101" xfId="1" applyNumberFormat="1" applyFont="1" applyBorder="1" applyProtection="1"/>
    <xf numFmtId="0" fontId="5" fillId="0" borderId="113" xfId="0" applyFont="1" applyBorder="1" applyAlignment="1">
      <alignment horizontal="right"/>
    </xf>
    <xf numFmtId="3" fontId="4" fillId="0" borderId="36" xfId="1" applyNumberFormat="1" applyFont="1" applyBorder="1" applyProtection="1"/>
    <xf numFmtId="0" fontId="4" fillId="0" borderId="95" xfId="1" applyFont="1" applyBorder="1" applyProtection="1"/>
    <xf numFmtId="3" fontId="4" fillId="0" borderId="52" xfId="1" applyNumberFormat="1" applyFont="1" applyBorder="1" applyProtection="1"/>
    <xf numFmtId="0" fontId="18" fillId="0" borderId="49" xfId="1" applyFont="1" applyBorder="1" applyProtection="1"/>
    <xf numFmtId="0" fontId="5" fillId="0" borderId="114" xfId="0" applyFont="1" applyBorder="1" applyAlignment="1">
      <alignment horizontal="right"/>
    </xf>
    <xf numFmtId="3" fontId="4" fillId="0" borderId="42" xfId="1" applyNumberFormat="1" applyFont="1" applyBorder="1" applyProtection="1"/>
    <xf numFmtId="0" fontId="4" fillId="0" borderId="94" xfId="1" applyFont="1" applyBorder="1" applyProtection="1"/>
    <xf numFmtId="3" fontId="4" fillId="0" borderId="38" xfId="1" applyNumberFormat="1" applyFont="1" applyBorder="1" applyProtection="1"/>
    <xf numFmtId="0" fontId="3" fillId="0" borderId="12" xfId="1" applyFont="1" applyBorder="1" applyAlignment="1" applyProtection="1">
      <alignment wrapText="1"/>
    </xf>
    <xf numFmtId="0" fontId="4" fillId="0" borderId="16" xfId="1" applyFont="1" applyBorder="1" applyProtection="1"/>
    <xf numFmtId="3" fontId="4" fillId="0" borderId="89" xfId="1" applyNumberFormat="1" applyFont="1" applyBorder="1" applyProtection="1"/>
    <xf numFmtId="0" fontId="3" fillId="0" borderId="115" xfId="1" applyFont="1" applyBorder="1" applyProtection="1"/>
    <xf numFmtId="0" fontId="3" fillId="0" borderId="16" xfId="1" applyFont="1" applyBorder="1" applyProtection="1"/>
    <xf numFmtId="0" fontId="5" fillId="0" borderId="111" xfId="0" applyFont="1" applyBorder="1" applyAlignment="1">
      <alignment horizontal="right"/>
    </xf>
    <xf numFmtId="3" fontId="7" fillId="0" borderId="116" xfId="1" applyNumberFormat="1" applyFont="1" applyBorder="1" applyProtection="1"/>
    <xf numFmtId="0" fontId="7" fillId="0" borderId="100" xfId="1" applyFont="1" applyBorder="1" applyProtection="1"/>
    <xf numFmtId="3" fontId="7" fillId="0" borderId="100" xfId="1" applyNumberFormat="1" applyFont="1" applyBorder="1" applyProtection="1"/>
    <xf numFmtId="0" fontId="7" fillId="0" borderId="117" xfId="1" applyFont="1" applyBorder="1" applyProtection="1"/>
    <xf numFmtId="3" fontId="4" fillId="0" borderId="118" xfId="1" applyNumberFormat="1" applyFont="1" applyBorder="1" applyProtection="1"/>
    <xf numFmtId="0" fontId="4" fillId="0" borderId="100" xfId="1" applyFont="1" applyBorder="1" applyProtection="1"/>
    <xf numFmtId="3" fontId="4" fillId="0" borderId="100" xfId="1" applyNumberFormat="1" applyFont="1" applyBorder="1" applyProtection="1"/>
    <xf numFmtId="0" fontId="4" fillId="0" borderId="117" xfId="1" applyFont="1" applyBorder="1" applyProtection="1"/>
    <xf numFmtId="3" fontId="7" fillId="0" borderId="87" xfId="1" applyNumberFormat="1" applyFont="1" applyBorder="1" applyProtection="1"/>
    <xf numFmtId="0" fontId="4" fillId="0" borderId="34" xfId="1" applyFont="1" applyBorder="1" applyProtection="1"/>
    <xf numFmtId="3" fontId="7" fillId="0" borderId="34" xfId="1" applyNumberFormat="1" applyFont="1" applyBorder="1" applyProtection="1"/>
    <xf numFmtId="0" fontId="5" fillId="0" borderId="109" xfId="0" applyFont="1" applyBorder="1" applyAlignment="1">
      <alignment horizontal="right"/>
    </xf>
    <xf numFmtId="3" fontId="4" fillId="0" borderId="10" xfId="1" applyNumberFormat="1" applyFont="1" applyBorder="1" applyProtection="1"/>
    <xf numFmtId="0" fontId="4" fillId="0" borderId="68" xfId="1" applyFont="1" applyBorder="1" applyProtection="1"/>
    <xf numFmtId="3" fontId="4" fillId="0" borderId="68" xfId="1" applyNumberFormat="1" applyFont="1" applyBorder="1" applyProtection="1"/>
    <xf numFmtId="3" fontId="4" fillId="0" borderId="18" xfId="1" applyNumberFormat="1" applyFont="1" applyBorder="1" applyProtection="1"/>
    <xf numFmtId="0" fontId="4" fillId="0" borderId="54" xfId="1" applyFont="1" applyBorder="1" applyProtection="1"/>
    <xf numFmtId="3" fontId="4" fillId="0" borderId="54" xfId="1" applyNumberFormat="1" applyFont="1" applyBorder="1" applyProtection="1"/>
    <xf numFmtId="0" fontId="27" fillId="0" borderId="15" xfId="1" applyFont="1" applyBorder="1" applyAlignment="1" applyProtection="1">
      <alignment wrapText="1"/>
    </xf>
    <xf numFmtId="0" fontId="5" fillId="0" borderId="12" xfId="1" applyFont="1" applyBorder="1" applyProtection="1"/>
    <xf numFmtId="3" fontId="4" fillId="0" borderId="119" xfId="1" applyNumberFormat="1" applyFont="1" applyBorder="1" applyProtection="1"/>
    <xf numFmtId="0" fontId="4" fillId="0" borderId="120" xfId="1" applyFont="1" applyBorder="1" applyProtection="1"/>
    <xf numFmtId="3" fontId="4" fillId="0" borderId="120" xfId="1" applyNumberFormat="1" applyFont="1" applyBorder="1" applyProtection="1"/>
    <xf numFmtId="0" fontId="27" fillId="0" borderId="121" xfId="1" applyFont="1" applyBorder="1" applyAlignment="1" applyProtection="1">
      <alignment wrapText="1"/>
    </xf>
    <xf numFmtId="3" fontId="7" fillId="0" borderId="85" xfId="1" applyNumberFormat="1" applyFont="1" applyBorder="1" applyProtection="1"/>
    <xf numFmtId="0" fontId="7" fillId="0" borderId="53" xfId="1" applyFont="1" applyBorder="1" applyProtection="1"/>
    <xf numFmtId="3" fontId="7" fillId="0" borderId="52" xfId="1" applyNumberFormat="1" applyFont="1" applyBorder="1" applyProtection="1"/>
    <xf numFmtId="0" fontId="7" fillId="0" borderId="122" xfId="1" applyFont="1" applyBorder="1" applyProtection="1"/>
    <xf numFmtId="0" fontId="7" fillId="0" borderId="52" xfId="1" applyFont="1" applyBorder="1" applyProtection="1"/>
    <xf numFmtId="0" fontId="7" fillId="0" borderId="52" xfId="1" applyFont="1" applyBorder="1" applyAlignment="1" applyProtection="1">
      <alignment wrapText="1"/>
    </xf>
    <xf numFmtId="0" fontId="7" fillId="0" borderId="0" xfId="0" applyFont="1" applyFill="1" applyBorder="1"/>
    <xf numFmtId="3" fontId="7" fillId="0" borderId="86" xfId="1" applyNumberFormat="1" applyFont="1" applyBorder="1" applyProtection="1"/>
    <xf numFmtId="0" fontId="7" fillId="0" borderId="49" xfId="1" applyFont="1" applyBorder="1" applyProtection="1"/>
    <xf numFmtId="3" fontId="7" fillId="0" borderId="38" xfId="1" applyNumberFormat="1" applyFont="1" applyBorder="1" applyProtection="1"/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118" xfId="1" applyFont="1" applyBorder="1" applyAlignment="1" applyProtection="1">
      <alignment horizontal="center" vertical="center" wrapText="1"/>
    </xf>
    <xf numFmtId="0" fontId="4" fillId="0" borderId="100" xfId="1" applyFont="1" applyBorder="1" applyAlignment="1" applyProtection="1">
      <alignment vertical="center"/>
    </xf>
    <xf numFmtId="0" fontId="4" fillId="0" borderId="123" xfId="1" applyFont="1" applyBorder="1" applyAlignment="1" applyProtection="1">
      <alignment horizontal="center" vertical="center" wrapText="1"/>
    </xf>
    <xf numFmtId="0" fontId="7" fillId="0" borderId="0" xfId="1" applyFont="1" applyProtection="1"/>
    <xf numFmtId="0" fontId="4" fillId="0" borderId="3" xfId="1" applyFont="1" applyBorder="1" applyProtection="1"/>
    <xf numFmtId="0" fontId="5" fillId="0" borderId="1" xfId="0" applyFont="1" applyFill="1" applyBorder="1" applyAlignment="1">
      <alignment horizontal="right"/>
    </xf>
    <xf numFmtId="3" fontId="7" fillId="0" borderId="22" xfId="1" applyNumberFormat="1" applyFont="1" applyBorder="1" applyProtection="1"/>
    <xf numFmtId="0" fontId="7" fillId="0" borderId="127" xfId="1" applyFont="1" applyBorder="1" applyProtection="1"/>
    <xf numFmtId="0" fontId="18" fillId="0" borderId="127" xfId="1" applyFont="1" applyBorder="1" applyProtection="1"/>
    <xf numFmtId="0" fontId="5" fillId="0" borderId="113" xfId="0" applyFont="1" applyFill="1" applyBorder="1" applyAlignment="1">
      <alignment horizontal="right"/>
    </xf>
    <xf numFmtId="3" fontId="7" fillId="0" borderId="42" xfId="1" applyNumberFormat="1" applyFont="1" applyBorder="1" applyProtection="1"/>
    <xf numFmtId="0" fontId="7" fillId="0" borderId="16" xfId="1" applyFont="1" applyBorder="1" applyProtection="1"/>
    <xf numFmtId="0" fontId="3" fillId="0" borderId="0" xfId="1" applyFont="1" applyBorder="1" applyAlignment="1" applyProtection="1">
      <alignment wrapText="1"/>
    </xf>
    <xf numFmtId="0" fontId="5" fillId="0" borderId="114" xfId="0" applyFont="1" applyFill="1" applyBorder="1" applyAlignment="1">
      <alignment horizontal="right"/>
    </xf>
    <xf numFmtId="0" fontId="7" fillId="0" borderId="128" xfId="1" applyFont="1" applyBorder="1" applyProtection="1"/>
    <xf numFmtId="0" fontId="7" fillId="0" borderId="121" xfId="1" applyFont="1" applyBorder="1" applyProtection="1"/>
    <xf numFmtId="0" fontId="5" fillId="0" borderId="111" xfId="0" applyFont="1" applyFill="1" applyBorder="1" applyAlignment="1">
      <alignment horizontal="right"/>
    </xf>
    <xf numFmtId="3" fontId="4" fillId="0" borderId="129" xfId="1" applyNumberFormat="1" applyFont="1" applyBorder="1" applyProtection="1"/>
    <xf numFmtId="0" fontId="4" fillId="0" borderId="130" xfId="1" applyFont="1" applyBorder="1" applyProtection="1"/>
    <xf numFmtId="0" fontId="27" fillId="0" borderId="130" xfId="1" applyFont="1" applyBorder="1" applyAlignment="1" applyProtection="1">
      <alignment wrapText="1"/>
    </xf>
    <xf numFmtId="3" fontId="4" fillId="0" borderId="131" xfId="1" applyNumberFormat="1" applyFont="1" applyBorder="1" applyProtection="1"/>
    <xf numFmtId="0" fontId="4" fillId="0" borderId="132" xfId="1" applyFont="1" applyBorder="1" applyProtection="1"/>
    <xf numFmtId="0" fontId="5" fillId="0" borderId="58" xfId="0" applyFont="1" applyBorder="1" applyAlignment="1">
      <alignment horizontal="right"/>
    </xf>
    <xf numFmtId="3" fontId="4" fillId="0" borderId="20" xfId="1" applyNumberFormat="1" applyFont="1" applyBorder="1" applyProtection="1"/>
    <xf numFmtId="0" fontId="4" fillId="0" borderId="35" xfId="1" applyFont="1" applyBorder="1" applyProtection="1"/>
    <xf numFmtId="0" fontId="5" fillId="0" borderId="108" xfId="0" applyFont="1" applyBorder="1" applyAlignment="1">
      <alignment horizontal="right"/>
    </xf>
    <xf numFmtId="3" fontId="7" fillId="0" borderId="82" xfId="1" applyNumberFormat="1" applyFont="1" applyBorder="1" applyProtection="1"/>
    <xf numFmtId="0" fontId="7" fillId="0" borderId="101" xfId="1" applyFont="1" applyBorder="1" applyProtection="1"/>
    <xf numFmtId="0" fontId="18" fillId="0" borderId="52" xfId="1" applyFont="1" applyBorder="1" applyAlignment="1" applyProtection="1">
      <alignment wrapText="1"/>
    </xf>
    <xf numFmtId="0" fontId="18" fillId="0" borderId="52" xfId="1" applyFont="1" applyBorder="1" applyProtection="1"/>
    <xf numFmtId="0" fontId="7" fillId="0" borderId="38" xfId="1" applyFont="1" applyBorder="1" applyProtection="1"/>
    <xf numFmtId="0" fontId="5" fillId="0" borderId="40" xfId="0" applyFont="1" applyBorder="1" applyAlignment="1">
      <alignment horizontal="right"/>
    </xf>
    <xf numFmtId="0" fontId="5" fillId="0" borderId="133" xfId="0" applyFont="1" applyBorder="1" applyAlignment="1">
      <alignment horizontal="right"/>
    </xf>
    <xf numFmtId="0" fontId="7" fillId="0" borderId="28" xfId="0" applyFont="1" applyBorder="1" applyAlignment="1">
      <alignment horizontal="center" wrapText="1"/>
    </xf>
    <xf numFmtId="0" fontId="4" fillId="0" borderId="86" xfId="1" applyFont="1" applyBorder="1" applyAlignment="1" applyProtection="1">
      <alignment horizontal="center" vertical="center" wrapText="1"/>
    </xf>
    <xf numFmtId="0" fontId="4" fillId="0" borderId="134" xfId="1" applyFont="1" applyBorder="1" applyAlignment="1" applyProtection="1">
      <alignment vertical="center"/>
    </xf>
    <xf numFmtId="0" fontId="4" fillId="0" borderId="134" xfId="1" applyFont="1" applyBorder="1" applyAlignment="1" applyProtection="1">
      <alignment horizontal="center" vertical="center" wrapText="1"/>
    </xf>
    <xf numFmtId="3" fontId="4" fillId="0" borderId="2" xfId="0" applyNumberFormat="1" applyFont="1" applyBorder="1"/>
    <xf numFmtId="3" fontId="4" fillId="0" borderId="3" xfId="0" applyNumberFormat="1" applyFont="1" applyBorder="1"/>
    <xf numFmtId="0" fontId="4" fillId="0" borderId="1" xfId="0" applyFont="1" applyBorder="1"/>
    <xf numFmtId="3" fontId="7" fillId="0" borderId="6" xfId="0" applyNumberFormat="1" applyFont="1" applyBorder="1"/>
    <xf numFmtId="3" fontId="7" fillId="0" borderId="75" xfId="0" applyNumberFormat="1" applyFont="1" applyBorder="1"/>
    <xf numFmtId="3" fontId="7" fillId="0" borderId="58" xfId="0" applyNumberFormat="1" applyFont="1" applyBorder="1"/>
    <xf numFmtId="3" fontId="7" fillId="0" borderId="15" xfId="0" applyNumberFormat="1" applyFont="1" applyBorder="1"/>
    <xf numFmtId="0" fontId="7" fillId="0" borderId="58" xfId="0" applyFont="1" applyBorder="1"/>
    <xf numFmtId="0" fontId="5" fillId="0" borderId="6" xfId="0" applyFont="1" applyBorder="1" applyAlignment="1">
      <alignment horizontal="right"/>
    </xf>
    <xf numFmtId="3" fontId="7" fillId="0" borderId="13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7" fillId="0" borderId="110" xfId="0" applyNumberFormat="1" applyFont="1" applyBorder="1"/>
    <xf numFmtId="0" fontId="7" fillId="0" borderId="14" xfId="0" applyFont="1" applyBorder="1"/>
    <xf numFmtId="3" fontId="7" fillId="0" borderId="107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9" fillId="0" borderId="0" xfId="0" applyFont="1"/>
    <xf numFmtId="166" fontId="30" fillId="0" borderId="135" xfId="2" applyNumberFormat="1" applyFont="1" applyFill="1" applyBorder="1" applyAlignment="1" applyProtection="1"/>
    <xf numFmtId="0" fontId="30" fillId="0" borderId="136" xfId="0" applyFont="1" applyBorder="1"/>
    <xf numFmtId="0" fontId="5" fillId="0" borderId="137" xfId="0" applyFont="1" applyBorder="1" applyAlignment="1">
      <alignment horizontal="right"/>
    </xf>
    <xf numFmtId="166" fontId="30" fillId="0" borderId="73" xfId="2" applyNumberFormat="1" applyFont="1" applyFill="1" applyBorder="1" applyAlignment="1" applyProtection="1"/>
    <xf numFmtId="0" fontId="30" fillId="0" borderId="94" xfId="0" applyFont="1" applyBorder="1"/>
    <xf numFmtId="166" fontId="30" fillId="0" borderId="93" xfId="2" applyNumberFormat="1" applyFont="1" applyFill="1" applyBorder="1" applyAlignment="1" applyProtection="1"/>
    <xf numFmtId="166" fontId="30" fillId="0" borderId="138" xfId="2" applyNumberFormat="1" applyFont="1" applyFill="1" applyBorder="1" applyAlignment="1" applyProtection="1"/>
    <xf numFmtId="0" fontId="4" fillId="0" borderId="6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0" fontId="31" fillId="0" borderId="125" xfId="0" applyFont="1" applyBorder="1" applyAlignment="1">
      <alignment horizontal="center" vertical="center"/>
    </xf>
    <xf numFmtId="0" fontId="31" fillId="0" borderId="139" xfId="0" applyFont="1" applyBorder="1" applyAlignment="1">
      <alignment vertical="center"/>
    </xf>
    <xf numFmtId="0" fontId="7" fillId="0" borderId="59" xfId="0" applyFont="1" applyBorder="1" applyAlignment="1">
      <alignment wrapText="1"/>
    </xf>
    <xf numFmtId="0" fontId="31" fillId="0" borderId="0" xfId="0" applyFont="1"/>
    <xf numFmtId="0" fontId="30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0" fillId="0" borderId="0" xfId="0" applyAlignment="1"/>
    <xf numFmtId="3" fontId="7" fillId="0" borderId="135" xfId="0" applyNumberFormat="1" applyFont="1" applyBorder="1"/>
    <xf numFmtId="3" fontId="7" fillId="0" borderId="140" xfId="0" applyNumberFormat="1" applyFont="1" applyBorder="1"/>
    <xf numFmtId="3" fontId="7" fillId="0" borderId="14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3" fontId="35" fillId="0" borderId="1" xfId="0" applyNumberFormat="1" applyFont="1" applyBorder="1"/>
    <xf numFmtId="3" fontId="36" fillId="0" borderId="11" xfId="0" applyNumberFormat="1" applyFont="1" applyBorder="1"/>
    <xf numFmtId="3" fontId="15" fillId="0" borderId="98" xfId="0" applyNumberFormat="1" applyFont="1" applyBorder="1"/>
    <xf numFmtId="3" fontId="15" fillId="0" borderId="68" xfId="1" applyNumberFormat="1" applyFont="1" applyBorder="1" applyProtection="1"/>
    <xf numFmtId="3" fontId="15" fillId="2" borderId="10" xfId="0" applyNumberFormat="1" applyFont="1" applyFill="1" applyBorder="1"/>
    <xf numFmtId="3" fontId="15" fillId="2" borderId="11" xfId="0" applyNumberFormat="1" applyFont="1" applyFill="1" applyBorder="1"/>
    <xf numFmtId="3" fontId="15" fillId="0" borderId="77" xfId="0" applyNumberFormat="1" applyFont="1" applyBorder="1" applyAlignment="1"/>
    <xf numFmtId="3" fontId="15" fillId="0" borderId="77" xfId="0" applyNumberFormat="1" applyFont="1" applyBorder="1"/>
    <xf numFmtId="3" fontId="15" fillId="0" borderId="93" xfId="0" applyNumberFormat="1" applyFont="1" applyBorder="1"/>
    <xf numFmtId="3" fontId="15" fillId="0" borderId="10" xfId="0" applyNumberFormat="1" applyFont="1" applyBorder="1"/>
    <xf numFmtId="3" fontId="15" fillId="0" borderId="37" xfId="0" applyNumberFormat="1" applyFont="1" applyBorder="1"/>
    <xf numFmtId="3" fontId="15" fillId="0" borderId="11" xfId="0" applyNumberFormat="1" applyFont="1" applyBorder="1"/>
    <xf numFmtId="3" fontId="15" fillId="0" borderId="10" xfId="0" applyNumberFormat="1" applyFont="1" applyBorder="1" applyAlignment="1">
      <alignment horizontal="right"/>
    </xf>
    <xf numFmtId="3" fontId="15" fillId="0" borderId="38" xfId="1" applyNumberFormat="1" applyFont="1" applyBorder="1" applyProtection="1"/>
    <xf numFmtId="3" fontId="15" fillId="0" borderId="52" xfId="1" applyNumberFormat="1" applyFont="1" applyBorder="1" applyProtection="1"/>
    <xf numFmtId="3" fontId="15" fillId="0" borderId="86" xfId="1" applyNumberFormat="1" applyFont="1" applyBorder="1" applyProtection="1"/>
    <xf numFmtId="3" fontId="15" fillId="0" borderId="68" xfId="0" applyNumberFormat="1" applyFont="1" applyBorder="1"/>
    <xf numFmtId="0" fontId="7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3" fillId="0" borderId="28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0" fillId="0" borderId="58" xfId="0" applyBorder="1" applyAlignment="1">
      <alignment wrapText="1"/>
    </xf>
    <xf numFmtId="0" fontId="8" fillId="0" borderId="24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1" fillId="0" borderId="59" xfId="0" applyFont="1" applyBorder="1" applyAlignment="1">
      <alignment wrapText="1"/>
    </xf>
    <xf numFmtId="0" fontId="0" fillId="0" borderId="57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28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126" xfId="1" applyFont="1" applyBorder="1" applyAlignment="1" applyProtection="1">
      <alignment horizontal="center"/>
    </xf>
    <xf numFmtId="0" fontId="4" fillId="0" borderId="125" xfId="1" applyFont="1" applyBorder="1" applyAlignment="1" applyProtection="1">
      <alignment horizontal="center"/>
    </xf>
    <xf numFmtId="0" fontId="7" fillId="0" borderId="59" xfId="0" applyFont="1" applyBorder="1" applyAlignment="1">
      <alignment wrapText="1"/>
    </xf>
    <xf numFmtId="0" fontId="0" fillId="0" borderId="124" xfId="0" applyBorder="1" applyAlignment="1">
      <alignment wrapText="1"/>
    </xf>
    <xf numFmtId="0" fontId="18" fillId="0" borderId="28" xfId="0" applyFont="1" applyBorder="1" applyAlignment="1">
      <alignment horizontal="center" wrapText="1"/>
    </xf>
    <xf numFmtId="0" fontId="18" fillId="0" borderId="58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8" xfId="0" applyFont="1" applyBorder="1" applyAlignment="1">
      <alignment wrapText="1"/>
    </xf>
    <xf numFmtId="0" fontId="0" fillId="0" borderId="22" xfId="0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1" fillId="0" borderId="0" xfId="0" applyFont="1" applyBorder="1" applyAlignment="1"/>
    <xf numFmtId="0" fontId="33" fillId="0" borderId="0" xfId="0" applyFont="1" applyBorder="1" applyAlignment="1">
      <alignment horizontal="center"/>
    </xf>
  </cellXfs>
  <cellStyles count="3">
    <cellStyle name="Ezres 2" xfId="2"/>
    <cellStyle name="Normál" xfId="0" builtinId="0"/>
    <cellStyle name="Normál_eimÓd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kumentumok/k&#246;lts&#233;gvet&#233;s%202019/Dokumentumok/K&#246;lts&#233;gvet&#233;s%202017/Dokumentumok/K&#246;lts&#233;gvet&#233;s%202016/k&#246;lts&#233;gvet&#233;s%20m&#243;dos&#237;t&#225;s/2016.&#233;vi%20k&#246;lts&#233;gvet&#233;s%20mell&#233;klet%20N&#233;gy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mérleg"/>
      <sheetName val="2.m.kiadási ei"/>
      <sheetName val="nem kell"/>
      <sheetName val="3.m.kiadási ei cofog"/>
      <sheetName val="nem kell1"/>
      <sheetName val="4-5.m.tám.ért.kiad."/>
      <sheetName val="6.7.8.m.szoc.ell."/>
      <sheetName val="9.m.bev.ei"/>
      <sheetName val="10.11.12.m.intézm.adó.közht.bev"/>
      <sheetName val="13-14.m.műk.bev."/>
      <sheetName val="15-16-17.m.közp.kieg.műk.tám.be"/>
      <sheetName val="nem kell3"/>
      <sheetName val="nem kell4"/>
      <sheetName val="nem kell5"/>
      <sheetName val="nem kell6"/>
      <sheetName val="nem kell7"/>
      <sheetName val="nem kell8"/>
      <sheetName val="nemkell9"/>
      <sheetName val="nemkell10"/>
      <sheetName val="nem kell11"/>
      <sheetName val="18-19.m.létszám"/>
      <sheetName val="20.m.felh.egyens"/>
      <sheetName val="nem kell12"/>
      <sheetName val="nem kell13"/>
      <sheetName val="21.m. melléklet"/>
      <sheetName val="22 melléklet ei.felh.üt."/>
      <sheetName val="n.k"/>
      <sheetName val="nem kell15"/>
      <sheetName val="nem kell16"/>
      <sheetName val="nem kell17"/>
      <sheetName val="nem kell22"/>
      <sheetName val="nem kell20"/>
      <sheetName val="nem kell18"/>
      <sheetName val="nem kell19"/>
      <sheetName val="23. pevált"/>
      <sheetName val="24.m.ei mego"/>
      <sheetName val="nem kell21"/>
      <sheetName val="25.mbev mego"/>
      <sheetName val="nem kell 1 függelék"/>
      <sheetName val="nem kell 2függelék"/>
      <sheetName val="Munka1"/>
    </sheetNames>
    <sheetDataSet>
      <sheetData sheetId="0"/>
      <sheetData sheetId="1">
        <row r="13">
          <cell r="F13">
            <v>0</v>
          </cell>
        </row>
        <row r="14">
          <cell r="F14">
            <v>0</v>
          </cell>
        </row>
        <row r="28">
          <cell r="F28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</sheetData>
      <sheetData sheetId="2"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7">
          <cell r="F27">
            <v>0</v>
          </cell>
        </row>
        <row r="36">
          <cell r="F36">
            <v>0</v>
          </cell>
        </row>
      </sheetData>
      <sheetData sheetId="3">
        <row r="369">
          <cell r="E369">
            <v>0</v>
          </cell>
        </row>
        <row r="370">
          <cell r="E370">
            <v>0</v>
          </cell>
        </row>
        <row r="374">
          <cell r="E374">
            <v>0</v>
          </cell>
        </row>
        <row r="376">
          <cell r="E376">
            <v>0</v>
          </cell>
        </row>
        <row r="377">
          <cell r="E377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0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8">
          <cell r="E398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</sheetData>
      <sheetData sheetId="4">
        <row r="128">
          <cell r="C128">
            <v>0</v>
          </cell>
        </row>
        <row r="129">
          <cell r="C129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</sheetData>
      <sheetData sheetId="5"/>
      <sheetData sheetId="6"/>
      <sheetData sheetId="7">
        <row r="13">
          <cell r="D13">
            <v>410000</v>
          </cell>
        </row>
        <row r="20">
          <cell r="D20">
            <v>0</v>
          </cell>
        </row>
        <row r="26">
          <cell r="D26">
            <v>0</v>
          </cell>
        </row>
        <row r="32">
          <cell r="D32">
            <v>0</v>
          </cell>
        </row>
        <row r="34">
          <cell r="D34">
            <v>0</v>
          </cell>
        </row>
        <row r="40">
          <cell r="D40">
            <v>0</v>
          </cell>
        </row>
        <row r="48">
          <cell r="F48">
            <v>0</v>
          </cell>
        </row>
        <row r="51">
          <cell r="F51">
            <v>0</v>
          </cell>
        </row>
        <row r="52">
          <cell r="F52">
            <v>0</v>
          </cell>
        </row>
      </sheetData>
      <sheetData sheetId="8">
        <row r="40">
          <cell r="C40">
            <v>410000</v>
          </cell>
        </row>
      </sheetData>
      <sheetData sheetId="9"/>
      <sheetData sheetId="10">
        <row r="12">
          <cell r="C12">
            <v>0</v>
          </cell>
        </row>
      </sheetData>
      <sheetData sheetId="11">
        <row r="26">
          <cell r="E26">
            <v>0</v>
          </cell>
        </row>
        <row r="39">
          <cell r="E39">
            <v>0</v>
          </cell>
        </row>
      </sheetData>
      <sheetData sheetId="12">
        <row r="34">
          <cell r="C34">
            <v>0</v>
          </cell>
        </row>
      </sheetData>
      <sheetData sheetId="13">
        <row r="18">
          <cell r="C18">
            <v>0</v>
          </cell>
          <cell r="F18">
            <v>0</v>
          </cell>
        </row>
        <row r="32">
          <cell r="C32">
            <v>0</v>
          </cell>
          <cell r="E32">
            <v>0</v>
          </cell>
        </row>
      </sheetData>
      <sheetData sheetId="14">
        <row r="13">
          <cell r="C13">
            <v>0</v>
          </cell>
        </row>
        <row r="28">
          <cell r="C28">
            <v>0</v>
          </cell>
        </row>
      </sheetData>
      <sheetData sheetId="15">
        <row r="14">
          <cell r="F14">
            <v>0</v>
          </cell>
        </row>
      </sheetData>
      <sheetData sheetId="16">
        <row r="12">
          <cell r="E12">
            <v>0</v>
          </cell>
        </row>
        <row r="28">
          <cell r="E28">
            <v>0</v>
          </cell>
        </row>
      </sheetData>
      <sheetData sheetId="17"/>
      <sheetData sheetId="18"/>
      <sheetData sheetId="19">
        <row r="18">
          <cell r="C18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3" zoomScaleNormal="100" workbookViewId="0">
      <selection activeCell="I18" sqref="I18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434" t="s">
        <v>340</v>
      </c>
      <c r="B1" s="434"/>
      <c r="C1" s="434"/>
      <c r="D1" s="434"/>
      <c r="E1" s="434"/>
      <c r="F1" s="434"/>
      <c r="G1" s="434"/>
      <c r="H1" s="434"/>
      <c r="I1" s="434"/>
    </row>
    <row r="2" spans="1:9" s="60" customFormat="1" ht="18" customHeight="1" x14ac:dyDescent="0.25">
      <c r="B2" s="435" t="s">
        <v>75</v>
      </c>
      <c r="C2" s="435"/>
      <c r="D2" s="435"/>
      <c r="E2" s="435"/>
      <c r="F2" s="435"/>
      <c r="G2" s="435"/>
      <c r="H2" s="435"/>
      <c r="I2" s="435"/>
    </row>
    <row r="3" spans="1:9" s="60" customFormat="1" ht="18.75" customHeight="1" x14ac:dyDescent="0.25">
      <c r="B3" s="435" t="s">
        <v>74</v>
      </c>
      <c r="C3" s="435"/>
      <c r="D3" s="435"/>
      <c r="E3" s="435"/>
      <c r="F3" s="435"/>
      <c r="G3" s="435"/>
      <c r="H3" s="435"/>
      <c r="I3" s="435"/>
    </row>
    <row r="4" spans="1:9" s="60" customFormat="1" ht="18.75" customHeight="1" thickBot="1" x14ac:dyDescent="0.3">
      <c r="B4" s="61"/>
      <c r="C4" s="61"/>
      <c r="D4" s="61"/>
      <c r="E4" s="61"/>
      <c r="F4" s="61"/>
      <c r="G4" s="61"/>
      <c r="H4" s="61"/>
      <c r="I4" s="61" t="s">
        <v>73</v>
      </c>
    </row>
    <row r="5" spans="1:9" ht="13.5" thickBot="1" x14ac:dyDescent="0.25">
      <c r="A5" s="441" t="s">
        <v>72</v>
      </c>
      <c r="B5" s="436" t="s">
        <v>71</v>
      </c>
      <c r="C5" s="437"/>
      <c r="D5" s="437"/>
      <c r="E5" s="438"/>
      <c r="F5" s="438" t="s">
        <v>70</v>
      </c>
      <c r="G5" s="439"/>
      <c r="H5" s="439"/>
      <c r="I5" s="440"/>
    </row>
    <row r="6" spans="1:9" s="15" customFormat="1" ht="24" customHeight="1" thickBot="1" x14ac:dyDescent="0.25">
      <c r="A6" s="442"/>
      <c r="B6" s="59" t="s">
        <v>69</v>
      </c>
      <c r="C6" s="58"/>
      <c r="D6" s="56"/>
      <c r="E6" s="55" t="s">
        <v>68</v>
      </c>
      <c r="F6" s="57" t="s">
        <v>69</v>
      </c>
      <c r="G6" s="56"/>
      <c r="H6" s="56"/>
      <c r="I6" s="55" t="s">
        <v>68</v>
      </c>
    </row>
    <row r="7" spans="1:9" s="49" customFormat="1" ht="12" thickBot="1" x14ac:dyDescent="0.25">
      <c r="A7" s="54" t="s">
        <v>67</v>
      </c>
      <c r="B7" s="53" t="s">
        <v>66</v>
      </c>
      <c r="C7" s="53" t="s">
        <v>65</v>
      </c>
      <c r="D7" s="51" t="s">
        <v>64</v>
      </c>
      <c r="E7" s="50" t="s">
        <v>62</v>
      </c>
      <c r="F7" s="52" t="s">
        <v>63</v>
      </c>
      <c r="G7" s="51" t="s">
        <v>62</v>
      </c>
      <c r="H7" s="51" t="s">
        <v>61</v>
      </c>
      <c r="I7" s="50" t="s">
        <v>60</v>
      </c>
    </row>
    <row r="8" spans="1:9" s="15" customFormat="1" ht="18.75" customHeight="1" x14ac:dyDescent="0.2">
      <c r="A8" s="22" t="s">
        <v>59</v>
      </c>
      <c r="B8" s="46" t="s">
        <v>58</v>
      </c>
      <c r="C8" s="48"/>
      <c r="D8" s="48">
        <f>D9+D10+D11+D12</f>
        <v>0</v>
      </c>
      <c r="E8" s="47">
        <f>SUM(E9+E10+E11+E12)</f>
        <v>48206688</v>
      </c>
      <c r="F8" s="46" t="s">
        <v>57</v>
      </c>
      <c r="G8" s="45"/>
      <c r="H8" s="45">
        <f>H9+H10+H11+H12+H13</f>
        <v>0</v>
      </c>
      <c r="I8" s="44">
        <f>SUM(I9+I10+I11+I12+I13)</f>
        <v>60261629</v>
      </c>
    </row>
    <row r="9" spans="1:9" s="15" customFormat="1" ht="13.7" customHeight="1" x14ac:dyDescent="0.25">
      <c r="A9" s="22" t="s">
        <v>56</v>
      </c>
      <c r="B9" s="28" t="s">
        <v>55</v>
      </c>
      <c r="C9" s="38"/>
      <c r="D9" s="38"/>
      <c r="E9" s="26">
        <v>1254000</v>
      </c>
      <c r="F9" s="28" t="s">
        <v>54</v>
      </c>
      <c r="G9" s="39"/>
      <c r="H9" s="24"/>
      <c r="I9" s="429">
        <v>24504593</v>
      </c>
    </row>
    <row r="10" spans="1:9" s="15" customFormat="1" ht="23.25" customHeight="1" x14ac:dyDescent="0.2">
      <c r="A10" s="22" t="s">
        <v>53</v>
      </c>
      <c r="B10" s="28" t="s">
        <v>52</v>
      </c>
      <c r="C10" s="38"/>
      <c r="D10" s="38"/>
      <c r="E10" s="26">
        <v>6975000</v>
      </c>
      <c r="F10" s="42" t="s">
        <v>51</v>
      </c>
      <c r="G10" s="39"/>
      <c r="H10" s="24"/>
      <c r="I10" s="23">
        <v>4134615</v>
      </c>
    </row>
    <row r="11" spans="1:9" s="15" customFormat="1" ht="24" customHeight="1" x14ac:dyDescent="0.25">
      <c r="A11" s="22" t="s">
        <v>50</v>
      </c>
      <c r="B11" s="28" t="s">
        <v>49</v>
      </c>
      <c r="C11" s="38"/>
      <c r="D11" s="38"/>
      <c r="E11" s="426">
        <v>24640856</v>
      </c>
      <c r="F11" s="42" t="s">
        <v>48</v>
      </c>
      <c r="G11" s="39"/>
      <c r="H11" s="24"/>
      <c r="I11" s="429">
        <v>18328421</v>
      </c>
    </row>
    <row r="12" spans="1:9" s="15" customFormat="1" ht="13.7" customHeight="1" x14ac:dyDescent="0.2">
      <c r="A12" s="22" t="s">
        <v>47</v>
      </c>
      <c r="B12" s="40" t="s">
        <v>46</v>
      </c>
      <c r="C12" s="38"/>
      <c r="D12" s="38"/>
      <c r="E12" s="26">
        <v>15336832</v>
      </c>
      <c r="F12" s="42" t="s">
        <v>45</v>
      </c>
      <c r="G12" s="39"/>
      <c r="H12" s="24"/>
      <c r="I12" s="23">
        <v>4300000</v>
      </c>
    </row>
    <row r="13" spans="1:9" s="15" customFormat="1" ht="14.25" customHeight="1" x14ac:dyDescent="0.2">
      <c r="A13" s="22" t="s">
        <v>44</v>
      </c>
      <c r="B13" s="37"/>
      <c r="C13" s="38"/>
      <c r="D13" s="38"/>
      <c r="E13" s="26"/>
      <c r="F13" s="43" t="s">
        <v>43</v>
      </c>
      <c r="G13" s="39"/>
      <c r="H13" s="24"/>
      <c r="I13" s="23">
        <v>8994000</v>
      </c>
    </row>
    <row r="14" spans="1:9" s="15" customFormat="1" ht="4.5" customHeight="1" x14ac:dyDescent="0.2">
      <c r="A14" s="22"/>
      <c r="B14" s="37"/>
      <c r="C14" s="38"/>
      <c r="D14" s="38"/>
      <c r="E14" s="26"/>
      <c r="F14" s="41"/>
      <c r="G14" s="39"/>
      <c r="H14" s="39"/>
      <c r="I14" s="23"/>
    </row>
    <row r="15" spans="1:9" s="15" customFormat="1" ht="21" customHeight="1" x14ac:dyDescent="0.25">
      <c r="A15" s="22" t="s">
        <v>42</v>
      </c>
      <c r="B15" s="37" t="s">
        <v>41</v>
      </c>
      <c r="C15" s="38"/>
      <c r="D15" s="38">
        <f>D16+D17+D18</f>
        <v>0</v>
      </c>
      <c r="E15" s="426">
        <v>24326361</v>
      </c>
      <c r="F15" s="37" t="s">
        <v>40</v>
      </c>
      <c r="G15" s="39"/>
      <c r="H15" s="39">
        <f>H16+H17+H18</f>
        <v>0</v>
      </c>
      <c r="I15" s="429">
        <f>SUM(I16,I17)</f>
        <v>56996738</v>
      </c>
    </row>
    <row r="16" spans="1:9" s="15" customFormat="1" ht="24" customHeight="1" x14ac:dyDescent="0.25">
      <c r="A16" s="22" t="s">
        <v>39</v>
      </c>
      <c r="B16" s="37" t="s">
        <v>343</v>
      </c>
      <c r="C16" s="38"/>
      <c r="D16" s="38"/>
      <c r="E16" s="426">
        <v>24326361</v>
      </c>
      <c r="F16" s="42" t="s">
        <v>38</v>
      </c>
      <c r="G16" s="39"/>
      <c r="H16" s="39"/>
      <c r="I16" s="429">
        <v>17549122</v>
      </c>
    </row>
    <row r="17" spans="1:9" s="15" customFormat="1" ht="23.25" customHeight="1" x14ac:dyDescent="0.25">
      <c r="A17" s="22" t="s">
        <v>37</v>
      </c>
      <c r="B17" s="28" t="s">
        <v>36</v>
      </c>
      <c r="C17" s="38"/>
      <c r="D17" s="38"/>
      <c r="E17" s="426"/>
      <c r="F17" s="42" t="s">
        <v>35</v>
      </c>
      <c r="G17" s="39"/>
      <c r="H17" s="39"/>
      <c r="I17" s="429">
        <v>39447616</v>
      </c>
    </row>
    <row r="18" spans="1:9" s="15" customFormat="1" ht="15" customHeight="1" x14ac:dyDescent="0.2">
      <c r="A18" s="22" t="s">
        <v>34</v>
      </c>
      <c r="B18" s="28" t="s">
        <v>33</v>
      </c>
      <c r="C18" s="38"/>
      <c r="D18" s="38"/>
      <c r="E18" s="26"/>
      <c r="F18" s="42" t="s">
        <v>32</v>
      </c>
      <c r="G18" s="39"/>
      <c r="H18" s="39"/>
      <c r="I18" s="23">
        <f>'[1]2.m.kiadási ei'!F28</f>
        <v>0</v>
      </c>
    </row>
    <row r="19" spans="1:9" s="15" customFormat="1" ht="6" customHeight="1" x14ac:dyDescent="0.2">
      <c r="A19" s="22"/>
      <c r="B19" s="28"/>
      <c r="C19" s="38"/>
      <c r="D19" s="38"/>
      <c r="E19" s="26"/>
      <c r="F19" s="41"/>
      <c r="G19" s="39"/>
      <c r="H19" s="39"/>
      <c r="I19" s="23"/>
    </row>
    <row r="20" spans="1:9" s="15" customFormat="1" ht="25.5" customHeight="1" x14ac:dyDescent="0.2">
      <c r="A20" s="22" t="s">
        <v>31</v>
      </c>
      <c r="B20" s="40" t="s">
        <v>30</v>
      </c>
      <c r="C20" s="38"/>
      <c r="D20" s="38"/>
      <c r="E20" s="26">
        <v>0</v>
      </c>
      <c r="F20" s="40" t="s">
        <v>29</v>
      </c>
      <c r="G20" s="39"/>
      <c r="H20" s="39"/>
      <c r="I20" s="23">
        <v>0</v>
      </c>
    </row>
    <row r="21" spans="1:9" s="15" customFormat="1" ht="6" customHeight="1" x14ac:dyDescent="0.2">
      <c r="A21" s="22"/>
      <c r="B21" s="37"/>
      <c r="C21" s="38"/>
      <c r="D21" s="38"/>
      <c r="E21" s="26"/>
      <c r="F21" s="37"/>
      <c r="G21" s="39"/>
      <c r="H21" s="39"/>
      <c r="I21" s="23"/>
    </row>
    <row r="22" spans="1:9" s="15" customFormat="1" ht="24" customHeight="1" x14ac:dyDescent="0.25">
      <c r="A22" s="22" t="s">
        <v>28</v>
      </c>
      <c r="B22" s="37" t="s">
        <v>27</v>
      </c>
      <c r="C22" s="38">
        <f>SUM(C23:C29)</f>
        <v>0</v>
      </c>
      <c r="D22" s="26">
        <f>SUM(D23:D29)</f>
        <v>0</v>
      </c>
      <c r="E22" s="26">
        <f>SUM(E23,E24)</f>
        <v>45624610</v>
      </c>
      <c r="F22" s="37" t="s">
        <v>26</v>
      </c>
      <c r="G22" s="36">
        <f>SUM(G23:G29)</f>
        <v>0</v>
      </c>
      <c r="H22" s="23">
        <f>SUM(H23:H29)</f>
        <v>0</v>
      </c>
      <c r="I22" s="429">
        <v>899292</v>
      </c>
    </row>
    <row r="23" spans="1:9" s="15" customFormat="1" ht="16.5" customHeight="1" x14ac:dyDescent="0.25">
      <c r="A23" s="22" t="s">
        <v>25</v>
      </c>
      <c r="B23" s="35" t="s">
        <v>24</v>
      </c>
      <c r="C23" s="27"/>
      <c r="D23" s="27"/>
      <c r="E23" s="26">
        <v>12954233</v>
      </c>
      <c r="F23" s="34" t="s">
        <v>23</v>
      </c>
      <c r="G23" s="24"/>
      <c r="H23" s="24"/>
      <c r="I23" s="429">
        <v>899292</v>
      </c>
    </row>
    <row r="24" spans="1:9" s="15" customFormat="1" ht="15.75" customHeight="1" x14ac:dyDescent="0.25">
      <c r="A24" s="22" t="s">
        <v>22</v>
      </c>
      <c r="B24" s="35" t="s">
        <v>21</v>
      </c>
      <c r="C24" s="27"/>
      <c r="D24" s="27"/>
      <c r="E24" s="426">
        <v>32670377</v>
      </c>
      <c r="F24" s="34" t="s">
        <v>20</v>
      </c>
      <c r="G24" s="24"/>
      <c r="H24" s="24"/>
      <c r="I24" s="23">
        <f>'[1]2.m.kiadási ei'!F44</f>
        <v>0</v>
      </c>
    </row>
    <row r="25" spans="1:9" s="15" customFormat="1" ht="15" x14ac:dyDescent="0.2">
      <c r="A25" s="22" t="s">
        <v>19</v>
      </c>
      <c r="B25" s="35" t="s">
        <v>18</v>
      </c>
      <c r="C25" s="27"/>
      <c r="D25" s="27"/>
      <c r="E25" s="26">
        <f>'[1]9.m.bev.ei'!F48</f>
        <v>0</v>
      </c>
      <c r="F25" s="34" t="s">
        <v>17</v>
      </c>
      <c r="G25" s="24"/>
      <c r="H25" s="24"/>
      <c r="I25" s="23">
        <f>'[1]2.m.kiadási ei'!F45</f>
        <v>0</v>
      </c>
    </row>
    <row r="26" spans="1:9" s="15" customFormat="1" ht="15" x14ac:dyDescent="0.2">
      <c r="A26" s="22" t="s">
        <v>16</v>
      </c>
      <c r="B26" s="33" t="s">
        <v>15</v>
      </c>
      <c r="C26" s="27"/>
      <c r="D26" s="27"/>
      <c r="E26" s="26">
        <f>'[1]9.m.bev.ei'!F49</f>
        <v>0</v>
      </c>
      <c r="F26" s="33" t="s">
        <v>14</v>
      </c>
      <c r="G26" s="24"/>
      <c r="H26" s="24"/>
      <c r="I26" s="23">
        <f>'[1]2.m.kiadási ei'!F46</f>
        <v>0</v>
      </c>
    </row>
    <row r="27" spans="1:9" s="15" customFormat="1" ht="15" x14ac:dyDescent="0.2">
      <c r="A27" s="22" t="s">
        <v>13</v>
      </c>
      <c r="B27" s="32" t="s">
        <v>12</v>
      </c>
      <c r="C27" s="27"/>
      <c r="D27" s="27"/>
      <c r="E27" s="26">
        <f>'[1]9.m.bev.ei'!F50</f>
        <v>0</v>
      </c>
      <c r="F27" s="32" t="s">
        <v>11</v>
      </c>
      <c r="G27" s="24"/>
      <c r="H27" s="24"/>
      <c r="I27" s="23">
        <f>'[1]2.m.kiadási ei'!F47</f>
        <v>0</v>
      </c>
    </row>
    <row r="28" spans="1:9" s="15" customFormat="1" ht="15" x14ac:dyDescent="0.2">
      <c r="A28" s="22" t="s">
        <v>10</v>
      </c>
      <c r="B28" s="31" t="s">
        <v>9</v>
      </c>
      <c r="C28" s="27"/>
      <c r="D28" s="27"/>
      <c r="E28" s="26">
        <f>'[1]9.m.bev.ei'!F51</f>
        <v>0</v>
      </c>
      <c r="F28" s="31" t="s">
        <v>8</v>
      </c>
      <c r="G28" s="24"/>
      <c r="H28" s="24"/>
      <c r="I28" s="23">
        <f>'[1]2.m.kiadási ei'!F48</f>
        <v>0</v>
      </c>
    </row>
    <row r="29" spans="1:9" s="15" customFormat="1" ht="15" x14ac:dyDescent="0.2">
      <c r="A29" s="22" t="s">
        <v>7</v>
      </c>
      <c r="B29" s="30" t="s">
        <v>6</v>
      </c>
      <c r="C29" s="27"/>
      <c r="D29" s="27"/>
      <c r="E29" s="26">
        <f>'[1]9.m.bev.ei'!F52</f>
        <v>0</v>
      </c>
      <c r="F29" s="29" t="s">
        <v>5</v>
      </c>
      <c r="G29" s="24"/>
      <c r="H29" s="24"/>
      <c r="I29" s="23">
        <f>'[1]2.m.kiadási ei'!F49</f>
        <v>0</v>
      </c>
    </row>
    <row r="30" spans="1:9" s="15" customFormat="1" ht="14.25" customHeight="1" x14ac:dyDescent="0.2">
      <c r="A30" s="22" t="s">
        <v>4</v>
      </c>
      <c r="B30" s="28"/>
      <c r="C30" s="27"/>
      <c r="D30" s="27"/>
      <c r="E30" s="26"/>
      <c r="F30" s="25"/>
      <c r="G30" s="24"/>
      <c r="H30" s="24"/>
      <c r="I30" s="23"/>
    </row>
    <row r="31" spans="1:9" s="15" customFormat="1" ht="13.5" customHeight="1" thickBot="1" x14ac:dyDescent="0.25">
      <c r="A31" s="22" t="s">
        <v>3</v>
      </c>
      <c r="B31" s="21"/>
      <c r="C31" s="20"/>
      <c r="D31" s="20"/>
      <c r="E31" s="19"/>
      <c r="F31" s="18"/>
      <c r="G31" s="17"/>
      <c r="H31" s="17"/>
      <c r="I31" s="16"/>
    </row>
    <row r="32" spans="1:9" s="1" customFormat="1" ht="29.25" customHeight="1" thickBot="1" x14ac:dyDescent="0.3">
      <c r="A32" s="14" t="s">
        <v>2</v>
      </c>
      <c r="B32" s="13" t="s">
        <v>1</v>
      </c>
      <c r="C32" s="12">
        <f>C8+C15+C20+C22</f>
        <v>0</v>
      </c>
      <c r="D32" s="12">
        <f>D8+D15+D20+D22</f>
        <v>0</v>
      </c>
      <c r="E32" s="12">
        <f>E8+E15+E20+E22</f>
        <v>118157659</v>
      </c>
      <c r="F32" s="11" t="s">
        <v>0</v>
      </c>
      <c r="G32" s="9">
        <f>G8+G15+G20+G22</f>
        <v>0</v>
      </c>
      <c r="H32" s="10">
        <f>H8+H15+H20+H22</f>
        <v>0</v>
      </c>
      <c r="I32" s="9">
        <f>I8+I15+I20+I22</f>
        <v>118157659</v>
      </c>
    </row>
    <row r="33" spans="1:11" s="1" customFormat="1" ht="29.25" customHeight="1" x14ac:dyDescent="0.25">
      <c r="A33" s="8"/>
      <c r="B33" s="5"/>
      <c r="C33" s="7"/>
      <c r="D33" s="7"/>
      <c r="E33" s="6"/>
      <c r="F33" s="5"/>
      <c r="G33" s="4"/>
      <c r="H33" s="4"/>
      <c r="I33" s="3"/>
      <c r="J33" s="2"/>
      <c r="K33" s="2"/>
    </row>
    <row r="34" spans="1:11" s="1" customFormat="1" ht="29.25" customHeight="1" x14ac:dyDescent="0.25">
      <c r="A34" s="8"/>
      <c r="B34" s="5"/>
      <c r="C34" s="7"/>
      <c r="D34" s="7"/>
      <c r="E34" s="6"/>
      <c r="F34" s="5"/>
      <c r="G34" s="4"/>
      <c r="H34" s="4"/>
      <c r="I34" s="3"/>
      <c r="J34" s="2"/>
      <c r="K34" s="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E27" sqref="E27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434" t="s">
        <v>344</v>
      </c>
      <c r="B1" s="434"/>
      <c r="C1" s="434"/>
      <c r="D1" s="434"/>
      <c r="E1" s="434"/>
    </row>
    <row r="2" spans="1:6" x14ac:dyDescent="0.2">
      <c r="A2" s="126"/>
      <c r="B2" s="126"/>
      <c r="C2" s="126"/>
      <c r="D2" s="126"/>
      <c r="E2" s="126"/>
    </row>
    <row r="3" spans="1:6" ht="15.75" x14ac:dyDescent="0.25">
      <c r="B3" s="454" t="s">
        <v>142</v>
      </c>
      <c r="C3" s="454"/>
      <c r="D3" s="454"/>
      <c r="E3" s="454"/>
      <c r="F3" s="455"/>
    </row>
    <row r="4" spans="1:6" ht="15.75" x14ac:dyDescent="0.25">
      <c r="B4" s="125"/>
      <c r="C4" s="125"/>
      <c r="D4" s="125"/>
      <c r="E4" s="125"/>
      <c r="F4" s="124"/>
    </row>
    <row r="5" spans="1:6" ht="12.75" customHeight="1" thickBot="1" x14ac:dyDescent="0.3">
      <c r="B5" s="123"/>
      <c r="C5" s="122"/>
      <c r="D5" s="62"/>
      <c r="E5" s="121"/>
      <c r="F5" s="121" t="s">
        <v>141</v>
      </c>
    </row>
    <row r="6" spans="1:6" x14ac:dyDescent="0.2">
      <c r="A6" s="445" t="s">
        <v>72</v>
      </c>
      <c r="B6" s="452" t="s">
        <v>140</v>
      </c>
      <c r="C6" s="447" t="s">
        <v>139</v>
      </c>
      <c r="D6" s="449" t="s">
        <v>138</v>
      </c>
      <c r="E6" s="449"/>
      <c r="F6" s="443" t="s">
        <v>137</v>
      </c>
    </row>
    <row r="7" spans="1:6" ht="27" customHeight="1" thickBot="1" x14ac:dyDescent="0.25">
      <c r="A7" s="446"/>
      <c r="B7" s="453"/>
      <c r="C7" s="448"/>
      <c r="D7" s="450"/>
      <c r="E7" s="451"/>
      <c r="F7" s="444"/>
    </row>
    <row r="8" spans="1:6" s="115" customFormat="1" ht="9.75" customHeight="1" x14ac:dyDescent="0.2">
      <c r="A8" s="120" t="s">
        <v>67</v>
      </c>
      <c r="B8" s="119" t="s">
        <v>66</v>
      </c>
      <c r="C8" s="118" t="s">
        <v>65</v>
      </c>
      <c r="D8" s="117" t="s">
        <v>64</v>
      </c>
      <c r="E8" s="116" t="s">
        <v>62</v>
      </c>
      <c r="F8" s="116" t="s">
        <v>63</v>
      </c>
    </row>
    <row r="9" spans="1:6" x14ac:dyDescent="0.2">
      <c r="A9" s="22" t="s">
        <v>136</v>
      </c>
      <c r="B9" s="110" t="s">
        <v>135</v>
      </c>
      <c r="C9" s="114"/>
      <c r="D9" s="41"/>
      <c r="E9" s="113"/>
      <c r="F9" s="27"/>
    </row>
    <row r="10" spans="1:6" ht="13.5" x14ac:dyDescent="0.25">
      <c r="A10" s="81" t="s">
        <v>134</v>
      </c>
      <c r="B10" s="112" t="s">
        <v>133</v>
      </c>
      <c r="C10" s="111">
        <f>'[1]nem kell'!F9</f>
        <v>0</v>
      </c>
      <c r="D10" s="427">
        <v>24504593</v>
      </c>
      <c r="E10" s="77">
        <f>'[1]nem kell1'!C125</f>
        <v>0</v>
      </c>
      <c r="F10" s="27">
        <f>E10+D10+C10</f>
        <v>24504593</v>
      </c>
    </row>
    <row r="11" spans="1:6" x14ac:dyDescent="0.2">
      <c r="A11" s="81" t="s">
        <v>132</v>
      </c>
      <c r="B11" s="102" t="s">
        <v>51</v>
      </c>
      <c r="C11" s="111">
        <f>'[1]nem kell'!F10</f>
        <v>0</v>
      </c>
      <c r="D11" s="78">
        <v>4134615</v>
      </c>
      <c r="E11" s="77">
        <f>'[1]nem kell1'!C126</f>
        <v>0</v>
      </c>
      <c r="F11" s="27">
        <f>E11+D11+C11</f>
        <v>4134615</v>
      </c>
    </row>
    <row r="12" spans="1:6" ht="12.75" customHeight="1" x14ac:dyDescent="0.25">
      <c r="A12" s="81" t="s">
        <v>131</v>
      </c>
      <c r="B12" s="102" t="s">
        <v>48</v>
      </c>
      <c r="C12" s="111">
        <f>'[1]nem kell'!F11</f>
        <v>0</v>
      </c>
      <c r="D12" s="427">
        <v>18328421</v>
      </c>
      <c r="E12" s="77">
        <f>'[1]nem kell1'!C127</f>
        <v>0</v>
      </c>
      <c r="F12" s="27">
        <f>E12+D12+C12</f>
        <v>18328421</v>
      </c>
    </row>
    <row r="13" spans="1:6" x14ac:dyDescent="0.2">
      <c r="A13" s="81" t="s">
        <v>130</v>
      </c>
      <c r="B13" s="102" t="s">
        <v>129</v>
      </c>
      <c r="C13" s="111">
        <f>'[1]nem kell'!F12</f>
        <v>0</v>
      </c>
      <c r="D13" s="78">
        <f>'[1]3.m.kiadási ei cofog'!E369</f>
        <v>0</v>
      </c>
      <c r="E13" s="77">
        <f>'[1]nem kell1'!C128</f>
        <v>0</v>
      </c>
      <c r="F13" s="27">
        <f>E13+D13+C13</f>
        <v>0</v>
      </c>
    </row>
    <row r="14" spans="1:6" x14ac:dyDescent="0.2">
      <c r="A14" s="81" t="s">
        <v>128</v>
      </c>
      <c r="B14" s="102" t="s">
        <v>127</v>
      </c>
      <c r="C14" s="111">
        <f>'[1]nem kell'!F13</f>
        <v>0</v>
      </c>
      <c r="D14" s="78">
        <f>'[1]3.m.kiadási ei cofog'!E370</f>
        <v>0</v>
      </c>
      <c r="E14" s="77">
        <f>'[1]nem kell1'!C129</f>
        <v>0</v>
      </c>
      <c r="F14" s="27">
        <f>E14+D14+C14</f>
        <v>0</v>
      </c>
    </row>
    <row r="15" spans="1:6" x14ac:dyDescent="0.2">
      <c r="A15" s="81" t="s">
        <v>42</v>
      </c>
      <c r="B15" s="102" t="s">
        <v>126</v>
      </c>
      <c r="C15" s="111">
        <f>C16+C17+C18+C19+C20+C21</f>
        <v>0</v>
      </c>
      <c r="D15" s="111">
        <v>4300000</v>
      </c>
      <c r="E15" s="111">
        <f>E16+E17+E18+E19+E20+E21</f>
        <v>0</v>
      </c>
      <c r="F15" s="111">
        <f>SUM(D15)</f>
        <v>4300000</v>
      </c>
    </row>
    <row r="16" spans="1:6" x14ac:dyDescent="0.2">
      <c r="A16" s="81" t="s">
        <v>39</v>
      </c>
      <c r="B16" s="102" t="s">
        <v>125</v>
      </c>
      <c r="C16" s="111">
        <f>'[1]nem kell'!F15</f>
        <v>0</v>
      </c>
      <c r="D16" s="78">
        <v>4100000</v>
      </c>
      <c r="E16" s="77">
        <f>'[1]nem kell1'!C131</f>
        <v>0</v>
      </c>
      <c r="F16" s="27">
        <f t="shared" ref="F16:F21" si="0">SUM(C16:E16)</f>
        <v>4100000</v>
      </c>
    </row>
    <row r="17" spans="1:6" x14ac:dyDescent="0.2">
      <c r="A17" s="81" t="s">
        <v>37</v>
      </c>
      <c r="B17" s="102" t="s">
        <v>124</v>
      </c>
      <c r="C17" s="111">
        <f>'[1]nem kell'!F16</f>
        <v>0</v>
      </c>
      <c r="D17" s="78">
        <v>0</v>
      </c>
      <c r="E17" s="77">
        <f>'[1]nem kell1'!C132</f>
        <v>0</v>
      </c>
      <c r="F17" s="27">
        <f t="shared" si="0"/>
        <v>0</v>
      </c>
    </row>
    <row r="18" spans="1:6" x14ac:dyDescent="0.2">
      <c r="A18" s="81" t="s">
        <v>34</v>
      </c>
      <c r="B18" s="102" t="s">
        <v>123</v>
      </c>
      <c r="C18" s="111">
        <f>'[1]nem kell'!F17</f>
        <v>0</v>
      </c>
      <c r="D18" s="78">
        <f>'[1]3.m.kiadási ei cofog'!E374</f>
        <v>0</v>
      </c>
      <c r="E18" s="77">
        <f>'[1]nem kell1'!C133</f>
        <v>0</v>
      </c>
      <c r="F18" s="27">
        <f t="shared" si="0"/>
        <v>0</v>
      </c>
    </row>
    <row r="19" spans="1:6" x14ac:dyDescent="0.2">
      <c r="A19" s="81" t="s">
        <v>31</v>
      </c>
      <c r="B19" s="106" t="s">
        <v>122</v>
      </c>
      <c r="C19" s="111">
        <f>'[1]nem kell'!F18</f>
        <v>0</v>
      </c>
      <c r="D19" s="78">
        <v>200000</v>
      </c>
      <c r="E19" s="77">
        <f>'[1]nem kell1'!C134</f>
        <v>0</v>
      </c>
      <c r="F19" s="27">
        <f t="shared" si="0"/>
        <v>200000</v>
      </c>
    </row>
    <row r="20" spans="1:6" x14ac:dyDescent="0.2">
      <c r="A20" s="81" t="s">
        <v>28</v>
      </c>
      <c r="B20" s="105" t="s">
        <v>121</v>
      </c>
      <c r="C20" s="111">
        <f>'[1]nem kell'!F19</f>
        <v>0</v>
      </c>
      <c r="D20" s="78">
        <f>'[1]3.m.kiadási ei cofog'!E376</f>
        <v>0</v>
      </c>
      <c r="E20" s="77">
        <f>'[1]nem kell1'!C135</f>
        <v>0</v>
      </c>
      <c r="F20" s="27">
        <f t="shared" si="0"/>
        <v>0</v>
      </c>
    </row>
    <row r="21" spans="1:6" x14ac:dyDescent="0.2">
      <c r="A21" s="81" t="s">
        <v>25</v>
      </c>
      <c r="B21" s="103" t="s">
        <v>120</v>
      </c>
      <c r="C21" s="111">
        <f>'[1]nem kell'!F20</f>
        <v>0</v>
      </c>
      <c r="D21" s="78">
        <f>'[1]3.m.kiadási ei cofog'!E377</f>
        <v>0</v>
      </c>
      <c r="E21" s="77">
        <f>'[1]nem kell1'!C136</f>
        <v>0</v>
      </c>
      <c r="F21" s="27">
        <f t="shared" si="0"/>
        <v>0</v>
      </c>
    </row>
    <row r="22" spans="1:6" ht="13.5" thickBot="1" x14ac:dyDescent="0.25">
      <c r="A22" s="81" t="s">
        <v>22</v>
      </c>
      <c r="B22" s="101" t="s">
        <v>43</v>
      </c>
      <c r="C22" s="111">
        <f>'[1]nem kell'!F21</f>
        <v>0</v>
      </c>
      <c r="D22" s="78">
        <v>8994000</v>
      </c>
      <c r="E22" s="77">
        <f>'[1]nem kell1'!C137</f>
        <v>0</v>
      </c>
      <c r="F22" s="27">
        <f>E22+D22+C22</f>
        <v>8994000</v>
      </c>
    </row>
    <row r="23" spans="1:6" ht="13.5" thickBot="1" x14ac:dyDescent="0.25">
      <c r="A23" s="96" t="s">
        <v>19</v>
      </c>
      <c r="B23" s="100" t="s">
        <v>119</v>
      </c>
      <c r="C23" s="99">
        <f>C10+C11+C12+C13+C15+C22</f>
        <v>0</v>
      </c>
      <c r="D23" s="98">
        <f>D10+D11+D12+D13+D15+D22</f>
        <v>60261629</v>
      </c>
      <c r="E23" s="97">
        <f>E10+E11+E12+E13+E15+E22</f>
        <v>0</v>
      </c>
      <c r="F23" s="97">
        <f>SUM(C23:E23)</f>
        <v>60261629</v>
      </c>
    </row>
    <row r="24" spans="1:6" ht="13.5" thickTop="1" x14ac:dyDescent="0.2">
      <c r="A24" s="74"/>
      <c r="B24" s="110"/>
      <c r="C24" s="72"/>
      <c r="D24" s="109"/>
      <c r="E24" s="70"/>
      <c r="F24" s="69"/>
    </row>
    <row r="25" spans="1:6" x14ac:dyDescent="0.2">
      <c r="A25" s="22" t="s">
        <v>16</v>
      </c>
      <c r="B25" s="108" t="s">
        <v>118</v>
      </c>
      <c r="C25" s="79"/>
      <c r="D25" s="88"/>
      <c r="E25" s="107"/>
      <c r="F25" s="86"/>
    </row>
    <row r="26" spans="1:6" ht="13.5" x14ac:dyDescent="0.25">
      <c r="A26" s="81" t="s">
        <v>13</v>
      </c>
      <c r="B26" s="102" t="s">
        <v>117</v>
      </c>
      <c r="C26" s="79"/>
      <c r="D26" s="427">
        <v>17549122</v>
      </c>
      <c r="E26" s="77">
        <f>'[1]nem kell1'!C140</f>
        <v>0</v>
      </c>
      <c r="F26" s="428">
        <f t="shared" ref="F26:F37" si="1">E26+D26+C26</f>
        <v>17549122</v>
      </c>
    </row>
    <row r="27" spans="1:6" ht="13.5" x14ac:dyDescent="0.25">
      <c r="A27" s="81" t="s">
        <v>16</v>
      </c>
      <c r="B27" s="102" t="s">
        <v>116</v>
      </c>
      <c r="C27" s="79">
        <f>'[1]nem kell'!F26</f>
        <v>0</v>
      </c>
      <c r="D27" s="427">
        <v>39447616</v>
      </c>
      <c r="E27" s="77">
        <f>'[1]nem kell1'!C141</f>
        <v>0</v>
      </c>
      <c r="F27" s="428">
        <f t="shared" si="1"/>
        <v>39447616</v>
      </c>
    </row>
    <row r="28" spans="1:6" x14ac:dyDescent="0.2">
      <c r="A28" s="81" t="s">
        <v>13</v>
      </c>
      <c r="B28" s="102" t="s">
        <v>115</v>
      </c>
      <c r="C28" s="79">
        <f>'[1]nem kell'!F27</f>
        <v>0</v>
      </c>
      <c r="D28" s="78">
        <f>D29+D30+D31+D32+D33+D34+D35</f>
        <v>0</v>
      </c>
      <c r="E28" s="77">
        <f>'[1]nem kell1'!C142</f>
        <v>0</v>
      </c>
      <c r="F28" s="27">
        <f t="shared" si="1"/>
        <v>0</v>
      </c>
    </row>
    <row r="29" spans="1:6" x14ac:dyDescent="0.2">
      <c r="A29" s="81" t="s">
        <v>10</v>
      </c>
      <c r="B29" s="106" t="s">
        <v>114</v>
      </c>
      <c r="C29" s="79">
        <f>'[1]nem kell'!F28</f>
        <v>0</v>
      </c>
      <c r="D29" s="78">
        <f>'[1]3.m.kiadási ei cofog'!E385</f>
        <v>0</v>
      </c>
      <c r="E29" s="77">
        <f>'[1]nem kell1'!C143</f>
        <v>0</v>
      </c>
      <c r="F29" s="27">
        <f t="shared" si="1"/>
        <v>0</v>
      </c>
    </row>
    <row r="30" spans="1:6" x14ac:dyDescent="0.2">
      <c r="A30" s="81" t="s">
        <v>7</v>
      </c>
      <c r="B30" s="106" t="s">
        <v>113</v>
      </c>
      <c r="C30" s="79"/>
      <c r="D30" s="78">
        <f>'[1]3.m.kiadási ei cofog'!E386</f>
        <v>0</v>
      </c>
      <c r="E30" s="77">
        <f>'[1]nem kell1'!C144</f>
        <v>0</v>
      </c>
      <c r="F30" s="27">
        <f t="shared" si="1"/>
        <v>0</v>
      </c>
    </row>
    <row r="31" spans="1:6" x14ac:dyDescent="0.2">
      <c r="A31" s="81" t="s">
        <v>4</v>
      </c>
      <c r="B31" s="106" t="s">
        <v>112</v>
      </c>
      <c r="C31" s="79"/>
      <c r="D31" s="78">
        <f>'[1]3.m.kiadási ei cofog'!E387</f>
        <v>0</v>
      </c>
      <c r="E31" s="77">
        <f>'[1]nem kell1'!C145</f>
        <v>0</v>
      </c>
      <c r="F31" s="27">
        <f t="shared" si="1"/>
        <v>0</v>
      </c>
    </row>
    <row r="32" spans="1:6" x14ac:dyDescent="0.2">
      <c r="A32" s="81" t="s">
        <v>3</v>
      </c>
      <c r="B32" s="106" t="s">
        <v>111</v>
      </c>
      <c r="C32" s="79">
        <f>'[1]nem kell'!F29</f>
        <v>0</v>
      </c>
      <c r="D32" s="78">
        <f>'[1]3.m.kiadási ei cofog'!E388</f>
        <v>0</v>
      </c>
      <c r="E32" s="77">
        <f>'[1]nem kell1'!C146</f>
        <v>0</v>
      </c>
      <c r="F32" s="27">
        <f t="shared" si="1"/>
        <v>0</v>
      </c>
    </row>
    <row r="33" spans="1:6" x14ac:dyDescent="0.2">
      <c r="A33" s="81" t="s">
        <v>2</v>
      </c>
      <c r="B33" s="105" t="s">
        <v>110</v>
      </c>
      <c r="C33" s="79"/>
      <c r="D33" s="78">
        <f>'[1]3.m.kiadási ei cofog'!E389</f>
        <v>0</v>
      </c>
      <c r="E33" s="77">
        <f>'[1]nem kell1'!C147</f>
        <v>0</v>
      </c>
      <c r="F33" s="27">
        <f t="shared" si="1"/>
        <v>0</v>
      </c>
    </row>
    <row r="34" spans="1:6" x14ac:dyDescent="0.2">
      <c r="A34" s="81" t="s">
        <v>109</v>
      </c>
      <c r="B34" s="104" t="s">
        <v>108</v>
      </c>
      <c r="C34" s="79"/>
      <c r="D34" s="78">
        <f>'[1]3.m.kiadási ei cofog'!E390</f>
        <v>0</v>
      </c>
      <c r="E34" s="77">
        <f>'[1]nem kell1'!C148</f>
        <v>0</v>
      </c>
      <c r="F34" s="27">
        <f t="shared" si="1"/>
        <v>0</v>
      </c>
    </row>
    <row r="35" spans="1:6" x14ac:dyDescent="0.2">
      <c r="A35" s="81" t="s">
        <v>107</v>
      </c>
      <c r="B35" s="103" t="s">
        <v>106</v>
      </c>
      <c r="C35" s="79"/>
      <c r="D35" s="78">
        <f>'[1]3.m.kiadási ei cofog'!E391</f>
        <v>0</v>
      </c>
      <c r="E35" s="77">
        <f>'[1]nem kell1'!C149</f>
        <v>0</v>
      </c>
      <c r="F35" s="27">
        <f t="shared" si="1"/>
        <v>0</v>
      </c>
    </row>
    <row r="36" spans="1:6" ht="12.75" customHeight="1" x14ac:dyDescent="0.2">
      <c r="A36" s="81" t="s">
        <v>105</v>
      </c>
      <c r="B36" s="102" t="s">
        <v>104</v>
      </c>
      <c r="C36" s="79">
        <f>'[1]nem kell'!F35</f>
        <v>0</v>
      </c>
      <c r="D36" s="78">
        <f>'[1]3.m.kiadási ei cofog'!E392</f>
        <v>0</v>
      </c>
      <c r="E36" s="77">
        <f>'[1]nem kell1'!C150</f>
        <v>0</v>
      </c>
      <c r="F36" s="27">
        <f t="shared" si="1"/>
        <v>0</v>
      </c>
    </row>
    <row r="37" spans="1:6" ht="13.5" thickBot="1" x14ac:dyDescent="0.25">
      <c r="A37" s="81" t="s">
        <v>103</v>
      </c>
      <c r="B37" s="101" t="s">
        <v>102</v>
      </c>
      <c r="C37" s="79">
        <f>'[1]nem kell'!F36</f>
        <v>0</v>
      </c>
      <c r="D37" s="78">
        <f>'[1]3.m.kiadási ei cofog'!E393</f>
        <v>0</v>
      </c>
      <c r="E37" s="77">
        <f>'[1]nem kell1'!C151</f>
        <v>0</v>
      </c>
      <c r="F37" s="27">
        <f t="shared" si="1"/>
        <v>0</v>
      </c>
    </row>
    <row r="38" spans="1:6" ht="13.5" thickBot="1" x14ac:dyDescent="0.25">
      <c r="A38" s="96" t="s">
        <v>101</v>
      </c>
      <c r="B38" s="100" t="s">
        <v>100</v>
      </c>
      <c r="C38" s="99">
        <f>SUM(C26:C28)+C36+C37</f>
        <v>0</v>
      </c>
      <c r="D38" s="98">
        <f>SUM(D26:D28)+D36+D37</f>
        <v>56996738</v>
      </c>
      <c r="E38" s="97">
        <f>SUM(E26:E28)+E36+E37</f>
        <v>0</v>
      </c>
      <c r="F38" s="97">
        <f>SUM(C38:E38)</f>
        <v>56996738</v>
      </c>
    </row>
    <row r="39" spans="1:6" ht="32.25" customHeight="1" thickTop="1" thickBot="1" x14ac:dyDescent="0.25">
      <c r="A39" s="96" t="s">
        <v>99</v>
      </c>
      <c r="B39" s="95" t="s">
        <v>98</v>
      </c>
      <c r="C39" s="94">
        <f>C38+C23</f>
        <v>0</v>
      </c>
      <c r="D39" s="94">
        <f>D38+D23</f>
        <v>117258367</v>
      </c>
      <c r="E39" s="94">
        <f>E38+E23</f>
        <v>0</v>
      </c>
      <c r="F39" s="94">
        <f>F38+F23</f>
        <v>117258367</v>
      </c>
    </row>
    <row r="40" spans="1:6" ht="14.25" customHeight="1" thickTop="1" x14ac:dyDescent="0.2">
      <c r="A40" s="74"/>
      <c r="B40" s="93"/>
      <c r="C40" s="92"/>
      <c r="D40" s="91"/>
      <c r="E40" s="90"/>
      <c r="F40" s="90"/>
    </row>
    <row r="41" spans="1:6" ht="12.75" customHeight="1" x14ac:dyDescent="0.2">
      <c r="A41" s="22" t="s">
        <v>97</v>
      </c>
      <c r="B41" s="89" t="s">
        <v>96</v>
      </c>
      <c r="C41" s="79"/>
      <c r="D41" s="88"/>
      <c r="E41" s="87"/>
      <c r="F41" s="86"/>
    </row>
    <row r="42" spans="1:6" s="68" customFormat="1" x14ac:dyDescent="0.2">
      <c r="A42" s="81" t="s">
        <v>95</v>
      </c>
      <c r="B42" s="42" t="s">
        <v>94</v>
      </c>
      <c r="C42" s="79">
        <f>'[1]nem kell'!F41</f>
        <v>0</v>
      </c>
      <c r="D42" s="78">
        <f>'[1]3.m.kiadási ei cofog'!E398</f>
        <v>0</v>
      </c>
      <c r="E42" s="77">
        <f>'[1]nem kell1'!C157</f>
        <v>0</v>
      </c>
      <c r="F42" s="27">
        <f t="shared" ref="F42:F49" si="2">E42+D42+C42</f>
        <v>0</v>
      </c>
    </row>
    <row r="43" spans="1:6" s="68" customFormat="1" ht="13.5" x14ac:dyDescent="0.25">
      <c r="A43" s="81" t="s">
        <v>93</v>
      </c>
      <c r="B43" s="85" t="s">
        <v>92</v>
      </c>
      <c r="C43" s="79">
        <f>'[1]nem kell'!F42</f>
        <v>0</v>
      </c>
      <c r="D43" s="427">
        <v>899292</v>
      </c>
      <c r="E43" s="77">
        <f>'[1]nem kell1'!C158</f>
        <v>0</v>
      </c>
      <c r="F43" s="428">
        <f t="shared" si="2"/>
        <v>899292</v>
      </c>
    </row>
    <row r="44" spans="1:6" s="68" customFormat="1" x14ac:dyDescent="0.2">
      <c r="A44" s="81" t="s">
        <v>91</v>
      </c>
      <c r="B44" s="85" t="s">
        <v>90</v>
      </c>
      <c r="C44" s="79">
        <f>'[1]nem kell'!F43</f>
        <v>0</v>
      </c>
      <c r="D44" s="78">
        <f>'[1]3.m.kiadási ei cofog'!E400</f>
        <v>0</v>
      </c>
      <c r="E44" s="77">
        <f>'[1]nem kell1'!C159</f>
        <v>0</v>
      </c>
      <c r="F44" s="27">
        <f t="shared" si="2"/>
        <v>0</v>
      </c>
    </row>
    <row r="45" spans="1:6" s="68" customFormat="1" x14ac:dyDescent="0.2">
      <c r="A45" s="81" t="s">
        <v>89</v>
      </c>
      <c r="B45" s="85" t="s">
        <v>88</v>
      </c>
      <c r="C45" s="79">
        <f>'[1]nem kell'!F44</f>
        <v>0</v>
      </c>
      <c r="D45" s="78">
        <f>'[1]3.m.kiadási ei cofog'!E401</f>
        <v>0</v>
      </c>
      <c r="E45" s="77">
        <f>'[1]nem kell1'!C160</f>
        <v>0</v>
      </c>
      <c r="F45" s="27">
        <f t="shared" si="2"/>
        <v>0</v>
      </c>
    </row>
    <row r="46" spans="1:6" x14ac:dyDescent="0.2">
      <c r="A46" s="81" t="s">
        <v>87</v>
      </c>
      <c r="B46" s="84" t="s">
        <v>86</v>
      </c>
      <c r="C46" s="79">
        <f>'[1]nem kell'!F45</f>
        <v>0</v>
      </c>
      <c r="D46" s="78">
        <f>'[1]3.m.kiadási ei cofog'!E402</f>
        <v>0</v>
      </c>
      <c r="E46" s="77">
        <f>'[1]nem kell1'!C161</f>
        <v>0</v>
      </c>
      <c r="F46" s="27">
        <f t="shared" si="2"/>
        <v>0</v>
      </c>
    </row>
    <row r="47" spans="1:6" x14ac:dyDescent="0.2">
      <c r="A47" s="81" t="s">
        <v>85</v>
      </c>
      <c r="B47" s="83" t="s">
        <v>84</v>
      </c>
      <c r="C47" s="79">
        <f>'[1]nem kell'!F46</f>
        <v>0</v>
      </c>
      <c r="D47" s="78">
        <f>'[1]3.m.kiadási ei cofog'!E403</f>
        <v>0</v>
      </c>
      <c r="E47" s="77">
        <f>'[1]nem kell1'!C162</f>
        <v>0</v>
      </c>
      <c r="F47" s="27">
        <f t="shared" si="2"/>
        <v>0</v>
      </c>
    </row>
    <row r="48" spans="1:6" x14ac:dyDescent="0.2">
      <c r="A48" s="81" t="s">
        <v>83</v>
      </c>
      <c r="B48" s="82" t="s">
        <v>82</v>
      </c>
      <c r="C48" s="79">
        <f>'[1]nem kell'!F47</f>
        <v>0</v>
      </c>
      <c r="D48" s="78">
        <f>'[1]3.m.kiadási ei cofog'!E404</f>
        <v>0</v>
      </c>
      <c r="E48" s="77">
        <f>'[1]nem kell1'!C163</f>
        <v>0</v>
      </c>
      <c r="F48" s="27">
        <f t="shared" si="2"/>
        <v>0</v>
      </c>
    </row>
    <row r="49" spans="1:6" s="68" customFormat="1" ht="13.5" thickBot="1" x14ac:dyDescent="0.25">
      <c r="A49" s="81" t="s">
        <v>81</v>
      </c>
      <c r="B49" s="80" t="s">
        <v>80</v>
      </c>
      <c r="C49" s="79">
        <f>'[1]nem kell'!F48</f>
        <v>0</v>
      </c>
      <c r="D49" s="78">
        <f>'[1]3.m.kiadási ei cofog'!E405</f>
        <v>0</v>
      </c>
      <c r="E49" s="77">
        <f>'[1]nem kell1'!C164</f>
        <v>0</v>
      </c>
      <c r="F49" s="27">
        <f t="shared" si="2"/>
        <v>0</v>
      </c>
    </row>
    <row r="50" spans="1:6" s="68" customFormat="1" ht="13.5" thickBot="1" x14ac:dyDescent="0.25">
      <c r="A50" s="14" t="s">
        <v>79</v>
      </c>
      <c r="B50" s="76" t="s">
        <v>78</v>
      </c>
      <c r="C50" s="75">
        <f>SUM(C42:C49)</f>
        <v>0</v>
      </c>
      <c r="D50" s="75">
        <f>SUM(D42:D49)</f>
        <v>899292</v>
      </c>
      <c r="E50" s="75">
        <f>SUM(E42:E49)</f>
        <v>0</v>
      </c>
      <c r="F50" s="75">
        <f>SUM(F42:F49)</f>
        <v>899292</v>
      </c>
    </row>
    <row r="51" spans="1:6" s="68" customFormat="1" x14ac:dyDescent="0.2">
      <c r="A51" s="74"/>
      <c r="B51" s="73"/>
      <c r="C51" s="72"/>
      <c r="D51" s="71"/>
      <c r="E51" s="70"/>
      <c r="F51" s="69"/>
    </row>
    <row r="52" spans="1:6" ht="18.75" customHeight="1" thickBot="1" x14ac:dyDescent="0.25">
      <c r="A52" s="67" t="s">
        <v>77</v>
      </c>
      <c r="B52" s="66" t="s">
        <v>76</v>
      </c>
      <c r="C52" s="65">
        <f>C39+C50</f>
        <v>0</v>
      </c>
      <c r="D52" s="64">
        <f>D39+D50</f>
        <v>118157659</v>
      </c>
      <c r="E52" s="63">
        <f>E39+E50</f>
        <v>0</v>
      </c>
      <c r="F52" s="63">
        <f>F39+F50</f>
        <v>118157659</v>
      </c>
    </row>
    <row r="53" spans="1:6" ht="13.5" thickTop="1" x14ac:dyDescent="0.2">
      <c r="B53" s="62"/>
      <c r="C53" s="62"/>
      <c r="D53" s="62"/>
      <c r="E53" s="62"/>
    </row>
    <row r="54" spans="1:6" x14ac:dyDescent="0.2">
      <c r="B54" s="62"/>
      <c r="C54" s="62"/>
      <c r="D54" s="62"/>
      <c r="E54" s="62"/>
    </row>
    <row r="55" spans="1:6" x14ac:dyDescent="0.2">
      <c r="B55" s="62"/>
      <c r="C55" s="62"/>
      <c r="D55" s="62"/>
      <c r="E55" s="62"/>
    </row>
    <row r="56" spans="1:6" x14ac:dyDescent="0.2">
      <c r="B56" s="62"/>
      <c r="C56" s="62"/>
      <c r="D56" s="62"/>
      <c r="E56" s="62"/>
    </row>
    <row r="57" spans="1:6" x14ac:dyDescent="0.2">
      <c r="B57" s="62"/>
      <c r="C57" s="62"/>
      <c r="D57" s="62"/>
      <c r="E57" s="62"/>
    </row>
    <row r="58" spans="1:6" x14ac:dyDescent="0.2">
      <c r="B58" s="62"/>
      <c r="C58" s="62"/>
      <c r="D58" s="62"/>
      <c r="E58" s="62"/>
    </row>
    <row r="59" spans="1:6" x14ac:dyDescent="0.2">
      <c r="B59" s="62"/>
      <c r="C59" s="62"/>
      <c r="D59" s="62"/>
      <c r="E59" s="62"/>
    </row>
    <row r="60" spans="1:6" x14ac:dyDescent="0.2">
      <c r="B60" s="62"/>
      <c r="C60" s="62"/>
      <c r="D60" s="62"/>
      <c r="E60" s="62"/>
    </row>
    <row r="61" spans="1:6" x14ac:dyDescent="0.2">
      <c r="B61" s="62"/>
      <c r="C61" s="62"/>
      <c r="D61" s="62"/>
      <c r="E61" s="62"/>
    </row>
    <row r="62" spans="1:6" x14ac:dyDescent="0.2">
      <c r="B62" s="62"/>
      <c r="C62" s="62"/>
      <c r="D62" s="62"/>
      <c r="E62" s="62"/>
    </row>
    <row r="63" spans="1:6" x14ac:dyDescent="0.2">
      <c r="B63" s="62"/>
      <c r="C63" s="62"/>
      <c r="D63" s="62"/>
      <c r="E63" s="62"/>
    </row>
    <row r="64" spans="1:6" x14ac:dyDescent="0.2">
      <c r="B64" s="62"/>
      <c r="C64" s="62"/>
      <c r="D64" s="62"/>
      <c r="E64" s="62"/>
    </row>
    <row r="65" spans="2:5" x14ac:dyDescent="0.2">
      <c r="B65" s="62"/>
      <c r="C65" s="62"/>
      <c r="D65" s="62"/>
      <c r="E65" s="62"/>
    </row>
    <row r="66" spans="2:5" x14ac:dyDescent="0.2">
      <c r="B66" s="62"/>
      <c r="C66" s="62"/>
      <c r="D66" s="62"/>
      <c r="E66" s="62"/>
    </row>
    <row r="67" spans="2:5" x14ac:dyDescent="0.2">
      <c r="B67" s="62"/>
      <c r="C67" s="62"/>
      <c r="D67" s="62"/>
      <c r="E67" s="62"/>
    </row>
    <row r="68" spans="2:5" x14ac:dyDescent="0.2">
      <c r="B68" s="62"/>
      <c r="C68" s="62"/>
      <c r="D68" s="62"/>
      <c r="E68" s="62"/>
    </row>
    <row r="69" spans="2:5" x14ac:dyDescent="0.2">
      <c r="B69" s="62"/>
      <c r="C69" s="62"/>
      <c r="D69" s="62"/>
      <c r="E69" s="62"/>
    </row>
    <row r="70" spans="2:5" x14ac:dyDescent="0.2">
      <c r="B70" s="62"/>
      <c r="C70" s="62"/>
      <c r="D70" s="62"/>
      <c r="E70" s="62"/>
    </row>
    <row r="71" spans="2:5" x14ac:dyDescent="0.2">
      <c r="B71" s="62"/>
      <c r="C71" s="62"/>
      <c r="D71" s="62"/>
      <c r="E71" s="62"/>
    </row>
    <row r="72" spans="2:5" x14ac:dyDescent="0.2">
      <c r="B72" s="62"/>
      <c r="C72" s="62"/>
      <c r="D72" s="62"/>
      <c r="E72" s="62"/>
    </row>
    <row r="73" spans="2:5" x14ac:dyDescent="0.2">
      <c r="B73" s="62"/>
      <c r="C73" s="62"/>
      <c r="D73" s="62"/>
      <c r="E73" s="62"/>
    </row>
    <row r="74" spans="2:5" x14ac:dyDescent="0.2">
      <c r="B74" s="62"/>
      <c r="C74" s="62"/>
      <c r="D74" s="62"/>
      <c r="E74" s="62"/>
    </row>
    <row r="75" spans="2:5" x14ac:dyDescent="0.2">
      <c r="B75" s="62"/>
      <c r="C75" s="62"/>
      <c r="D75" s="62"/>
      <c r="E75" s="62"/>
    </row>
    <row r="76" spans="2:5" x14ac:dyDescent="0.2">
      <c r="B76" s="62"/>
      <c r="C76" s="62"/>
      <c r="D76" s="62"/>
      <c r="E76" s="62"/>
    </row>
    <row r="77" spans="2:5" x14ac:dyDescent="0.2">
      <c r="B77" s="62"/>
      <c r="C77" s="62"/>
      <c r="D77" s="62"/>
      <c r="E77" s="62"/>
    </row>
    <row r="78" spans="2:5" x14ac:dyDescent="0.2">
      <c r="B78" s="62"/>
      <c r="C78" s="62"/>
      <c r="D78" s="62"/>
      <c r="E78" s="62"/>
    </row>
    <row r="79" spans="2:5" x14ac:dyDescent="0.2">
      <c r="B79" s="62"/>
      <c r="C79" s="62"/>
      <c r="D79" s="62"/>
      <c r="E79" s="62"/>
    </row>
    <row r="80" spans="2:5" x14ac:dyDescent="0.2">
      <c r="B80" s="62"/>
      <c r="C80" s="62"/>
      <c r="D80" s="62"/>
      <c r="E80" s="62"/>
    </row>
    <row r="81" spans="2:5" x14ac:dyDescent="0.2">
      <c r="B81" s="62"/>
      <c r="C81" s="62"/>
      <c r="D81" s="62"/>
      <c r="E81" s="62"/>
    </row>
    <row r="82" spans="2:5" x14ac:dyDescent="0.2">
      <c r="B82" s="62"/>
      <c r="C82" s="62"/>
      <c r="D82" s="62"/>
      <c r="E82" s="62"/>
    </row>
    <row r="83" spans="2:5" x14ac:dyDescent="0.2">
      <c r="B83" s="62"/>
      <c r="C83" s="62"/>
      <c r="D83" s="62"/>
      <c r="E83" s="62"/>
    </row>
    <row r="84" spans="2:5" x14ac:dyDescent="0.2">
      <c r="B84" s="62"/>
      <c r="C84" s="62"/>
      <c r="D84" s="62"/>
      <c r="E84" s="62"/>
    </row>
    <row r="85" spans="2:5" x14ac:dyDescent="0.2">
      <c r="B85" s="62"/>
      <c r="C85" s="62"/>
      <c r="D85" s="62"/>
      <c r="E85" s="62"/>
    </row>
    <row r="86" spans="2:5" x14ac:dyDescent="0.2">
      <c r="B86" s="62"/>
      <c r="C86" s="62"/>
      <c r="D86" s="62"/>
      <c r="E86" s="62"/>
    </row>
    <row r="87" spans="2:5" x14ac:dyDescent="0.2">
      <c r="B87" s="62"/>
      <c r="C87" s="62"/>
      <c r="D87" s="62"/>
      <c r="E87" s="62"/>
    </row>
    <row r="88" spans="2:5" x14ac:dyDescent="0.2">
      <c r="B88" s="62"/>
      <c r="C88" s="62"/>
      <c r="D88" s="62"/>
      <c r="E88" s="62"/>
    </row>
    <row r="89" spans="2:5" x14ac:dyDescent="0.2">
      <c r="B89" s="62"/>
      <c r="C89" s="62"/>
      <c r="D89" s="62"/>
      <c r="E89" s="62"/>
    </row>
    <row r="90" spans="2:5" x14ac:dyDescent="0.2">
      <c r="B90" s="62"/>
      <c r="C90" s="62"/>
      <c r="D90" s="62"/>
      <c r="E90" s="62"/>
    </row>
    <row r="91" spans="2:5" x14ac:dyDescent="0.2">
      <c r="B91" s="62"/>
      <c r="C91" s="62"/>
      <c r="D91" s="62"/>
      <c r="E91" s="62"/>
    </row>
    <row r="92" spans="2:5" x14ac:dyDescent="0.2">
      <c r="B92" s="62"/>
      <c r="C92" s="62"/>
      <c r="D92" s="62"/>
      <c r="E92" s="62"/>
    </row>
    <row r="93" spans="2:5" x14ac:dyDescent="0.2">
      <c r="B93" s="62"/>
      <c r="C93" s="62"/>
      <c r="D93" s="62"/>
      <c r="E93" s="62"/>
    </row>
    <row r="94" spans="2:5" x14ac:dyDescent="0.2">
      <c r="B94" s="62"/>
      <c r="C94" s="62"/>
      <c r="D94" s="62"/>
      <c r="E94" s="62"/>
    </row>
    <row r="95" spans="2:5" x14ac:dyDescent="0.2">
      <c r="B95" s="62"/>
      <c r="C95" s="62"/>
      <c r="D95" s="62"/>
      <c r="E95" s="62"/>
    </row>
    <row r="96" spans="2:5" x14ac:dyDescent="0.2">
      <c r="B96" s="62"/>
      <c r="C96" s="62"/>
      <c r="D96" s="62"/>
      <c r="E96" s="62"/>
    </row>
    <row r="97" spans="2:5" x14ac:dyDescent="0.2">
      <c r="B97" s="62"/>
      <c r="C97" s="62"/>
      <c r="D97" s="62"/>
      <c r="E97" s="62"/>
    </row>
    <row r="98" spans="2:5" x14ac:dyDescent="0.2">
      <c r="B98" s="62"/>
      <c r="C98" s="62"/>
      <c r="D98" s="62"/>
      <c r="E98" s="62"/>
    </row>
    <row r="99" spans="2:5" x14ac:dyDescent="0.2">
      <c r="B99" s="62"/>
      <c r="C99" s="62"/>
      <c r="D99" s="62"/>
      <c r="E99" s="62"/>
    </row>
    <row r="100" spans="2:5" x14ac:dyDescent="0.2">
      <c r="B100" s="62"/>
      <c r="C100" s="62"/>
      <c r="D100" s="62"/>
      <c r="E100" s="62"/>
    </row>
    <row r="101" spans="2:5" x14ac:dyDescent="0.2">
      <c r="B101" s="62"/>
      <c r="C101" s="62"/>
      <c r="D101" s="62"/>
      <c r="E101" s="62"/>
    </row>
    <row r="102" spans="2:5" x14ac:dyDescent="0.2">
      <c r="B102" s="62"/>
      <c r="C102" s="62"/>
      <c r="D102" s="62"/>
      <c r="E102" s="62"/>
    </row>
    <row r="103" spans="2:5" x14ac:dyDescent="0.2">
      <c r="B103" s="62"/>
      <c r="C103" s="62"/>
      <c r="D103" s="62"/>
      <c r="E103" s="62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19" workbookViewId="0">
      <selection activeCell="E49" sqref="E49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 x14ac:dyDescent="0.2">
      <c r="A1" s="434" t="s">
        <v>342</v>
      </c>
      <c r="B1" s="434"/>
      <c r="C1" s="434"/>
      <c r="D1" s="434"/>
      <c r="E1" s="434"/>
    </row>
    <row r="2" spans="1:6" ht="12.75" customHeight="1" x14ac:dyDescent="0.2">
      <c r="A2" s="126"/>
      <c r="B2" s="126"/>
      <c r="C2" s="126"/>
      <c r="D2" s="126"/>
      <c r="E2" s="126"/>
    </row>
    <row r="3" spans="1:6" ht="15.75" x14ac:dyDescent="0.25">
      <c r="B3" s="454" t="s">
        <v>339</v>
      </c>
      <c r="C3" s="454"/>
      <c r="D3" s="454"/>
      <c r="E3" s="454"/>
      <c r="F3" s="456"/>
    </row>
    <row r="4" spans="1:6" ht="12.75" customHeight="1" thickBot="1" x14ac:dyDescent="0.25">
      <c r="B4" s="62"/>
      <c r="C4" s="62"/>
      <c r="D4" s="62"/>
      <c r="E4" s="121"/>
      <c r="F4" s="121" t="s">
        <v>141</v>
      </c>
    </row>
    <row r="5" spans="1:6" ht="15.75" customHeight="1" thickBot="1" x14ac:dyDescent="0.3">
      <c r="A5" s="457" t="s">
        <v>72</v>
      </c>
      <c r="B5" s="238" t="s">
        <v>195</v>
      </c>
      <c r="C5" s="447"/>
      <c r="D5" s="449" t="s">
        <v>194</v>
      </c>
      <c r="E5" s="449"/>
      <c r="F5" s="443" t="s">
        <v>137</v>
      </c>
    </row>
    <row r="6" spans="1:6" ht="24" customHeight="1" thickBot="1" x14ac:dyDescent="0.25">
      <c r="A6" s="457"/>
      <c r="B6" s="237"/>
      <c r="C6" s="448"/>
      <c r="D6" s="450"/>
      <c r="E6" s="450"/>
      <c r="F6" s="444"/>
    </row>
    <row r="7" spans="1:6" ht="13.5" thickBot="1" x14ac:dyDescent="0.25">
      <c r="A7" s="132" t="s">
        <v>67</v>
      </c>
      <c r="B7" s="236" t="s">
        <v>66</v>
      </c>
      <c r="C7" s="235" t="s">
        <v>65</v>
      </c>
      <c r="D7" s="234" t="s">
        <v>64</v>
      </c>
      <c r="E7" s="234" t="s">
        <v>62</v>
      </c>
      <c r="F7" s="233" t="s">
        <v>63</v>
      </c>
    </row>
    <row r="8" spans="1:6" ht="13.5" thickBot="1" x14ac:dyDescent="0.25">
      <c r="A8" s="132" t="s">
        <v>136</v>
      </c>
      <c r="B8" s="209" t="s">
        <v>193</v>
      </c>
      <c r="C8" s="232">
        <f>C9+C10</f>
        <v>0</v>
      </c>
      <c r="D8" s="232">
        <f>D9+D10+D17</f>
        <v>48206688</v>
      </c>
      <c r="E8" s="232">
        <f>E9+E10</f>
        <v>0</v>
      </c>
      <c r="F8" s="231">
        <f>F9+F10+F17</f>
        <v>48206688</v>
      </c>
    </row>
    <row r="9" spans="1:6" ht="13.5" thickBot="1" x14ac:dyDescent="0.25">
      <c r="A9" s="132" t="s">
        <v>134</v>
      </c>
      <c r="B9" s="230" t="s">
        <v>192</v>
      </c>
      <c r="C9" s="229">
        <f>'[1]nem kell7'!F14</f>
        <v>0</v>
      </c>
      <c r="D9" s="228">
        <v>1254000</v>
      </c>
      <c r="E9" s="227">
        <f>'[1]nem kell8'!E12</f>
        <v>0</v>
      </c>
      <c r="F9" s="226">
        <f>SUM(C9:E9)</f>
        <v>1254000</v>
      </c>
    </row>
    <row r="10" spans="1:6" s="68" customFormat="1" ht="13.5" thickBot="1" x14ac:dyDescent="0.25">
      <c r="A10" s="132" t="s">
        <v>132</v>
      </c>
      <c r="B10" s="225" t="s">
        <v>191</v>
      </c>
      <c r="C10" s="224">
        <v>0</v>
      </c>
      <c r="D10" s="223">
        <f>D11+D12+D13+D14+D15+D16</f>
        <v>6975000</v>
      </c>
      <c r="E10" s="223">
        <f>E11+E12+E13+E14+E15+E16</f>
        <v>0</v>
      </c>
      <c r="F10" s="222">
        <f>F11+F12+F13+F14+F15+F16</f>
        <v>6975000</v>
      </c>
    </row>
    <row r="11" spans="1:6" s="68" customFormat="1" x14ac:dyDescent="0.2">
      <c r="A11" s="151" t="s">
        <v>131</v>
      </c>
      <c r="B11" s="221" t="s">
        <v>190</v>
      </c>
      <c r="C11" s="220"/>
      <c r="D11" s="219"/>
      <c r="E11" s="219"/>
      <c r="F11" s="210">
        <f t="shared" ref="F11:F16" si="0">SUM(C11:E11)</f>
        <v>0</v>
      </c>
    </row>
    <row r="12" spans="1:6" s="68" customFormat="1" x14ac:dyDescent="0.2">
      <c r="A12" s="140" t="s">
        <v>130</v>
      </c>
      <c r="B12" s="218" t="s">
        <v>189</v>
      </c>
      <c r="C12" s="217"/>
      <c r="D12" s="216"/>
      <c r="E12" s="216"/>
      <c r="F12" s="210">
        <f t="shared" si="0"/>
        <v>0</v>
      </c>
    </row>
    <row r="13" spans="1:6" s="68" customFormat="1" x14ac:dyDescent="0.2">
      <c r="A13" s="140" t="s">
        <v>128</v>
      </c>
      <c r="B13" s="214" t="s">
        <v>188</v>
      </c>
      <c r="C13" s="217"/>
      <c r="D13" s="216">
        <v>410000</v>
      </c>
      <c r="E13" s="216"/>
      <c r="F13" s="210">
        <f t="shared" si="0"/>
        <v>410000</v>
      </c>
    </row>
    <row r="14" spans="1:6" ht="12.75" customHeight="1" x14ac:dyDescent="0.2">
      <c r="A14" s="194" t="s">
        <v>42</v>
      </c>
      <c r="B14" s="215" t="s">
        <v>187</v>
      </c>
      <c r="C14" s="79"/>
      <c r="D14" s="189">
        <v>6435000</v>
      </c>
      <c r="E14" s="189"/>
      <c r="F14" s="210">
        <f t="shared" si="0"/>
        <v>6435000</v>
      </c>
    </row>
    <row r="15" spans="1:6" ht="12.75" customHeight="1" x14ac:dyDescent="0.2">
      <c r="A15" s="140" t="s">
        <v>39</v>
      </c>
      <c r="B15" s="214" t="s">
        <v>186</v>
      </c>
      <c r="C15" s="79"/>
      <c r="D15" s="196">
        <v>30000</v>
      </c>
      <c r="E15" s="196"/>
      <c r="F15" s="210">
        <f t="shared" si="0"/>
        <v>30000</v>
      </c>
    </row>
    <row r="16" spans="1:6" ht="12.75" customHeight="1" thickBot="1" x14ac:dyDescent="0.25">
      <c r="A16" s="213" t="s">
        <v>37</v>
      </c>
      <c r="B16" s="212" t="s">
        <v>185</v>
      </c>
      <c r="C16" s="211"/>
      <c r="D16" s="199">
        <v>100000</v>
      </c>
      <c r="E16" s="199"/>
      <c r="F16" s="210">
        <f t="shared" si="0"/>
        <v>100000</v>
      </c>
    </row>
    <row r="17" spans="1:8" ht="13.5" thickBot="1" x14ac:dyDescent="0.25">
      <c r="A17" s="132" t="s">
        <v>34</v>
      </c>
      <c r="B17" s="209" t="s">
        <v>184</v>
      </c>
      <c r="C17" s="208">
        <f>C18+C23+C24+C25+C26+C27</f>
        <v>0</v>
      </c>
      <c r="D17" s="208">
        <f>D18+D23+D24+D25+D26+D27</f>
        <v>39977688</v>
      </c>
      <c r="E17" s="208">
        <f>E18+E23+E24+E25++E26+E27</f>
        <v>0</v>
      </c>
      <c r="F17" s="208">
        <f>F18+F23+F24+F25++F26+F27</f>
        <v>39977688</v>
      </c>
    </row>
    <row r="18" spans="1:8" ht="12.75" customHeight="1" x14ac:dyDescent="0.25">
      <c r="A18" s="151" t="s">
        <v>31</v>
      </c>
      <c r="B18" s="207" t="s">
        <v>183</v>
      </c>
      <c r="C18" s="79">
        <f>C19+C20+C21+C22</f>
        <v>0</v>
      </c>
      <c r="D18" s="206">
        <f>D19+D20+D21+D22</f>
        <v>24640856</v>
      </c>
      <c r="E18" s="79">
        <f>E19+E20+E21+E22</f>
        <v>0</v>
      </c>
      <c r="F18" s="206">
        <f>F19+F20+F21+F22</f>
        <v>24640856</v>
      </c>
      <c r="H18" s="201"/>
    </row>
    <row r="19" spans="1:8" ht="12.75" customHeight="1" x14ac:dyDescent="0.25">
      <c r="A19" s="194" t="s">
        <v>28</v>
      </c>
      <c r="B19" s="205" t="s">
        <v>182</v>
      </c>
      <c r="C19" s="79"/>
      <c r="D19" s="419">
        <v>23734076</v>
      </c>
      <c r="E19" s="198"/>
      <c r="F19" s="425">
        <f t="shared" ref="F19:F27" si="1">SUM(C19:E19)</f>
        <v>23734076</v>
      </c>
      <c r="H19" s="201"/>
    </row>
    <row r="20" spans="1:8" ht="12.75" customHeight="1" x14ac:dyDescent="0.2">
      <c r="A20" s="194" t="s">
        <v>25</v>
      </c>
      <c r="B20" s="203" t="s">
        <v>181</v>
      </c>
      <c r="C20" s="79"/>
      <c r="D20" s="142">
        <v>0</v>
      </c>
      <c r="E20" s="143"/>
      <c r="F20" s="191">
        <f t="shared" si="1"/>
        <v>0</v>
      </c>
      <c r="H20" s="201"/>
    </row>
    <row r="21" spans="1:8" ht="12.75" customHeight="1" x14ac:dyDescent="0.2">
      <c r="A21" s="194" t="s">
        <v>22</v>
      </c>
      <c r="B21" s="203" t="s">
        <v>180</v>
      </c>
      <c r="C21" s="79"/>
      <c r="D21" s="142">
        <v>906780</v>
      </c>
      <c r="E21" s="143"/>
      <c r="F21" s="191">
        <f t="shared" si="1"/>
        <v>906780</v>
      </c>
      <c r="H21" s="201"/>
    </row>
    <row r="22" spans="1:8" ht="12.75" customHeight="1" x14ac:dyDescent="0.2">
      <c r="A22" s="194" t="s">
        <v>19</v>
      </c>
      <c r="B22" s="202" t="s">
        <v>179</v>
      </c>
      <c r="C22" s="79"/>
      <c r="D22" s="189">
        <v>0</v>
      </c>
      <c r="E22" s="189"/>
      <c r="F22" s="191">
        <f t="shared" si="1"/>
        <v>0</v>
      </c>
      <c r="H22" s="201"/>
    </row>
    <row r="23" spans="1:8" ht="12.75" customHeight="1" x14ac:dyDescent="0.2">
      <c r="A23" s="194" t="s">
        <v>16</v>
      </c>
      <c r="B23" s="200" t="s">
        <v>178</v>
      </c>
      <c r="C23" s="79"/>
      <c r="D23" s="199"/>
      <c r="E23" s="198"/>
      <c r="F23" s="191">
        <f t="shared" si="1"/>
        <v>0</v>
      </c>
    </row>
    <row r="24" spans="1:8" ht="12.75" customHeight="1" x14ac:dyDescent="0.2">
      <c r="A24" s="194" t="s">
        <v>13</v>
      </c>
      <c r="B24" s="197" t="s">
        <v>177</v>
      </c>
      <c r="C24" s="111"/>
      <c r="D24" s="196"/>
      <c r="E24" s="192"/>
      <c r="F24" s="191">
        <f t="shared" si="1"/>
        <v>0</v>
      </c>
    </row>
    <row r="25" spans="1:8" x14ac:dyDescent="0.2">
      <c r="A25" s="194" t="s">
        <v>10</v>
      </c>
      <c r="B25" s="193" t="s">
        <v>176</v>
      </c>
      <c r="C25" s="79"/>
      <c r="D25" s="192">
        <v>14916832</v>
      </c>
      <c r="E25" s="192"/>
      <c r="F25" s="191">
        <f t="shared" si="1"/>
        <v>14916832</v>
      </c>
    </row>
    <row r="26" spans="1:8" x14ac:dyDescent="0.2">
      <c r="A26" s="194" t="s">
        <v>7</v>
      </c>
      <c r="B26" s="195" t="s">
        <v>175</v>
      </c>
      <c r="C26" s="79"/>
      <c r="D26" s="192">
        <f>'[1]nem kell6'!C13</f>
        <v>0</v>
      </c>
      <c r="E26" s="192"/>
      <c r="F26" s="191">
        <f t="shared" si="1"/>
        <v>0</v>
      </c>
    </row>
    <row r="27" spans="1:8" ht="13.5" thickBot="1" x14ac:dyDescent="0.25">
      <c r="A27" s="194" t="s">
        <v>4</v>
      </c>
      <c r="B27" s="193" t="s">
        <v>174</v>
      </c>
      <c r="C27" s="79"/>
      <c r="D27" s="192">
        <v>420000</v>
      </c>
      <c r="E27" s="192"/>
      <c r="F27" s="191">
        <f t="shared" si="1"/>
        <v>420000</v>
      </c>
    </row>
    <row r="28" spans="1:8" ht="5.25" customHeight="1" thickBot="1" x14ac:dyDescent="0.25">
      <c r="A28" s="132"/>
      <c r="B28" s="190"/>
      <c r="C28" s="156"/>
      <c r="D28" s="189"/>
      <c r="E28" s="189"/>
      <c r="F28" s="154"/>
    </row>
    <row r="29" spans="1:8" ht="15" customHeight="1" thickBot="1" x14ac:dyDescent="0.25">
      <c r="A29" s="132" t="s">
        <v>3</v>
      </c>
      <c r="B29" s="188" t="s">
        <v>173</v>
      </c>
      <c r="C29" s="12">
        <f>C30+C35+C38</f>
        <v>0</v>
      </c>
      <c r="D29" s="187">
        <f>D30+D35+D38</f>
        <v>24326361</v>
      </c>
      <c r="E29" s="75">
        <f>E30+E35+E38</f>
        <v>0</v>
      </c>
      <c r="F29" s="133">
        <f>F30+F35+F38</f>
        <v>24326361</v>
      </c>
    </row>
    <row r="30" spans="1:8" ht="12.75" customHeight="1" x14ac:dyDescent="0.2">
      <c r="A30" s="151" t="s">
        <v>2</v>
      </c>
      <c r="B30" s="186" t="s">
        <v>172</v>
      </c>
      <c r="C30" s="87">
        <f>C31+C33+C34+C32</f>
        <v>0</v>
      </c>
      <c r="D30" s="185">
        <f>D31+D33+D34+D32</f>
        <v>0</v>
      </c>
      <c r="E30" s="184">
        <f>E31+E33+E34+E32</f>
        <v>0</v>
      </c>
      <c r="F30" s="184">
        <f>F31+F33+F34+F32</f>
        <v>0</v>
      </c>
    </row>
    <row r="31" spans="1:8" ht="12.75" customHeight="1" x14ac:dyDescent="0.2">
      <c r="A31" s="140" t="s">
        <v>109</v>
      </c>
      <c r="B31" s="164" t="s">
        <v>171</v>
      </c>
      <c r="C31" s="167">
        <f>'[1]nem kell7'!F29</f>
        <v>0</v>
      </c>
      <c r="D31" s="161">
        <f>'[1]nem kell3'!E8</f>
        <v>0</v>
      </c>
      <c r="E31" s="167">
        <f>'[1]nem kell8'!E28</f>
        <v>0</v>
      </c>
      <c r="F31" s="161">
        <f>SUM(C31:E31)</f>
        <v>0</v>
      </c>
    </row>
    <row r="32" spans="1:8" ht="12.75" customHeight="1" x14ac:dyDescent="0.2">
      <c r="A32" s="140" t="s">
        <v>107</v>
      </c>
      <c r="B32" s="180" t="s">
        <v>170</v>
      </c>
      <c r="C32" s="86"/>
      <c r="D32" s="183">
        <f>'[1]nem kell3'!E9</f>
        <v>0</v>
      </c>
      <c r="E32" s="86"/>
      <c r="F32" s="161">
        <f>SUM(C32:E32)</f>
        <v>0</v>
      </c>
    </row>
    <row r="33" spans="1:6" ht="22.5" customHeight="1" x14ac:dyDescent="0.2">
      <c r="A33" s="140" t="s">
        <v>105</v>
      </c>
      <c r="B33" s="182" t="s">
        <v>169</v>
      </c>
      <c r="C33" s="27"/>
      <c r="D33" s="181">
        <f>'[1]nem kell3'!E26</f>
        <v>0</v>
      </c>
      <c r="E33" s="27"/>
      <c r="F33" s="161">
        <f>SUM(C33:E33)</f>
        <v>0</v>
      </c>
    </row>
    <row r="34" spans="1:6" s="68" customFormat="1" ht="12.75" customHeight="1" x14ac:dyDescent="0.2">
      <c r="A34" s="140" t="s">
        <v>103</v>
      </c>
      <c r="B34" s="180" t="s">
        <v>168</v>
      </c>
      <c r="C34" s="69">
        <f>'[1]nem kell7'!F32</f>
        <v>0</v>
      </c>
      <c r="D34" s="175">
        <f>'[1]nem kell3'!E39</f>
        <v>0</v>
      </c>
      <c r="E34" s="69"/>
      <c r="F34" s="161">
        <f>SUM(C34:E34)</f>
        <v>0</v>
      </c>
    </row>
    <row r="35" spans="1:6" s="158" customFormat="1" ht="12.75" customHeight="1" x14ac:dyDescent="0.25">
      <c r="A35" s="140" t="s">
        <v>101</v>
      </c>
      <c r="B35" s="179" t="s">
        <v>167</v>
      </c>
      <c r="C35" s="177">
        <f>C36+C37+C38+C39+C40+C41</f>
        <v>0</v>
      </c>
      <c r="D35" s="421">
        <v>24326361</v>
      </c>
      <c r="E35" s="177">
        <f>E36+E37+E38+E39+E40+E41</f>
        <v>0</v>
      </c>
      <c r="F35" s="422">
        <f>F36+F37+F38+F39+F40+F41</f>
        <v>24326361</v>
      </c>
    </row>
    <row r="36" spans="1:6" ht="12.75" customHeight="1" x14ac:dyDescent="0.2">
      <c r="A36" s="140" t="s">
        <v>99</v>
      </c>
      <c r="B36" s="176" t="s">
        <v>166</v>
      </c>
      <c r="C36" s="69"/>
      <c r="D36" s="175">
        <f>'[1]nem kell4'!C17</f>
        <v>0</v>
      </c>
      <c r="E36" s="69"/>
      <c r="F36" s="161">
        <f t="shared" ref="F36:F41" si="2">SUM(C36:E36)</f>
        <v>0</v>
      </c>
    </row>
    <row r="37" spans="1:6" ht="12.75" customHeight="1" x14ac:dyDescent="0.25">
      <c r="A37" s="140" t="s">
        <v>165</v>
      </c>
      <c r="B37" s="174" t="s">
        <v>341</v>
      </c>
      <c r="C37" s="172"/>
      <c r="D37" s="423">
        <v>24326361</v>
      </c>
      <c r="E37" s="172"/>
      <c r="F37" s="424">
        <f t="shared" si="2"/>
        <v>24326361</v>
      </c>
    </row>
    <row r="38" spans="1:6" ht="12.75" customHeight="1" x14ac:dyDescent="0.2">
      <c r="A38" s="140" t="s">
        <v>95</v>
      </c>
      <c r="B38" s="168" t="s">
        <v>163</v>
      </c>
      <c r="C38" s="170"/>
      <c r="D38" s="171"/>
      <c r="E38" s="170"/>
      <c r="F38" s="161">
        <f t="shared" si="2"/>
        <v>0</v>
      </c>
    </row>
    <row r="39" spans="1:6" ht="12.75" customHeight="1" x14ac:dyDescent="0.2">
      <c r="A39" s="140" t="s">
        <v>93</v>
      </c>
      <c r="B39" s="164" t="s">
        <v>162</v>
      </c>
      <c r="C39" s="167">
        <f>'[1]nem kell5'!C18</f>
        <v>0</v>
      </c>
      <c r="D39" s="169"/>
      <c r="E39" s="77"/>
      <c r="F39" s="161">
        <f t="shared" si="2"/>
        <v>0</v>
      </c>
    </row>
    <row r="40" spans="1:6" ht="12.75" customHeight="1" x14ac:dyDescent="0.2">
      <c r="A40" s="140" t="s">
        <v>91</v>
      </c>
      <c r="B40" s="168" t="s">
        <v>161</v>
      </c>
      <c r="C40" s="167"/>
      <c r="D40" s="166">
        <f>'[1]nem kell6'!C28</f>
        <v>0</v>
      </c>
      <c r="E40" s="165"/>
      <c r="F40" s="161">
        <f t="shared" si="2"/>
        <v>0</v>
      </c>
    </row>
    <row r="41" spans="1:6" ht="12.75" customHeight="1" thickBot="1" x14ac:dyDescent="0.25">
      <c r="A41" s="140" t="s">
        <v>89</v>
      </c>
      <c r="B41" s="164" t="s">
        <v>160</v>
      </c>
      <c r="C41" s="162">
        <f>'[1]nem kell5'!C32</f>
        <v>0</v>
      </c>
      <c r="D41" s="163">
        <f>'[1]nem kell5'!E32</f>
        <v>0</v>
      </c>
      <c r="E41" s="162"/>
      <c r="F41" s="161">
        <f t="shared" si="2"/>
        <v>0</v>
      </c>
    </row>
    <row r="42" spans="1:6" s="158" customFormat="1" ht="26.25" customHeight="1" thickBot="1" x14ac:dyDescent="0.25">
      <c r="A42" s="132" t="s">
        <v>87</v>
      </c>
      <c r="B42" s="160" t="s">
        <v>159</v>
      </c>
      <c r="C42" s="159">
        <f>C8+C29</f>
        <v>0</v>
      </c>
      <c r="D42" s="159">
        <f>D8+D29</f>
        <v>72533049</v>
      </c>
      <c r="E42" s="159">
        <f>E8+E29</f>
        <v>0</v>
      </c>
      <c r="F42" s="159">
        <f>F8+F29</f>
        <v>72533049</v>
      </c>
    </row>
    <row r="43" spans="1:6" ht="6" customHeight="1" thickBot="1" x14ac:dyDescent="0.25">
      <c r="A43" s="132"/>
      <c r="B43" s="157"/>
      <c r="C43" s="156"/>
      <c r="D43" s="155"/>
      <c r="E43" s="155"/>
      <c r="F43" s="154"/>
    </row>
    <row r="44" spans="1:6" ht="13.5" thickBot="1" x14ac:dyDescent="0.25">
      <c r="A44" s="132" t="s">
        <v>85</v>
      </c>
      <c r="B44" s="153" t="s">
        <v>158</v>
      </c>
      <c r="C44" s="152"/>
      <c r="D44" s="152"/>
      <c r="E44" s="152"/>
      <c r="F44" s="152"/>
    </row>
    <row r="45" spans="1:6" ht="12.75" customHeight="1" thickBot="1" x14ac:dyDescent="0.25">
      <c r="A45" s="151" t="s">
        <v>83</v>
      </c>
      <c r="B45" s="150" t="s">
        <v>157</v>
      </c>
      <c r="C45" s="149"/>
      <c r="D45" s="148"/>
      <c r="E45" s="148"/>
      <c r="F45" s="147"/>
    </row>
    <row r="46" spans="1:6" ht="12.75" customHeight="1" x14ac:dyDescent="0.25">
      <c r="A46" s="140" t="s">
        <v>81</v>
      </c>
      <c r="B46" s="144" t="s">
        <v>156</v>
      </c>
      <c r="C46" s="143"/>
      <c r="D46" s="146"/>
      <c r="E46" s="142"/>
      <c r="F46" s="146"/>
    </row>
    <row r="47" spans="1:6" ht="12.75" customHeight="1" x14ac:dyDescent="0.25">
      <c r="A47" s="140" t="s">
        <v>79</v>
      </c>
      <c r="B47" s="144" t="s">
        <v>155</v>
      </c>
      <c r="C47" s="143"/>
      <c r="D47" s="420">
        <v>45624610</v>
      </c>
      <c r="E47" s="142"/>
      <c r="F47" s="420">
        <v>45624610</v>
      </c>
    </row>
    <row r="48" spans="1:6" ht="12.75" customHeight="1" x14ac:dyDescent="0.2">
      <c r="A48" s="140" t="s">
        <v>77</v>
      </c>
      <c r="B48" s="144" t="s">
        <v>154</v>
      </c>
      <c r="C48" s="143"/>
      <c r="D48" s="142"/>
      <c r="E48" s="142"/>
      <c r="F48" s="141"/>
    </row>
    <row r="49" spans="1:6" ht="12.75" customHeight="1" x14ac:dyDescent="0.2">
      <c r="A49" s="140" t="s">
        <v>153</v>
      </c>
      <c r="B49" s="84" t="s">
        <v>152</v>
      </c>
      <c r="C49" s="143"/>
      <c r="D49" s="142"/>
      <c r="E49" s="142"/>
      <c r="F49" s="141"/>
    </row>
    <row r="50" spans="1:6" ht="12.75" customHeight="1" x14ac:dyDescent="0.2">
      <c r="A50" s="140" t="s">
        <v>151</v>
      </c>
      <c r="B50" s="83" t="s">
        <v>150</v>
      </c>
      <c r="C50" s="143"/>
      <c r="D50" s="142"/>
      <c r="E50" s="142"/>
      <c r="F50" s="141"/>
    </row>
    <row r="51" spans="1:6" ht="12.75" customHeight="1" x14ac:dyDescent="0.2">
      <c r="A51" s="140" t="s">
        <v>149</v>
      </c>
      <c r="B51" s="82" t="s">
        <v>148</v>
      </c>
      <c r="C51" s="143"/>
      <c r="D51" s="142"/>
      <c r="E51" s="142"/>
      <c r="F51" s="141"/>
    </row>
    <row r="52" spans="1:6" ht="12.75" customHeight="1" thickBot="1" x14ac:dyDescent="0.25">
      <c r="A52" s="140" t="s">
        <v>147</v>
      </c>
      <c r="B52" s="139" t="s">
        <v>146</v>
      </c>
      <c r="C52" s="138"/>
      <c r="D52" s="137"/>
      <c r="E52" s="137"/>
      <c r="F52" s="136"/>
    </row>
    <row r="53" spans="1:6" ht="12.75" customHeight="1" thickBot="1" x14ac:dyDescent="0.25">
      <c r="A53" s="135" t="s">
        <v>145</v>
      </c>
      <c r="B53" s="134" t="s">
        <v>144</v>
      </c>
      <c r="C53" s="75">
        <f>SUM(C45:C52)</f>
        <v>0</v>
      </c>
      <c r="D53" s="75">
        <f>SUM(D45:D52)</f>
        <v>45624610</v>
      </c>
      <c r="E53" s="75">
        <f>SUM(E45:E52)</f>
        <v>0</v>
      </c>
      <c r="F53" s="133">
        <f>SUM(F45:F52)</f>
        <v>45624610</v>
      </c>
    </row>
    <row r="54" spans="1:6" ht="29.25" customHeight="1" thickBot="1" x14ac:dyDescent="0.25">
      <c r="A54" s="132" t="s">
        <v>79</v>
      </c>
      <c r="B54" s="131" t="s">
        <v>143</v>
      </c>
      <c r="C54" s="130">
        <f>C42+C53</f>
        <v>0</v>
      </c>
      <c r="D54" s="130">
        <f>D42+D53</f>
        <v>118157659</v>
      </c>
      <c r="E54" s="130">
        <f>E42+E53</f>
        <v>0</v>
      </c>
      <c r="F54" s="129">
        <f>F42+F53</f>
        <v>118157659</v>
      </c>
    </row>
    <row r="55" spans="1:6" ht="27" customHeight="1" x14ac:dyDescent="0.2"/>
    <row r="56" spans="1:6" ht="38.25" customHeight="1" x14ac:dyDescent="0.2">
      <c r="A56" s="128"/>
      <c r="B56" s="4"/>
      <c r="C56" s="127"/>
      <c r="D56" s="127"/>
      <c r="E56" s="127"/>
      <c r="F56" s="127"/>
    </row>
    <row r="57" spans="1:6" ht="17.25" customHeight="1" x14ac:dyDescent="0.2"/>
    <row r="58" spans="1:6" ht="18.75" customHeight="1" x14ac:dyDescent="0.2"/>
    <row r="62" spans="1:6" ht="16.5" customHeight="1" x14ac:dyDescent="0.2"/>
    <row r="63" spans="1:6" ht="22.5" customHeight="1" x14ac:dyDescent="0.2"/>
    <row r="64" spans="1:6" ht="17.25" customHeight="1" x14ac:dyDescent="0.2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topLeftCell="A16" zoomScale="120" zoomScaleNormal="120" workbookViewId="0">
      <selection activeCell="E39" sqref="E39"/>
    </sheetView>
  </sheetViews>
  <sheetFormatPr defaultRowHeight="12.75" x14ac:dyDescent="0.2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1" spans="1:5" x14ac:dyDescent="0.2">
      <c r="A1" s="126" t="s">
        <v>345</v>
      </c>
      <c r="B1" s="126"/>
      <c r="C1" s="126"/>
      <c r="D1" s="126"/>
      <c r="E1" s="126"/>
    </row>
    <row r="2" spans="1:5" ht="8.25" customHeight="1" x14ac:dyDescent="0.2">
      <c r="B2" s="62"/>
      <c r="C2" s="271"/>
    </row>
    <row r="3" spans="1:5" ht="15.75" x14ac:dyDescent="0.25">
      <c r="B3" s="454" t="s">
        <v>246</v>
      </c>
      <c r="C3" s="454"/>
    </row>
    <row r="4" spans="1:5" ht="7.5" customHeight="1" x14ac:dyDescent="0.25">
      <c r="B4" s="270"/>
      <c r="C4" s="270"/>
    </row>
    <row r="5" spans="1:5" ht="13.5" thickBot="1" x14ac:dyDescent="0.25">
      <c r="B5" s="62"/>
      <c r="C5" s="245" t="s">
        <v>245</v>
      </c>
    </row>
    <row r="6" spans="1:5" ht="27" customHeight="1" thickBot="1" x14ac:dyDescent="0.25">
      <c r="A6" s="269" t="s">
        <v>72</v>
      </c>
      <c r="B6" s="268" t="s">
        <v>197</v>
      </c>
      <c r="C6" s="267" t="s">
        <v>196</v>
      </c>
    </row>
    <row r="7" spans="1:5" ht="12.75" customHeight="1" thickBot="1" x14ac:dyDescent="0.25">
      <c r="A7" s="244" t="s">
        <v>67</v>
      </c>
      <c r="B7" s="266" t="s">
        <v>66</v>
      </c>
      <c r="C7" s="266" t="s">
        <v>65</v>
      </c>
    </row>
    <row r="8" spans="1:5" ht="12.75" customHeight="1" x14ac:dyDescent="0.2">
      <c r="A8" s="265" t="s">
        <v>136</v>
      </c>
      <c r="B8" s="264" t="s">
        <v>244</v>
      </c>
      <c r="C8" s="263">
        <f>C10+C15+C20+C21+C22</f>
        <v>14416297</v>
      </c>
    </row>
    <row r="9" spans="1:5" ht="12.75" customHeight="1" x14ac:dyDescent="0.2">
      <c r="A9" s="249" t="s">
        <v>134</v>
      </c>
      <c r="B9" s="258" t="s">
        <v>243</v>
      </c>
      <c r="C9" s="240"/>
    </row>
    <row r="10" spans="1:5" ht="12.75" customHeight="1" x14ac:dyDescent="0.2">
      <c r="A10" s="249" t="s">
        <v>132</v>
      </c>
      <c r="B10" s="258" t="s">
        <v>242</v>
      </c>
      <c r="C10" s="252">
        <f>SUM(C11:C12:C13:C14)</f>
        <v>4626660</v>
      </c>
    </row>
    <row r="11" spans="1:5" ht="12.75" customHeight="1" x14ac:dyDescent="0.2">
      <c r="A11" s="249" t="s">
        <v>131</v>
      </c>
      <c r="B11" s="258" t="s">
        <v>241</v>
      </c>
      <c r="C11" s="240">
        <v>1491870</v>
      </c>
    </row>
    <row r="12" spans="1:5" ht="12.75" customHeight="1" x14ac:dyDescent="0.2">
      <c r="A12" s="249" t="s">
        <v>130</v>
      </c>
      <c r="B12" s="258" t="s">
        <v>240</v>
      </c>
      <c r="C12" s="240">
        <v>1952000</v>
      </c>
    </row>
    <row r="13" spans="1:5" ht="12.75" customHeight="1" x14ac:dyDescent="0.2">
      <c r="A13" s="249" t="s">
        <v>128</v>
      </c>
      <c r="B13" s="258" t="s">
        <v>239</v>
      </c>
      <c r="C13" s="240">
        <v>100000</v>
      </c>
    </row>
    <row r="14" spans="1:5" ht="12.75" customHeight="1" x14ac:dyDescent="0.2">
      <c r="A14" s="249" t="s">
        <v>42</v>
      </c>
      <c r="B14" s="258" t="s">
        <v>238</v>
      </c>
      <c r="C14" s="240">
        <v>1082790</v>
      </c>
    </row>
    <row r="15" spans="1:5" ht="12.75" customHeight="1" x14ac:dyDescent="0.2">
      <c r="A15" s="249" t="s">
        <v>39</v>
      </c>
      <c r="B15" s="258" t="s">
        <v>237</v>
      </c>
      <c r="C15" s="252">
        <v>5000000</v>
      </c>
    </row>
    <row r="16" spans="1:5" ht="12.75" customHeight="1" x14ac:dyDescent="0.2">
      <c r="A16" s="249" t="s">
        <v>37</v>
      </c>
      <c r="B16" s="258" t="s">
        <v>236</v>
      </c>
      <c r="C16" s="240">
        <v>0</v>
      </c>
    </row>
    <row r="17" spans="1:4" ht="12.75" customHeight="1" x14ac:dyDescent="0.2">
      <c r="A17" s="249" t="s">
        <v>34</v>
      </c>
      <c r="B17" s="258" t="s">
        <v>235</v>
      </c>
      <c r="C17" s="240"/>
    </row>
    <row r="18" spans="1:4" ht="12.75" customHeight="1" x14ac:dyDescent="0.2">
      <c r="A18" s="249" t="s">
        <v>31</v>
      </c>
      <c r="B18" s="258" t="s">
        <v>234</v>
      </c>
      <c r="C18" s="240"/>
    </row>
    <row r="19" spans="1:4" ht="12.75" customHeight="1" x14ac:dyDescent="0.2">
      <c r="A19" s="249" t="s">
        <v>28</v>
      </c>
      <c r="B19" s="258" t="s">
        <v>233</v>
      </c>
      <c r="C19" s="240"/>
    </row>
    <row r="20" spans="1:4" ht="12.75" customHeight="1" x14ac:dyDescent="0.2">
      <c r="A20" s="249"/>
      <c r="B20" s="258" t="s">
        <v>232</v>
      </c>
      <c r="C20" s="252">
        <v>2791087</v>
      </c>
    </row>
    <row r="21" spans="1:4" ht="12.75" customHeight="1" x14ac:dyDescent="0.2">
      <c r="A21" s="249"/>
      <c r="B21" s="258" t="s">
        <v>231</v>
      </c>
      <c r="C21" s="252">
        <v>1980700</v>
      </c>
    </row>
    <row r="22" spans="1:4" ht="12.75" customHeight="1" x14ac:dyDescent="0.2">
      <c r="A22" s="249" t="s">
        <v>25</v>
      </c>
      <c r="B22" s="258" t="s">
        <v>230</v>
      </c>
      <c r="C22" s="252">
        <v>17850</v>
      </c>
      <c r="D22" s="201"/>
    </row>
    <row r="23" spans="1:4" ht="17.25" customHeight="1" x14ac:dyDescent="0.2">
      <c r="A23" s="249" t="s">
        <v>22</v>
      </c>
      <c r="B23" s="262" t="s">
        <v>229</v>
      </c>
      <c r="C23" s="241"/>
    </row>
    <row r="24" spans="1:4" ht="12.75" customHeight="1" x14ac:dyDescent="0.2">
      <c r="A24" s="249" t="s">
        <v>19</v>
      </c>
      <c r="B24" s="261" t="s">
        <v>228</v>
      </c>
      <c r="C24" s="240"/>
    </row>
    <row r="25" spans="1:4" ht="12.75" customHeight="1" x14ac:dyDescent="0.2">
      <c r="A25" s="249" t="s">
        <v>16</v>
      </c>
      <c r="B25" s="260" t="s">
        <v>227</v>
      </c>
      <c r="C25" s="240"/>
    </row>
    <row r="26" spans="1:4" ht="12.75" customHeight="1" x14ac:dyDescent="0.2">
      <c r="A26" s="249" t="s">
        <v>13</v>
      </c>
      <c r="B26" s="261" t="s">
        <v>226</v>
      </c>
      <c r="C26" s="240"/>
    </row>
    <row r="27" spans="1:4" ht="12.75" customHeight="1" x14ac:dyDescent="0.2">
      <c r="A27" s="249" t="s">
        <v>10</v>
      </c>
      <c r="B27" s="261" t="s">
        <v>225</v>
      </c>
      <c r="C27" s="240"/>
    </row>
    <row r="28" spans="1:4" ht="12.75" customHeight="1" x14ac:dyDescent="0.2">
      <c r="A28" s="249" t="s">
        <v>7</v>
      </c>
      <c r="B28" s="260" t="s">
        <v>224</v>
      </c>
      <c r="C28" s="240"/>
    </row>
    <row r="29" spans="1:4" ht="12.75" customHeight="1" x14ac:dyDescent="0.2">
      <c r="A29" s="249" t="s">
        <v>4</v>
      </c>
      <c r="B29" s="258" t="s">
        <v>223</v>
      </c>
      <c r="C29" s="240"/>
    </row>
    <row r="30" spans="1:4" ht="12.75" customHeight="1" x14ac:dyDescent="0.2">
      <c r="A30" s="249" t="s">
        <v>3</v>
      </c>
      <c r="B30" s="258" t="s">
        <v>222</v>
      </c>
      <c r="C30" s="240"/>
      <c r="D30" s="201"/>
    </row>
    <row r="31" spans="1:4" ht="25.5" customHeight="1" x14ac:dyDescent="0.2">
      <c r="A31" s="249" t="s">
        <v>105</v>
      </c>
      <c r="B31" s="259" t="s">
        <v>221</v>
      </c>
      <c r="C31" s="252">
        <f>C32+C38+C46+C47</f>
        <v>7517779</v>
      </c>
    </row>
    <row r="32" spans="1:4" ht="12.75" customHeight="1" x14ac:dyDescent="0.2">
      <c r="A32" s="249" t="s">
        <v>103</v>
      </c>
      <c r="B32" s="258" t="s">
        <v>220</v>
      </c>
      <c r="C32" s="240">
        <v>3166000</v>
      </c>
    </row>
    <row r="33" spans="1:4" ht="12.75" customHeight="1" x14ac:dyDescent="0.2">
      <c r="A33" s="249" t="s">
        <v>101</v>
      </c>
      <c r="B33" s="258" t="s">
        <v>219</v>
      </c>
      <c r="C33" s="240"/>
    </row>
    <row r="34" spans="1:4" ht="12.75" customHeight="1" x14ac:dyDescent="0.2">
      <c r="A34" s="249" t="s">
        <v>99</v>
      </c>
      <c r="B34" s="258" t="s">
        <v>218</v>
      </c>
      <c r="C34" s="240"/>
    </row>
    <row r="35" spans="1:4" ht="12.75" customHeight="1" x14ac:dyDescent="0.2">
      <c r="A35" s="249" t="s">
        <v>165</v>
      </c>
      <c r="B35" s="258" t="s">
        <v>217</v>
      </c>
      <c r="C35" s="240"/>
    </row>
    <row r="36" spans="1:4" ht="12.75" customHeight="1" x14ac:dyDescent="0.2">
      <c r="A36" s="249" t="s">
        <v>95</v>
      </c>
      <c r="B36" s="258" t="s">
        <v>216</v>
      </c>
      <c r="C36" s="240"/>
    </row>
    <row r="37" spans="1:4" ht="12.75" customHeight="1" x14ac:dyDescent="0.2">
      <c r="A37" s="249" t="s">
        <v>93</v>
      </c>
      <c r="B37" s="258" t="s">
        <v>215</v>
      </c>
      <c r="C37" s="240"/>
    </row>
    <row r="38" spans="1:4" ht="12.75" customHeight="1" x14ac:dyDescent="0.2">
      <c r="A38" s="249" t="s">
        <v>91</v>
      </c>
      <c r="B38" s="258" t="s">
        <v>214</v>
      </c>
      <c r="C38" s="418">
        <v>4351779</v>
      </c>
    </row>
    <row r="39" spans="1:4" ht="12.75" customHeight="1" x14ac:dyDescent="0.2">
      <c r="A39" s="249" t="s">
        <v>89</v>
      </c>
      <c r="B39" s="258" t="s">
        <v>213</v>
      </c>
      <c r="C39" s="240"/>
    </row>
    <row r="40" spans="1:4" ht="12.75" customHeight="1" x14ac:dyDescent="0.2">
      <c r="A40" s="249" t="s">
        <v>87</v>
      </c>
      <c r="B40" s="258" t="s">
        <v>212</v>
      </c>
      <c r="C40" s="240"/>
    </row>
    <row r="41" spans="1:4" ht="12.75" customHeight="1" x14ac:dyDescent="0.2">
      <c r="A41" s="249" t="s">
        <v>85</v>
      </c>
      <c r="B41" s="258" t="s">
        <v>211</v>
      </c>
      <c r="C41" s="240"/>
    </row>
    <row r="42" spans="1:4" ht="12.75" customHeight="1" x14ac:dyDescent="0.2">
      <c r="A42" s="249" t="s">
        <v>83</v>
      </c>
      <c r="B42" s="258" t="s">
        <v>210</v>
      </c>
      <c r="C42" s="240"/>
    </row>
    <row r="43" spans="1:4" ht="12.75" customHeight="1" x14ac:dyDescent="0.2">
      <c r="A43" s="249" t="s">
        <v>81</v>
      </c>
      <c r="B43" s="258" t="s">
        <v>209</v>
      </c>
      <c r="C43" s="240"/>
      <c r="D43" s="201"/>
    </row>
    <row r="44" spans="1:4" ht="24" customHeight="1" x14ac:dyDescent="0.2">
      <c r="A44" s="249" t="s">
        <v>79</v>
      </c>
      <c r="B44" s="257" t="s">
        <v>208</v>
      </c>
      <c r="C44" s="240"/>
      <c r="D44" s="201"/>
    </row>
    <row r="45" spans="1:4" ht="24" customHeight="1" x14ac:dyDescent="0.2">
      <c r="A45" s="249" t="s">
        <v>77</v>
      </c>
      <c r="B45" s="257" t="s">
        <v>207</v>
      </c>
      <c r="C45" s="240"/>
      <c r="D45" s="201"/>
    </row>
    <row r="46" spans="1:4" ht="13.5" customHeight="1" x14ac:dyDescent="0.2">
      <c r="A46" s="249" t="s">
        <v>153</v>
      </c>
      <c r="B46" s="257" t="s">
        <v>206</v>
      </c>
      <c r="C46" s="240"/>
      <c r="D46" s="201"/>
    </row>
    <row r="47" spans="1:4" ht="12.75" customHeight="1" x14ac:dyDescent="0.2">
      <c r="A47" s="249" t="s">
        <v>151</v>
      </c>
      <c r="B47" s="256" t="s">
        <v>205</v>
      </c>
      <c r="C47" s="241"/>
      <c r="D47" s="201"/>
    </row>
    <row r="48" spans="1:4" ht="12.75" customHeight="1" x14ac:dyDescent="0.2">
      <c r="A48" s="249" t="s">
        <v>149</v>
      </c>
      <c r="B48" s="255" t="s">
        <v>204</v>
      </c>
      <c r="C48" s="254"/>
    </row>
    <row r="49" spans="1:4" ht="12.75" customHeight="1" x14ac:dyDescent="0.2">
      <c r="A49" s="249" t="s">
        <v>147</v>
      </c>
      <c r="B49" s="253" t="s">
        <v>203</v>
      </c>
      <c r="C49" s="252">
        <f>C50</f>
        <v>1800000</v>
      </c>
    </row>
    <row r="50" spans="1:4" ht="12.75" customHeight="1" x14ac:dyDescent="0.2">
      <c r="A50" s="249" t="s">
        <v>145</v>
      </c>
      <c r="B50" s="251" t="s">
        <v>202</v>
      </c>
      <c r="C50" s="250">
        <v>1800000</v>
      </c>
    </row>
    <row r="51" spans="1:4" ht="12.75" customHeight="1" thickBot="1" x14ac:dyDescent="0.25">
      <c r="A51" s="249" t="s">
        <v>201</v>
      </c>
      <c r="B51" s="248" t="s">
        <v>200</v>
      </c>
      <c r="C51" s="241"/>
    </row>
    <row r="52" spans="1:4" ht="12.75" customHeight="1" thickBot="1" x14ac:dyDescent="0.3">
      <c r="A52" s="247" t="s">
        <v>199</v>
      </c>
      <c r="B52" s="246" t="s">
        <v>198</v>
      </c>
      <c r="C52" s="417">
        <f>C8+C31+C48+C43+C49</f>
        <v>23734076</v>
      </c>
      <c r="D52" s="201"/>
    </row>
    <row r="53" spans="1:4" ht="12.7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21.75" customHeight="1" x14ac:dyDescent="0.2"/>
    <row r="64" spans="1:4" s="243" customFormat="1" ht="12.75" customHeight="1" x14ac:dyDescent="0.2"/>
    <row r="65" spans="3:3" ht="14.25" customHeight="1" x14ac:dyDescent="0.2"/>
    <row r="66" spans="3:3" ht="12.75" customHeight="1" x14ac:dyDescent="0.2"/>
    <row r="67" spans="3:3" ht="12.75" customHeight="1" x14ac:dyDescent="0.2"/>
    <row r="68" spans="3:3" ht="12.75" customHeight="1" x14ac:dyDescent="0.2"/>
    <row r="69" spans="3:3" ht="12.75" customHeight="1" x14ac:dyDescent="0.2"/>
    <row r="70" spans="3:3" ht="12.75" customHeight="1" x14ac:dyDescent="0.2"/>
    <row r="71" spans="3:3" ht="12.75" customHeight="1" x14ac:dyDescent="0.2"/>
    <row r="72" spans="3:3" ht="12.75" customHeight="1" x14ac:dyDescent="0.2"/>
    <row r="73" spans="3:3" ht="12.75" customHeight="1" x14ac:dyDescent="0.2"/>
    <row r="74" spans="3:3" ht="12.75" customHeight="1" x14ac:dyDescent="0.2"/>
    <row r="75" spans="3:3" ht="12.75" customHeight="1" x14ac:dyDescent="0.2"/>
    <row r="76" spans="3:3" ht="12.75" customHeight="1" x14ac:dyDescent="0.2"/>
    <row r="77" spans="3:3" ht="12.75" customHeight="1" x14ac:dyDescent="0.2">
      <c r="C77" s="201"/>
    </row>
    <row r="78" spans="3:3" ht="12.75" customHeight="1" x14ac:dyDescent="0.2"/>
    <row r="79" spans="3:3" ht="12.75" customHeight="1" x14ac:dyDescent="0.2"/>
    <row r="80" spans="3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/>
    <row r="84" spans="2:5" ht="12.75" customHeight="1" x14ac:dyDescent="0.2"/>
    <row r="85" spans="2:5" ht="12.75" customHeight="1" x14ac:dyDescent="0.2"/>
    <row r="86" spans="2:5" ht="12.75" customHeight="1" x14ac:dyDescent="0.2">
      <c r="B86" s="62"/>
      <c r="C86" s="62"/>
    </row>
    <row r="87" spans="2:5" ht="12.75" customHeight="1" x14ac:dyDescent="0.2">
      <c r="B87" s="62"/>
      <c r="C87" s="62"/>
    </row>
    <row r="88" spans="2:5" ht="12.75" customHeight="1" x14ac:dyDescent="0.2">
      <c r="B88" s="62"/>
      <c r="C88" s="62"/>
    </row>
    <row r="89" spans="2:5" x14ac:dyDescent="0.2">
      <c r="B89" s="62"/>
      <c r="C89" s="62"/>
      <c r="D89" s="126"/>
      <c r="E89" s="126"/>
    </row>
    <row r="90" spans="2:5" x14ac:dyDescent="0.2">
      <c r="B90" s="62"/>
      <c r="C90" s="62"/>
    </row>
    <row r="91" spans="2:5" x14ac:dyDescent="0.2">
      <c r="B91" s="62"/>
      <c r="C91" s="62"/>
    </row>
    <row r="92" spans="2:5" x14ac:dyDescent="0.2">
      <c r="B92" s="62"/>
      <c r="C92" s="62"/>
    </row>
    <row r="93" spans="2:5" x14ac:dyDescent="0.2">
      <c r="B93" s="62"/>
      <c r="C93" s="62"/>
    </row>
    <row r="94" spans="2:5" x14ac:dyDescent="0.2">
      <c r="B94" s="62"/>
      <c r="C94" s="62"/>
    </row>
    <row r="95" spans="2:5" ht="12.75" customHeight="1" x14ac:dyDescent="0.2">
      <c r="B95" s="62"/>
      <c r="C95" s="62"/>
    </row>
    <row r="96" spans="2:5" ht="12.75" customHeight="1" x14ac:dyDescent="0.2">
      <c r="B96" s="62"/>
      <c r="C96" s="62"/>
    </row>
    <row r="97" spans="2:3" ht="12.75" customHeight="1" x14ac:dyDescent="0.2">
      <c r="B97" s="62"/>
      <c r="C97" s="62"/>
    </row>
    <row r="98" spans="2:3" ht="12.75" customHeight="1" x14ac:dyDescent="0.2">
      <c r="B98" s="62"/>
      <c r="C98" s="62"/>
    </row>
    <row r="99" spans="2:3" ht="12.75" customHeight="1" x14ac:dyDescent="0.2">
      <c r="B99" s="62"/>
      <c r="C99" s="62"/>
    </row>
    <row r="100" spans="2:3" ht="12.75" customHeight="1" x14ac:dyDescent="0.2">
      <c r="B100" s="62"/>
      <c r="C100" s="62"/>
    </row>
    <row r="101" spans="2:3" ht="12.75" customHeight="1" x14ac:dyDescent="0.2">
      <c r="B101" s="62"/>
      <c r="C101" s="62"/>
    </row>
    <row r="102" spans="2:3" ht="12.75" customHeight="1" x14ac:dyDescent="0.2">
      <c r="B102" s="62"/>
      <c r="C102" s="62"/>
    </row>
    <row r="103" spans="2:3" ht="12.75" customHeight="1" x14ac:dyDescent="0.2">
      <c r="B103" s="62"/>
      <c r="C103" s="62"/>
    </row>
    <row r="104" spans="2:3" ht="12.75" customHeight="1" x14ac:dyDescent="0.2">
      <c r="B104" s="62"/>
      <c r="C104" s="62"/>
    </row>
    <row r="105" spans="2:3" ht="12.75" customHeight="1" x14ac:dyDescent="0.2">
      <c r="B105" s="62"/>
      <c r="C105" s="62"/>
    </row>
    <row r="106" spans="2:3" ht="12.75" customHeight="1" x14ac:dyDescent="0.2">
      <c r="B106" s="62"/>
      <c r="C106" s="62"/>
    </row>
    <row r="107" spans="2:3" ht="12.75" customHeight="1" x14ac:dyDescent="0.2">
      <c r="B107" s="62"/>
      <c r="C107" s="62"/>
    </row>
    <row r="108" spans="2:3" ht="12.75" customHeight="1" x14ac:dyDescent="0.2">
      <c r="B108" s="62"/>
      <c r="C108" s="62"/>
    </row>
    <row r="109" spans="2:3" ht="12.75" customHeight="1" x14ac:dyDescent="0.2">
      <c r="B109" s="62"/>
      <c r="C109" s="62"/>
    </row>
    <row r="110" spans="2:3" ht="12.75" customHeight="1" x14ac:dyDescent="0.2">
      <c r="B110" s="62"/>
      <c r="C110" s="62"/>
    </row>
    <row r="111" spans="2:3" ht="12.75" customHeight="1" x14ac:dyDescent="0.2">
      <c r="B111" s="62"/>
      <c r="C111" s="62"/>
    </row>
    <row r="112" spans="2:3" ht="12.75" customHeight="1" x14ac:dyDescent="0.2">
      <c r="B112" s="62"/>
      <c r="C112" s="62"/>
    </row>
    <row r="113" spans="2:3" ht="12.75" customHeight="1" x14ac:dyDescent="0.2">
      <c r="B113" s="62"/>
      <c r="C113" s="62"/>
    </row>
    <row r="114" spans="2:3" ht="12.75" customHeight="1" x14ac:dyDescent="0.2">
      <c r="B114" s="62"/>
      <c r="C114" s="62"/>
    </row>
    <row r="115" spans="2:3" ht="12.75" customHeight="1" x14ac:dyDescent="0.2">
      <c r="B115" s="62"/>
      <c r="C115" s="62"/>
    </row>
    <row r="116" spans="2:3" ht="12.75" customHeight="1" x14ac:dyDescent="0.2">
      <c r="B116" s="62"/>
      <c r="C116" s="62"/>
    </row>
    <row r="117" spans="2:3" ht="9.75" customHeight="1" x14ac:dyDescent="0.2">
      <c r="B117" s="62"/>
      <c r="C117" s="62"/>
    </row>
    <row r="118" spans="2:3" ht="12.75" customHeight="1" x14ac:dyDescent="0.2">
      <c r="B118" s="62"/>
      <c r="C118" s="62"/>
    </row>
    <row r="119" spans="2:3" ht="12.75" customHeight="1" x14ac:dyDescent="0.2">
      <c r="B119" s="62"/>
      <c r="C119" s="62"/>
    </row>
    <row r="120" spans="2:3" ht="12.75" customHeight="1" x14ac:dyDescent="0.2">
      <c r="B120" s="62"/>
      <c r="C120" s="62"/>
    </row>
    <row r="121" spans="2:3" ht="12.75" customHeight="1" x14ac:dyDescent="0.2">
      <c r="B121" s="62"/>
      <c r="C121" s="62"/>
    </row>
    <row r="122" spans="2:3" ht="12.75" customHeight="1" x14ac:dyDescent="0.2">
      <c r="B122" s="62"/>
      <c r="C122" s="62"/>
    </row>
    <row r="123" spans="2:3" ht="12.75" customHeight="1" x14ac:dyDescent="0.2">
      <c r="B123" s="62"/>
      <c r="C123" s="62"/>
    </row>
    <row r="124" spans="2:3" ht="12.75" customHeight="1" x14ac:dyDescent="0.2">
      <c r="B124" s="62"/>
      <c r="C124" s="62"/>
    </row>
    <row r="125" spans="2:3" ht="12.75" customHeight="1" x14ac:dyDescent="0.2">
      <c r="B125" s="62"/>
      <c r="C125" s="62"/>
    </row>
    <row r="126" spans="2:3" ht="12.75" customHeight="1" x14ac:dyDescent="0.2">
      <c r="B126" s="62"/>
      <c r="C126" s="62"/>
    </row>
    <row r="127" spans="2:3" ht="12.75" customHeight="1" x14ac:dyDescent="0.2">
      <c r="B127" s="62"/>
      <c r="C127" s="62"/>
    </row>
    <row r="128" spans="2:3" ht="12.75" customHeight="1" x14ac:dyDescent="0.2">
      <c r="B128" s="62"/>
      <c r="C128" s="62"/>
    </row>
    <row r="129" spans="2:5" ht="12.75" customHeight="1" x14ac:dyDescent="0.2">
      <c r="B129" s="62"/>
      <c r="C129" s="62"/>
    </row>
    <row r="130" spans="2:5" ht="12.75" customHeight="1" x14ac:dyDescent="0.2">
      <c r="B130" s="62"/>
      <c r="C130" s="62"/>
    </row>
    <row r="131" spans="2:5" ht="12.75" customHeight="1" x14ac:dyDescent="0.2">
      <c r="B131" s="62"/>
      <c r="C131" s="62"/>
    </row>
    <row r="132" spans="2:5" ht="12.75" customHeight="1" x14ac:dyDescent="0.2">
      <c r="B132" s="62"/>
      <c r="C132" s="62"/>
    </row>
    <row r="133" spans="2:5" ht="12.75" customHeight="1" x14ac:dyDescent="0.2">
      <c r="B133" s="62"/>
      <c r="C133" s="62"/>
    </row>
    <row r="134" spans="2:5" ht="12.75" customHeight="1" x14ac:dyDescent="0.2">
      <c r="B134" s="62"/>
      <c r="C134" s="62"/>
      <c r="D134" s="239"/>
      <c r="E134" s="239"/>
    </row>
    <row r="135" spans="2:5" ht="12.75" customHeight="1" x14ac:dyDescent="0.2">
      <c r="B135" s="62"/>
      <c r="C135" s="62"/>
    </row>
    <row r="136" spans="2:5" ht="12.75" customHeight="1" x14ac:dyDescent="0.2">
      <c r="B136" s="62"/>
      <c r="C136" s="62"/>
    </row>
    <row r="137" spans="2:5" ht="12.75" customHeight="1" x14ac:dyDescent="0.2">
      <c r="B137" s="62"/>
      <c r="C137" s="62"/>
    </row>
    <row r="138" spans="2:5" ht="12.75" customHeight="1" x14ac:dyDescent="0.2">
      <c r="B138" s="62"/>
      <c r="C138" s="62"/>
    </row>
    <row r="139" spans="2:5" ht="12.75" customHeight="1" x14ac:dyDescent="0.2">
      <c r="B139" s="62"/>
      <c r="C139" s="62"/>
    </row>
    <row r="140" spans="2:5" ht="12.75" customHeight="1" x14ac:dyDescent="0.2">
      <c r="B140" s="62"/>
      <c r="C140" s="62"/>
    </row>
    <row r="141" spans="2:5" ht="12.75" customHeight="1" x14ac:dyDescent="0.2">
      <c r="B141" s="62"/>
      <c r="C141" s="62"/>
    </row>
    <row r="142" spans="2:5" ht="12.75" customHeight="1" x14ac:dyDescent="0.2">
      <c r="B142" s="62"/>
      <c r="C142" s="62"/>
    </row>
    <row r="143" spans="2:5" ht="12.75" customHeight="1" x14ac:dyDescent="0.2">
      <c r="B143" s="62"/>
      <c r="C143" s="62"/>
    </row>
    <row r="144" spans="2:5" ht="12.75" customHeight="1" x14ac:dyDescent="0.2">
      <c r="B144" s="62"/>
      <c r="C144" s="62"/>
    </row>
    <row r="145" spans="2:4" ht="12.75" customHeight="1" x14ac:dyDescent="0.2">
      <c r="B145" s="62"/>
      <c r="C145" s="62"/>
    </row>
    <row r="146" spans="2:4" x14ac:dyDescent="0.2">
      <c r="B146" s="62"/>
      <c r="C146" s="62"/>
    </row>
    <row r="147" spans="2:4" x14ac:dyDescent="0.2">
      <c r="B147" s="62"/>
      <c r="C147" s="62"/>
      <c r="D147" s="201"/>
    </row>
    <row r="148" spans="2:4" x14ac:dyDescent="0.2">
      <c r="B148" s="62"/>
      <c r="C148" s="62"/>
      <c r="D148" s="201"/>
    </row>
    <row r="149" spans="2:4" x14ac:dyDescent="0.2">
      <c r="B149" s="62"/>
      <c r="C149" s="62"/>
      <c r="D149" s="201"/>
    </row>
    <row r="150" spans="2:4" x14ac:dyDescent="0.2">
      <c r="B150" s="62"/>
      <c r="C150" s="62"/>
      <c r="D150" s="201"/>
    </row>
    <row r="151" spans="2:4" x14ac:dyDescent="0.2">
      <c r="B151" s="62"/>
      <c r="C151" s="62"/>
      <c r="D151" s="201"/>
    </row>
    <row r="152" spans="2:4" x14ac:dyDescent="0.2">
      <c r="B152" s="62"/>
      <c r="C152" s="62"/>
      <c r="D152" s="201"/>
    </row>
    <row r="153" spans="2:4" x14ac:dyDescent="0.2">
      <c r="B153" s="62"/>
      <c r="C153" s="62"/>
      <c r="D153" s="201"/>
    </row>
    <row r="154" spans="2:4" x14ac:dyDescent="0.2">
      <c r="B154" s="62"/>
      <c r="C154" s="62"/>
      <c r="D154" s="201"/>
    </row>
    <row r="155" spans="2:4" x14ac:dyDescent="0.2">
      <c r="B155" s="62"/>
      <c r="C155" s="62"/>
      <c r="D155" s="201"/>
    </row>
    <row r="156" spans="2:4" x14ac:dyDescent="0.2">
      <c r="B156" s="62"/>
      <c r="C156" s="62"/>
      <c r="D156" s="201"/>
    </row>
    <row r="157" spans="2:4" x14ac:dyDescent="0.2">
      <c r="B157" s="62"/>
      <c r="C157" s="62"/>
      <c r="D157" s="201"/>
    </row>
    <row r="158" spans="2:4" x14ac:dyDescent="0.2">
      <c r="B158" s="62"/>
      <c r="C158" s="62"/>
      <c r="D158" s="201"/>
    </row>
    <row r="159" spans="2:4" x14ac:dyDescent="0.2">
      <c r="B159" s="62"/>
      <c r="C159" s="62"/>
      <c r="D159" s="201"/>
    </row>
    <row r="160" spans="2:4" x14ac:dyDescent="0.2">
      <c r="B160" s="62"/>
      <c r="C160" s="62"/>
      <c r="D160" s="201"/>
    </row>
    <row r="161" spans="2:5" x14ac:dyDescent="0.2">
      <c r="B161" s="62"/>
      <c r="C161" s="62"/>
    </row>
    <row r="162" spans="2:5" x14ac:dyDescent="0.2">
      <c r="B162" s="62"/>
      <c r="C162" s="62"/>
    </row>
    <row r="163" spans="2:5" x14ac:dyDescent="0.2">
      <c r="B163" s="62"/>
      <c r="C163" s="62"/>
    </row>
    <row r="164" spans="2:5" x14ac:dyDescent="0.2">
      <c r="B164" s="62"/>
      <c r="C164" s="62"/>
    </row>
    <row r="165" spans="2:5" x14ac:dyDescent="0.2">
      <c r="B165" s="62"/>
      <c r="C165" s="62"/>
    </row>
    <row r="166" spans="2:5" x14ac:dyDescent="0.2">
      <c r="B166" s="62"/>
      <c r="C166" s="62"/>
    </row>
    <row r="167" spans="2:5" x14ac:dyDescent="0.2">
      <c r="B167" s="62"/>
      <c r="C167" s="62"/>
    </row>
    <row r="168" spans="2:5" x14ac:dyDescent="0.2">
      <c r="B168" s="62"/>
      <c r="C168" s="62"/>
    </row>
    <row r="169" spans="2:5" x14ac:dyDescent="0.2">
      <c r="B169" s="62"/>
      <c r="C169" s="62"/>
    </row>
    <row r="170" spans="2:5" x14ac:dyDescent="0.2">
      <c r="B170" s="62"/>
      <c r="C170" s="62"/>
    </row>
    <row r="171" spans="2:5" x14ac:dyDescent="0.2">
      <c r="B171" s="62"/>
      <c r="C171" s="62"/>
    </row>
    <row r="172" spans="2:5" x14ac:dyDescent="0.2">
      <c r="B172" s="62"/>
      <c r="C172" s="62"/>
    </row>
    <row r="175" spans="2:5" x14ac:dyDescent="0.2">
      <c r="E175" s="201"/>
    </row>
    <row r="177" spans="5:5" x14ac:dyDescent="0.2">
      <c r="E177" s="201"/>
    </row>
  </sheetData>
  <mergeCells count="1">
    <mergeCell ref="B3:C3"/>
  </mergeCells>
  <pageMargins left="0.70866141732283472" right="0.70866141732283472" top="0.55118110236220474" bottom="0.55118110236220474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3" workbookViewId="0">
      <selection activeCell="C48" sqref="C48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434" t="s">
        <v>351</v>
      </c>
      <c r="B1" s="434"/>
      <c r="C1" s="434"/>
      <c r="D1" s="434"/>
      <c r="E1" s="434"/>
    </row>
    <row r="2" spans="1:5" x14ac:dyDescent="0.2">
      <c r="A2" s="126"/>
      <c r="B2" s="126"/>
      <c r="C2" s="126"/>
      <c r="D2" s="126"/>
      <c r="E2" s="126"/>
    </row>
    <row r="3" spans="1:5" ht="15.75" x14ac:dyDescent="0.25">
      <c r="A3" s="458" t="s">
        <v>295</v>
      </c>
      <c r="B3" s="455"/>
      <c r="C3" s="455"/>
      <c r="D3" s="455"/>
      <c r="E3" s="455"/>
    </row>
    <row r="4" spans="1:5" ht="9" customHeight="1" x14ac:dyDescent="0.2">
      <c r="B4" s="335"/>
      <c r="C4" s="335"/>
      <c r="D4" s="335"/>
      <c r="E4" s="335"/>
    </row>
    <row r="5" spans="1:5" ht="13.5" thickBot="1" x14ac:dyDescent="0.25">
      <c r="B5" s="335"/>
      <c r="C5" s="335"/>
      <c r="D5" s="459" t="s">
        <v>245</v>
      </c>
      <c r="E5" s="459"/>
    </row>
    <row r="6" spans="1:5" ht="13.5" thickBot="1" x14ac:dyDescent="0.25">
      <c r="A6" s="462" t="s">
        <v>72</v>
      </c>
      <c r="B6" s="460" t="s">
        <v>275</v>
      </c>
      <c r="C6" s="460"/>
      <c r="D6" s="460" t="s">
        <v>274</v>
      </c>
      <c r="E6" s="461"/>
    </row>
    <row r="7" spans="1:5" ht="18" customHeight="1" thickBot="1" x14ac:dyDescent="0.25">
      <c r="A7" s="463"/>
      <c r="B7" s="367" t="s">
        <v>273</v>
      </c>
      <c r="C7" s="368" t="s">
        <v>349</v>
      </c>
      <c r="D7" s="367" t="s">
        <v>273</v>
      </c>
      <c r="E7" s="366" t="s">
        <v>350</v>
      </c>
    </row>
    <row r="8" spans="1:5" ht="12.75" customHeight="1" thickBot="1" x14ac:dyDescent="0.25">
      <c r="A8" s="365" t="s">
        <v>67</v>
      </c>
      <c r="B8" s="330" t="s">
        <v>66</v>
      </c>
      <c r="C8" s="329" t="s">
        <v>65</v>
      </c>
      <c r="D8" s="329" t="s">
        <v>64</v>
      </c>
      <c r="E8" s="328" t="s">
        <v>62</v>
      </c>
    </row>
    <row r="9" spans="1:5" ht="13.5" x14ac:dyDescent="0.25">
      <c r="A9" s="364" t="s">
        <v>136</v>
      </c>
      <c r="B9" s="362" t="s">
        <v>294</v>
      </c>
      <c r="C9" s="320">
        <v>1254000</v>
      </c>
      <c r="D9" s="362" t="s">
        <v>293</v>
      </c>
      <c r="E9" s="432">
        <v>24504593</v>
      </c>
    </row>
    <row r="10" spans="1:5" x14ac:dyDescent="0.2">
      <c r="A10" s="293" t="s">
        <v>134</v>
      </c>
      <c r="B10" s="362" t="s">
        <v>292</v>
      </c>
      <c r="C10" s="320">
        <v>6975000</v>
      </c>
      <c r="D10" s="362" t="s">
        <v>291</v>
      </c>
      <c r="E10" s="325">
        <v>4134615</v>
      </c>
    </row>
    <row r="11" spans="1:5" ht="13.5" x14ac:dyDescent="0.25">
      <c r="A11" s="284" t="s">
        <v>132</v>
      </c>
      <c r="B11" s="362" t="s">
        <v>290</v>
      </c>
      <c r="C11" s="430">
        <v>39977688</v>
      </c>
      <c r="D11" s="362" t="s">
        <v>289</v>
      </c>
      <c r="E11" s="432">
        <v>18328421</v>
      </c>
    </row>
    <row r="12" spans="1:5" x14ac:dyDescent="0.2">
      <c r="A12" s="284" t="s">
        <v>131</v>
      </c>
      <c r="B12" s="362"/>
      <c r="C12" s="327"/>
      <c r="D12" s="362" t="s">
        <v>288</v>
      </c>
      <c r="E12" s="325">
        <f>'[1]2.m.kiadási ei'!F14</f>
        <v>0</v>
      </c>
    </row>
    <row r="13" spans="1:5" x14ac:dyDescent="0.2">
      <c r="A13" s="284" t="s">
        <v>130</v>
      </c>
      <c r="B13" s="361"/>
      <c r="C13" s="320"/>
      <c r="D13" s="362" t="s">
        <v>287</v>
      </c>
      <c r="E13" s="325">
        <f>'[1]2.m.kiadási ei'!F13</f>
        <v>0</v>
      </c>
    </row>
    <row r="14" spans="1:5" x14ac:dyDescent="0.2">
      <c r="A14" s="363" t="s">
        <v>128</v>
      </c>
      <c r="B14" s="361"/>
      <c r="C14" s="327"/>
      <c r="D14" s="362" t="s">
        <v>286</v>
      </c>
      <c r="E14" s="325"/>
    </row>
    <row r="15" spans="1:5" x14ac:dyDescent="0.2">
      <c r="A15" s="363" t="s">
        <v>42</v>
      </c>
      <c r="B15" s="322"/>
      <c r="C15" s="320"/>
      <c r="D15" s="362" t="s">
        <v>285</v>
      </c>
      <c r="E15" s="325">
        <v>4300000</v>
      </c>
    </row>
    <row r="16" spans="1:5" x14ac:dyDescent="0.2">
      <c r="A16" s="293" t="s">
        <v>39</v>
      </c>
      <c r="B16" s="361"/>
      <c r="C16" s="320"/>
      <c r="D16" s="322" t="s">
        <v>284</v>
      </c>
      <c r="E16" s="325">
        <v>8994000</v>
      </c>
    </row>
    <row r="17" spans="1:8" x14ac:dyDescent="0.2">
      <c r="A17" s="284" t="s">
        <v>37</v>
      </c>
      <c r="B17" s="322"/>
      <c r="C17" s="320"/>
      <c r="D17" s="360"/>
      <c r="E17" s="325"/>
    </row>
    <row r="18" spans="1:8" x14ac:dyDescent="0.2">
      <c r="A18" s="284" t="s">
        <v>34</v>
      </c>
      <c r="B18" s="322"/>
      <c r="C18" s="320"/>
      <c r="D18" s="322"/>
      <c r="E18" s="325"/>
    </row>
    <row r="19" spans="1:8" ht="1.5" customHeight="1" thickBot="1" x14ac:dyDescent="0.25">
      <c r="A19" s="279"/>
      <c r="B19" s="359"/>
      <c r="C19" s="278"/>
      <c r="D19" s="359"/>
      <c r="E19" s="358"/>
    </row>
    <row r="20" spans="1:8" ht="13.5" thickBot="1" x14ac:dyDescent="0.25">
      <c r="A20" s="357" t="s">
        <v>31</v>
      </c>
      <c r="B20" s="356" t="s">
        <v>283</v>
      </c>
      <c r="C20" s="274">
        <f>SUM(C9:C10:C11)</f>
        <v>48206688</v>
      </c>
      <c r="D20" s="356" t="s">
        <v>282</v>
      </c>
      <c r="E20" s="355">
        <f>E9+E10+E11+E13+E14+E15+E16+E17+E18</f>
        <v>60261629</v>
      </c>
    </row>
    <row r="21" spans="1:8" ht="15" customHeight="1" thickBot="1" x14ac:dyDescent="0.25">
      <c r="A21" s="354"/>
      <c r="B21" s="353"/>
      <c r="C21" s="352"/>
      <c r="D21" s="353"/>
      <c r="E21" s="352"/>
    </row>
    <row r="22" spans="1:8" ht="14.25" customHeight="1" thickBot="1" x14ac:dyDescent="0.25">
      <c r="A22" s="337" t="s">
        <v>28</v>
      </c>
      <c r="B22" s="351" t="s">
        <v>263</v>
      </c>
      <c r="C22" s="349"/>
      <c r="D22" s="350"/>
      <c r="E22" s="349"/>
    </row>
    <row r="23" spans="1:8" ht="12.75" customHeight="1" x14ac:dyDescent="0.25">
      <c r="A23" s="348" t="s">
        <v>25</v>
      </c>
      <c r="B23" s="347" t="s">
        <v>281</v>
      </c>
      <c r="C23" s="146">
        <v>12954233</v>
      </c>
      <c r="D23" s="346" t="s">
        <v>280</v>
      </c>
      <c r="E23" s="146">
        <v>899292</v>
      </c>
    </row>
    <row r="24" spans="1:8" ht="12.75" customHeight="1" x14ac:dyDescent="0.2">
      <c r="A24" s="345" t="s">
        <v>22</v>
      </c>
      <c r="B24" s="312" t="s">
        <v>260</v>
      </c>
      <c r="C24" s="342"/>
      <c r="D24" s="343"/>
      <c r="E24" s="342"/>
    </row>
    <row r="25" spans="1:8" ht="12.75" customHeight="1" x14ac:dyDescent="0.2">
      <c r="A25" s="345" t="s">
        <v>19</v>
      </c>
      <c r="B25" s="344" t="s">
        <v>252</v>
      </c>
      <c r="C25" s="342"/>
      <c r="D25" s="343"/>
      <c r="E25" s="342"/>
    </row>
    <row r="26" spans="1:8" ht="13.5" thickBot="1" x14ac:dyDescent="0.25">
      <c r="A26" s="341" t="s">
        <v>16</v>
      </c>
      <c r="B26" s="340" t="s">
        <v>279</v>
      </c>
      <c r="C26" s="276"/>
      <c r="D26" s="339" t="s">
        <v>259</v>
      </c>
      <c r="E26" s="338">
        <f>[1]n.k!C12</f>
        <v>0</v>
      </c>
    </row>
    <row r="27" spans="1:8" ht="13.5" thickBot="1" x14ac:dyDescent="0.25">
      <c r="A27" s="337" t="s">
        <v>13</v>
      </c>
      <c r="B27" s="275" t="s">
        <v>278</v>
      </c>
      <c r="C27" s="272">
        <f>C20+C26+C23</f>
        <v>61160921</v>
      </c>
      <c r="D27" s="336" t="s">
        <v>277</v>
      </c>
      <c r="E27" s="272">
        <f>E20+E23+E26</f>
        <v>61160921</v>
      </c>
      <c r="H27" s="201"/>
    </row>
    <row r="28" spans="1:8" ht="8.25" customHeight="1" x14ac:dyDescent="0.2">
      <c r="B28" s="335"/>
      <c r="C28" s="335"/>
      <c r="D28" s="335"/>
      <c r="E28" s="335"/>
    </row>
    <row r="29" spans="1:8" ht="15.75" x14ac:dyDescent="0.25">
      <c r="B29" s="458" t="s">
        <v>276</v>
      </c>
      <c r="C29" s="458"/>
      <c r="D29" s="458"/>
      <c r="E29" s="458"/>
    </row>
    <row r="30" spans="1:8" ht="9.75" customHeight="1" x14ac:dyDescent="0.2">
      <c r="B30" s="335"/>
      <c r="C30" s="335"/>
      <c r="D30" s="335"/>
      <c r="E30" s="335"/>
    </row>
    <row r="31" spans="1:8" ht="13.5" thickBot="1" x14ac:dyDescent="0.25">
      <c r="B31" s="335"/>
      <c r="C31" s="335"/>
      <c r="D31" s="459" t="s">
        <v>245</v>
      </c>
      <c r="E31" s="459"/>
    </row>
    <row r="32" spans="1:8" ht="13.5" thickBot="1" x14ac:dyDescent="0.25">
      <c r="A32" s="462" t="s">
        <v>72</v>
      </c>
      <c r="B32" s="460" t="s">
        <v>275</v>
      </c>
      <c r="C32" s="460"/>
      <c r="D32" s="460" t="s">
        <v>274</v>
      </c>
      <c r="E32" s="461"/>
    </row>
    <row r="33" spans="1:8" ht="19.5" customHeight="1" thickBot="1" x14ac:dyDescent="0.25">
      <c r="A33" s="463"/>
      <c r="B33" s="333" t="s">
        <v>273</v>
      </c>
      <c r="C33" s="334" t="s">
        <v>349</v>
      </c>
      <c r="D33" s="333" t="s">
        <v>273</v>
      </c>
      <c r="E33" s="332" t="s">
        <v>350</v>
      </c>
    </row>
    <row r="34" spans="1:8" ht="13.5" thickBot="1" x14ac:dyDescent="0.25">
      <c r="A34" s="331" t="s">
        <v>67</v>
      </c>
      <c r="B34" s="330" t="s">
        <v>66</v>
      </c>
      <c r="C34" s="329" t="s">
        <v>65</v>
      </c>
      <c r="D34" s="329" t="s">
        <v>64</v>
      </c>
      <c r="E34" s="328" t="s">
        <v>62</v>
      </c>
    </row>
    <row r="35" spans="1:8" ht="13.5" x14ac:dyDescent="0.25">
      <c r="A35" s="293" t="s">
        <v>10</v>
      </c>
      <c r="B35" s="326" t="s">
        <v>272</v>
      </c>
      <c r="C35" s="327"/>
      <c r="D35" s="326" t="s">
        <v>271</v>
      </c>
      <c r="E35" s="432">
        <v>17549122</v>
      </c>
    </row>
    <row r="36" spans="1:8" ht="13.5" x14ac:dyDescent="0.25">
      <c r="A36" s="293" t="s">
        <v>7</v>
      </c>
      <c r="B36" s="326" t="s">
        <v>270</v>
      </c>
      <c r="C36" s="431">
        <v>24326361</v>
      </c>
      <c r="D36" s="326" t="s">
        <v>269</v>
      </c>
      <c r="E36" s="432">
        <v>39447616</v>
      </c>
    </row>
    <row r="37" spans="1:8" x14ac:dyDescent="0.2">
      <c r="A37" s="293" t="s">
        <v>4</v>
      </c>
      <c r="B37" s="324"/>
      <c r="C37" s="320"/>
      <c r="D37" s="319" t="s">
        <v>268</v>
      </c>
      <c r="E37" s="318"/>
    </row>
    <row r="38" spans="1:8" x14ac:dyDescent="0.2">
      <c r="A38" s="293" t="s">
        <v>3</v>
      </c>
      <c r="B38" s="319"/>
      <c r="C38" s="320"/>
      <c r="D38" s="319" t="s">
        <v>267</v>
      </c>
      <c r="E38" s="318"/>
    </row>
    <row r="39" spans="1:8" x14ac:dyDescent="0.2">
      <c r="A39" s="293" t="s">
        <v>2</v>
      </c>
      <c r="B39" s="319"/>
      <c r="C39" s="320"/>
      <c r="D39" s="319" t="s">
        <v>266</v>
      </c>
      <c r="E39" s="318"/>
    </row>
    <row r="40" spans="1:8" x14ac:dyDescent="0.2">
      <c r="A40" s="293" t="s">
        <v>109</v>
      </c>
      <c r="B40" s="319"/>
      <c r="C40" s="320"/>
      <c r="D40" s="319"/>
      <c r="E40" s="318"/>
    </row>
    <row r="41" spans="1:8" x14ac:dyDescent="0.2">
      <c r="A41" s="293" t="s">
        <v>107</v>
      </c>
      <c r="B41" s="321"/>
      <c r="C41" s="320"/>
      <c r="D41" s="323"/>
      <c r="E41" s="318"/>
    </row>
    <row r="42" spans="1:8" x14ac:dyDescent="0.2">
      <c r="A42" s="293" t="s">
        <v>105</v>
      </c>
      <c r="B42" s="319"/>
      <c r="C42" s="111"/>
      <c r="D42" s="322"/>
      <c r="E42" s="318"/>
    </row>
    <row r="43" spans="1:8" ht="15.75" customHeight="1" thickBot="1" x14ac:dyDescent="0.25">
      <c r="A43" s="305" t="s">
        <v>103</v>
      </c>
      <c r="B43" s="321"/>
      <c r="C43" s="320"/>
      <c r="D43" s="319"/>
      <c r="E43" s="318"/>
    </row>
    <row r="44" spans="1:8" ht="13.5" thickBot="1" x14ac:dyDescent="0.25">
      <c r="A44" s="14" t="s">
        <v>101</v>
      </c>
      <c r="B44" s="301" t="s">
        <v>265</v>
      </c>
      <c r="C44" s="300">
        <f>C35+C36+C37+C38+C39+C40+C42+C43</f>
        <v>24326361</v>
      </c>
      <c r="D44" s="299" t="s">
        <v>264</v>
      </c>
      <c r="E44" s="298">
        <f>E35+E36+E37+E38+E39+E40+E41+E42</f>
        <v>56996738</v>
      </c>
    </row>
    <row r="45" spans="1:8" x14ac:dyDescent="0.2">
      <c r="A45" s="293" t="s">
        <v>99</v>
      </c>
      <c r="B45" s="317" t="s">
        <v>263</v>
      </c>
      <c r="C45" s="316"/>
      <c r="D45" s="315"/>
      <c r="E45" s="314"/>
    </row>
    <row r="46" spans="1:8" ht="15" customHeight="1" x14ac:dyDescent="0.2">
      <c r="A46" s="293" t="s">
        <v>165</v>
      </c>
      <c r="B46" s="313" t="s">
        <v>262</v>
      </c>
      <c r="C46" s="308">
        <v>32670377</v>
      </c>
      <c r="D46" s="307" t="s">
        <v>261</v>
      </c>
      <c r="E46" s="306">
        <f>'[1]2.m.kiadási ei'!F47</f>
        <v>0</v>
      </c>
    </row>
    <row r="47" spans="1:8" ht="15" customHeight="1" x14ac:dyDescent="0.2">
      <c r="A47" s="293" t="s">
        <v>95</v>
      </c>
      <c r="B47" s="312" t="s">
        <v>260</v>
      </c>
      <c r="C47" s="311"/>
      <c r="D47" s="310"/>
      <c r="E47" s="309"/>
      <c r="H47" s="201"/>
    </row>
    <row r="48" spans="1:8" ht="15" customHeight="1" x14ac:dyDescent="0.2">
      <c r="A48" s="293" t="s">
        <v>93</v>
      </c>
      <c r="B48" s="288" t="s">
        <v>252</v>
      </c>
      <c r="C48" s="308"/>
      <c r="D48" s="307"/>
      <c r="E48" s="306"/>
    </row>
    <row r="49" spans="1:5" ht="12" customHeight="1" thickBot="1" x14ac:dyDescent="0.25">
      <c r="A49" s="305" t="s">
        <v>91</v>
      </c>
      <c r="B49" s="283" t="s">
        <v>251</v>
      </c>
      <c r="C49" s="304">
        <f>[1]n.k!J10</f>
        <v>0</v>
      </c>
      <c r="D49" s="303" t="s">
        <v>259</v>
      </c>
      <c r="E49" s="302">
        <f>'[1]2.m.kiadási ei'!F49</f>
        <v>0</v>
      </c>
    </row>
    <row r="50" spans="1:5" ht="13.5" thickBot="1" x14ac:dyDescent="0.25">
      <c r="A50" s="14" t="s">
        <v>89</v>
      </c>
      <c r="B50" s="301" t="s">
        <v>258</v>
      </c>
      <c r="C50" s="300">
        <f>SUM(C44:C49)</f>
        <v>56996738</v>
      </c>
      <c r="D50" s="299" t="s">
        <v>257</v>
      </c>
      <c r="E50" s="298">
        <f>SUM(E44:E49)</f>
        <v>56996738</v>
      </c>
    </row>
    <row r="51" spans="1:5" ht="7.5" customHeight="1" thickBot="1" x14ac:dyDescent="0.25">
      <c r="A51" s="14"/>
      <c r="B51" s="297"/>
      <c r="C51" s="296"/>
      <c r="D51" s="295"/>
      <c r="E51" s="294"/>
    </row>
    <row r="52" spans="1:5" ht="15.75" customHeight="1" x14ac:dyDescent="0.2">
      <c r="A52" s="293" t="s">
        <v>87</v>
      </c>
      <c r="B52" s="292" t="s">
        <v>256</v>
      </c>
      <c r="C52" s="287">
        <f>C20+C44</f>
        <v>72533049</v>
      </c>
      <c r="D52" s="291" t="s">
        <v>255</v>
      </c>
      <c r="E52" s="290">
        <f>E20+E44</f>
        <v>117258367</v>
      </c>
    </row>
    <row r="53" spans="1:5" x14ac:dyDescent="0.2">
      <c r="A53" s="284" t="s">
        <v>85</v>
      </c>
      <c r="B53" s="289" t="s">
        <v>254</v>
      </c>
      <c r="C53" s="287">
        <f>C23+C46</f>
        <v>45624610</v>
      </c>
      <c r="D53" s="286" t="s">
        <v>253</v>
      </c>
      <c r="E53" s="285">
        <f>E46+E23</f>
        <v>899292</v>
      </c>
    </row>
    <row r="54" spans="1:5" x14ac:dyDescent="0.2">
      <c r="A54" s="284" t="s">
        <v>83</v>
      </c>
      <c r="B54" s="288" t="s">
        <v>252</v>
      </c>
      <c r="C54" s="287">
        <f>C25+C48</f>
        <v>0</v>
      </c>
      <c r="D54" s="286"/>
      <c r="E54" s="285"/>
    </row>
    <row r="55" spans="1:5" x14ac:dyDescent="0.2">
      <c r="A55" s="284" t="s">
        <v>81</v>
      </c>
      <c r="B55" s="283" t="s">
        <v>251</v>
      </c>
      <c r="C55" s="282">
        <f>C26+C49</f>
        <v>0</v>
      </c>
      <c r="D55" s="281" t="s">
        <v>250</v>
      </c>
      <c r="E55" s="280">
        <f>E26+E49</f>
        <v>0</v>
      </c>
    </row>
    <row r="56" spans="1:5" ht="13.5" thickBot="1" x14ac:dyDescent="0.25">
      <c r="A56" s="279" t="s">
        <v>79</v>
      </c>
      <c r="B56" s="41" t="s">
        <v>249</v>
      </c>
      <c r="C56" s="278">
        <f>'[1]9.m.bev.ei'!F48</f>
        <v>0</v>
      </c>
      <c r="D56" s="277" t="s">
        <v>249</v>
      </c>
      <c r="E56" s="276">
        <f>'[1]2.m.kiadási ei'!F44</f>
        <v>0</v>
      </c>
    </row>
    <row r="57" spans="1:5" ht="13.5" thickBot="1" x14ac:dyDescent="0.25">
      <c r="A57" s="14">
        <v>39</v>
      </c>
      <c r="B57" s="275" t="s">
        <v>248</v>
      </c>
      <c r="C57" s="274">
        <f>SUM(C52:C56)</f>
        <v>118157659</v>
      </c>
      <c r="D57" s="273" t="s">
        <v>247</v>
      </c>
      <c r="E57" s="272">
        <f>SUM(E52:E56)</f>
        <v>118157659</v>
      </c>
    </row>
    <row r="58" spans="1:5" x14ac:dyDescent="0.2">
      <c r="B58" s="62"/>
      <c r="C58" s="62"/>
      <c r="D58" s="62"/>
      <c r="E58" s="62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workbookViewId="0">
      <selection activeCell="E24" sqref="E24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434" t="s">
        <v>346</v>
      </c>
      <c r="B3" s="456"/>
      <c r="C3" s="456"/>
      <c r="D3" s="456"/>
      <c r="E3" s="456"/>
      <c r="F3" s="456"/>
      <c r="G3" s="62"/>
      <c r="H3" s="62"/>
      <c r="I3" s="391"/>
      <c r="J3" s="391"/>
      <c r="K3" s="62"/>
    </row>
    <row r="4" spans="1:11" x14ac:dyDescent="0.2"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"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5.75" x14ac:dyDescent="0.25">
      <c r="B6" s="466" t="s">
        <v>324</v>
      </c>
      <c r="C6" s="467"/>
      <c r="D6" s="467"/>
      <c r="E6" s="467"/>
      <c r="F6" s="467"/>
      <c r="G6" s="467"/>
      <c r="H6" s="467"/>
      <c r="I6" s="467"/>
      <c r="J6" s="467"/>
      <c r="K6" s="62"/>
    </row>
    <row r="7" spans="1:11" x14ac:dyDescent="0.2">
      <c r="B7" s="62"/>
      <c r="C7" s="62"/>
      <c r="D7" s="271"/>
      <c r="E7" s="62"/>
      <c r="F7" s="62"/>
      <c r="G7" s="62"/>
      <c r="H7" s="62"/>
      <c r="I7" s="62"/>
      <c r="J7" s="62"/>
      <c r="K7" s="62"/>
    </row>
    <row r="8" spans="1:11" x14ac:dyDescent="0.2"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3.5" thickBot="1" x14ac:dyDescent="0.25">
      <c r="B9" s="62"/>
      <c r="C9" s="62"/>
      <c r="D9" s="62"/>
      <c r="E9" s="62"/>
      <c r="F9" s="62"/>
      <c r="G9" s="62"/>
      <c r="H9" s="62"/>
      <c r="I9" s="62"/>
      <c r="J9" s="121" t="s">
        <v>245</v>
      </c>
      <c r="K9" s="62"/>
    </row>
    <row r="10" spans="1:11" ht="13.5" thickBot="1" x14ac:dyDescent="0.25">
      <c r="A10" s="468" t="s">
        <v>72</v>
      </c>
      <c r="B10" s="390" t="s">
        <v>323</v>
      </c>
      <c r="C10" s="470" t="s">
        <v>322</v>
      </c>
      <c r="D10" s="471"/>
      <c r="E10" s="472" t="s">
        <v>321</v>
      </c>
      <c r="F10" s="471"/>
      <c r="G10" s="473" t="s">
        <v>320</v>
      </c>
      <c r="H10" s="471"/>
      <c r="I10" s="472" t="s">
        <v>319</v>
      </c>
      <c r="J10" s="470"/>
      <c r="K10" s="464" t="s">
        <v>281</v>
      </c>
    </row>
    <row r="11" spans="1:11" ht="13.5" thickBot="1" x14ac:dyDescent="0.25">
      <c r="A11" s="469"/>
      <c r="B11" s="389"/>
      <c r="C11" s="386" t="s">
        <v>318</v>
      </c>
      <c r="D11" s="385" t="s">
        <v>317</v>
      </c>
      <c r="E11" s="385" t="s">
        <v>316</v>
      </c>
      <c r="F11" s="385" t="s">
        <v>314</v>
      </c>
      <c r="G11" s="388" t="s">
        <v>315</v>
      </c>
      <c r="H11" s="388" t="s">
        <v>314</v>
      </c>
      <c r="I11" s="385" t="s">
        <v>313</v>
      </c>
      <c r="J11" s="386" t="s">
        <v>312</v>
      </c>
      <c r="K11" s="465"/>
    </row>
    <row r="12" spans="1:11" ht="13.5" thickBot="1" x14ac:dyDescent="0.25">
      <c r="A12" s="365" t="s">
        <v>67</v>
      </c>
      <c r="B12" s="331" t="s">
        <v>66</v>
      </c>
      <c r="C12" s="331" t="s">
        <v>65</v>
      </c>
      <c r="D12" s="387" t="s">
        <v>64</v>
      </c>
      <c r="E12" s="331" t="s">
        <v>62</v>
      </c>
      <c r="F12" s="331" t="s">
        <v>63</v>
      </c>
      <c r="G12" s="331" t="s">
        <v>61</v>
      </c>
      <c r="H12" s="331" t="s">
        <v>60</v>
      </c>
      <c r="I12" s="331" t="s">
        <v>311</v>
      </c>
      <c r="J12" s="386" t="s">
        <v>310</v>
      </c>
      <c r="K12" s="385" t="s">
        <v>309</v>
      </c>
    </row>
    <row r="13" spans="1:11" x14ac:dyDescent="0.2">
      <c r="A13" s="364" t="s">
        <v>136</v>
      </c>
      <c r="B13" s="242" t="s">
        <v>308</v>
      </c>
      <c r="C13" s="86">
        <v>2800000</v>
      </c>
      <c r="D13" s="86">
        <v>2800000</v>
      </c>
      <c r="E13" s="375"/>
      <c r="F13" s="86"/>
      <c r="G13" s="69"/>
      <c r="H13" s="127"/>
      <c r="I13" s="69"/>
      <c r="J13" s="384"/>
      <c r="K13" s="86"/>
    </row>
    <row r="14" spans="1:11" x14ac:dyDescent="0.2">
      <c r="A14" s="293" t="s">
        <v>134</v>
      </c>
      <c r="B14" s="242" t="s">
        <v>307</v>
      </c>
      <c r="C14" s="86">
        <v>2800000</v>
      </c>
      <c r="D14" s="86">
        <v>2800000</v>
      </c>
      <c r="E14" s="375"/>
      <c r="F14" s="86"/>
      <c r="G14" s="27"/>
      <c r="H14" s="379"/>
      <c r="I14" s="27"/>
      <c r="J14" s="378"/>
      <c r="K14" s="27"/>
    </row>
    <row r="15" spans="1:11" x14ac:dyDescent="0.2">
      <c r="A15" s="81" t="s">
        <v>132</v>
      </c>
      <c r="B15" s="242" t="s">
        <v>306</v>
      </c>
      <c r="C15" s="86">
        <v>4800000</v>
      </c>
      <c r="D15" s="86">
        <v>4800000</v>
      </c>
      <c r="E15" s="375"/>
      <c r="F15" s="86"/>
      <c r="G15" s="69"/>
      <c r="H15" s="127"/>
      <c r="I15" s="69"/>
      <c r="J15" s="373"/>
      <c r="K15" s="27"/>
    </row>
    <row r="16" spans="1:11" x14ac:dyDescent="0.2">
      <c r="A16" s="81" t="s">
        <v>131</v>
      </c>
      <c r="B16" s="242" t="s">
        <v>305</v>
      </c>
      <c r="C16" s="86">
        <v>9476982</v>
      </c>
      <c r="D16" s="86">
        <v>3800000</v>
      </c>
      <c r="E16" s="375"/>
      <c r="F16" s="86"/>
      <c r="G16" s="27"/>
      <c r="H16" s="379"/>
      <c r="I16" s="27"/>
      <c r="J16" s="378"/>
      <c r="K16" s="27"/>
    </row>
    <row r="17" spans="1:11" x14ac:dyDescent="0.2">
      <c r="A17" s="81" t="s">
        <v>130</v>
      </c>
      <c r="B17" s="242" t="s">
        <v>304</v>
      </c>
      <c r="C17" s="86">
        <v>4480000</v>
      </c>
      <c r="D17" s="86">
        <v>8480000</v>
      </c>
      <c r="E17" s="375"/>
      <c r="F17" s="86"/>
      <c r="G17" s="69"/>
      <c r="H17" s="127"/>
      <c r="I17" s="69"/>
      <c r="J17" s="373"/>
      <c r="K17" s="27"/>
    </row>
    <row r="18" spans="1:11" x14ac:dyDescent="0.2">
      <c r="A18" s="81" t="s">
        <v>128</v>
      </c>
      <c r="B18" s="242" t="s">
        <v>303</v>
      </c>
      <c r="C18" s="375">
        <v>14800000</v>
      </c>
      <c r="D18" s="375">
        <v>14800000</v>
      </c>
      <c r="E18" s="375"/>
      <c r="F18" s="86"/>
      <c r="G18" s="27"/>
      <c r="H18" s="379"/>
      <c r="I18" s="27"/>
      <c r="J18" s="378"/>
      <c r="K18" s="27"/>
    </row>
    <row r="19" spans="1:11" x14ac:dyDescent="0.2">
      <c r="A19" s="81" t="s">
        <v>42</v>
      </c>
      <c r="B19" s="242" t="s">
        <v>302</v>
      </c>
      <c r="C19" s="27">
        <v>18556000</v>
      </c>
      <c r="D19" s="27">
        <v>17144595</v>
      </c>
      <c r="E19" s="375"/>
      <c r="F19" s="86"/>
      <c r="G19" s="69"/>
      <c r="H19" s="127"/>
      <c r="I19" s="69"/>
      <c r="J19" s="373"/>
      <c r="K19" s="27"/>
    </row>
    <row r="20" spans="1:11" x14ac:dyDescent="0.2">
      <c r="A20" s="81" t="s">
        <v>39</v>
      </c>
      <c r="B20" s="383" t="s">
        <v>301</v>
      </c>
      <c r="C20" s="382">
        <v>13048912</v>
      </c>
      <c r="D20" s="382">
        <v>16048912</v>
      </c>
      <c r="E20" s="375"/>
      <c r="F20" s="86"/>
      <c r="G20" s="27"/>
      <c r="H20" s="379"/>
      <c r="I20" s="27"/>
      <c r="J20" s="378"/>
      <c r="K20" s="27"/>
    </row>
    <row r="21" spans="1:11" x14ac:dyDescent="0.2">
      <c r="A21" s="81" t="s">
        <v>37</v>
      </c>
      <c r="B21" s="242" t="s">
        <v>300</v>
      </c>
      <c r="C21" s="375">
        <v>15261996</v>
      </c>
      <c r="D21" s="375">
        <v>15000000</v>
      </c>
      <c r="E21" s="375"/>
      <c r="F21" s="86"/>
      <c r="G21" s="69"/>
      <c r="H21" s="127"/>
      <c r="I21" s="69"/>
      <c r="J21" s="373"/>
      <c r="K21" s="27"/>
    </row>
    <row r="22" spans="1:11" x14ac:dyDescent="0.2">
      <c r="A22" s="81" t="s">
        <v>34</v>
      </c>
      <c r="B22" s="242" t="s">
        <v>299</v>
      </c>
      <c r="C22" s="375">
        <v>6800000</v>
      </c>
      <c r="D22" s="375">
        <v>6800000</v>
      </c>
      <c r="E22" s="375"/>
      <c r="F22" s="86"/>
      <c r="G22" s="27"/>
      <c r="H22" s="381"/>
      <c r="I22" s="27"/>
      <c r="J22" s="380"/>
      <c r="K22" s="27"/>
    </row>
    <row r="23" spans="1:11" x14ac:dyDescent="0.2">
      <c r="A23" s="81" t="s">
        <v>31</v>
      </c>
      <c r="B23" s="242" t="s">
        <v>298</v>
      </c>
      <c r="C23" s="375">
        <v>5199694</v>
      </c>
      <c r="D23" s="375">
        <v>8550077</v>
      </c>
      <c r="E23" s="375"/>
      <c r="F23" s="86"/>
      <c r="G23" s="27"/>
      <c r="H23" s="379"/>
      <c r="I23" s="27"/>
      <c r="J23" s="378"/>
      <c r="K23" s="27"/>
    </row>
    <row r="24" spans="1:11" ht="13.5" thickBot="1" x14ac:dyDescent="0.25">
      <c r="A24" s="377" t="s">
        <v>28</v>
      </c>
      <c r="B24" s="376" t="s">
        <v>297</v>
      </c>
      <c r="C24" s="375">
        <v>20134075</v>
      </c>
      <c r="D24" s="375">
        <v>17134075</v>
      </c>
      <c r="E24" s="375"/>
      <c r="F24" s="374"/>
      <c r="G24" s="69"/>
      <c r="H24" s="127"/>
      <c r="I24" s="69"/>
      <c r="J24" s="373"/>
      <c r="K24" s="372"/>
    </row>
    <row r="25" spans="1:11" ht="13.5" thickBot="1" x14ac:dyDescent="0.25">
      <c r="A25" s="14" t="s">
        <v>25</v>
      </c>
      <c r="B25" s="371" t="s">
        <v>296</v>
      </c>
      <c r="C25" s="370">
        <f t="shared" ref="C25:K25" si="0">SUM(C13:C24)</f>
        <v>118157659</v>
      </c>
      <c r="D25" s="12">
        <f t="shared" si="0"/>
        <v>118157659</v>
      </c>
      <c r="E25" s="370">
        <f t="shared" si="0"/>
        <v>0</v>
      </c>
      <c r="F25" s="12">
        <f t="shared" si="0"/>
        <v>0</v>
      </c>
      <c r="G25" s="370">
        <f t="shared" si="0"/>
        <v>0</v>
      </c>
      <c r="H25" s="12">
        <f t="shared" si="0"/>
        <v>0</v>
      </c>
      <c r="I25" s="370">
        <f t="shared" si="0"/>
        <v>0</v>
      </c>
      <c r="J25" s="369">
        <f t="shared" si="0"/>
        <v>0</v>
      </c>
      <c r="K25" s="12">
        <f t="shared" si="0"/>
        <v>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D23" sqref="D23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 x14ac:dyDescent="0.2">
      <c r="A2" s="126" t="s">
        <v>347</v>
      </c>
      <c r="B2" s="409"/>
      <c r="C2" s="409"/>
      <c r="D2" s="409"/>
      <c r="E2" s="409"/>
      <c r="F2" s="409"/>
    </row>
    <row r="3" spans="1:6" ht="14.25" x14ac:dyDescent="0.2">
      <c r="B3" s="406"/>
      <c r="C3" s="408"/>
    </row>
    <row r="4" spans="1:6" ht="14.25" x14ac:dyDescent="0.2">
      <c r="B4" s="406"/>
      <c r="C4" s="407"/>
    </row>
    <row r="5" spans="1:6" ht="15.75" x14ac:dyDescent="0.25">
      <c r="B5" s="476" t="s">
        <v>332</v>
      </c>
      <c r="C5" s="476"/>
    </row>
    <row r="6" spans="1:6" ht="15.75" x14ac:dyDescent="0.25">
      <c r="B6" s="474" t="s">
        <v>331</v>
      </c>
      <c r="C6" s="474"/>
    </row>
    <row r="7" spans="1:6" x14ac:dyDescent="0.2">
      <c r="B7" s="475"/>
      <c r="C7" s="475"/>
    </row>
    <row r="8" spans="1:6" ht="13.5" thickBot="1" x14ac:dyDescent="0.25">
      <c r="B8" s="406"/>
      <c r="C8" s="405" t="s">
        <v>245</v>
      </c>
    </row>
    <row r="9" spans="1:6" ht="26.25" thickBot="1" x14ac:dyDescent="0.25">
      <c r="A9" s="404" t="s">
        <v>72</v>
      </c>
      <c r="B9" s="403" t="s">
        <v>330</v>
      </c>
      <c r="C9" s="402" t="s">
        <v>329</v>
      </c>
      <c r="D9" s="401"/>
    </row>
    <row r="10" spans="1:6" ht="13.5" thickBot="1" x14ac:dyDescent="0.25">
      <c r="A10" s="365" t="s">
        <v>67</v>
      </c>
      <c r="B10" s="400" t="s">
        <v>66</v>
      </c>
      <c r="C10" s="399" t="s">
        <v>65</v>
      </c>
      <c r="D10" s="128"/>
    </row>
    <row r="11" spans="1:6" x14ac:dyDescent="0.2">
      <c r="A11" s="364" t="s">
        <v>136</v>
      </c>
      <c r="B11" s="396" t="s">
        <v>328</v>
      </c>
      <c r="C11" s="398">
        <v>45143706</v>
      </c>
    </row>
    <row r="12" spans="1:6" x14ac:dyDescent="0.2">
      <c r="A12" s="293" t="s">
        <v>134</v>
      </c>
      <c r="B12" s="396" t="s">
        <v>327</v>
      </c>
      <c r="C12" s="397">
        <v>118157659</v>
      </c>
    </row>
    <row r="13" spans="1:6" x14ac:dyDescent="0.2">
      <c r="A13" s="363" t="s">
        <v>132</v>
      </c>
      <c r="B13" s="396" t="s">
        <v>326</v>
      </c>
      <c r="C13" s="395">
        <v>118157659</v>
      </c>
    </row>
    <row r="14" spans="1:6" ht="13.5" thickBot="1" x14ac:dyDescent="0.25">
      <c r="A14" s="394" t="s">
        <v>131</v>
      </c>
      <c r="B14" s="393" t="s">
        <v>325</v>
      </c>
      <c r="C14" s="392">
        <f>C11+C12-C13</f>
        <v>45143706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8" workbookViewId="0">
      <selection activeCell="E36" sqref="E36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434" t="s">
        <v>348</v>
      </c>
      <c r="B1" s="434"/>
      <c r="C1" s="434"/>
      <c r="D1" s="434"/>
      <c r="E1" s="434"/>
    </row>
    <row r="2" spans="1:6" x14ac:dyDescent="0.2">
      <c r="A2" s="126"/>
      <c r="B2" s="126"/>
      <c r="C2" s="126"/>
      <c r="D2" s="126"/>
      <c r="E2" s="126"/>
    </row>
    <row r="3" spans="1:6" ht="15.75" x14ac:dyDescent="0.25">
      <c r="B3" s="454" t="s">
        <v>352</v>
      </c>
      <c r="C3" s="454"/>
      <c r="D3" s="454"/>
      <c r="E3" s="454"/>
      <c r="F3" s="456"/>
    </row>
    <row r="4" spans="1:6" ht="13.5" thickBot="1" x14ac:dyDescent="0.25">
      <c r="B4" s="62"/>
      <c r="C4" s="62"/>
      <c r="D4" s="62"/>
      <c r="E4" s="121"/>
      <c r="F4" s="121" t="s">
        <v>245</v>
      </c>
    </row>
    <row r="5" spans="1:6" ht="42" customHeight="1" thickBot="1" x14ac:dyDescent="0.3">
      <c r="A5" s="416" t="s">
        <v>72</v>
      </c>
      <c r="B5" s="415" t="s">
        <v>195</v>
      </c>
      <c r="C5" s="414" t="s">
        <v>338</v>
      </c>
      <c r="D5" s="413" t="s">
        <v>337</v>
      </c>
      <c r="E5" s="414" t="s">
        <v>336</v>
      </c>
      <c r="F5" s="413" t="s">
        <v>335</v>
      </c>
    </row>
    <row r="6" spans="1:6" ht="13.5" thickBot="1" x14ac:dyDescent="0.25">
      <c r="A6" s="132" t="s">
        <v>67</v>
      </c>
      <c r="B6" s="236" t="s">
        <v>66</v>
      </c>
      <c r="C6" s="235" t="s">
        <v>65</v>
      </c>
      <c r="D6" s="234" t="s">
        <v>64</v>
      </c>
      <c r="E6" s="234" t="s">
        <v>62</v>
      </c>
      <c r="F6" s="233" t="s">
        <v>63</v>
      </c>
    </row>
    <row r="7" spans="1:6" ht="13.5" thickBot="1" x14ac:dyDescent="0.25">
      <c r="A7" s="132" t="s">
        <v>136</v>
      </c>
      <c r="B7" s="209" t="s">
        <v>193</v>
      </c>
      <c r="C7" s="232">
        <f>C8+C9+C16</f>
        <v>48206688</v>
      </c>
      <c r="D7" s="232">
        <f>D8+D9+D16</f>
        <v>0</v>
      </c>
      <c r="E7" s="232">
        <f>E8+E9+E16</f>
        <v>0</v>
      </c>
      <c r="F7" s="231">
        <f>SUM(C7:E7)</f>
        <v>48206688</v>
      </c>
    </row>
    <row r="8" spans="1:6" ht="13.5" thickBot="1" x14ac:dyDescent="0.25">
      <c r="A8" s="132" t="s">
        <v>134</v>
      </c>
      <c r="B8" s="230" t="s">
        <v>192</v>
      </c>
      <c r="C8" s="229">
        <v>1254000</v>
      </c>
      <c r="D8" s="227"/>
      <c r="E8" s="227"/>
      <c r="F8" s="226">
        <f>SUM(C8:E8)</f>
        <v>1254000</v>
      </c>
    </row>
    <row r="9" spans="1:6" ht="13.5" thickBot="1" x14ac:dyDescent="0.25">
      <c r="A9" s="132" t="s">
        <v>132</v>
      </c>
      <c r="B9" s="225" t="s">
        <v>191</v>
      </c>
      <c r="C9" s="224">
        <v>6975000</v>
      </c>
      <c r="D9" s="224">
        <f>SUM(D10:D15)</f>
        <v>0</v>
      </c>
      <c r="E9" s="224">
        <f>SUM(E10:E15)</f>
        <v>0</v>
      </c>
      <c r="F9" s="222">
        <v>6975000</v>
      </c>
    </row>
    <row r="10" spans="1:6" x14ac:dyDescent="0.2">
      <c r="A10" s="151" t="s">
        <v>131</v>
      </c>
      <c r="B10" s="221" t="s">
        <v>190</v>
      </c>
      <c r="C10" s="220"/>
      <c r="D10" s="219"/>
      <c r="E10" s="219"/>
      <c r="F10" s="210">
        <f t="shared" ref="F10:F15" si="0">SUM(C10:E10)</f>
        <v>0</v>
      </c>
    </row>
    <row r="11" spans="1:6" x14ac:dyDescent="0.2">
      <c r="A11" s="140" t="s">
        <v>130</v>
      </c>
      <c r="B11" s="218" t="s">
        <v>189</v>
      </c>
      <c r="C11" s="217"/>
      <c r="D11" s="216"/>
      <c r="E11" s="216"/>
      <c r="F11" s="210">
        <f t="shared" si="0"/>
        <v>0</v>
      </c>
    </row>
    <row r="12" spans="1:6" x14ac:dyDescent="0.2">
      <c r="A12" s="140" t="s">
        <v>128</v>
      </c>
      <c r="B12" s="214" t="s">
        <v>188</v>
      </c>
      <c r="C12" s="217">
        <f>'[1]9.m.bev.ei'!D13</f>
        <v>410000</v>
      </c>
      <c r="D12" s="216"/>
      <c r="E12" s="216"/>
      <c r="F12" s="210">
        <f t="shared" si="0"/>
        <v>410000</v>
      </c>
    </row>
    <row r="13" spans="1:6" x14ac:dyDescent="0.2">
      <c r="A13" s="194" t="s">
        <v>42</v>
      </c>
      <c r="B13" s="215" t="s">
        <v>187</v>
      </c>
      <c r="C13" s="217">
        <v>6435000</v>
      </c>
      <c r="D13" s="189"/>
      <c r="E13" s="189"/>
      <c r="F13" s="210">
        <f t="shared" si="0"/>
        <v>6435000</v>
      </c>
    </row>
    <row r="14" spans="1:6" x14ac:dyDescent="0.2">
      <c r="A14" s="140" t="s">
        <v>39</v>
      </c>
      <c r="B14" s="214" t="s">
        <v>186</v>
      </c>
      <c r="C14" s="217">
        <v>30000</v>
      </c>
      <c r="D14" s="196"/>
      <c r="E14" s="196"/>
      <c r="F14" s="210">
        <f t="shared" si="0"/>
        <v>30000</v>
      </c>
    </row>
    <row r="15" spans="1:6" ht="13.5" thickBot="1" x14ac:dyDescent="0.25">
      <c r="A15" s="213" t="s">
        <v>37</v>
      </c>
      <c r="B15" s="212" t="s">
        <v>185</v>
      </c>
      <c r="C15" s="211">
        <v>100000</v>
      </c>
      <c r="D15" s="199"/>
      <c r="E15" s="199"/>
      <c r="F15" s="210">
        <f t="shared" si="0"/>
        <v>100000</v>
      </c>
    </row>
    <row r="16" spans="1:6" ht="13.5" thickBot="1" x14ac:dyDescent="0.25">
      <c r="A16" s="132" t="s">
        <v>34</v>
      </c>
      <c r="B16" s="209" t="s">
        <v>334</v>
      </c>
      <c r="C16" s="208">
        <f>C17+C22+C23+C24++C25+C26</f>
        <v>39977688</v>
      </c>
      <c r="D16" s="208">
        <f>D17+D22+D23+D24+D25+D26</f>
        <v>0</v>
      </c>
      <c r="E16" s="208">
        <f>E17+E22+E23+E24++E25+E26</f>
        <v>0</v>
      </c>
      <c r="F16" s="208">
        <f>F17+F22+F23+F24++F25+F26</f>
        <v>39977688</v>
      </c>
    </row>
    <row r="17" spans="1:6" ht="13.5" x14ac:dyDescent="0.25">
      <c r="A17" s="151" t="s">
        <v>31</v>
      </c>
      <c r="B17" s="207" t="s">
        <v>183</v>
      </c>
      <c r="C17" s="206">
        <v>24640856</v>
      </c>
      <c r="D17" s="79">
        <f>D18+D19+D20+D21</f>
        <v>0</v>
      </c>
      <c r="E17" s="79">
        <f>E18+E19+E20+E21</f>
        <v>0</v>
      </c>
      <c r="F17" s="206">
        <f>F18+F19+F20+F21</f>
        <v>24640856</v>
      </c>
    </row>
    <row r="18" spans="1:6" ht="13.5" x14ac:dyDescent="0.25">
      <c r="A18" s="194" t="s">
        <v>28</v>
      </c>
      <c r="B18" s="205" t="s">
        <v>182</v>
      </c>
      <c r="C18" s="206">
        <v>23734076</v>
      </c>
      <c r="D18" s="204"/>
      <c r="E18" s="198"/>
      <c r="F18" s="425">
        <f t="shared" ref="F18:F26" si="1">SUM(C18:E18)</f>
        <v>23734076</v>
      </c>
    </row>
    <row r="19" spans="1:6" x14ac:dyDescent="0.2">
      <c r="A19" s="194" t="s">
        <v>25</v>
      </c>
      <c r="B19" s="203" t="s">
        <v>181</v>
      </c>
      <c r="C19" s="79">
        <f>'[1]9.m.bev.ei'!D20</f>
        <v>0</v>
      </c>
      <c r="D19" s="142"/>
      <c r="E19" s="143"/>
      <c r="F19" s="191">
        <f t="shared" si="1"/>
        <v>0</v>
      </c>
    </row>
    <row r="20" spans="1:6" x14ac:dyDescent="0.2">
      <c r="A20" s="194" t="s">
        <v>22</v>
      </c>
      <c r="B20" s="203" t="s">
        <v>333</v>
      </c>
      <c r="C20" s="79">
        <v>906780</v>
      </c>
      <c r="D20" s="142"/>
      <c r="E20" s="143"/>
      <c r="F20" s="191">
        <f t="shared" si="1"/>
        <v>906780</v>
      </c>
    </row>
    <row r="21" spans="1:6" x14ac:dyDescent="0.2">
      <c r="A21" s="194" t="s">
        <v>19</v>
      </c>
      <c r="B21" s="202" t="s">
        <v>179</v>
      </c>
      <c r="C21" s="79"/>
      <c r="D21" s="189"/>
      <c r="E21" s="189"/>
      <c r="F21" s="191">
        <f t="shared" si="1"/>
        <v>0</v>
      </c>
    </row>
    <row r="22" spans="1:6" x14ac:dyDescent="0.2">
      <c r="A22" s="194" t="s">
        <v>16</v>
      </c>
      <c r="B22" s="200" t="s">
        <v>178</v>
      </c>
      <c r="C22" s="79">
        <f>'[1]9.m.bev.ei'!D23</f>
        <v>0</v>
      </c>
      <c r="D22" s="199"/>
      <c r="E22" s="198"/>
      <c r="F22" s="191">
        <f t="shared" si="1"/>
        <v>0</v>
      </c>
    </row>
    <row r="23" spans="1:6" x14ac:dyDescent="0.2">
      <c r="A23" s="194" t="s">
        <v>13</v>
      </c>
      <c r="B23" s="197" t="s">
        <v>177</v>
      </c>
      <c r="C23" s="79">
        <f>'[1]9.m.bev.ei'!D24</f>
        <v>0</v>
      </c>
      <c r="D23" s="196"/>
      <c r="E23" s="192"/>
      <c r="F23" s="191">
        <f t="shared" si="1"/>
        <v>0</v>
      </c>
    </row>
    <row r="24" spans="1:6" ht="13.5" customHeight="1" x14ac:dyDescent="0.2">
      <c r="A24" s="194" t="s">
        <v>10</v>
      </c>
      <c r="B24" s="193" t="s">
        <v>176</v>
      </c>
      <c r="C24" s="79">
        <v>14916832</v>
      </c>
      <c r="D24" s="192"/>
      <c r="E24" s="192"/>
      <c r="F24" s="191">
        <f t="shared" si="1"/>
        <v>14916832</v>
      </c>
    </row>
    <row r="25" spans="1:6" ht="13.5" customHeight="1" x14ac:dyDescent="0.2">
      <c r="A25" s="194" t="s">
        <v>7</v>
      </c>
      <c r="B25" s="195" t="s">
        <v>175</v>
      </c>
      <c r="C25" s="79">
        <f>'[1]9.m.bev.ei'!D26</f>
        <v>0</v>
      </c>
      <c r="D25" s="192"/>
      <c r="E25" s="192"/>
      <c r="F25" s="191">
        <f t="shared" si="1"/>
        <v>0</v>
      </c>
    </row>
    <row r="26" spans="1:6" ht="15" customHeight="1" thickBot="1" x14ac:dyDescent="0.25">
      <c r="A26" s="194" t="s">
        <v>4</v>
      </c>
      <c r="B26" s="193" t="s">
        <v>174</v>
      </c>
      <c r="C26" s="412">
        <v>420000</v>
      </c>
      <c r="D26" s="411"/>
      <c r="E26" s="411"/>
      <c r="F26" s="410">
        <f t="shared" si="1"/>
        <v>420000</v>
      </c>
    </row>
    <row r="27" spans="1:6" ht="6.75" customHeight="1" thickBot="1" x14ac:dyDescent="0.25">
      <c r="A27" s="132"/>
      <c r="B27" s="190"/>
      <c r="C27" s="156"/>
      <c r="D27" s="189"/>
      <c r="E27" s="189"/>
      <c r="F27" s="154"/>
    </row>
    <row r="28" spans="1:6" ht="13.5" thickBot="1" x14ac:dyDescent="0.25">
      <c r="A28" s="132" t="s">
        <v>3</v>
      </c>
      <c r="B28" s="188" t="s">
        <v>173</v>
      </c>
      <c r="C28" s="12">
        <f>C29+C34+C37</f>
        <v>24326361</v>
      </c>
      <c r="D28" s="187">
        <f>D29+D34+D37</f>
        <v>0</v>
      </c>
      <c r="E28" s="75">
        <f>E29+E34+E37</f>
        <v>0</v>
      </c>
      <c r="F28" s="133">
        <f>F29+F34+F37</f>
        <v>24326361</v>
      </c>
    </row>
    <row r="29" spans="1:6" x14ac:dyDescent="0.2">
      <c r="A29" s="151" t="s">
        <v>2</v>
      </c>
      <c r="B29" s="186" t="s">
        <v>172</v>
      </c>
      <c r="C29" s="87">
        <f>C30+C32+C33+C31</f>
        <v>0</v>
      </c>
      <c r="D29" s="185">
        <f>D30+D32+D33+D31</f>
        <v>0</v>
      </c>
      <c r="E29" s="184">
        <f>E30+E32+E33+E31</f>
        <v>0</v>
      </c>
      <c r="F29" s="184">
        <f>F30+F32+F33+F31</f>
        <v>0</v>
      </c>
    </row>
    <row r="30" spans="1:6" x14ac:dyDescent="0.2">
      <c r="A30" s="140" t="s">
        <v>109</v>
      </c>
      <c r="B30" s="164" t="s">
        <v>171</v>
      </c>
      <c r="C30" s="167">
        <f>'[1]nem kell7'!F29</f>
        <v>0</v>
      </c>
      <c r="D30" s="161"/>
      <c r="E30" s="167">
        <f>'[1]nem kell8'!E28</f>
        <v>0</v>
      </c>
      <c r="F30" s="161">
        <f>SUM(C30:E30)</f>
        <v>0</v>
      </c>
    </row>
    <row r="31" spans="1:6" x14ac:dyDescent="0.2">
      <c r="A31" s="140" t="s">
        <v>107</v>
      </c>
      <c r="B31" s="180" t="s">
        <v>170</v>
      </c>
      <c r="C31" s="86">
        <f>'[1]9.m.bev.ei'!D32</f>
        <v>0</v>
      </c>
      <c r="D31" s="183"/>
      <c r="E31" s="86"/>
      <c r="F31" s="161">
        <f>SUM(C31:E31)</f>
        <v>0</v>
      </c>
    </row>
    <row r="32" spans="1:6" ht="24" customHeight="1" x14ac:dyDescent="0.2">
      <c r="A32" s="140" t="s">
        <v>105</v>
      </c>
      <c r="B32" s="182" t="s">
        <v>169</v>
      </c>
      <c r="C32" s="27">
        <v>0</v>
      </c>
      <c r="D32" s="181">
        <v>0</v>
      </c>
      <c r="E32" s="27"/>
      <c r="F32" s="161">
        <f>SUM(C32:E32)</f>
        <v>0</v>
      </c>
    </row>
    <row r="33" spans="1:6" x14ac:dyDescent="0.2">
      <c r="A33" s="140" t="s">
        <v>103</v>
      </c>
      <c r="B33" s="180" t="s">
        <v>168</v>
      </c>
      <c r="C33" s="69">
        <f>'[1]nem kell7'!F32</f>
        <v>0</v>
      </c>
      <c r="D33" s="175">
        <f>'[1]9.m.bev.ei'!D34</f>
        <v>0</v>
      </c>
      <c r="E33" s="69"/>
      <c r="F33" s="161">
        <f>SUM(C33:E33)</f>
        <v>0</v>
      </c>
    </row>
    <row r="34" spans="1:6" ht="13.5" x14ac:dyDescent="0.25">
      <c r="A34" s="140" t="s">
        <v>101</v>
      </c>
      <c r="B34" s="179" t="s">
        <v>167</v>
      </c>
      <c r="C34" s="422">
        <v>24326361</v>
      </c>
      <c r="D34" s="178">
        <f>D35+D36+D37+D38+D39+D40</f>
        <v>0</v>
      </c>
      <c r="E34" s="177">
        <f>E35+E36+E37+E38+E39+E40</f>
        <v>0</v>
      </c>
      <c r="F34" s="422">
        <v>24326361</v>
      </c>
    </row>
    <row r="35" spans="1:6" x14ac:dyDescent="0.2">
      <c r="A35" s="140" t="s">
        <v>99</v>
      </c>
      <c r="B35" s="176" t="s">
        <v>166</v>
      </c>
      <c r="C35" s="69"/>
      <c r="D35" s="175"/>
      <c r="E35" s="69"/>
      <c r="F35" s="161">
        <f t="shared" ref="F35:F40" si="2">SUM(C35:E35)</f>
        <v>0</v>
      </c>
    </row>
    <row r="36" spans="1:6" x14ac:dyDescent="0.2">
      <c r="A36" s="140" t="s">
        <v>165</v>
      </c>
      <c r="B36" s="174" t="s">
        <v>164</v>
      </c>
      <c r="C36" s="172">
        <f>'[1]nem kell4'!C34</f>
        <v>0</v>
      </c>
      <c r="D36" s="173"/>
      <c r="E36" s="172"/>
      <c r="F36" s="161">
        <f t="shared" si="2"/>
        <v>0</v>
      </c>
    </row>
    <row r="37" spans="1:6" x14ac:dyDescent="0.2">
      <c r="A37" s="140" t="s">
        <v>95</v>
      </c>
      <c r="B37" s="168" t="s">
        <v>163</v>
      </c>
      <c r="C37" s="170"/>
      <c r="D37" s="171"/>
      <c r="E37" s="170"/>
      <c r="F37" s="161">
        <f t="shared" si="2"/>
        <v>0</v>
      </c>
    </row>
    <row r="38" spans="1:6" x14ac:dyDescent="0.2">
      <c r="A38" s="140" t="s">
        <v>93</v>
      </c>
      <c r="B38" s="164" t="s">
        <v>162</v>
      </c>
      <c r="C38" s="167"/>
      <c r="D38" s="169">
        <f>'[1]nem kell5'!F18</f>
        <v>0</v>
      </c>
      <c r="E38" s="77"/>
      <c r="F38" s="161">
        <f t="shared" si="2"/>
        <v>0</v>
      </c>
    </row>
    <row r="39" spans="1:6" x14ac:dyDescent="0.2">
      <c r="A39" s="140" t="s">
        <v>91</v>
      </c>
      <c r="B39" s="168" t="s">
        <v>161</v>
      </c>
      <c r="C39" s="167"/>
      <c r="D39" s="166">
        <f>'[1]9.m.bev.ei'!D40</f>
        <v>0</v>
      </c>
      <c r="E39" s="165"/>
      <c r="F39" s="161">
        <f t="shared" si="2"/>
        <v>0</v>
      </c>
    </row>
    <row r="40" spans="1:6" ht="13.5" thickBot="1" x14ac:dyDescent="0.25">
      <c r="A40" s="140" t="s">
        <v>89</v>
      </c>
      <c r="B40" s="164" t="s">
        <v>160</v>
      </c>
      <c r="C40" s="162">
        <f>'[1]nem kell5'!E32</f>
        <v>0</v>
      </c>
      <c r="D40" s="163"/>
      <c r="E40" s="162"/>
      <c r="F40" s="161">
        <f t="shared" si="2"/>
        <v>0</v>
      </c>
    </row>
    <row r="41" spans="1:6" ht="27.75" customHeight="1" thickBot="1" x14ac:dyDescent="0.25">
      <c r="A41" s="132" t="s">
        <v>87</v>
      </c>
      <c r="B41" s="160" t="s">
        <v>159</v>
      </c>
      <c r="C41" s="159">
        <f>C7+C28</f>
        <v>72533049</v>
      </c>
      <c r="D41" s="159">
        <f>D7+D28</f>
        <v>0</v>
      </c>
      <c r="E41" s="159">
        <f>E7+E28</f>
        <v>0</v>
      </c>
      <c r="F41" s="159">
        <f>F7+F28</f>
        <v>72533049</v>
      </c>
    </row>
    <row r="42" spans="1:6" ht="7.5" customHeight="1" thickBot="1" x14ac:dyDescent="0.25">
      <c r="A42" s="132"/>
      <c r="B42" s="157"/>
      <c r="C42" s="156"/>
      <c r="D42" s="155"/>
      <c r="E42" s="155"/>
      <c r="F42" s="154"/>
    </row>
    <row r="43" spans="1:6" ht="13.5" thickBot="1" x14ac:dyDescent="0.25">
      <c r="A43" s="132" t="s">
        <v>85</v>
      </c>
      <c r="B43" s="153" t="s">
        <v>158</v>
      </c>
      <c r="C43" s="152"/>
      <c r="D43" s="152"/>
      <c r="E43" s="152"/>
      <c r="F43" s="152"/>
    </row>
    <row r="44" spans="1:6" ht="12.75" customHeight="1" x14ac:dyDescent="0.2">
      <c r="A44" s="151" t="s">
        <v>83</v>
      </c>
      <c r="B44" s="150" t="s">
        <v>157</v>
      </c>
      <c r="C44" s="149"/>
      <c r="D44" s="148"/>
      <c r="E44" s="148"/>
      <c r="F44" s="147"/>
    </row>
    <row r="45" spans="1:6" ht="15.75" customHeight="1" x14ac:dyDescent="0.25">
      <c r="A45" s="140" t="s">
        <v>81</v>
      </c>
      <c r="B45" s="144" t="s">
        <v>156</v>
      </c>
      <c r="C45" s="433">
        <v>12954233</v>
      </c>
      <c r="D45" s="142">
        <v>0</v>
      </c>
      <c r="E45" s="142"/>
      <c r="F45" s="145">
        <f>C45+D45+E45</f>
        <v>12954233</v>
      </c>
    </row>
    <row r="46" spans="1:6" ht="14.25" customHeight="1" x14ac:dyDescent="0.25">
      <c r="A46" s="140" t="s">
        <v>79</v>
      </c>
      <c r="B46" s="144" t="s">
        <v>155</v>
      </c>
      <c r="C46" s="433">
        <v>32670377</v>
      </c>
      <c r="D46" s="142"/>
      <c r="E46" s="142"/>
      <c r="F46" s="145">
        <f>C46+D46+E46</f>
        <v>32670377</v>
      </c>
    </row>
    <row r="47" spans="1:6" ht="15" customHeight="1" x14ac:dyDescent="0.2">
      <c r="A47" s="140" t="s">
        <v>77</v>
      </c>
      <c r="B47" s="144" t="s">
        <v>154</v>
      </c>
      <c r="C47" s="143"/>
      <c r="D47" s="142"/>
      <c r="E47" s="142"/>
      <c r="F47" s="141">
        <f>SUM(C47:E47)</f>
        <v>0</v>
      </c>
    </row>
    <row r="48" spans="1:6" x14ac:dyDescent="0.2">
      <c r="A48" s="140" t="s">
        <v>153</v>
      </c>
      <c r="B48" s="84" t="s">
        <v>152</v>
      </c>
      <c r="C48" s="143"/>
      <c r="D48" s="142"/>
      <c r="E48" s="142"/>
      <c r="F48" s="141"/>
    </row>
    <row r="49" spans="1:6" x14ac:dyDescent="0.2">
      <c r="A49" s="140" t="s">
        <v>151</v>
      </c>
      <c r="B49" s="83" t="s">
        <v>150</v>
      </c>
      <c r="C49" s="143"/>
      <c r="D49" s="142"/>
      <c r="E49" s="142"/>
      <c r="F49" s="141"/>
    </row>
    <row r="50" spans="1:6" x14ac:dyDescent="0.2">
      <c r="A50" s="140" t="s">
        <v>149</v>
      </c>
      <c r="B50" s="82" t="s">
        <v>148</v>
      </c>
      <c r="C50" s="143"/>
      <c r="D50" s="142"/>
      <c r="E50" s="142"/>
      <c r="F50" s="141">
        <f>SUM(C50:E50)</f>
        <v>0</v>
      </c>
    </row>
    <row r="51" spans="1:6" ht="13.5" thickBot="1" x14ac:dyDescent="0.25">
      <c r="A51" s="140" t="s">
        <v>147</v>
      </c>
      <c r="B51" s="139" t="s">
        <v>146</v>
      </c>
      <c r="C51" s="138">
        <f>[1]n.k!E10+[1]n.k!F10+[1]n.k!G10+[1]n.k!H10+[1]n.k!I10+[1]n.k!J10+[1]n.k!K10</f>
        <v>0</v>
      </c>
      <c r="D51" s="137"/>
      <c r="E51" s="137"/>
      <c r="F51" s="136">
        <f>SUM(C51:E51)</f>
        <v>0</v>
      </c>
    </row>
    <row r="52" spans="1:6" ht="13.5" thickBot="1" x14ac:dyDescent="0.25">
      <c r="A52" s="135" t="s">
        <v>145</v>
      </c>
      <c r="B52" s="134" t="s">
        <v>144</v>
      </c>
      <c r="C52" s="75">
        <f>SUM(C44:C51)</f>
        <v>45624610</v>
      </c>
      <c r="D52" s="75">
        <f>SUM(D44:D51)</f>
        <v>0</v>
      </c>
      <c r="E52" s="75">
        <f>SUM(E44:E51)</f>
        <v>0</v>
      </c>
      <c r="F52" s="133">
        <f>SUM(F44:F51)</f>
        <v>45624610</v>
      </c>
    </row>
    <row r="53" spans="1:6" ht="13.5" thickBot="1" x14ac:dyDescent="0.25">
      <c r="A53" s="132" t="s">
        <v>79</v>
      </c>
      <c r="B53" s="131" t="s">
        <v>143</v>
      </c>
      <c r="C53" s="130">
        <f>C41+C52</f>
        <v>118157659</v>
      </c>
      <c r="D53" s="130">
        <f>D41+D52</f>
        <v>0</v>
      </c>
      <c r="E53" s="130">
        <f>E41+E52</f>
        <v>0</v>
      </c>
      <c r="F53" s="129">
        <f>F41+F52</f>
        <v>118157659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1.m.mérleg</vt:lpstr>
      <vt:lpstr>2.m.kiadási ei</vt:lpstr>
      <vt:lpstr>3.m.bev.össz</vt:lpstr>
      <vt:lpstr>4.műk.támog.</vt:lpstr>
      <vt:lpstr>5.m.bev.-kia.m</vt:lpstr>
      <vt:lpstr>6 mell. ei.felh.üt.</vt:lpstr>
      <vt:lpstr>7. pevált</vt:lpstr>
      <vt:lpstr>8.mbev mego</vt:lpstr>
      <vt:lpstr>Munka9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admin2</cp:lastModifiedBy>
  <cp:lastPrinted>2020-02-17T08:34:45Z</cp:lastPrinted>
  <dcterms:created xsi:type="dcterms:W3CDTF">2019-10-03T14:27:18Z</dcterms:created>
  <dcterms:modified xsi:type="dcterms:W3CDTF">2020-02-17T08:35:34Z</dcterms:modified>
</cp:coreProperties>
</file>