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11.29\egységes\"/>
    </mc:Choice>
  </mc:AlternateContent>
  <bookViews>
    <workbookView xWindow="0" yWindow="0" windowWidth="28800" windowHeight="1191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213" i="1" l="1"/>
  <c r="D11" i="1"/>
  <c r="D10" i="1" l="1"/>
  <c r="D9" i="1" l="1"/>
  <c r="D8" i="1"/>
  <c r="D7" i="1"/>
  <c r="D6" i="1" l="1"/>
  <c r="C229" i="1"/>
  <c r="C205" i="1"/>
  <c r="C77" i="1"/>
  <c r="C43" i="1"/>
  <c r="C10" i="1"/>
  <c r="C12" i="1"/>
  <c r="D77" i="1" l="1"/>
  <c r="D229" i="1" l="1"/>
  <c r="D205" i="1"/>
  <c r="D43" i="1"/>
  <c r="D12" i="1" l="1"/>
  <c r="E263" i="1" l="1"/>
  <c r="E264" i="1"/>
  <c r="E266" i="1"/>
  <c r="E267" i="1"/>
  <c r="E268" i="1"/>
  <c r="E269" i="1"/>
  <c r="E270" i="1"/>
  <c r="E271" i="1"/>
  <c r="E272" i="1"/>
  <c r="E273" i="1"/>
  <c r="E274" i="1"/>
  <c r="E276" i="1"/>
  <c r="E277" i="1"/>
  <c r="E278" i="1"/>
  <c r="E279" i="1"/>
  <c r="E280" i="1"/>
  <c r="E281" i="1"/>
  <c r="E282" i="1"/>
  <c r="E283" i="1"/>
  <c r="E284" i="1"/>
  <c r="E285" i="1"/>
  <c r="E286" i="1"/>
  <c r="E262" i="1"/>
  <c r="E237" i="1"/>
  <c r="E238" i="1"/>
  <c r="E240" i="1"/>
  <c r="E241" i="1"/>
  <c r="E242" i="1"/>
  <c r="E243" i="1"/>
  <c r="E244" i="1"/>
  <c r="E245" i="1"/>
  <c r="E246" i="1"/>
  <c r="E247" i="1"/>
  <c r="E248" i="1"/>
  <c r="E250" i="1"/>
  <c r="E251" i="1"/>
  <c r="E252" i="1"/>
  <c r="E253" i="1"/>
  <c r="E254" i="1"/>
  <c r="E255" i="1"/>
  <c r="E256" i="1"/>
  <c r="E257" i="1"/>
  <c r="E258" i="1"/>
  <c r="E259" i="1"/>
  <c r="E260" i="1"/>
  <c r="E236" i="1"/>
  <c r="E233" i="1"/>
  <c r="E234" i="1"/>
  <c r="E228" i="1"/>
  <c r="E230" i="1"/>
  <c r="E231" i="1"/>
  <c r="E198" i="1"/>
  <c r="E199" i="1"/>
  <c r="E200" i="1"/>
  <c r="E202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8" i="1"/>
  <c r="E219" i="1"/>
  <c r="E220" i="1"/>
  <c r="E221" i="1"/>
  <c r="E222" i="1"/>
  <c r="E223" i="1"/>
  <c r="E224" i="1"/>
  <c r="E225" i="1"/>
  <c r="E197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5" i="1"/>
  <c r="E122" i="1"/>
  <c r="E123" i="1"/>
  <c r="E124" i="1"/>
  <c r="E125" i="1"/>
  <c r="E126" i="1"/>
  <c r="E127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2" i="1"/>
  <c r="E153" i="1"/>
  <c r="E154" i="1"/>
  <c r="E155" i="1"/>
  <c r="E157" i="1"/>
  <c r="E158" i="1"/>
  <c r="E159" i="1"/>
  <c r="E160" i="1"/>
  <c r="E162" i="1"/>
  <c r="E163" i="1"/>
  <c r="E164" i="1"/>
  <c r="E165" i="1"/>
  <c r="E166" i="1"/>
  <c r="E167" i="1"/>
  <c r="E168" i="1"/>
  <c r="E169" i="1"/>
  <c r="E86" i="1"/>
  <c r="E87" i="1"/>
  <c r="E8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D15" i="1"/>
  <c r="D26" i="1"/>
  <c r="D37" i="1"/>
  <c r="D51" i="1"/>
  <c r="D62" i="1"/>
  <c r="D73" i="1"/>
  <c r="D85" i="1"/>
  <c r="D89" i="1"/>
  <c r="D99" i="1"/>
  <c r="D109" i="1"/>
  <c r="D114" i="1"/>
  <c r="D128" i="1"/>
  <c r="D151" i="1"/>
  <c r="D156" i="1"/>
  <c r="D161" i="1"/>
  <c r="D180" i="1"/>
  <c r="D201" i="1"/>
  <c r="D203" i="1"/>
  <c r="D217" i="1"/>
  <c r="D232" i="1"/>
  <c r="D239" i="1"/>
  <c r="D249" i="1"/>
  <c r="D265" i="1"/>
  <c r="D275" i="1"/>
  <c r="D48" i="1" l="1"/>
  <c r="E12" i="1"/>
  <c r="D179" i="1"/>
  <c r="D226" i="1"/>
  <c r="D287" i="1"/>
  <c r="D261" i="1"/>
  <c r="D235" i="1"/>
  <c r="D98" i="1"/>
  <c r="D84" i="1"/>
  <c r="C180" i="1"/>
  <c r="E180" i="1" s="1"/>
  <c r="D196" i="1" l="1"/>
  <c r="D288" i="1" s="1"/>
  <c r="C275" i="1"/>
  <c r="E275" i="1" s="1"/>
  <c r="C265" i="1"/>
  <c r="E265" i="1" s="1"/>
  <c r="E287" i="1" s="1"/>
  <c r="C249" i="1"/>
  <c r="E249" i="1" s="1"/>
  <c r="C239" i="1"/>
  <c r="E239" i="1" s="1"/>
  <c r="C232" i="1"/>
  <c r="E232" i="1" s="1"/>
  <c r="E229" i="1"/>
  <c r="C227" i="1"/>
  <c r="E227" i="1" s="1"/>
  <c r="C217" i="1"/>
  <c r="E217" i="1" s="1"/>
  <c r="C203" i="1"/>
  <c r="E203" i="1" s="1"/>
  <c r="C201" i="1"/>
  <c r="E201" i="1" s="1"/>
  <c r="C161" i="1"/>
  <c r="E161" i="1" s="1"/>
  <c r="C156" i="1"/>
  <c r="E156" i="1" s="1"/>
  <c r="C151" i="1"/>
  <c r="E151" i="1" s="1"/>
  <c r="C128" i="1"/>
  <c r="E128" i="1" s="1"/>
  <c r="C114" i="1"/>
  <c r="E114" i="1" s="1"/>
  <c r="C109" i="1"/>
  <c r="E109" i="1" s="1"/>
  <c r="C99" i="1"/>
  <c r="E99" i="1" s="1"/>
  <c r="C89" i="1"/>
  <c r="E89" i="1" s="1"/>
  <c r="C85" i="1"/>
  <c r="E85" i="1" s="1"/>
  <c r="C73" i="1"/>
  <c r="E73" i="1" s="1"/>
  <c r="C62" i="1"/>
  <c r="E62" i="1" s="1"/>
  <c r="C51" i="1"/>
  <c r="E51" i="1" s="1"/>
  <c r="C37" i="1"/>
  <c r="E37" i="1" s="1"/>
  <c r="C26" i="1"/>
  <c r="E26" i="1" s="1"/>
  <c r="C15" i="1"/>
  <c r="E15" i="1" s="1"/>
  <c r="E226" i="1" l="1"/>
  <c r="E84" i="1"/>
  <c r="E179" i="1"/>
  <c r="E261" i="1"/>
  <c r="E48" i="1"/>
  <c r="E98" i="1"/>
  <c r="E235" i="1"/>
  <c r="C226" i="1"/>
  <c r="C84" i="1"/>
  <c r="C98" i="1"/>
  <c r="C179" i="1"/>
  <c r="C235" i="1"/>
  <c r="C261" i="1"/>
  <c r="C287" i="1"/>
  <c r="C48" i="1"/>
  <c r="E196" i="1" l="1"/>
  <c r="E288" i="1" s="1"/>
  <c r="C196" i="1"/>
  <c r="C288" i="1" s="1"/>
</calcChain>
</file>

<file path=xl/sharedStrings.xml><?xml version="1.0" encoding="utf-8"?>
<sst xmlns="http://schemas.openxmlformats.org/spreadsheetml/2006/main" count="569" uniqueCount="569">
  <si>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</si>
  <si>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</si>
  <si>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</si>
  <si>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</si>
  <si>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</si>
  <si>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</si>
  <si>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</si>
  <si>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</si>
  <si>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</si>
  <si>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</si>
  <si>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</si>
  <si>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</si>
  <si>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</si>
  <si>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</si>
  <si>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</si>
  <si>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</si>
  <si>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</si>
  <si>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</si>
  <si>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</si>
  <si>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</si>
  <si>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</si>
  <si>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</si>
  <si>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</si>
  <si>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</si>
  <si>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</si>
  <si>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</si>
  <si>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</si>
  <si>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</si>
  <si>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</si>
  <si>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</si>
  <si>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</si>
  <si>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</si>
  <si>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</si>
  <si>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</si>
  <si>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</si>
  <si>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</si>
  <si>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</si>
  <si>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</si>
  <si>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</si>
  <si>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</si>
  <si>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</si>
  <si>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</si>
  <si>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</si>
  <si>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</si>
  <si>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</si>
  <si>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</si>
  <si>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</si>
  <si>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</si>
  <si>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</si>
  <si>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</si>
  <si>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</si>
  <si>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</si>
  <si>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</si>
  <si>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</si>
  <si>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</si>
  <si>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</si>
  <si>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</si>
  <si>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</si>
  <si>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</si>
  <si>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</si>
  <si>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</si>
  <si>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</si>
  <si>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</si>
  <si>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</si>
  <si>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</si>
  <si>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</si>
  <si>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</si>
  <si>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</si>
  <si>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</si>
  <si>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</si>
  <si>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</si>
  <si>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</si>
  <si>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</si>
  <si>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</si>
  <si>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</si>
  <si>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</si>
  <si>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</si>
  <si>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</si>
  <si>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</si>
  <si>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</si>
  <si>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</si>
  <si>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</si>
  <si>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</si>
  <si>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</si>
  <si>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</si>
  <si>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</si>
  <si>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</si>
  <si>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</si>
  <si>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</si>
  <si>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</si>
  <si>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</si>
  <si>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</si>
  <si>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</si>
  <si>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</si>
  <si>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</si>
  <si>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</si>
  <si>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</si>
  <si>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</si>
  <si>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</si>
  <si>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</si>
  <si>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</si>
  <si>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</si>
  <si>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</si>
  <si>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</si>
  <si>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</si>
  <si>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</si>
  <si>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</si>
  <si>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</si>
  <si>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</si>
  <si>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</si>
  <si>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</si>
  <si>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</si>
  <si>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</si>
  <si>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</si>
  <si>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</si>
  <si>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</si>
  <si>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</si>
  <si>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</si>
  <si>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</si>
  <si>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</si>
  <si>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</si>
  <si>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</si>
  <si>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</si>
  <si>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</si>
  <si>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</si>
  <si>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</si>
  <si>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</si>
  <si>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</si>
  <si>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</si>
  <si>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</si>
  <si>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</si>
  <si>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</si>
  <si>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</si>
  <si>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</si>
  <si>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</si>
  <si>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</si>
  <si>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</si>
  <si>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</si>
  <si>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</si>
  <si>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</si>
  <si>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</si>
  <si>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</si>
  <si>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</si>
  <si>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</si>
  <si>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</si>
  <si>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</si>
  <si>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</si>
  <si>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</si>
  <si>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</si>
  <si>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</si>
  <si>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</si>
  <si>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</si>
  <si>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</si>
  <si>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</si>
  <si>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</si>
  <si>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</si>
  <si>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</si>
  <si>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</si>
  <si>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</si>
  <si>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</si>
  <si>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</si>
  <si>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</si>
  <si>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</si>
  <si>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</si>
  <si>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</si>
  <si>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</si>
  <si>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</si>
  <si>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</si>
  <si>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</si>
  <si>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</si>
  <si>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</si>
  <si>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</si>
  <si>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</si>
  <si>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</si>
  <si>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</si>
  <si>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</si>
  <si>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</si>
  <si>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</si>
  <si>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</si>
  <si>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</si>
  <si>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</si>
  <si>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</si>
  <si>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</si>
  <si>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</si>
  <si>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</si>
  <si>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</si>
  <si>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</si>
  <si>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</si>
  <si>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</si>
  <si>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</si>
  <si>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</si>
  <si>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</si>
  <si>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</si>
  <si>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</si>
  <si>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</si>
  <si>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</si>
  <si>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</si>
  <si>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</si>
  <si>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</si>
  <si>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</si>
  <si>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</si>
  <si>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</si>
  <si>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</si>
  <si>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</si>
  <si>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</si>
  <si>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</si>
  <si>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</si>
  <si>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</si>
  <si>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</si>
  <si>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</si>
  <si>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</si>
  <si>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</si>
  <si>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</si>
  <si>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</si>
  <si>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</si>
  <si>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</si>
  <si>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</si>
  <si>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</si>
  <si>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</si>
  <si>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</si>
  <si>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</si>
  <si>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</si>
  <si>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</si>
  <si>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</si>
  <si>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</si>
  <si>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</si>
  <si>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</si>
  <si>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</si>
  <si>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</si>
  <si>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</si>
  <si>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</si>
  <si>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</si>
  <si>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</si>
  <si>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</si>
  <si>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</si>
  <si>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</si>
  <si>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</si>
  <si>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</si>
  <si>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</si>
  <si>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</si>
  <si>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</si>
  <si>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</si>
  <si>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</si>
  <si>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</si>
  <si>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</si>
  <si>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</si>
  <si>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</si>
  <si>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</si>
  <si>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</si>
  <si>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</si>
  <si>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</si>
  <si>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</si>
  <si>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</si>
  <si>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</si>
  <si>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</si>
  <si>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</si>
  <si>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</si>
  <si>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</si>
  <si>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</si>
  <si>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</si>
  <si>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</si>
  <si>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</si>
  <si>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</si>
  <si>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</si>
  <si>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</si>
  <si>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</si>
  <si>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</si>
  <si>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</si>
  <si>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</si>
  <si>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</si>
  <si>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</si>
  <si>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</si>
  <si>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</si>
  <si>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</si>
  <si>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</si>
  <si>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</si>
  <si>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</si>
  <si>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</si>
  <si>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</si>
  <si>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</si>
  <si>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</si>
  <si>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</si>
  <si>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</si>
  <si>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</si>
  <si>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</si>
  <si>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</si>
  <si>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</si>
  <si>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</si>
  <si>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</si>
  <si>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</si>
  <si>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</si>
  <si>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</si>
  <si>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</si>
  <si>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</si>
  <si>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</si>
  <si>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</si>
  <si>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</si>
  <si>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</si>
  <si>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</si>
  <si>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</si>
  <si>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</si>
  <si>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</si>
  <si>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</si>
  <si>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</si>
  <si>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</si>
  <si>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</si>
  <si>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</si>
  <si>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</si>
  <si>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</si>
  <si>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</si>
  <si>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</si>
  <si>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</si>
  <si>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</si>
  <si>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</si>
  <si>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</si>
  <si>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</si>
  <si>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</si>
  <si>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</si>
  <si>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</si>
  <si>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</si>
  <si>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</si>
  <si>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</si>
  <si>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</si>
  <si>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</si>
  <si>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</si>
  <si>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</si>
  <si>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</si>
  <si>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</si>
  <si>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</si>
  <si>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</si>
  <si>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</si>
  <si>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</si>
  <si>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</si>
  <si>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</si>
  <si>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</si>
  <si>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</si>
  <si>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</si>
  <si>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</si>
  <si>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</si>
  <si>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</si>
  <si>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</si>
  <si>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</si>
  <si>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</si>
  <si>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</si>
  <si>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</si>
  <si>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</si>
  <si>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</si>
  <si>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</si>
  <si>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</si>
  <si>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</si>
  <si>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</si>
  <si>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</si>
  <si>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</si>
  <si>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</si>
  <si>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</si>
  <si>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</si>
  <si>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</si>
  <si>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</si>
  <si>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</si>
  <si>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</si>
  <si>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</si>
  <si>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</si>
  <si>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</si>
  <si>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</si>
  <si>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</si>
  <si>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</si>
  <si>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</si>
  <si>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</si>
  <si>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</si>
  <si>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</si>
  <si>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</si>
  <si>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</si>
  <si>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</si>
  <si>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</si>
  <si>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</si>
  <si>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</si>
  <si>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</si>
  <si>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</si>
  <si>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</si>
  <si>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</si>
  <si>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</si>
  <si>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</si>
  <si>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</si>
  <si>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</si>
  <si>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</si>
  <si>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</si>
  <si>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</si>
  <si>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</si>
  <si>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</si>
  <si>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</si>
  <si>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</si>
  <si>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</si>
  <si>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</si>
  <si>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</si>
  <si>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</si>
  <si>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</si>
  <si>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</si>
  <si>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</si>
  <si>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</si>
  <si>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</si>
  <si>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</si>
  <si>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</si>
  <si>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</si>
  <si>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</si>
  <si>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</si>
  <si>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</si>
  <si>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</si>
  <si>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</si>
  <si>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</si>
  <si>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</si>
  <si>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</si>
  <si>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</si>
  <si>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</si>
  <si>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</si>
  <si>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</si>
  <si>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</si>
  <si>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</si>
  <si>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</si>
  <si>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</si>
  <si>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</si>
  <si>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</si>
  <si>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</si>
  <si>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</si>
  <si>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</si>
  <si>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</si>
  <si>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</si>
  <si>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</si>
  <si>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</si>
  <si>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</si>
  <si>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</si>
  <si>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</si>
  <si>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</si>
  <si>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</si>
  <si>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</si>
  <si>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</si>
  <si>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</si>
  <si>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</si>
  <si>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</si>
  <si>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</si>
  <si>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</si>
  <si>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</si>
  <si>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</si>
  <si>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</si>
  <si>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</si>
  <si>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</si>
  <si>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</si>
  <si>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</si>
  <si>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</si>
  <si>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</si>
  <si>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</si>
  <si>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</si>
  <si>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</si>
  <si>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</si>
  <si>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</si>
  <si>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</si>
  <si>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</si>
  <si>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</si>
  <si>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</si>
  <si>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</si>
  <si>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</si>
  <si>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</si>
  <si>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</si>
  <si>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</si>
  <si>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</si>
  <si>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</si>
  <si>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</si>
  <si>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</si>
  <si>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</si>
  <si>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</si>
  <si>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</si>
  <si>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</si>
  <si>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</si>
  <si>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</si>
  <si>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</si>
  <si>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</si>
  <si>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</si>
  <si>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</si>
  <si>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</si>
  <si>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</si>
  <si>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</si>
  <si>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</si>
  <si>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</si>
  <si>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</si>
  <si>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</si>
  <si>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</si>
  <si>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</si>
  <si>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</si>
  <si>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</si>
  <si>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</si>
  <si>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</si>
  <si>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</si>
  <si>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</si>
  <si>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</si>
  <si>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</si>
  <si>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</si>
  <si>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</si>
  <si>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</si>
  <si>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</si>
  <si>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</si>
  <si>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</si>
  <si>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</si>
  <si>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</si>
  <si>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</si>
  <si>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</si>
  <si>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</si>
  <si>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</si>
  <si>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</si>
  <si>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</si>
  <si>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</si>
  <si>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</si>
  <si>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</si>
  <si>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</si>
  <si>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</si>
  <si>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</si>
  <si>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</si>
  <si>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</si>
  <si>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</si>
  <si>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</si>
  <si>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</si>
  <si>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</si>
  <si>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</si>
  <si>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</si>
  <si>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</si>
  <si>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</si>
  <si>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</si>
  <si>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</si>
  <si>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</si>
  <si>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</si>
  <si>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</si>
  <si>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</si>
  <si>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</si>
  <si>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</si>
  <si>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</si>
  <si>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</si>
  <si>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</si>
  <si>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</si>
  <si>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</si>
  <si>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</si>
  <si>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</si>
  <si>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</si>
  <si>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</si>
  <si>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</si>
  <si>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</si>
  <si>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</si>
  <si>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</si>
  <si>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</si>
  <si>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</si>
  <si>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</si>
  <si>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</si>
  <si>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</si>
  <si>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</si>
  <si>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</si>
  <si>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</si>
  <si>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</si>
  <si>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</si>
  <si>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</si>
  <si>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</si>
  <si>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</si>
  <si>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forintban</t>
  </si>
  <si>
    <t>Módosított előirányzat</t>
  </si>
  <si>
    <t>Eltérés</t>
  </si>
  <si>
    <t>a 2/2017. (II.14.)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</si>
  <si>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9,10,11</t>
    </r>
  </si>
  <si>
    <t>Hatályos: 2017. április 21. napjtól.</t>
  </si>
  <si>
    <t>Hatályos: 2017. augusztus 18. napjától.</t>
  </si>
  <si>
    <t>Hatályos: 2017. december 01. napjától.</t>
  </si>
  <si>
    <r>
      <rPr>
        <vertAlign val="superscript"/>
        <sz val="8"/>
        <rFont val="Times New Roman"/>
        <family val="1"/>
        <charset val="238"/>
      </rPr>
      <t xml:space="preserve">10 </t>
    </r>
    <r>
      <rPr>
        <sz val="8"/>
        <rFont val="Times New Roman"/>
        <family val="1"/>
        <charset val="238"/>
      </rPr>
      <t>A 14/2017. (VIII.17.)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</si>
  <si>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9</t>
    </r>
    <r>
      <rPr>
        <sz val="8"/>
        <rFont val="Times New Roman"/>
        <family val="1"/>
        <charset val="238"/>
      </rPr>
      <t xml:space="preserve"> A 7/2017. (IV.20.) önkormányzati rendelet 4. §-ának megfelelően megállapított szöveg.</t>
    </r>
  </si>
  <si>
    <r>
      <rPr>
        <vertAlign val="superscript"/>
        <sz val="8"/>
        <rFont val="Times New Roman"/>
        <family val="1"/>
        <charset val="238"/>
      </rPr>
      <t xml:space="preserve">11 </t>
    </r>
    <r>
      <rPr>
        <sz val="8"/>
        <rFont val="Times New Roman"/>
        <family val="1"/>
        <charset val="238"/>
      </rPr>
      <t>A 18/2017. (XI.30.)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</si>
</sst>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abSelected="1" topLeftCell="A48" zoomScale="130" zoomScaleNormal="130" workbookViewId="0">
      <selection activeCell="A122" sqref="A122:E122"/>
    </sheetView>
  </sheetViews>
  <sheetFormatPr defaultRowHeight="12.75" x14ac:dyDescent="0.2"/>
  <cols>
    <col min="1" max="1" width="5.140625" style="12" customWidth="1"/>
    <col min="2" max="2" width="58.7109375" style="2" customWidth="1"/>
    <col min="3" max="3" width="12.140625" style="12" customWidth="1"/>
    <col min="4" max="4" width="11.5703125" style="1" customWidth="1"/>
    <col min="5" max="5" width="12.140625" style="1" customWidth="1"/>
    <col min="6" max="15" width="9.140625" style="1"/>
  </cols>
  <sheetData>
    <row r="1" spans="1:15" ht="18.95" customHeight="1" x14ac:dyDescent="0.2">
      <c r="A1" s="25" t="s">
        <v>562</v>
      </c>
      <c r="B1" s="25"/>
      <c r="C1" s="25"/>
      <c r="D1" s="25"/>
      <c r="E1" s="25"/>
    </row>
    <row r="2" spans="1:15" ht="18.95" customHeight="1" x14ac:dyDescent="0.2">
      <c r="A2" s="25" t="s">
        <v>561</v>
      </c>
      <c r="B2" s="25"/>
      <c r="C2" s="25"/>
      <c r="D2" s="25"/>
      <c r="E2" s="25"/>
    </row>
    <row r="3" spans="1:15" ht="18.95" customHeight="1" x14ac:dyDescent="0.2">
      <c r="A3" s="25" t="s">
        <v>557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558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7.5" customHeight="1" x14ac:dyDescent="0.2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95144516</v>
      </c>
      <c r="D6" s="13">
        <f>95144516+251968+1000000</f>
        <v>96396484</v>
      </c>
      <c r="E6" s="13">
        <f>D6-C6</f>
        <v>1251968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40044700</v>
      </c>
      <c r="D7" s="13">
        <f>40044700+2493467+1468001</f>
        <v>44006168</v>
      </c>
      <c r="E7" s="13">
        <f t="shared" ref="E7:E11" si="0">D7-C7</f>
        <v>3961468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45065521</v>
      </c>
      <c r="D8" s="13">
        <f>45065521+3172463-31350</f>
        <v>48206634</v>
      </c>
      <c r="E8" s="13">
        <f t="shared" si="0"/>
        <v>3141113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1524180</v>
      </c>
      <c r="D9" s="13">
        <f>1524180+365025</f>
        <v>1889205</v>
      </c>
      <c r="E9" s="13">
        <f t="shared" si="0"/>
        <v>365025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f>537800+2336823+361000</f>
        <v>3235623</v>
      </c>
      <c r="D10" s="13">
        <f>1623210+1333500+144100+2874623</f>
        <v>5975433</v>
      </c>
      <c r="E10" s="13">
        <f t="shared" si="0"/>
        <v>2739810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f>160459</f>
        <v>160459</v>
      </c>
      <c r="E11" s="13">
        <f t="shared" si="0"/>
        <v>160459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185014540</v>
      </c>
      <c r="D12" s="17">
        <f>SUM(D6:D11)</f>
        <v>196634383</v>
      </c>
      <c r="E12" s="17">
        <f t="shared" ref="E12" si="1">SUM(E6:E11)</f>
        <v>11619843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7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80000</v>
      </c>
      <c r="D26" s="14">
        <f t="shared" ref="D26" si="4">SUM(D27:D36)</f>
        <v>80000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x14ac:dyDescent="0.2">
      <c r="A35" s="3" t="s">
        <v>61</v>
      </c>
      <c r="B35" s="4" t="s">
        <v>62</v>
      </c>
      <c r="C35" s="13">
        <v>80000</v>
      </c>
      <c r="D35" s="13">
        <v>80000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30984300</v>
      </c>
      <c r="D37" s="14">
        <f t="shared" ref="D37" si="5">SUM(D38:D47)</f>
        <v>30984300</v>
      </c>
      <c r="E37" s="13">
        <f t="shared" si="2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hidden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idden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hidden="1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idden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2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idden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f>7233000+12645300</f>
        <v>19878300</v>
      </c>
      <c r="D43" s="13">
        <f>7233000+12645300</f>
        <v>19878300</v>
      </c>
      <c r="E43" s="13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11106000</v>
      </c>
      <c r="D44" s="13">
        <v>11106000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2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2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2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216078840</v>
      </c>
      <c r="D48" s="17">
        <f t="shared" ref="D48:E48" si="6">D12+D15+D26+D37</f>
        <v>227698683</v>
      </c>
      <c r="E48" s="17">
        <f t="shared" si="6"/>
        <v>11619843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3" si="7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" si="8">SUM(D52:D61)</f>
        <v>0</v>
      </c>
      <c r="E51" s="13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f t="shared" si="7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f t="shared" si="7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f t="shared" si="7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7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7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7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7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" si="9">SUM(D63:D72)</f>
        <v>0</v>
      </c>
      <c r="E62" s="13">
        <f t="shared" si="7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7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7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7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7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7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f t="shared" si="7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7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213488742</v>
      </c>
      <c r="D73" s="14">
        <f t="shared" ref="D73" si="10">SUM(D74:D83)</f>
        <v>213488742</v>
      </c>
      <c r="E73" s="13">
        <f t="shared" si="7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7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7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24">
        <f>39378000-39378000+213488742</f>
        <v>213488742</v>
      </c>
      <c r="D77" s="24">
        <f>39378000-39378000+213488742</f>
        <v>213488742</v>
      </c>
      <c r="E77" s="13">
        <f t="shared" si="7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f t="shared" si="7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7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7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7.75" customHeight="1" x14ac:dyDescent="0.2">
      <c r="A84" s="15" t="s">
        <v>159</v>
      </c>
      <c r="B84" s="16" t="s">
        <v>160</v>
      </c>
      <c r="C84" s="17">
        <f>C49+C50+C51+C62+C73</f>
        <v>213488742</v>
      </c>
      <c r="D84" s="17">
        <f t="shared" ref="D84:E84" si="11">D49+D50+D51+D62+D73</f>
        <v>213488742</v>
      </c>
      <c r="E84" s="17">
        <f t="shared" si="11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" si="12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4">
        <f t="shared" ref="E86:E89" si="13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4">
        <f t="shared" si="13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4">
        <f t="shared" si="13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" si="14">SUM(D90:D97)</f>
        <v>0</v>
      </c>
      <c r="E89" s="14">
        <f t="shared" si="13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5">D85+D89</f>
        <v>0</v>
      </c>
      <c r="E98" s="17">
        <f t="shared" si="15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" si="16">SUM(D100:D108)</f>
        <v>0</v>
      </c>
      <c r="E99" s="14">
        <f>D99-C99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4">
        <f t="shared" ref="E100:E169" si="17">D100-C100</f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4">
        <f t="shared" si="17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4">
        <f t="shared" si="17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4">
        <f t="shared" si="17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4">
        <f t="shared" si="17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4">
        <f t="shared" si="17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4">
        <f t="shared" si="17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4">
        <f t="shared" si="17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4">
        <f t="shared" si="17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1.75" customHeight="1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" si="18">SUM(D110:D113)</f>
        <v>0</v>
      </c>
      <c r="E109" s="14">
        <f t="shared" si="17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4">
        <f t="shared" si="17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4">
        <f t="shared" si="17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4">
        <f t="shared" si="17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4">
        <f t="shared" si="17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SUM(C115:C127)</f>
        <v>4350000</v>
      </c>
      <c r="D114" s="14">
        <f t="shared" ref="D114" si="19">SUM(D115:D127)</f>
        <v>4350000</v>
      </c>
      <c r="E114" s="14">
        <f t="shared" si="17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750000</v>
      </c>
      <c r="D115" s="13">
        <v>750000</v>
      </c>
      <c r="E115" s="14">
        <f t="shared" si="17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26" t="s">
        <v>567</v>
      </c>
      <c r="B116" s="26"/>
      <c r="C116" s="26"/>
      <c r="D116" s="26"/>
      <c r="E116" s="26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27" t="s">
        <v>563</v>
      </c>
      <c r="B117" s="27"/>
      <c r="C117" s="27"/>
      <c r="D117" s="27"/>
      <c r="E117" s="27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27" t="s">
        <v>566</v>
      </c>
      <c r="B118" s="27"/>
      <c r="C118" s="27"/>
      <c r="D118" s="27"/>
      <c r="E118" s="27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27" t="s">
        <v>564</v>
      </c>
      <c r="B119" s="27"/>
      <c r="C119" s="27"/>
      <c r="D119" s="27"/>
      <c r="E119" s="27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27" t="s">
        <v>568</v>
      </c>
      <c r="B120" s="27"/>
      <c r="C120" s="27"/>
      <c r="D120" s="27"/>
      <c r="E120" s="27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27" t="s">
        <v>565</v>
      </c>
      <c r="B121" s="27"/>
      <c r="C121" s="27"/>
      <c r="D121" s="27"/>
      <c r="E121" s="27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x14ac:dyDescent="0.2">
      <c r="A122" s="3" t="s">
        <v>223</v>
      </c>
      <c r="B122" s="4" t="s">
        <v>224</v>
      </c>
      <c r="C122" s="13">
        <v>0</v>
      </c>
      <c r="D122" s="13">
        <v>0</v>
      </c>
      <c r="E122" s="14">
        <f t="shared" si="17"/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x14ac:dyDescent="0.2">
      <c r="A123" s="3" t="s">
        <v>225</v>
      </c>
      <c r="B123" s="4" t="s">
        <v>226</v>
      </c>
      <c r="C123" s="13">
        <v>3600000</v>
      </c>
      <c r="D123" s="13">
        <v>3600000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227</v>
      </c>
      <c r="B124" s="4" t="s">
        <v>228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229</v>
      </c>
      <c r="B125" s="4" t="s">
        <v>230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231</v>
      </c>
      <c r="B126" s="4" t="s">
        <v>232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233</v>
      </c>
      <c r="B127" s="4" t="s">
        <v>234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6" customFormat="1" x14ac:dyDescent="0.2">
      <c r="A128" s="7" t="s">
        <v>235</v>
      </c>
      <c r="B128" s="8" t="s">
        <v>236</v>
      </c>
      <c r="C128" s="14">
        <f>SUM(C129:C150)</f>
        <v>11000000</v>
      </c>
      <c r="D128" s="14">
        <f t="shared" ref="D128" si="20">SUM(D129:D150)</f>
        <v>11000000</v>
      </c>
      <c r="E128" s="14">
        <f t="shared" si="17"/>
        <v>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s="2" customFormat="1" hidden="1" x14ac:dyDescent="0.2">
      <c r="A129" s="3" t="s">
        <v>237</v>
      </c>
      <c r="B129" s="4" t="s">
        <v>238</v>
      </c>
      <c r="C129" s="13">
        <v>0</v>
      </c>
      <c r="D129" s="13">
        <v>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idden="1" x14ac:dyDescent="0.2">
      <c r="A130" s="3" t="s">
        <v>239</v>
      </c>
      <c r="B130" s="4" t="s">
        <v>240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241</v>
      </c>
      <c r="B131" s="4" t="s">
        <v>242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243</v>
      </c>
      <c r="B132" s="4" t="s">
        <v>244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idden="1" x14ac:dyDescent="0.2">
      <c r="A133" s="3" t="s">
        <v>245</v>
      </c>
      <c r="B133" s="4" t="s">
        <v>246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idden="1" x14ac:dyDescent="0.2">
      <c r="A134" s="3" t="s">
        <v>247</v>
      </c>
      <c r="B134" s="4" t="s">
        <v>248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x14ac:dyDescent="0.2">
      <c r="A135" s="3" t="s">
        <v>249</v>
      </c>
      <c r="B135" s="4" t="s">
        <v>250</v>
      </c>
      <c r="C135" s="13">
        <v>11000000</v>
      </c>
      <c r="D135" s="13">
        <v>11000000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251</v>
      </c>
      <c r="B136" s="4" t="s">
        <v>252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idden="1" x14ac:dyDescent="0.2">
      <c r="A137" s="3" t="s">
        <v>253</v>
      </c>
      <c r="B137" s="4" t="s">
        <v>254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255</v>
      </c>
      <c r="B138" s="4" t="s">
        <v>256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5.5" hidden="1" x14ac:dyDescent="0.2">
      <c r="A139" s="3" t="s">
        <v>257</v>
      </c>
      <c r="B139" s="4" t="s">
        <v>258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25.5" hidden="1" x14ac:dyDescent="0.2">
      <c r="A140" s="3" t="s">
        <v>259</v>
      </c>
      <c r="B140" s="4" t="s">
        <v>260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25.5" hidden="1" x14ac:dyDescent="0.2">
      <c r="A141" s="3" t="s">
        <v>261</v>
      </c>
      <c r="B141" s="4" t="s">
        <v>262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25.5" hidden="1" x14ac:dyDescent="0.2">
      <c r="A142" s="3" t="s">
        <v>263</v>
      </c>
      <c r="B142" s="4" t="s">
        <v>264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25.5" hidden="1" x14ac:dyDescent="0.2">
      <c r="A143" s="3" t="s">
        <v>265</v>
      </c>
      <c r="B143" s="4" t="s">
        <v>266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idden="1" x14ac:dyDescent="0.2">
      <c r="A144" s="3" t="s">
        <v>267</v>
      </c>
      <c r="B144" s="4" t="s">
        <v>268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idden="1" x14ac:dyDescent="0.2">
      <c r="A145" s="3" t="s">
        <v>269</v>
      </c>
      <c r="B145" s="4" t="s">
        <v>270</v>
      </c>
      <c r="C145" s="13">
        <v>0</v>
      </c>
      <c r="D145" s="13">
        <v>0</v>
      </c>
      <c r="E145" s="14">
        <f t="shared" si="17"/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idden="1" x14ac:dyDescent="0.2">
      <c r="A146" s="3" t="s">
        <v>271</v>
      </c>
      <c r="B146" s="4" t="s">
        <v>272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273</v>
      </c>
      <c r="B147" s="4" t="s">
        <v>274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275</v>
      </c>
      <c r="B148" s="4" t="s">
        <v>276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277</v>
      </c>
      <c r="B149" s="4" t="s">
        <v>278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38.25" hidden="1" x14ac:dyDescent="0.2">
      <c r="A150" s="3" t="s">
        <v>279</v>
      </c>
      <c r="B150" s="4" t="s">
        <v>280</v>
      </c>
      <c r="C150" s="13">
        <v>0</v>
      </c>
      <c r="D150" s="13">
        <v>0</v>
      </c>
      <c r="E150" s="14">
        <f t="shared" si="17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6" customFormat="1" x14ac:dyDescent="0.2">
      <c r="A151" s="7" t="s">
        <v>281</v>
      </c>
      <c r="B151" s="8" t="s">
        <v>282</v>
      </c>
      <c r="C151" s="14">
        <f>SUM(C152:C155)</f>
        <v>0</v>
      </c>
      <c r="D151" s="14">
        <f t="shared" ref="D151" si="21">SUM(D152:D155)</f>
        <v>0</v>
      </c>
      <c r="E151" s="14">
        <f t="shared" si="17"/>
        <v>0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2" customFormat="1" hidden="1" x14ac:dyDescent="0.2">
      <c r="A152" s="3" t="s">
        <v>283</v>
      </c>
      <c r="B152" s="4" t="s">
        <v>284</v>
      </c>
      <c r="C152" s="13">
        <v>0</v>
      </c>
      <c r="D152" s="13">
        <v>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285</v>
      </c>
      <c r="B153" s="4" t="s">
        <v>286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287</v>
      </c>
      <c r="B154" s="4" t="s">
        <v>288</v>
      </c>
      <c r="C154" s="13">
        <v>0</v>
      </c>
      <c r="D154" s="13">
        <v>0</v>
      </c>
      <c r="E154" s="14">
        <f t="shared" si="17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idden="1" x14ac:dyDescent="0.2">
      <c r="A155" s="3" t="s">
        <v>289</v>
      </c>
      <c r="B155" s="4" t="s">
        <v>290</v>
      </c>
      <c r="C155" s="13">
        <v>0</v>
      </c>
      <c r="D155" s="13">
        <v>0</v>
      </c>
      <c r="E155" s="14">
        <f t="shared" si="17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6" customFormat="1" x14ac:dyDescent="0.2">
      <c r="A156" s="7" t="s">
        <v>291</v>
      </c>
      <c r="B156" s="8" t="s">
        <v>292</v>
      </c>
      <c r="C156" s="14">
        <f>SUM(C157:C160)</f>
        <v>2400000</v>
      </c>
      <c r="D156" s="14">
        <f t="shared" ref="D156" si="22">SUM(D157:D160)</f>
        <v>2400000</v>
      </c>
      <c r="E156" s="14">
        <f t="shared" si="17"/>
        <v>0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s="2" customFormat="1" ht="25.5" x14ac:dyDescent="0.2">
      <c r="A157" s="3" t="s">
        <v>293</v>
      </c>
      <c r="B157" s="4" t="s">
        <v>294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x14ac:dyDescent="0.2">
      <c r="A158" s="3" t="s">
        <v>295</v>
      </c>
      <c r="B158" s="4" t="s">
        <v>296</v>
      </c>
      <c r="C158" s="13">
        <v>2400000</v>
      </c>
      <c r="D158" s="13">
        <v>2400000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x14ac:dyDescent="0.2">
      <c r="A159" s="3" t="s">
        <v>297</v>
      </c>
      <c r="B159" s="4" t="s">
        <v>298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x14ac:dyDescent="0.2">
      <c r="A160" s="3" t="s">
        <v>299</v>
      </c>
      <c r="B160" s="4" t="s">
        <v>300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6" customFormat="1" x14ac:dyDescent="0.2">
      <c r="A161" s="7" t="s">
        <v>301</v>
      </c>
      <c r="B161" s="8" t="s">
        <v>302</v>
      </c>
      <c r="C161" s="14">
        <f>SUM(C162:C178)</f>
        <v>20000</v>
      </c>
      <c r="D161" s="14">
        <f t="shared" ref="D161" si="23">SUM(D162:D178)</f>
        <v>20000</v>
      </c>
      <c r="E161" s="14">
        <f t="shared" si="17"/>
        <v>0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s="2" customFormat="1" hidden="1" x14ac:dyDescent="0.2">
      <c r="A162" s="3" t="s">
        <v>303</v>
      </c>
      <c r="B162" s="4" t="s">
        <v>304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305</v>
      </c>
      <c r="B163" s="4" t="s">
        <v>306</v>
      </c>
      <c r="C163" s="13">
        <v>0</v>
      </c>
      <c r="D163" s="13">
        <v>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25.5" hidden="1" x14ac:dyDescent="0.2">
      <c r="A164" s="3" t="s">
        <v>307</v>
      </c>
      <c r="B164" s="4" t="s">
        <v>308</v>
      </c>
      <c r="C164" s="13">
        <v>0</v>
      </c>
      <c r="D164" s="13">
        <v>0</v>
      </c>
      <c r="E164" s="14">
        <f t="shared" si="17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309</v>
      </c>
      <c r="B165" s="4" t="s">
        <v>310</v>
      </c>
      <c r="C165" s="13">
        <v>0</v>
      </c>
      <c r="D165" s="13">
        <v>0</v>
      </c>
      <c r="E165" s="14">
        <f t="shared" si="17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311</v>
      </c>
      <c r="B166" s="4" t="s">
        <v>312</v>
      </c>
      <c r="C166" s="13">
        <v>0</v>
      </c>
      <c r="D166" s="13">
        <v>0</v>
      </c>
      <c r="E166" s="14">
        <f t="shared" si="17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313</v>
      </c>
      <c r="B167" s="4" t="s">
        <v>314</v>
      </c>
      <c r="C167" s="13">
        <v>0</v>
      </c>
      <c r="D167" s="13">
        <v>0</v>
      </c>
      <c r="E167" s="14">
        <f t="shared" si="17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315</v>
      </c>
      <c r="B168" s="4" t="s">
        <v>316</v>
      </c>
      <c r="C168" s="13">
        <v>0</v>
      </c>
      <c r="D168" s="13">
        <v>0</v>
      </c>
      <c r="E168" s="14">
        <f t="shared" si="17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x14ac:dyDescent="0.2">
      <c r="A169" s="3" t="s">
        <v>317</v>
      </c>
      <c r="B169" s="4" t="s">
        <v>318</v>
      </c>
      <c r="C169" s="13">
        <v>20000</v>
      </c>
      <c r="D169" s="13">
        <v>20000</v>
      </c>
      <c r="E169" s="14">
        <f t="shared" si="17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319</v>
      </c>
      <c r="B170" s="4" t="s">
        <v>320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321</v>
      </c>
      <c r="B171" s="4" t="s">
        <v>322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">
      <c r="A172" s="3" t="s">
        <v>323</v>
      </c>
      <c r="B172" s="4" t="s">
        <v>324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">
      <c r="A173" s="3" t="s">
        <v>325</v>
      </c>
      <c r="B173" s="4" t="s">
        <v>326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idden="1" x14ac:dyDescent="0.2">
      <c r="A174" s="3" t="s">
        <v>327</v>
      </c>
      <c r="B174" s="4" t="s">
        <v>328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idden="1" x14ac:dyDescent="0.2">
      <c r="A175" s="3" t="s">
        <v>329</v>
      </c>
      <c r="B175" s="4" t="s">
        <v>330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331</v>
      </c>
      <c r="B176" s="4" t="s">
        <v>332</v>
      </c>
      <c r="C176" s="13">
        <v>0</v>
      </c>
      <c r="D176" s="13">
        <v>0</v>
      </c>
      <c r="E176" s="13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38.25" hidden="1" x14ac:dyDescent="0.2">
      <c r="A177" s="3" t="s">
        <v>333</v>
      </c>
      <c r="B177" s="4" t="s">
        <v>334</v>
      </c>
      <c r="C177" s="13">
        <v>0</v>
      </c>
      <c r="D177" s="13">
        <v>0</v>
      </c>
      <c r="E177" s="13"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25.5" hidden="1" x14ac:dyDescent="0.2">
      <c r="A178" s="3" t="s">
        <v>335</v>
      </c>
      <c r="B178" s="4" t="s">
        <v>336</v>
      </c>
      <c r="C178" s="13">
        <v>0</v>
      </c>
      <c r="D178" s="13">
        <v>0</v>
      </c>
      <c r="E178" s="13"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6" customFormat="1" ht="13.5" x14ac:dyDescent="0.2">
      <c r="A179" s="15" t="s">
        <v>337</v>
      </c>
      <c r="B179" s="16" t="s">
        <v>338</v>
      </c>
      <c r="C179" s="17">
        <f>C128+C151+C155+C156+C161</f>
        <v>13420000</v>
      </c>
      <c r="D179" s="17">
        <f t="shared" ref="D179:E179" si="24">D128+D151+D155+D156+D161</f>
        <v>13420000</v>
      </c>
      <c r="E179" s="17">
        <f t="shared" si="24"/>
        <v>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6" customFormat="1" x14ac:dyDescent="0.2">
      <c r="A180" s="7" t="s">
        <v>339</v>
      </c>
      <c r="B180" s="8" t="s">
        <v>340</v>
      </c>
      <c r="C180" s="14">
        <f>SUM(C181:C195)</f>
        <v>300000</v>
      </c>
      <c r="D180" s="14">
        <f t="shared" ref="D180" si="25">SUM(D181:D195)</f>
        <v>300000</v>
      </c>
      <c r="E180" s="14">
        <f>D180-C180</f>
        <v>0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s="2" customFormat="1" hidden="1" x14ac:dyDescent="0.2">
      <c r="A181" s="3" t="s">
        <v>341</v>
      </c>
      <c r="B181" s="4" t="s">
        <v>342</v>
      </c>
      <c r="C181" s="13">
        <v>0</v>
      </c>
      <c r="D181" s="13">
        <v>0</v>
      </c>
      <c r="E181" s="14">
        <f t="shared" ref="E181:E195" si="26">D181-C181</f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343</v>
      </c>
      <c r="B182" s="4" t="s">
        <v>344</v>
      </c>
      <c r="C182" s="13">
        <v>0</v>
      </c>
      <c r="D182" s="13">
        <v>0</v>
      </c>
      <c r="E182" s="14">
        <f t="shared" si="2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345</v>
      </c>
      <c r="B183" s="4" t="s">
        <v>346</v>
      </c>
      <c r="C183" s="13">
        <v>0</v>
      </c>
      <c r="D183" s="13">
        <v>0</v>
      </c>
      <c r="E183" s="14">
        <f t="shared" si="2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347</v>
      </c>
      <c r="B184" s="4" t="s">
        <v>348</v>
      </c>
      <c r="C184" s="13">
        <v>0</v>
      </c>
      <c r="D184" s="13">
        <v>0</v>
      </c>
      <c r="E184" s="14">
        <f t="shared" si="2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idden="1" x14ac:dyDescent="0.2">
      <c r="A185" s="3" t="s">
        <v>349</v>
      </c>
      <c r="B185" s="4" t="s">
        <v>350</v>
      </c>
      <c r="C185" s="13">
        <v>0</v>
      </c>
      <c r="D185" s="13">
        <v>0</v>
      </c>
      <c r="E185" s="14">
        <f t="shared" si="2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38.25" hidden="1" x14ac:dyDescent="0.2">
      <c r="A186" s="3" t="s">
        <v>351</v>
      </c>
      <c r="B186" s="4" t="s">
        <v>352</v>
      </c>
      <c r="C186" s="13">
        <v>0</v>
      </c>
      <c r="D186" s="13">
        <v>0</v>
      </c>
      <c r="E186" s="14">
        <f t="shared" si="2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">
      <c r="A187" s="3" t="s">
        <v>353</v>
      </c>
      <c r="B187" s="4" t="s">
        <v>354</v>
      </c>
      <c r="C187" s="13">
        <v>0</v>
      </c>
      <c r="D187" s="13">
        <v>0</v>
      </c>
      <c r="E187" s="14">
        <f t="shared" si="2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355</v>
      </c>
      <c r="B188" s="4" t="s">
        <v>356</v>
      </c>
      <c r="C188" s="13">
        <v>0</v>
      </c>
      <c r="D188" s="13">
        <v>0</v>
      </c>
      <c r="E188" s="14">
        <f t="shared" si="2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357</v>
      </c>
      <c r="B189" s="4" t="s">
        <v>358</v>
      </c>
      <c r="C189" s="13">
        <v>0</v>
      </c>
      <c r="D189" s="13">
        <v>0</v>
      </c>
      <c r="E189" s="14">
        <f t="shared" si="26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idden="1" x14ac:dyDescent="0.2">
      <c r="A190" s="3" t="s">
        <v>359</v>
      </c>
      <c r="B190" s="4" t="s">
        <v>360</v>
      </c>
      <c r="C190" s="13">
        <v>0</v>
      </c>
      <c r="D190" s="13">
        <v>0</v>
      </c>
      <c r="E190" s="14">
        <f t="shared" si="26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38.25" x14ac:dyDescent="0.2">
      <c r="A191" s="3" t="s">
        <v>361</v>
      </c>
      <c r="B191" s="4" t="s">
        <v>362</v>
      </c>
      <c r="C191" s="13">
        <v>0</v>
      </c>
      <c r="D191" s="13">
        <v>0</v>
      </c>
      <c r="E191" s="14">
        <f t="shared" si="26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idden="1" x14ac:dyDescent="0.2">
      <c r="A192" s="3" t="s">
        <v>363</v>
      </c>
      <c r="B192" s="4" t="s">
        <v>364</v>
      </c>
      <c r="C192" s="13">
        <v>0</v>
      </c>
      <c r="D192" s="13">
        <v>0</v>
      </c>
      <c r="E192" s="14">
        <f t="shared" si="26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idden="1" x14ac:dyDescent="0.2">
      <c r="A193" s="3" t="s">
        <v>365</v>
      </c>
      <c r="B193" s="4" t="s">
        <v>366</v>
      </c>
      <c r="C193" s="13">
        <v>0</v>
      </c>
      <c r="D193" s="13">
        <v>0</v>
      </c>
      <c r="E193" s="14">
        <f t="shared" si="26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idden="1" x14ac:dyDescent="0.2">
      <c r="A194" s="3" t="s">
        <v>367</v>
      </c>
      <c r="B194" s="4" t="s">
        <v>368</v>
      </c>
      <c r="C194" s="13">
        <v>0</v>
      </c>
      <c r="D194" s="13">
        <v>0</v>
      </c>
      <c r="E194" s="14">
        <f t="shared" si="26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x14ac:dyDescent="0.2">
      <c r="A195" s="3" t="s">
        <v>369</v>
      </c>
      <c r="B195" s="4" t="s">
        <v>370</v>
      </c>
      <c r="C195" s="13">
        <v>300000</v>
      </c>
      <c r="D195" s="13">
        <v>300000</v>
      </c>
      <c r="E195" s="14">
        <f t="shared" si="26"/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6" customFormat="1" ht="13.5" x14ac:dyDescent="0.2">
      <c r="A196" s="15" t="s">
        <v>371</v>
      </c>
      <c r="B196" s="16" t="s">
        <v>372</v>
      </c>
      <c r="C196" s="17">
        <f>C98+C99+C109+C114+C179+C180</f>
        <v>18070000</v>
      </c>
      <c r="D196" s="17">
        <f t="shared" ref="D196:E196" si="27">D98+D99+D109+D114+D179+D180</f>
        <v>18070000</v>
      </c>
      <c r="E196" s="17">
        <f t="shared" si="27"/>
        <v>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s="2" customFormat="1" x14ac:dyDescent="0.2">
      <c r="A197" s="3" t="s">
        <v>373</v>
      </c>
      <c r="B197" s="4" t="s">
        <v>374</v>
      </c>
      <c r="C197" s="13">
        <v>1500000</v>
      </c>
      <c r="D197" s="13">
        <v>1500000</v>
      </c>
      <c r="E197" s="13">
        <f>D197-C197</f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6" customFormat="1" x14ac:dyDescent="0.2">
      <c r="A198" s="7" t="s">
        <v>375</v>
      </c>
      <c r="B198" s="8" t="s">
        <v>376</v>
      </c>
      <c r="C198" s="14">
        <v>6250000</v>
      </c>
      <c r="D198" s="14">
        <v>6250000</v>
      </c>
      <c r="E198" s="13">
        <f t="shared" ref="E198:E225" si="28">D198-C198</f>
        <v>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s="2" customFormat="1" x14ac:dyDescent="0.2">
      <c r="A199" s="3" t="s">
        <v>377</v>
      </c>
      <c r="B199" s="4" t="s">
        <v>378</v>
      </c>
      <c r="C199" s="13">
        <v>0</v>
      </c>
      <c r="D199" s="13">
        <v>0</v>
      </c>
      <c r="E199" s="13">
        <f t="shared" si="28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379</v>
      </c>
      <c r="B200" s="4" t="s">
        <v>380</v>
      </c>
      <c r="C200" s="13">
        <v>0</v>
      </c>
      <c r="D200" s="13">
        <v>0</v>
      </c>
      <c r="E200" s="13">
        <f t="shared" si="28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6" customFormat="1" x14ac:dyDescent="0.2">
      <c r="A201" s="7" t="s">
        <v>381</v>
      </c>
      <c r="B201" s="8" t="s">
        <v>382</v>
      </c>
      <c r="C201" s="14">
        <f>SUM(C202)</f>
        <v>0</v>
      </c>
      <c r="D201" s="14">
        <f t="shared" ref="D201" si="29">SUM(D202)</f>
        <v>0</v>
      </c>
      <c r="E201" s="13">
        <f t="shared" si="28"/>
        <v>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s="2" customFormat="1" x14ac:dyDescent="0.2">
      <c r="A202" s="3" t="s">
        <v>383</v>
      </c>
      <c r="B202" s="4" t="s">
        <v>384</v>
      </c>
      <c r="C202" s="13">
        <v>0</v>
      </c>
      <c r="D202" s="13">
        <v>0</v>
      </c>
      <c r="E202" s="13">
        <f t="shared" si="28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6" customFormat="1" x14ac:dyDescent="0.2">
      <c r="A203" s="7" t="s">
        <v>385</v>
      </c>
      <c r="B203" s="8" t="s">
        <v>386</v>
      </c>
      <c r="C203" s="14">
        <f>SUM(C204:C209)</f>
        <v>4603711</v>
      </c>
      <c r="D203" s="14">
        <f t="shared" ref="D203" si="30">SUM(D204:D209)</f>
        <v>4603711</v>
      </c>
      <c r="E203" s="13">
        <f t="shared" si="28"/>
        <v>0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s="2" customFormat="1" x14ac:dyDescent="0.2">
      <c r="A204" s="3" t="s">
        <v>387</v>
      </c>
      <c r="B204" s="4" t="s">
        <v>388</v>
      </c>
      <c r="C204" s="13">
        <v>0</v>
      </c>
      <c r="D204" s="13">
        <v>0</v>
      </c>
      <c r="E204" s="13">
        <f t="shared" si="28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25.5" x14ac:dyDescent="0.2">
      <c r="A205" s="3" t="s">
        <v>389</v>
      </c>
      <c r="B205" s="4" t="s">
        <v>390</v>
      </c>
      <c r="C205" s="13">
        <f>4603711</f>
        <v>4603711</v>
      </c>
      <c r="D205" s="13">
        <f>4603711</f>
        <v>4603711</v>
      </c>
      <c r="E205" s="13">
        <f t="shared" si="28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25.5" hidden="1" x14ac:dyDescent="0.2">
      <c r="A206" s="3" t="s">
        <v>391</v>
      </c>
      <c r="B206" s="4" t="s">
        <v>392</v>
      </c>
      <c r="C206" s="13">
        <v>0</v>
      </c>
      <c r="D206" s="13">
        <v>0</v>
      </c>
      <c r="E206" s="13">
        <f t="shared" si="28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idden="1" x14ac:dyDescent="0.2">
      <c r="A207" s="3" t="s">
        <v>393</v>
      </c>
      <c r="B207" s="4" t="s">
        <v>394</v>
      </c>
      <c r="C207" s="13">
        <v>0</v>
      </c>
      <c r="D207" s="13">
        <v>0</v>
      </c>
      <c r="E207" s="13">
        <f t="shared" si="28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25.5" hidden="1" x14ac:dyDescent="0.2">
      <c r="A208" s="3" t="s">
        <v>395</v>
      </c>
      <c r="B208" s="4" t="s">
        <v>396</v>
      </c>
      <c r="C208" s="13">
        <v>0</v>
      </c>
      <c r="D208" s="13">
        <v>0</v>
      </c>
      <c r="E208" s="13">
        <f t="shared" si="28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397</v>
      </c>
      <c r="B209" s="4" t="s">
        <v>398</v>
      </c>
      <c r="C209" s="13">
        <v>0</v>
      </c>
      <c r="D209" s="13">
        <v>0</v>
      </c>
      <c r="E209" s="13">
        <f t="shared" si="28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" customFormat="1" x14ac:dyDescent="0.2">
      <c r="A210" s="3" t="s">
        <v>399</v>
      </c>
      <c r="B210" s="4" t="s">
        <v>400</v>
      </c>
      <c r="C210" s="13">
        <v>2109000</v>
      </c>
      <c r="D210" s="13">
        <v>2109000</v>
      </c>
      <c r="E210" s="13">
        <f t="shared" si="28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x14ac:dyDescent="0.2">
      <c r="A211" s="3" t="s">
        <v>401</v>
      </c>
      <c r="B211" s="4" t="s">
        <v>402</v>
      </c>
      <c r="C211" s="13">
        <v>1379000</v>
      </c>
      <c r="D211" s="13">
        <v>1379000</v>
      </c>
      <c r="E211" s="13">
        <f t="shared" si="28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x14ac:dyDescent="0.2">
      <c r="A212" s="3" t="s">
        <v>403</v>
      </c>
      <c r="B212" s="4" t="s">
        <v>404</v>
      </c>
      <c r="C212" s="13">
        <v>0</v>
      </c>
      <c r="D212" s="13">
        <v>0</v>
      </c>
      <c r="E212" s="13">
        <f t="shared" si="28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6" customFormat="1" x14ac:dyDescent="0.2">
      <c r="A213" s="7" t="s">
        <v>405</v>
      </c>
      <c r="B213" s="8" t="s">
        <v>406</v>
      </c>
      <c r="C213" s="14">
        <v>100000</v>
      </c>
      <c r="D213" s="14">
        <f>100000+200000</f>
        <v>300000</v>
      </c>
      <c r="E213" s="13">
        <f t="shared" si="28"/>
        <v>200000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s="2" customFormat="1" hidden="1" x14ac:dyDescent="0.2">
      <c r="A214" s="3" t="s">
        <v>407</v>
      </c>
      <c r="B214" s="4" t="s">
        <v>408</v>
      </c>
      <c r="C214" s="13">
        <v>0</v>
      </c>
      <c r="D214" s="13">
        <v>0</v>
      </c>
      <c r="E214" s="13">
        <f t="shared" si="28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409</v>
      </c>
      <c r="B215" s="4" t="s">
        <v>410</v>
      </c>
      <c r="C215" s="13">
        <v>0</v>
      </c>
      <c r="D215" s="13">
        <v>0</v>
      </c>
      <c r="E215" s="13">
        <f t="shared" si="28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411</v>
      </c>
      <c r="B216" s="4" t="s">
        <v>412</v>
      </c>
      <c r="C216" s="13">
        <v>0</v>
      </c>
      <c r="D216" s="13">
        <v>0</v>
      </c>
      <c r="E216" s="13">
        <f t="shared" si="28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413</v>
      </c>
      <c r="B217" s="8" t="s">
        <v>414</v>
      </c>
      <c r="C217" s="14">
        <f>SUM(C218:C221)</f>
        <v>0</v>
      </c>
      <c r="D217" s="14">
        <f t="shared" ref="D217" si="31">SUM(D218:D221)</f>
        <v>0</v>
      </c>
      <c r="E217" s="13">
        <f t="shared" si="28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25.5" hidden="1" x14ac:dyDescent="0.2">
      <c r="A218" s="3" t="s">
        <v>415</v>
      </c>
      <c r="B218" s="4" t="s">
        <v>416</v>
      </c>
      <c r="C218" s="13">
        <v>0</v>
      </c>
      <c r="D218" s="13">
        <v>0</v>
      </c>
      <c r="E218" s="13">
        <f t="shared" si="28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25.5" hidden="1" x14ac:dyDescent="0.2">
      <c r="A219" s="3" t="s">
        <v>417</v>
      </c>
      <c r="B219" s="4" t="s">
        <v>418</v>
      </c>
      <c r="C219" s="13">
        <v>0</v>
      </c>
      <c r="D219" s="13">
        <v>0</v>
      </c>
      <c r="E219" s="13">
        <f t="shared" si="28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25.5" hidden="1" x14ac:dyDescent="0.2">
      <c r="A220" s="3" t="s">
        <v>419</v>
      </c>
      <c r="B220" s="4" t="s">
        <v>420</v>
      </c>
      <c r="C220" s="13">
        <v>0</v>
      </c>
      <c r="D220" s="13">
        <v>0</v>
      </c>
      <c r="E220" s="13">
        <f t="shared" si="28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idden="1" x14ac:dyDescent="0.2">
      <c r="A221" s="3" t="s">
        <v>421</v>
      </c>
      <c r="B221" s="4" t="s">
        <v>422</v>
      </c>
      <c r="C221" s="13">
        <v>0</v>
      </c>
      <c r="D221" s="13">
        <v>0</v>
      </c>
      <c r="E221" s="13">
        <f t="shared" si="28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idden="1" x14ac:dyDescent="0.2">
      <c r="A222" s="3" t="s">
        <v>423</v>
      </c>
      <c r="B222" s="4" t="s">
        <v>424</v>
      </c>
      <c r="C222" s="13">
        <v>0</v>
      </c>
      <c r="D222" s="13">
        <v>0</v>
      </c>
      <c r="E222" s="13">
        <f t="shared" si="28"/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x14ac:dyDescent="0.2">
      <c r="A223" s="7" t="s">
        <v>425</v>
      </c>
      <c r="B223" s="8" t="s">
        <v>426</v>
      </c>
      <c r="C223" s="14">
        <v>0</v>
      </c>
      <c r="D223" s="14">
        <v>0</v>
      </c>
      <c r="E223" s="13">
        <f t="shared" si="28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51" hidden="1" x14ac:dyDescent="0.2">
      <c r="A224" s="3" t="s">
        <v>427</v>
      </c>
      <c r="B224" s="4" t="s">
        <v>428</v>
      </c>
      <c r="C224" s="13">
        <v>0</v>
      </c>
      <c r="D224" s="13">
        <v>0</v>
      </c>
      <c r="E224" s="13">
        <f t="shared" si="28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x14ac:dyDescent="0.2">
      <c r="A225" s="3" t="s">
        <v>429</v>
      </c>
      <c r="B225" s="4" t="s">
        <v>430</v>
      </c>
      <c r="C225" s="13">
        <v>0</v>
      </c>
      <c r="D225" s="13">
        <v>0</v>
      </c>
      <c r="E225" s="13">
        <f t="shared" si="28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27" x14ac:dyDescent="0.2">
      <c r="A226" s="15" t="s">
        <v>431</v>
      </c>
      <c r="B226" s="16" t="s">
        <v>432</v>
      </c>
      <c r="C226" s="17">
        <f>C197+C198+C201+C203+C210+C211+C212+C213+C217+C222+C223</f>
        <v>15941711</v>
      </c>
      <c r="D226" s="17">
        <f t="shared" ref="D226:E226" si="32">D197+D198+D201+D203+D210+D211+D212+D213+D217+D222+D223</f>
        <v>16141711</v>
      </c>
      <c r="E226" s="17">
        <f t="shared" si="32"/>
        <v>200000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6" customFormat="1" ht="12.95" customHeight="1" x14ac:dyDescent="0.2">
      <c r="A227" s="7" t="s">
        <v>433</v>
      </c>
      <c r="B227" s="8" t="s">
        <v>434</v>
      </c>
      <c r="C227" s="14">
        <f>SUM(C228)</f>
        <v>0</v>
      </c>
      <c r="D227" s="14">
        <v>0</v>
      </c>
      <c r="E227" s="14">
        <f>D227-C227</f>
        <v>0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s="2" customFormat="1" ht="12.75" hidden="1" customHeight="1" x14ac:dyDescent="0.2">
      <c r="A228" s="3" t="s">
        <v>435</v>
      </c>
      <c r="B228" s="4" t="s">
        <v>436</v>
      </c>
      <c r="C228" s="13">
        <v>0</v>
      </c>
      <c r="D228" s="13">
        <v>1</v>
      </c>
      <c r="E228" s="14">
        <f t="shared" ref="E228:E234" si="33">D228-C228</f>
        <v>1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6" customFormat="1" ht="12.95" customHeight="1" x14ac:dyDescent="0.2">
      <c r="A229" s="7" t="s">
        <v>437</v>
      </c>
      <c r="B229" s="8" t="s">
        <v>438</v>
      </c>
      <c r="C229" s="14">
        <f>3000000</f>
        <v>3000000</v>
      </c>
      <c r="D229" s="14">
        <f>3000000</f>
        <v>3000000</v>
      </c>
      <c r="E229" s="14">
        <f t="shared" si="33"/>
        <v>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s="2" customFormat="1" ht="12.75" hidden="1" customHeight="1" x14ac:dyDescent="0.2">
      <c r="A230" s="3" t="s">
        <v>439</v>
      </c>
      <c r="B230" s="4" t="s">
        <v>440</v>
      </c>
      <c r="C230" s="13">
        <v>0</v>
      </c>
      <c r="D230" s="13">
        <v>0</v>
      </c>
      <c r="E230" s="14">
        <f t="shared" si="33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2.95" customHeight="1" x14ac:dyDescent="0.2">
      <c r="A231" s="3" t="s">
        <v>441</v>
      </c>
      <c r="B231" s="4" t="s">
        <v>442</v>
      </c>
      <c r="C231" s="13">
        <v>0</v>
      </c>
      <c r="D231" s="13">
        <v>0</v>
      </c>
      <c r="E231" s="14">
        <f t="shared" si="33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6" customFormat="1" ht="12.95" customHeight="1" x14ac:dyDescent="0.2">
      <c r="A232" s="7" t="s">
        <v>443</v>
      </c>
      <c r="B232" s="8" t="s">
        <v>444</v>
      </c>
      <c r="C232" s="14">
        <f>SUM(C233)</f>
        <v>0</v>
      </c>
      <c r="D232" s="14">
        <f t="shared" ref="D232" si="34">SUM(D233)</f>
        <v>0</v>
      </c>
      <c r="E232" s="14">
        <f t="shared" si="33"/>
        <v>0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s="2" customFormat="1" ht="12.75" hidden="1" customHeight="1" x14ac:dyDescent="0.2">
      <c r="A233" s="3" t="s">
        <v>445</v>
      </c>
      <c r="B233" s="4" t="s">
        <v>446</v>
      </c>
      <c r="C233" s="13">
        <v>0</v>
      </c>
      <c r="D233" s="13">
        <v>0</v>
      </c>
      <c r="E233" s="14">
        <f t="shared" si="33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2.95" customHeight="1" x14ac:dyDescent="0.2">
      <c r="A234" s="3" t="s">
        <v>447</v>
      </c>
      <c r="B234" s="4" t="s">
        <v>448</v>
      </c>
      <c r="C234" s="13">
        <v>0</v>
      </c>
      <c r="D234" s="13">
        <v>0</v>
      </c>
      <c r="E234" s="14">
        <f t="shared" si="33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1" customFormat="1" ht="13.5" x14ac:dyDescent="0.25">
      <c r="A235" s="15" t="s">
        <v>449</v>
      </c>
      <c r="B235" s="16" t="s">
        <v>450</v>
      </c>
      <c r="C235" s="17">
        <f>C227+C229+C231+C232+C234</f>
        <v>3000000</v>
      </c>
      <c r="D235" s="17">
        <f t="shared" ref="D235:E235" si="35">D227+D229+D231+D232+D234</f>
        <v>3000000</v>
      </c>
      <c r="E235" s="17">
        <f t="shared" si="35"/>
        <v>0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s="2" customFormat="1" ht="25.5" x14ac:dyDescent="0.2">
      <c r="A236" s="3" t="s">
        <v>451</v>
      </c>
      <c r="B236" s="4" t="s">
        <v>452</v>
      </c>
      <c r="C236" s="13">
        <v>0</v>
      </c>
      <c r="D236" s="13">
        <v>0</v>
      </c>
      <c r="E236" s="13">
        <f>D236-C236</f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25.5" x14ac:dyDescent="0.2">
      <c r="A237" s="3" t="s">
        <v>453</v>
      </c>
      <c r="B237" s="4" t="s">
        <v>454</v>
      </c>
      <c r="C237" s="13">
        <v>0</v>
      </c>
      <c r="D237" s="13">
        <v>0</v>
      </c>
      <c r="E237" s="13">
        <f t="shared" ref="E237:E260" si="36">D237-C237</f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25.5" x14ac:dyDescent="0.2">
      <c r="A238" s="3" t="s">
        <v>455</v>
      </c>
      <c r="B238" s="4" t="s">
        <v>456</v>
      </c>
      <c r="C238" s="13">
        <v>0</v>
      </c>
      <c r="D238" s="13">
        <v>0</v>
      </c>
      <c r="E238" s="13">
        <f t="shared" si="36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6" customFormat="1" ht="25.5" x14ac:dyDescent="0.2">
      <c r="A239" s="7" t="s">
        <v>457</v>
      </c>
      <c r="B239" s="8" t="s">
        <v>458</v>
      </c>
      <c r="C239" s="14">
        <f>SUM(C240:C248)</f>
        <v>600000</v>
      </c>
      <c r="D239" s="14">
        <f t="shared" ref="D239" si="37">SUM(D240:D248)</f>
        <v>600000</v>
      </c>
      <c r="E239" s="13">
        <f t="shared" si="36"/>
        <v>0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s="2" customFormat="1" hidden="1" x14ac:dyDescent="0.2">
      <c r="A240" s="3" t="s">
        <v>459</v>
      </c>
      <c r="B240" s="4" t="s">
        <v>460</v>
      </c>
      <c r="C240" s="13">
        <v>0</v>
      </c>
      <c r="D240" s="13">
        <v>0</v>
      </c>
      <c r="E240" s="13">
        <f t="shared" si="36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461</v>
      </c>
      <c r="B241" s="4" t="s">
        <v>462</v>
      </c>
      <c r="C241" s="13">
        <v>0</v>
      </c>
      <c r="D241" s="13">
        <v>0</v>
      </c>
      <c r="E241" s="13">
        <f t="shared" si="36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463</v>
      </c>
      <c r="B242" s="4" t="s">
        <v>464</v>
      </c>
      <c r="C242" s="13">
        <v>0</v>
      </c>
      <c r="D242" s="13">
        <v>0</v>
      </c>
      <c r="E242" s="13">
        <f t="shared" si="36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x14ac:dyDescent="0.2">
      <c r="A243" s="3" t="s">
        <v>465</v>
      </c>
      <c r="B243" s="4" t="s">
        <v>466</v>
      </c>
      <c r="C243" s="13">
        <v>600000</v>
      </c>
      <c r="D243" s="13">
        <v>600000</v>
      </c>
      <c r="E243" s="13">
        <f t="shared" si="36"/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idden="1" x14ac:dyDescent="0.2">
      <c r="A244" s="3" t="s">
        <v>467</v>
      </c>
      <c r="B244" s="4" t="s">
        <v>468</v>
      </c>
      <c r="C244" s="13">
        <v>0</v>
      </c>
      <c r="D244" s="13">
        <v>0</v>
      </c>
      <c r="E244" s="13">
        <f t="shared" si="36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469</v>
      </c>
      <c r="B245" s="4" t="s">
        <v>470</v>
      </c>
      <c r="C245" s="13">
        <v>0</v>
      </c>
      <c r="D245" s="13">
        <v>0</v>
      </c>
      <c r="E245" s="13">
        <f t="shared" si="36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25.5" hidden="1" x14ac:dyDescent="0.2">
      <c r="A246" s="3" t="s">
        <v>471</v>
      </c>
      <c r="B246" s="4" t="s">
        <v>472</v>
      </c>
      <c r="C246" s="13">
        <v>0</v>
      </c>
      <c r="D246" s="13">
        <v>0</v>
      </c>
      <c r="E246" s="13">
        <f t="shared" si="36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473</v>
      </c>
      <c r="B247" s="4" t="s">
        <v>474</v>
      </c>
      <c r="C247" s="13">
        <v>0</v>
      </c>
      <c r="D247" s="13">
        <v>0</v>
      </c>
      <c r="E247" s="13">
        <f t="shared" si="36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475</v>
      </c>
      <c r="B248" s="4" t="s">
        <v>476</v>
      </c>
      <c r="C248" s="13">
        <v>0</v>
      </c>
      <c r="D248" s="13">
        <v>0</v>
      </c>
      <c r="E248" s="13">
        <f t="shared" si="36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6" customFormat="1" x14ac:dyDescent="0.2">
      <c r="A249" s="7" t="s">
        <v>477</v>
      </c>
      <c r="B249" s="8" t="s">
        <v>478</v>
      </c>
      <c r="C249" s="14">
        <f>SUM(C250:C260)</f>
        <v>595000</v>
      </c>
      <c r="D249" s="14">
        <f t="shared" ref="D249" si="38">SUM(D250:D260)</f>
        <v>595000</v>
      </c>
      <c r="E249" s="13">
        <f t="shared" si="36"/>
        <v>0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s="2" customFormat="1" hidden="1" x14ac:dyDescent="0.2">
      <c r="A250" s="3" t="s">
        <v>479</v>
      </c>
      <c r="B250" s="4" t="s">
        <v>480</v>
      </c>
      <c r="C250" s="13">
        <v>0</v>
      </c>
      <c r="D250" s="13">
        <v>0</v>
      </c>
      <c r="E250" s="13">
        <f t="shared" si="36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481</v>
      </c>
      <c r="B251" s="4" t="s">
        <v>482</v>
      </c>
      <c r="C251" s="13">
        <v>0</v>
      </c>
      <c r="D251" s="13">
        <v>0</v>
      </c>
      <c r="E251" s="13">
        <f t="shared" si="36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483</v>
      </c>
      <c r="B252" s="4" t="s">
        <v>484</v>
      </c>
      <c r="C252" s="13">
        <v>0</v>
      </c>
      <c r="D252" s="13">
        <v>0</v>
      </c>
      <c r="E252" s="13">
        <f t="shared" si="36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485</v>
      </c>
      <c r="B253" s="4" t="s">
        <v>486</v>
      </c>
      <c r="C253" s="13">
        <v>0</v>
      </c>
      <c r="D253" s="13">
        <v>0</v>
      </c>
      <c r="E253" s="13">
        <f t="shared" si="36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487</v>
      </c>
      <c r="B254" s="4" t="s">
        <v>488</v>
      </c>
      <c r="C254" s="13">
        <v>0</v>
      </c>
      <c r="D254" s="13">
        <v>0</v>
      </c>
      <c r="E254" s="13">
        <f t="shared" si="36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idden="1" x14ac:dyDescent="0.2">
      <c r="A255" s="3" t="s">
        <v>489</v>
      </c>
      <c r="B255" s="4" t="s">
        <v>490</v>
      </c>
      <c r="C255" s="13">
        <v>0</v>
      </c>
      <c r="D255" s="13">
        <v>0</v>
      </c>
      <c r="E255" s="13">
        <f t="shared" si="36"/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8" hidden="1" customHeight="1" x14ac:dyDescent="0.2">
      <c r="A256" s="3" t="s">
        <v>491</v>
      </c>
      <c r="B256" s="4" t="s">
        <v>492</v>
      </c>
      <c r="C256" s="13">
        <v>0</v>
      </c>
      <c r="D256" s="13">
        <v>0</v>
      </c>
      <c r="E256" s="13">
        <f t="shared" si="36"/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x14ac:dyDescent="0.2">
      <c r="A257" s="3" t="s">
        <v>493</v>
      </c>
      <c r="B257" s="4" t="s">
        <v>494</v>
      </c>
      <c r="C257" s="13">
        <v>595000</v>
      </c>
      <c r="D257" s="13">
        <v>595000</v>
      </c>
      <c r="E257" s="13">
        <f t="shared" si="36"/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idden="1" x14ac:dyDescent="0.2">
      <c r="A258" s="3" t="s">
        <v>495</v>
      </c>
      <c r="B258" s="4" t="s">
        <v>496</v>
      </c>
      <c r="C258" s="13">
        <v>0</v>
      </c>
      <c r="D258" s="13">
        <v>0</v>
      </c>
      <c r="E258" s="13">
        <f t="shared" si="36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idden="1" x14ac:dyDescent="0.2">
      <c r="A259" s="3" t="s">
        <v>497</v>
      </c>
      <c r="B259" s="4" t="s">
        <v>498</v>
      </c>
      <c r="C259" s="13">
        <v>0</v>
      </c>
      <c r="D259" s="13">
        <v>0</v>
      </c>
      <c r="E259" s="13">
        <f t="shared" si="36"/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idden="1" x14ac:dyDescent="0.2">
      <c r="A260" s="3" t="s">
        <v>499</v>
      </c>
      <c r="B260" s="4" t="s">
        <v>500</v>
      </c>
      <c r="C260" s="13">
        <v>0</v>
      </c>
      <c r="D260" s="13">
        <v>0</v>
      </c>
      <c r="E260" s="13">
        <f t="shared" si="36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6" customFormat="1" ht="15" customHeight="1" x14ac:dyDescent="0.2">
      <c r="A261" s="15" t="s">
        <v>501</v>
      </c>
      <c r="B261" s="16" t="s">
        <v>502</v>
      </c>
      <c r="C261" s="17">
        <f>C236+C237+C238+C239+C249</f>
        <v>1195000</v>
      </c>
      <c r="D261" s="17">
        <f t="shared" ref="D261:E261" si="39">D236+D237+D238+D239+D249</f>
        <v>1195000</v>
      </c>
      <c r="E261" s="17">
        <f t="shared" si="39"/>
        <v>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s="2" customFormat="1" ht="25.5" hidden="1" x14ac:dyDescent="0.2">
      <c r="A262" s="3" t="s">
        <v>503</v>
      </c>
      <c r="B262" s="4" t="s">
        <v>504</v>
      </c>
      <c r="C262" s="13">
        <v>0</v>
      </c>
      <c r="D262" s="13">
        <v>0</v>
      </c>
      <c r="E262" s="13">
        <f>D262-C262</f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25.5" hidden="1" x14ac:dyDescent="0.2">
      <c r="A263" s="3" t="s">
        <v>505</v>
      </c>
      <c r="B263" s="4" t="s">
        <v>506</v>
      </c>
      <c r="C263" s="13">
        <v>0</v>
      </c>
      <c r="D263" s="13">
        <v>0</v>
      </c>
      <c r="E263" s="13">
        <f t="shared" ref="E263:E286" si="40">D263-C263</f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25.5" hidden="1" x14ac:dyDescent="0.2">
      <c r="A264" s="3" t="s">
        <v>507</v>
      </c>
      <c r="B264" s="4" t="s">
        <v>508</v>
      </c>
      <c r="C264" s="13">
        <v>0</v>
      </c>
      <c r="D264" s="13">
        <v>0</v>
      </c>
      <c r="E264" s="13">
        <f t="shared" si="40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6" customFormat="1" ht="24.75" hidden="1" customHeight="1" x14ac:dyDescent="0.2">
      <c r="A265" s="7" t="s">
        <v>509</v>
      </c>
      <c r="B265" s="8" t="s">
        <v>510</v>
      </c>
      <c r="C265" s="14">
        <f>SUM(C266:C274)</f>
        <v>0</v>
      </c>
      <c r="D265" s="14">
        <f t="shared" ref="D265" si="41">SUM(D266:D274)</f>
        <v>0</v>
      </c>
      <c r="E265" s="13">
        <f t="shared" si="40"/>
        <v>0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s="2" customFormat="1" ht="0.75" hidden="1" customHeight="1" x14ac:dyDescent="0.2">
      <c r="A266" s="3" t="s">
        <v>511</v>
      </c>
      <c r="B266" s="4" t="s">
        <v>512</v>
      </c>
      <c r="C266" s="13">
        <v>0</v>
      </c>
      <c r="D266" s="13">
        <v>0</v>
      </c>
      <c r="E266" s="13">
        <f t="shared" si="40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513</v>
      </c>
      <c r="B267" s="4" t="s">
        <v>514</v>
      </c>
      <c r="C267" s="13">
        <v>0</v>
      </c>
      <c r="D267" s="13">
        <v>0</v>
      </c>
      <c r="E267" s="13">
        <f t="shared" si="40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515</v>
      </c>
      <c r="B268" s="4" t="s">
        <v>516</v>
      </c>
      <c r="C268" s="13">
        <v>0</v>
      </c>
      <c r="D268" s="13">
        <v>0</v>
      </c>
      <c r="E268" s="13">
        <f t="shared" si="40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">
      <c r="A269" s="3" t="s">
        <v>517</v>
      </c>
      <c r="B269" s="4" t="s">
        <v>518</v>
      </c>
      <c r="C269" s="13">
        <v>0</v>
      </c>
      <c r="D269" s="13">
        <v>0</v>
      </c>
      <c r="E269" s="13">
        <f t="shared" si="40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idden="1" x14ac:dyDescent="0.2">
      <c r="A270" s="3" t="s">
        <v>519</v>
      </c>
      <c r="B270" s="4" t="s">
        <v>520</v>
      </c>
      <c r="C270" s="13">
        <v>0</v>
      </c>
      <c r="D270" s="13">
        <v>0</v>
      </c>
      <c r="E270" s="13">
        <f t="shared" si="40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521</v>
      </c>
      <c r="B271" s="4" t="s">
        <v>522</v>
      </c>
      <c r="C271" s="13">
        <v>0</v>
      </c>
      <c r="D271" s="13">
        <v>0</v>
      </c>
      <c r="E271" s="13">
        <f t="shared" si="40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25.5" hidden="1" x14ac:dyDescent="0.2">
      <c r="A272" s="3" t="s">
        <v>523</v>
      </c>
      <c r="B272" s="4" t="s">
        <v>524</v>
      </c>
      <c r="C272" s="13">
        <v>0</v>
      </c>
      <c r="D272" s="13">
        <v>0</v>
      </c>
      <c r="E272" s="13">
        <f t="shared" si="40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525</v>
      </c>
      <c r="B273" s="4" t="s">
        <v>526</v>
      </c>
      <c r="C273" s="13">
        <v>0</v>
      </c>
      <c r="D273" s="13">
        <v>0</v>
      </c>
      <c r="E273" s="13">
        <f t="shared" si="40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527</v>
      </c>
      <c r="B274" s="4" t="s">
        <v>528</v>
      </c>
      <c r="C274" s="13">
        <v>0</v>
      </c>
      <c r="D274" s="13">
        <v>0</v>
      </c>
      <c r="E274" s="13">
        <f t="shared" si="40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6" customFormat="1" hidden="1" x14ac:dyDescent="0.2">
      <c r="A275" s="7" t="s">
        <v>529</v>
      </c>
      <c r="B275" s="8" t="s">
        <v>530</v>
      </c>
      <c r="C275" s="14">
        <f>SUM(C276:C286)</f>
        <v>0</v>
      </c>
      <c r="D275" s="14">
        <f t="shared" ref="D275" si="42">SUM(D276:D286)</f>
        <v>0</v>
      </c>
      <c r="E275" s="13">
        <f t="shared" si="40"/>
        <v>0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s="2" customFormat="1" hidden="1" x14ac:dyDescent="0.2">
      <c r="A276" s="3" t="s">
        <v>531</v>
      </c>
      <c r="B276" s="4" t="s">
        <v>532</v>
      </c>
      <c r="C276" s="13">
        <v>0</v>
      </c>
      <c r="D276" s="13">
        <v>0</v>
      </c>
      <c r="E276" s="13">
        <f t="shared" si="40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533</v>
      </c>
      <c r="B277" s="4" t="s">
        <v>534</v>
      </c>
      <c r="C277" s="13">
        <v>0</v>
      </c>
      <c r="D277" s="13">
        <v>0</v>
      </c>
      <c r="E277" s="13">
        <f t="shared" si="40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535</v>
      </c>
      <c r="B278" s="4" t="s">
        <v>536</v>
      </c>
      <c r="C278" s="13">
        <v>0</v>
      </c>
      <c r="D278" s="13">
        <v>0</v>
      </c>
      <c r="E278" s="13">
        <f t="shared" si="40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537</v>
      </c>
      <c r="B279" s="4" t="s">
        <v>538</v>
      </c>
      <c r="C279" s="13">
        <v>0</v>
      </c>
      <c r="D279" s="13">
        <v>0</v>
      </c>
      <c r="E279" s="13">
        <f t="shared" si="40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539</v>
      </c>
      <c r="B280" s="4" t="s">
        <v>540</v>
      </c>
      <c r="C280" s="13">
        <v>0</v>
      </c>
      <c r="D280" s="13">
        <v>0</v>
      </c>
      <c r="E280" s="13">
        <f t="shared" si="40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idden="1" x14ac:dyDescent="0.2">
      <c r="A281" s="3" t="s">
        <v>541</v>
      </c>
      <c r="B281" s="4" t="s">
        <v>542</v>
      </c>
      <c r="C281" s="13">
        <v>0</v>
      </c>
      <c r="D281" s="13">
        <v>0</v>
      </c>
      <c r="E281" s="13">
        <f t="shared" si="40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25.5" hidden="1" x14ac:dyDescent="0.2">
      <c r="A282" s="3" t="s">
        <v>543</v>
      </c>
      <c r="B282" s="4" t="s">
        <v>544</v>
      </c>
      <c r="C282" s="13">
        <v>0</v>
      </c>
      <c r="D282" s="13">
        <v>0</v>
      </c>
      <c r="E282" s="13">
        <f t="shared" si="40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idden="1" x14ac:dyDescent="0.2">
      <c r="A283" s="3" t="s">
        <v>545</v>
      </c>
      <c r="B283" s="4" t="s">
        <v>546</v>
      </c>
      <c r="C283" s="13">
        <v>0</v>
      </c>
      <c r="D283" s="13">
        <v>0</v>
      </c>
      <c r="E283" s="13">
        <f t="shared" si="40"/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idden="1" x14ac:dyDescent="0.2">
      <c r="A284" s="3" t="s">
        <v>547</v>
      </c>
      <c r="B284" s="4" t="s">
        <v>548</v>
      </c>
      <c r="C284" s="13">
        <v>0</v>
      </c>
      <c r="D284" s="13">
        <v>0</v>
      </c>
      <c r="E284" s="13">
        <f t="shared" si="40"/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idden="1" x14ac:dyDescent="0.2">
      <c r="A285" s="3" t="s">
        <v>549</v>
      </c>
      <c r="B285" s="4" t="s">
        <v>550</v>
      </c>
      <c r="C285" s="13">
        <v>0</v>
      </c>
      <c r="D285" s="13">
        <v>0</v>
      </c>
      <c r="E285" s="13">
        <f t="shared" si="40"/>
        <v>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idden="1" x14ac:dyDescent="0.2">
      <c r="A286" s="3" t="s">
        <v>551</v>
      </c>
      <c r="B286" s="4" t="s">
        <v>552</v>
      </c>
      <c r="C286" s="13">
        <v>0</v>
      </c>
      <c r="D286" s="13">
        <v>0</v>
      </c>
      <c r="E286" s="13">
        <f t="shared" si="40"/>
        <v>0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6" customFormat="1" ht="13.5" x14ac:dyDescent="0.2">
      <c r="A287" s="15" t="s">
        <v>553</v>
      </c>
      <c r="B287" s="16" t="s">
        <v>554</v>
      </c>
      <c r="C287" s="17">
        <f>C262+C263+C264+C265+C275</f>
        <v>0</v>
      </c>
      <c r="D287" s="17">
        <f t="shared" ref="D287:E287" si="43">D262+D263+D264+D265+D275</f>
        <v>0</v>
      </c>
      <c r="E287" s="17">
        <f t="shared" si="43"/>
        <v>0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s="11" customFormat="1" ht="24.75" customHeight="1" x14ac:dyDescent="0.25">
      <c r="A288" s="15" t="s">
        <v>555</v>
      </c>
      <c r="B288" s="16" t="s">
        <v>556</v>
      </c>
      <c r="C288" s="17">
        <f>C48+C84+C196+C226+C235+C261+C287</f>
        <v>467774293</v>
      </c>
      <c r="D288" s="17">
        <f t="shared" ref="D288:E288" si="44">D48+D84+D196+D226+D235+D261+D287</f>
        <v>479594136</v>
      </c>
      <c r="E288" s="17">
        <f t="shared" si="44"/>
        <v>11819843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s="2" customFormat="1" x14ac:dyDescent="0.2">
      <c r="A289" s="12"/>
      <c r="C289" s="12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">
      <c r="A294" s="12"/>
      <c r="C294" s="12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">
      <c r="A295" s="12"/>
      <c r="C295" s="12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x14ac:dyDescent="0.2">
      <c r="A296" s="12"/>
      <c r="C296" s="12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x14ac:dyDescent="0.2">
      <c r="A297" s="12"/>
      <c r="C297" s="12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x14ac:dyDescent="0.2">
      <c r="A298" s="12"/>
      <c r="C298" s="12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x14ac:dyDescent="0.2">
      <c r="E299" s="5"/>
    </row>
    <row r="300" spans="1:15" x14ac:dyDescent="0.2">
      <c r="E300" s="5"/>
    </row>
    <row r="301" spans="1:15" x14ac:dyDescent="0.2">
      <c r="E301" s="5"/>
    </row>
    <row r="302" spans="1:15" x14ac:dyDescent="0.2">
      <c r="E302" s="5"/>
    </row>
    <row r="303" spans="1:15" x14ac:dyDescent="0.2">
      <c r="E303" s="5"/>
    </row>
    <row r="304" spans="1:15" x14ac:dyDescent="0.2">
      <c r="E304" s="5"/>
    </row>
    <row r="305" spans="5:5" x14ac:dyDescent="0.2">
      <c r="E305" s="5"/>
    </row>
  </sheetData>
  <mergeCells count="9">
    <mergeCell ref="A118:E118"/>
    <mergeCell ref="A119:E119"/>
    <mergeCell ref="A120:E120"/>
    <mergeCell ref="A121:E121"/>
    <mergeCell ref="A1:E1"/>
    <mergeCell ref="A2:E2"/>
    <mergeCell ref="A3:E3"/>
    <mergeCell ref="A116:E116"/>
    <mergeCell ref="A117:E117"/>
  </mergeCells>
  <pageMargins left="0.75" right="0.7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2017-11-30T06:32:57Z</cp:lastPrinted>
  <dcterms:created xsi:type="dcterms:W3CDTF">2016-02-08T12:37:04Z</dcterms:created>
  <dcterms:modified xsi:type="dcterms:W3CDTF">2017-11-30T06:32:58Z</dcterms:modified>
</cp:coreProperties>
</file>