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21" activeTab="26"/>
  </bookViews>
  <sheets>
    <sheet name="1.m.mérleg" sheetId="1" r:id="rId1"/>
    <sheet name="2.m.kiadási ei" sheetId="2" r:id="rId2"/>
    <sheet name="3. m.int.kiadás" sheetId="3" r:id="rId3"/>
    <sheet name="4.m.kiadási ei cofog" sheetId="4" r:id="rId4"/>
    <sheet name="5-6.m.tám.ért.kiad." sheetId="6" r:id="rId5"/>
    <sheet name="7.8.9.m.szoc.ell." sheetId="37" r:id="rId6"/>
    <sheet name="10.m.bev.ei" sheetId="8" r:id="rId7"/>
    <sheet name="11.12.13.m.intézm.adó.közht.bev" sheetId="9" r:id="rId8"/>
    <sheet name="14-15.m.műk.bev." sheetId="10" r:id="rId9"/>
    <sheet name="16-17.m.közp.kieg.műk.tám.be" sheetId="11" r:id="rId10"/>
    <sheet name="18-19.m.kp.fejl.tám.bev" sheetId="40" r:id="rId11"/>
    <sheet name="20-21.m.felh bev" sheetId="12" r:id="rId12"/>
    <sheet name="22.m kölcsön vissza" sheetId="41" r:id="rId13"/>
    <sheet name="23. m.KEÉK m.bev." sheetId="13" r:id="rId14"/>
    <sheet name="24.m.felú.kiad" sheetId="16" r:id="rId15"/>
    <sheet name="25.m.beruh kiad" sheetId="17" r:id="rId16"/>
    <sheet name="26.m. tartalék" sheetId="18" r:id="rId17"/>
    <sheet name="27-28.m." sheetId="19" r:id="rId18"/>
    <sheet name="29 sz melléklet" sheetId="20" r:id="rId19"/>
    <sheet name="30.m. melléklet" sheetId="23" r:id="rId20"/>
    <sheet name="31 melléklet" sheetId="24" r:id="rId21"/>
    <sheet name="32. m. hitel, kötvény" sheetId="25" r:id="rId22"/>
    <sheet name="  33. sz_ m.pénzeszk.v." sheetId="26" r:id="rId23"/>
    <sheet name="34.m. hitel áll" sheetId="28" r:id="rId24"/>
    <sheet name="35.m.több éves kihat." sheetId="31" r:id="rId25"/>
    <sheet name="36.m.ei mego" sheetId="43" r:id="rId26"/>
    <sheet name="37.mbev mego" sheetId="45" r:id="rId27"/>
    <sheet name="Munka1" sheetId="36" r:id="rId28"/>
  </sheets>
  <calcPr calcId="125725"/>
</workbook>
</file>

<file path=xl/calcChain.xml><?xml version="1.0" encoding="utf-8"?>
<calcChain xmlns="http://schemas.openxmlformats.org/spreadsheetml/2006/main">
  <c r="E53" i="43"/>
  <c r="D53"/>
  <c r="F52"/>
  <c r="F51"/>
  <c r="F50"/>
  <c r="F49"/>
  <c r="F48"/>
  <c r="F47"/>
  <c r="F46"/>
  <c r="F45"/>
  <c r="F53"/>
  <c r="F38"/>
  <c r="F37"/>
  <c r="F36"/>
  <c r="F35"/>
  <c r="F34"/>
  <c r="F33"/>
  <c r="F32"/>
  <c r="F31"/>
  <c r="F28"/>
  <c r="F24"/>
  <c r="F23"/>
  <c r="F21"/>
  <c r="F19"/>
  <c r="F18"/>
  <c r="F17"/>
  <c r="F15"/>
  <c r="F14"/>
  <c r="F39" s="1"/>
  <c r="D39"/>
  <c r="C39"/>
  <c r="F13"/>
  <c r="E25"/>
  <c r="G10" i="3"/>
  <c r="G9"/>
  <c r="D25" i="43" l="1"/>
  <c r="F20"/>
  <c r="F22"/>
  <c r="F44"/>
  <c r="D40"/>
  <c r="C41"/>
  <c r="C54" s="1"/>
  <c r="E41"/>
  <c r="E54" s="1"/>
  <c r="F29"/>
  <c r="F40" s="1"/>
  <c r="F11"/>
  <c r="F9" i="12"/>
  <c r="C32" i="10"/>
  <c r="F12" i="37"/>
  <c r="F11"/>
  <c r="F10"/>
  <c r="F9"/>
  <c r="F7"/>
  <c r="C459" i="4"/>
  <c r="C369"/>
  <c r="E133"/>
  <c r="C112"/>
  <c r="C22" i="3"/>
  <c r="C435" i="4"/>
  <c r="E22" i="2"/>
  <c r="G22" s="1"/>
  <c r="C465" i="4"/>
  <c r="C466"/>
  <c r="F466" s="1"/>
  <c r="E467"/>
  <c r="E406"/>
  <c r="F406"/>
  <c r="C406"/>
  <c r="E347"/>
  <c r="F347"/>
  <c r="C347"/>
  <c r="E288"/>
  <c r="F288"/>
  <c r="C288"/>
  <c r="E228"/>
  <c r="F228"/>
  <c r="C228"/>
  <c r="E170"/>
  <c r="F170"/>
  <c r="C170"/>
  <c r="E112"/>
  <c r="F112"/>
  <c r="C51"/>
  <c r="E51"/>
  <c r="F51"/>
  <c r="E369"/>
  <c r="E378" s="1"/>
  <c r="F369"/>
  <c r="E310"/>
  <c r="C310"/>
  <c r="C251"/>
  <c r="F191"/>
  <c r="C191"/>
  <c r="F133"/>
  <c r="C133"/>
  <c r="E75"/>
  <c r="E14"/>
  <c r="F14"/>
  <c r="C23"/>
  <c r="F392"/>
  <c r="E392"/>
  <c r="C392"/>
  <c r="F387"/>
  <c r="F383" s="1"/>
  <c r="E393"/>
  <c r="E394" s="1"/>
  <c r="E408" s="1"/>
  <c r="C383"/>
  <c r="C393" s="1"/>
  <c r="F378"/>
  <c r="C378"/>
  <c r="C394" s="1"/>
  <c r="C408" s="1"/>
  <c r="C24" i="11"/>
  <c r="C20" i="16"/>
  <c r="C21" i="17"/>
  <c r="C8" i="10"/>
  <c r="C32" i="25"/>
  <c r="C460" i="4"/>
  <c r="C461"/>
  <c r="C462"/>
  <c r="C463"/>
  <c r="C464"/>
  <c r="F464" s="1"/>
  <c r="F465"/>
  <c r="C458"/>
  <c r="F458"/>
  <c r="E43" i="2" s="1"/>
  <c r="C445" i="4"/>
  <c r="C446"/>
  <c r="C447"/>
  <c r="F447" s="1"/>
  <c r="E32" i="2" s="1"/>
  <c r="G32" s="1"/>
  <c r="C450" i="4"/>
  <c r="F450" s="1"/>
  <c r="E35" i="2" s="1"/>
  <c r="G35" s="1"/>
  <c r="C432" i="4"/>
  <c r="F432"/>
  <c r="E17" i="2" s="1"/>
  <c r="C433" i="4"/>
  <c r="F426"/>
  <c r="C427"/>
  <c r="F427" s="1"/>
  <c r="C428"/>
  <c r="F428" s="1"/>
  <c r="E13" i="2" s="1"/>
  <c r="C429" i="4"/>
  <c r="F429"/>
  <c r="E14" i="2" s="1"/>
  <c r="F425" i="4"/>
  <c r="C51" i="45"/>
  <c r="F51" s="1"/>
  <c r="C45"/>
  <c r="C36"/>
  <c r="F36" s="1"/>
  <c r="E26" i="20"/>
  <c r="C35" i="40"/>
  <c r="E52" i="8"/>
  <c r="E51"/>
  <c r="N13" i="31"/>
  <c r="C46" i="45"/>
  <c r="D9"/>
  <c r="E9"/>
  <c r="C22"/>
  <c r="F22" s="1"/>
  <c r="C23"/>
  <c r="F23" s="1"/>
  <c r="C26"/>
  <c r="F26" s="1"/>
  <c r="F32"/>
  <c r="D52"/>
  <c r="F50"/>
  <c r="E52"/>
  <c r="F37"/>
  <c r="F35"/>
  <c r="E34"/>
  <c r="C33"/>
  <c r="C30"/>
  <c r="E17"/>
  <c r="E16" s="1"/>
  <c r="E7" s="1"/>
  <c r="E41" s="1"/>
  <c r="E53" s="1"/>
  <c r="F15"/>
  <c r="F11"/>
  <c r="F10"/>
  <c r="F53" i="8"/>
  <c r="E29" i="45"/>
  <c r="E28"/>
  <c r="D52" i="13"/>
  <c r="E52"/>
  <c r="C52"/>
  <c r="F47"/>
  <c r="E37"/>
  <c r="D16"/>
  <c r="D15" s="1"/>
  <c r="E16"/>
  <c r="E15" s="1"/>
  <c r="C16"/>
  <c r="C15" s="1"/>
  <c r="D33"/>
  <c r="C33"/>
  <c r="D28"/>
  <c r="D27" s="1"/>
  <c r="E28"/>
  <c r="F28"/>
  <c r="C28"/>
  <c r="C27" s="1"/>
  <c r="K20" i="23"/>
  <c r="H23" i="1"/>
  <c r="D23"/>
  <c r="E28"/>
  <c r="G11" i="8"/>
  <c r="G12"/>
  <c r="C25" i="20"/>
  <c r="G47" i="8"/>
  <c r="G46"/>
  <c r="F18"/>
  <c r="C28" i="41"/>
  <c r="C13"/>
  <c r="C16" s="1"/>
  <c r="M13" i="31"/>
  <c r="L13"/>
  <c r="K13"/>
  <c r="J13"/>
  <c r="I13"/>
  <c r="H13"/>
  <c r="G13"/>
  <c r="F13"/>
  <c r="E13"/>
  <c r="D13"/>
  <c r="C13"/>
  <c r="G27" i="8"/>
  <c r="G23"/>
  <c r="G24"/>
  <c r="C18"/>
  <c r="C17" s="1"/>
  <c r="F10"/>
  <c r="C44" i="2"/>
  <c r="C45"/>
  <c r="C46"/>
  <c r="C47"/>
  <c r="C48"/>
  <c r="C49"/>
  <c r="C50"/>
  <c r="C43"/>
  <c r="G16" i="3"/>
  <c r="C17" i="2" s="1"/>
  <c r="G17" i="3"/>
  <c r="C18" i="2"/>
  <c r="G18" i="3"/>
  <c r="C19" i="2"/>
  <c r="G19" i="3"/>
  <c r="C20" i="2"/>
  <c r="G20" i="3"/>
  <c r="G21"/>
  <c r="C23" i="2" s="1"/>
  <c r="G15" i="3"/>
  <c r="C21" i="2"/>
  <c r="F459" i="4"/>
  <c r="E44" i="2"/>
  <c r="G44" s="1"/>
  <c r="F460" i="4"/>
  <c r="G45" i="2" s="1"/>
  <c r="F461" i="4"/>
  <c r="E46" i="2" s="1"/>
  <c r="G46" s="1"/>
  <c r="I26" i="1" s="1"/>
  <c r="F462" i="4"/>
  <c r="E47" i="2" s="1"/>
  <c r="G47" s="1"/>
  <c r="F463" i="4"/>
  <c r="E48" i="2" s="1"/>
  <c r="G48" s="1"/>
  <c r="C18" i="18"/>
  <c r="F446" i="4"/>
  <c r="E31" i="2" s="1"/>
  <c r="G31" s="1"/>
  <c r="F435" i="4"/>
  <c r="E20" i="2"/>
  <c r="F328" i="4"/>
  <c r="F324" s="1"/>
  <c r="C324"/>
  <c r="F333"/>
  <c r="C333"/>
  <c r="E319"/>
  <c r="F319"/>
  <c r="E265"/>
  <c r="E275" s="1"/>
  <c r="F265"/>
  <c r="F275" s="1"/>
  <c r="C265"/>
  <c r="C275" s="1"/>
  <c r="C260"/>
  <c r="F255"/>
  <c r="F251" s="1"/>
  <c r="F260" s="1"/>
  <c r="E209"/>
  <c r="E214"/>
  <c r="F214"/>
  <c r="C214"/>
  <c r="C205"/>
  <c r="F205"/>
  <c r="E205"/>
  <c r="F200"/>
  <c r="C200"/>
  <c r="E147"/>
  <c r="F147"/>
  <c r="C147"/>
  <c r="F142"/>
  <c r="E93"/>
  <c r="F89"/>
  <c r="E84"/>
  <c r="F79"/>
  <c r="F434" s="1"/>
  <c r="E28"/>
  <c r="F28"/>
  <c r="C28"/>
  <c r="E37"/>
  <c r="F37"/>
  <c r="C37"/>
  <c r="E23"/>
  <c r="E260"/>
  <c r="D20" i="23"/>
  <c r="D16" i="1"/>
  <c r="G20" i="8"/>
  <c r="C34"/>
  <c r="C31"/>
  <c r="G31" s="1"/>
  <c r="F22" i="13"/>
  <c r="F24"/>
  <c r="F11"/>
  <c r="F12"/>
  <c r="F13"/>
  <c r="G11" i="3"/>
  <c r="G12"/>
  <c r="G36"/>
  <c r="G13"/>
  <c r="E9" i="20"/>
  <c r="F10" i="13"/>
  <c r="F26" i="6"/>
  <c r="F27"/>
  <c r="C12"/>
  <c r="C74" i="10"/>
  <c r="F21" i="13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D32"/>
  <c r="E32"/>
  <c r="F32"/>
  <c r="G32"/>
  <c r="H32"/>
  <c r="I32"/>
  <c r="J32"/>
  <c r="K32"/>
  <c r="C25" i="24"/>
  <c r="D25"/>
  <c r="E25"/>
  <c r="F25"/>
  <c r="G25"/>
  <c r="H25"/>
  <c r="I25"/>
  <c r="J25"/>
  <c r="K25"/>
  <c r="B9" i="23"/>
  <c r="C9" s="1"/>
  <c r="C49" i="20"/>
  <c r="C16" i="19"/>
  <c r="C35"/>
  <c r="C32" i="18"/>
  <c r="C41" i="13"/>
  <c r="C54" s="1"/>
  <c r="D8"/>
  <c r="D41" s="1"/>
  <c r="D54" s="1"/>
  <c r="E8"/>
  <c r="F10" i="12"/>
  <c r="F11"/>
  <c r="F17"/>
  <c r="C18"/>
  <c r="C39" i="8"/>
  <c r="D18" i="12"/>
  <c r="E18"/>
  <c r="F28"/>
  <c r="F29"/>
  <c r="E32"/>
  <c r="F31"/>
  <c r="C32"/>
  <c r="C41" i="8"/>
  <c r="C35" s="1"/>
  <c r="D32" i="12"/>
  <c r="M8" i="23"/>
  <c r="G33" i="8"/>
  <c r="G34"/>
  <c r="C20" i="45"/>
  <c r="F20"/>
  <c r="C43" i="11"/>
  <c r="C42"/>
  <c r="C47"/>
  <c r="E10" i="9"/>
  <c r="C26"/>
  <c r="B5" i="23" s="1"/>
  <c r="C40" i="9"/>
  <c r="G16" i="8"/>
  <c r="F30"/>
  <c r="E36"/>
  <c r="G36"/>
  <c r="E37"/>
  <c r="G37" s="1"/>
  <c r="F8" i="37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452" i="4"/>
  <c r="F452" s="1"/>
  <c r="E37" i="2" s="1"/>
  <c r="E98" i="4"/>
  <c r="F98"/>
  <c r="F99" s="1"/>
  <c r="C142"/>
  <c r="E142"/>
  <c r="C156"/>
  <c r="C157" s="1"/>
  <c r="E156"/>
  <c r="F156"/>
  <c r="E200"/>
  <c r="C27" i="3"/>
  <c r="D27"/>
  <c r="E27"/>
  <c r="G27"/>
  <c r="C29" i="2" s="1"/>
  <c r="D36" i="3"/>
  <c r="E36"/>
  <c r="C12" i="2"/>
  <c r="G12" s="1"/>
  <c r="E11" i="20" s="1"/>
  <c r="C14" i="2"/>
  <c r="C28"/>
  <c r="C30"/>
  <c r="C33"/>
  <c r="C37"/>
  <c r="C33" i="1"/>
  <c r="G33"/>
  <c r="H16"/>
  <c r="F433" i="4"/>
  <c r="E18" i="2" s="1"/>
  <c r="G18" s="1"/>
  <c r="E333" i="4"/>
  <c r="F445"/>
  <c r="E30" i="2" s="1"/>
  <c r="D22" i="3"/>
  <c r="E22"/>
  <c r="C16" i="2"/>
  <c r="M7" i="23"/>
  <c r="J20"/>
  <c r="H20"/>
  <c r="F20"/>
  <c r="G38" i="8"/>
  <c r="E19" i="1" s="1"/>
  <c r="F20" i="13"/>
  <c r="F16" s="1"/>
  <c r="F15" s="1"/>
  <c r="L11" i="23"/>
  <c r="L12" s="1"/>
  <c r="L21" s="1"/>
  <c r="L20"/>
  <c r="F30" i="12"/>
  <c r="F32" s="1"/>
  <c r="B20" i="23"/>
  <c r="C30" i="8"/>
  <c r="C14" i="45"/>
  <c r="F14" s="1"/>
  <c r="D17"/>
  <c r="D16"/>
  <c r="D7" s="1"/>
  <c r="F47"/>
  <c r="G15" i="8"/>
  <c r="G52"/>
  <c r="E30" i="1" s="1"/>
  <c r="F23" i="13"/>
  <c r="I20" i="23"/>
  <c r="C53" i="8"/>
  <c r="F52" i="13"/>
  <c r="F12" i="6"/>
  <c r="E26" i="8"/>
  <c r="C25" i="45" s="1"/>
  <c r="F25" s="1"/>
  <c r="F18" i="12"/>
  <c r="C13" i="2"/>
  <c r="F54" i="8"/>
  <c r="G14" i="3"/>
  <c r="F8" i="9"/>
  <c r="E40" i="8"/>
  <c r="D39" i="45" s="1"/>
  <c r="F215" i="4"/>
  <c r="F216"/>
  <c r="F230" s="1"/>
  <c r="G48" i="8"/>
  <c r="F9" i="9"/>
  <c r="D10"/>
  <c r="C23" i="20"/>
  <c r="L32" i="25"/>
  <c r="C46" i="20"/>
  <c r="M10" i="23"/>
  <c r="C34" i="18"/>
  <c r="F37" i="13"/>
  <c r="E33"/>
  <c r="F33" s="1"/>
  <c r="F27" s="1"/>
  <c r="F41" s="1"/>
  <c r="F54" s="1"/>
  <c r="E20" i="23"/>
  <c r="G20"/>
  <c r="M19"/>
  <c r="F17" i="8"/>
  <c r="C10" i="9"/>
  <c r="F7"/>
  <c r="F10" s="1"/>
  <c r="F37" i="37"/>
  <c r="D37" i="3"/>
  <c r="D38"/>
  <c r="D51" s="1"/>
  <c r="B11" i="23"/>
  <c r="C438" i="4"/>
  <c r="F438" s="1"/>
  <c r="E23" i="2" s="1"/>
  <c r="F19" i="45"/>
  <c r="C30" i="41"/>
  <c r="C319" i="4"/>
  <c r="C443"/>
  <c r="F443" s="1"/>
  <c r="C38"/>
  <c r="C39" s="1"/>
  <c r="C431"/>
  <c r="F431" s="1"/>
  <c r="C442"/>
  <c r="C37" i="3"/>
  <c r="C38"/>
  <c r="C51" s="1"/>
  <c r="C99" i="4"/>
  <c r="G26" i="8"/>
  <c r="C40" i="45"/>
  <c r="F40" s="1"/>
  <c r="E41" i="8"/>
  <c r="G41" s="1"/>
  <c r="F46" i="45"/>
  <c r="G14" i="8"/>
  <c r="C13" i="45"/>
  <c r="F13" s="1"/>
  <c r="E27" i="13"/>
  <c r="E41" s="1"/>
  <c r="E54" s="1"/>
  <c r="E37" i="3"/>
  <c r="E38" s="1"/>
  <c r="E51" s="1"/>
  <c r="F13" i="37"/>
  <c r="C54" i="8"/>
  <c r="M20" i="23"/>
  <c r="C38" i="2"/>
  <c r="G37" i="3"/>
  <c r="F38" i="45"/>
  <c r="G39" i="8"/>
  <c r="C467" i="4"/>
  <c r="C215"/>
  <c r="C216" s="1"/>
  <c r="C230" s="1"/>
  <c r="C100"/>
  <c r="C114" s="1"/>
  <c r="F38"/>
  <c r="F39" s="1"/>
  <c r="F53" s="1"/>
  <c r="E276"/>
  <c r="E290" s="1"/>
  <c r="C334"/>
  <c r="C335" s="1"/>
  <c r="C349" s="1"/>
  <c r="C453"/>
  <c r="F453" s="1"/>
  <c r="E38" i="2" s="1"/>
  <c r="G38" s="1"/>
  <c r="E157" i="4"/>
  <c r="E158" s="1"/>
  <c r="E172" s="1"/>
  <c r="E38"/>
  <c r="E39"/>
  <c r="E53" s="1"/>
  <c r="C53"/>
  <c r="F157"/>
  <c r="F158" s="1"/>
  <c r="F172" s="1"/>
  <c r="C158"/>
  <c r="C172" s="1"/>
  <c r="E50" i="2"/>
  <c r="G50" s="1"/>
  <c r="F442" i="4"/>
  <c r="G27" i="2" s="1"/>
  <c r="C56" i="20"/>
  <c r="F24" i="45"/>
  <c r="G25" i="8"/>
  <c r="G17" s="1"/>
  <c r="G19"/>
  <c r="G13"/>
  <c r="G10" s="1"/>
  <c r="C12" i="45"/>
  <c r="C9" s="1"/>
  <c r="F8"/>
  <c r="C5" i="23"/>
  <c r="D5" s="1"/>
  <c r="E5" s="1"/>
  <c r="F5" s="1"/>
  <c r="E42" i="8"/>
  <c r="E430" i="4"/>
  <c r="E439" s="1"/>
  <c r="G21" i="2"/>
  <c r="G9" i="8"/>
  <c r="C9" i="20" s="1"/>
  <c r="F18" i="45"/>
  <c r="G21" i="8"/>
  <c r="C34" i="45"/>
  <c r="F52" i="2"/>
  <c r="G22" i="3"/>
  <c r="G38" s="1"/>
  <c r="G51" s="1"/>
  <c r="F39" i="2"/>
  <c r="F451" i="4"/>
  <c r="E36" i="2" s="1"/>
  <c r="G36" s="1"/>
  <c r="E454" i="4"/>
  <c r="G22" i="8"/>
  <c r="C21" i="45"/>
  <c r="F21" s="1"/>
  <c r="D9" i="23"/>
  <c r="E9" s="1"/>
  <c r="E51" i="2"/>
  <c r="E16"/>
  <c r="E10" i="20"/>
  <c r="G16" i="2"/>
  <c r="C14" i="26"/>
  <c r="B12" i="23"/>
  <c r="C29" i="45"/>
  <c r="C28" s="1"/>
  <c r="D6" i="23"/>
  <c r="E6" s="1"/>
  <c r="C449" i="4"/>
  <c r="F449" s="1"/>
  <c r="G32" i="8"/>
  <c r="G34" i="2"/>
  <c r="B21" i="23"/>
  <c r="C11"/>
  <c r="C12" s="1"/>
  <c r="C21" s="1"/>
  <c r="E49" i="2" l="1"/>
  <c r="F467" i="4"/>
  <c r="F334"/>
  <c r="F335" s="1"/>
  <c r="F349" s="1"/>
  <c r="F393"/>
  <c r="E455"/>
  <c r="E469" s="1"/>
  <c r="D41" i="43"/>
  <c r="D54" s="1"/>
  <c r="E53" i="8"/>
  <c r="F41" i="6"/>
  <c r="H33" i="1"/>
  <c r="E52" i="2"/>
  <c r="G17"/>
  <c r="G13"/>
  <c r="E13" i="20" s="1"/>
  <c r="E39" s="1"/>
  <c r="G40" i="8"/>
  <c r="G35" s="1"/>
  <c r="E46" i="20"/>
  <c r="E53" s="1"/>
  <c r="I28" i="1"/>
  <c r="G51" i="2"/>
  <c r="E25" i="20" s="1"/>
  <c r="G23" i="2"/>
  <c r="E16" i="20" s="1"/>
  <c r="G14" i="2"/>
  <c r="E12" i="20" s="1"/>
  <c r="C52" i="2"/>
  <c r="C10" i="20"/>
  <c r="C20" s="1"/>
  <c r="E49"/>
  <c r="E55" s="1"/>
  <c r="I30" i="1"/>
  <c r="F17" i="45"/>
  <c r="F16" s="1"/>
  <c r="C17"/>
  <c r="C16" s="1"/>
  <c r="F12"/>
  <c r="C276" i="4"/>
  <c r="C290" s="1"/>
  <c r="F9" i="45"/>
  <c r="C39" i="2"/>
  <c r="E99" i="4"/>
  <c r="E100" s="1"/>
  <c r="E114" s="1"/>
  <c r="E215"/>
  <c r="E216" s="1"/>
  <c r="E230" s="1"/>
  <c r="C448"/>
  <c r="F448" s="1"/>
  <c r="E33" i="2" s="1"/>
  <c r="G33" s="1"/>
  <c r="G43"/>
  <c r="G37"/>
  <c r="C29" i="8"/>
  <c r="F276" i="4"/>
  <c r="F290" s="1"/>
  <c r="G20" i="2"/>
  <c r="E334" i="4"/>
  <c r="E335" s="1"/>
  <c r="E349" s="1"/>
  <c r="G49" i="2"/>
  <c r="I29" i="1" s="1"/>
  <c r="E54" i="8"/>
  <c r="F52" i="45"/>
  <c r="F394" i="4"/>
  <c r="F408" s="1"/>
  <c r="F6" i="23"/>
  <c r="G6" s="1"/>
  <c r="H6" s="1"/>
  <c r="I6" s="1"/>
  <c r="J6" s="1"/>
  <c r="K6" s="1"/>
  <c r="E11"/>
  <c r="E12" s="1"/>
  <c r="E21" s="1"/>
  <c r="M6"/>
  <c r="G30" i="8"/>
  <c r="E17" i="1" s="1"/>
  <c r="F9" i="23"/>
  <c r="G9" s="1"/>
  <c r="H9" s="1"/>
  <c r="I9" s="1"/>
  <c r="J9" s="1"/>
  <c r="K9" s="1"/>
  <c r="G5"/>
  <c r="F11"/>
  <c r="F12" s="1"/>
  <c r="F21" s="1"/>
  <c r="I17" i="1"/>
  <c r="E35" i="20"/>
  <c r="F454" i="4"/>
  <c r="G28" i="2"/>
  <c r="G19"/>
  <c r="I27" i="1"/>
  <c r="E23" i="20"/>
  <c r="E56"/>
  <c r="C7" i="45"/>
  <c r="F39"/>
  <c r="F34" s="1"/>
  <c r="D34"/>
  <c r="D28" s="1"/>
  <c r="D41" s="1"/>
  <c r="D53" s="1"/>
  <c r="G30" i="2"/>
  <c r="C35" i="20"/>
  <c r="C15" i="2"/>
  <c r="D11" i="23"/>
  <c r="D12" s="1"/>
  <c r="D21" s="1"/>
  <c r="G8" i="8"/>
  <c r="C454" i="4"/>
  <c r="C455" s="1"/>
  <c r="C469" s="1"/>
  <c r="F75"/>
  <c r="F84" s="1"/>
  <c r="F100" s="1"/>
  <c r="F114" s="1"/>
  <c r="C52" i="45"/>
  <c r="G51" i="8"/>
  <c r="E29" i="1" s="1"/>
  <c r="F40" i="2"/>
  <c r="F54" s="1"/>
  <c r="G15" l="1"/>
  <c r="E15" i="20" s="1"/>
  <c r="E20" s="1"/>
  <c r="E27" s="1"/>
  <c r="G52" i="2"/>
  <c r="F455" i="4"/>
  <c r="F469" s="1"/>
  <c r="E29" i="2"/>
  <c r="C44" i="20"/>
  <c r="C50" s="1"/>
  <c r="E15" i="2"/>
  <c r="E24" s="1"/>
  <c r="G24" s="1"/>
  <c r="M9" i="23"/>
  <c r="G53" i="8"/>
  <c r="C41" i="45"/>
  <c r="C53" s="1"/>
  <c r="F7"/>
  <c r="F41" s="1"/>
  <c r="F53" s="1"/>
  <c r="H5" i="23"/>
  <c r="G11"/>
  <c r="G12" s="1"/>
  <c r="G21" s="1"/>
  <c r="G42" i="8"/>
  <c r="I18" i="1"/>
  <c r="E36" i="20"/>
  <c r="C40" i="2"/>
  <c r="C54" s="1"/>
  <c r="G29" l="1"/>
  <c r="E37" i="20" s="1"/>
  <c r="E44" s="1"/>
  <c r="E39" i="2"/>
  <c r="G39" s="1"/>
  <c r="G40" s="1"/>
  <c r="G54" s="1"/>
  <c r="C57" i="20"/>
  <c r="E40" i="2"/>
  <c r="E54" s="1"/>
  <c r="I5" i="23"/>
  <c r="H11"/>
  <c r="H12" s="1"/>
  <c r="H21" s="1"/>
  <c r="E50" i="20" l="1"/>
  <c r="E52"/>
  <c r="E57" s="1"/>
  <c r="J5" i="23"/>
  <c r="I11"/>
  <c r="I12" s="1"/>
  <c r="I21" s="1"/>
  <c r="K5" l="1"/>
  <c r="K11" s="1"/>
  <c r="K12" s="1"/>
  <c r="K21" s="1"/>
  <c r="J11"/>
  <c r="M5"/>
  <c r="J12" l="1"/>
  <c r="M11"/>
  <c r="J21" l="1"/>
  <c r="M12"/>
  <c r="M21" s="1"/>
</calcChain>
</file>

<file path=xl/sharedStrings.xml><?xml version="1.0" encoding="utf-8"?>
<sst xmlns="http://schemas.openxmlformats.org/spreadsheetml/2006/main" count="2513" uniqueCount="702">
  <si>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</si>
  <si>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</si>
  <si>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</si>
  <si>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</si>
  <si>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</si>
  <si>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</si>
  <si>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</si>
  <si>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</si>
  <si>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</si>
  <si>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</si>
  <si>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</si>
  <si>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</si>
  <si>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Feladatok összesen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</si>
  <si>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</si>
  <si>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</si>
  <si>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</si>
  <si>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</si>
  <si>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</si>
  <si>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</si>
  <si>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</si>
  <si>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</si>
  <si>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</si>
  <si>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</si>
  <si>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</si>
  <si>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</si>
  <si>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</si>
  <si>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</si>
  <si>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</si>
  <si>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 xml:space="preserve">Polgárm. hiv. </t>
  </si>
  <si>
    <t>B e v é t e l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</si>
  <si>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</si>
  <si>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</si>
  <si>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</si>
  <si>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</si>
  <si>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</si>
  <si>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</si>
  <si>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</si>
  <si>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</si>
  <si>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</si>
  <si>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</si>
  <si>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</si>
  <si>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</si>
  <si>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</si>
  <si>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</si>
  <si>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</si>
  <si>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</si>
  <si>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</si>
  <si>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</si>
  <si>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</si>
  <si>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</si>
  <si>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</si>
  <si>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</si>
  <si>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</si>
  <si>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</si>
  <si>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</si>
  <si>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</si>
  <si>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</si>
  <si>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</si>
  <si>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</si>
  <si>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</si>
  <si>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</si>
  <si>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</si>
  <si>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</si>
  <si>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</si>
  <si>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</si>
  <si>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</si>
  <si>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</si>
  <si>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</si>
  <si>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</si>
  <si>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</si>
  <si>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</si>
  <si>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</si>
  <si>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</si>
  <si>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</si>
  <si>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</si>
  <si>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</si>
  <si>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</si>
  <si>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</si>
  <si>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</si>
  <si>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</si>
  <si>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</si>
  <si>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</si>
  <si>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</si>
  <si>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</si>
  <si>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</si>
  <si>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</si>
  <si>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</si>
  <si>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</si>
  <si>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</si>
  <si>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</si>
  <si>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</si>
  <si>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</si>
  <si>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</si>
  <si>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</si>
  <si>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</si>
  <si>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</si>
  <si>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</si>
  <si>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</si>
  <si>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</si>
  <si>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</si>
  <si>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</si>
  <si>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</si>
  <si>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</si>
  <si>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</si>
  <si>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</si>
  <si>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</si>
  <si>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</si>
  <si>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</si>
  <si>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</si>
  <si>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</si>
  <si>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</si>
  <si>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</si>
  <si>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</si>
  <si>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</si>
  <si>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</si>
  <si>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</si>
  <si>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xxxxxxxx</t>
  </si>
  <si>
    <t>Több éves kihatással járó döntések számszerűsítése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</si>
  <si>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</si>
  <si>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</si>
  <si>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</si>
  <si>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</si>
  <si>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</si>
  <si>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</si>
  <si>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</si>
  <si>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</si>
  <si>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Készfizető kezességvállalás MSE</t>
  </si>
  <si>
    <t>VG Zrt. Részvény vásárlás (közös Érdek Dolgozói Alapítványtól)</t>
  </si>
  <si>
    <t>Ö S S Z E S E N :</t>
  </si>
  <si>
    <t>2022.</t>
  </si>
  <si>
    <t>2023.</t>
  </si>
  <si>
    <t>2024.</t>
  </si>
  <si>
    <t>2025.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</si>
  <si>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</si>
  <si>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</si>
  <si>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</si>
  <si>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</si>
  <si>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</si>
  <si>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</si>
  <si>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</si>
  <si>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</si>
  <si>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</si>
  <si>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</si>
  <si>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</si>
  <si>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</si>
  <si>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</si>
  <si>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Egyéb működési kiadás</t>
  </si>
  <si>
    <t>Ellátottak pénzbeli juttatása</t>
  </si>
  <si>
    <t>Értékpapírvásárlás kiadásai</t>
  </si>
  <si>
    <t>Egyéb felhalmozási kiadás</t>
  </si>
  <si>
    <t>Pénzügyi befektetés</t>
  </si>
  <si>
    <t>Értékpapírok vásárlása</t>
  </si>
  <si>
    <t>Értékpapírok vásárlása össz.,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</si>
  <si>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</si>
  <si>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</si>
  <si>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</si>
  <si>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</si>
  <si>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</si>
  <si>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</si>
  <si>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</si>
  <si>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</si>
  <si>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</si>
  <si>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</si>
  <si>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</si>
  <si>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</si>
  <si>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</si>
  <si>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</si>
  <si>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</si>
  <si>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</si>
  <si>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</si>
  <si>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</si>
  <si>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</si>
  <si>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</si>
  <si>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>I/1. Intézményi működési bevételek</t>
  </si>
  <si>
    <t>I/3. Működési támogatások (3.1..+3.5)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</si>
  <si>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</si>
  <si>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</si>
  <si>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</si>
  <si>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</si>
  <si>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</si>
  <si>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</si>
  <si>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</si>
  <si>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</si>
  <si>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</si>
  <si>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</si>
  <si>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</si>
  <si>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</si>
  <si>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</si>
  <si>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Hitelfelvétel, kötvénykib. /forráshiány/</t>
  </si>
  <si>
    <t>Felhalm támog.</t>
  </si>
  <si>
    <t xml:space="preserve">Hitelfelvétel, kötvénykib. </t>
  </si>
  <si>
    <t>Helyi TDM szervezet támogatása - térségi fel.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</si>
  <si>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</si>
  <si>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</si>
  <si>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</si>
  <si>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</si>
  <si>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</si>
  <si>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</si>
  <si>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</si>
  <si>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</si>
  <si>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</si>
  <si>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</si>
  <si>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</si>
  <si>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</si>
  <si>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</si>
  <si>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</si>
  <si>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</si>
  <si>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</si>
  <si>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</si>
  <si>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</si>
  <si>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</si>
  <si>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</si>
  <si>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</si>
  <si>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</si>
  <si>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</si>
  <si>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</si>
  <si>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</si>
  <si>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</si>
  <si>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</si>
  <si>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</si>
  <si>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</si>
  <si>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</si>
  <si>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</si>
  <si>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</si>
  <si>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</si>
  <si>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</si>
  <si>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</si>
  <si>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</si>
  <si>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</si>
  <si>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</si>
  <si>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</si>
  <si>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</si>
  <si>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</si>
  <si>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</si>
  <si>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</si>
  <si>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</si>
  <si>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</si>
  <si>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</si>
  <si>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</si>
  <si>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</si>
  <si>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</si>
  <si>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</si>
  <si>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</si>
  <si>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44.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</si>
  <si>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</si>
  <si>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</si>
  <si>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</si>
  <si>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</si>
  <si>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</si>
  <si>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</si>
  <si>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</si>
  <si>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</si>
  <si>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</si>
  <si>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</si>
  <si>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</si>
  <si>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</si>
  <si>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</si>
  <si>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</si>
  <si>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</si>
  <si>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</si>
  <si>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</si>
  <si>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</si>
  <si>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</si>
  <si>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</si>
  <si>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</si>
  <si>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</si>
  <si>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</si>
  <si>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</si>
  <si>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</si>
  <si>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</si>
  <si>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</si>
  <si>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</si>
  <si>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</si>
  <si>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</si>
  <si>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</si>
  <si>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</si>
  <si>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</si>
  <si>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</si>
  <si>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</si>
  <si>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</si>
  <si>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</si>
  <si>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</si>
  <si>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</si>
  <si>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</si>
  <si>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</si>
  <si>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</si>
  <si>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</si>
  <si>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</si>
  <si>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</si>
  <si>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</si>
  <si>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</si>
  <si>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</si>
  <si>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</si>
  <si>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</si>
  <si>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</si>
  <si>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</si>
  <si>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Közfoglalkoztatottak létszámkerete összesen</t>
  </si>
  <si>
    <t xml:space="preserve">          - Kormányhivatal Munkaügyi Közp. Tám.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</si>
  <si>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</si>
  <si>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</si>
  <si>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</si>
  <si>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</si>
  <si>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</si>
  <si>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</si>
  <si>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</si>
  <si>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</si>
  <si>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</si>
  <si>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</si>
  <si>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</si>
  <si>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</si>
  <si>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</si>
  <si>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</si>
  <si>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</si>
  <si>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</si>
  <si>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</si>
  <si>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</si>
  <si>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</si>
  <si>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</si>
  <si>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</si>
  <si>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</si>
  <si>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</si>
  <si>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</si>
  <si>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</si>
  <si>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</si>
  <si>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</si>
  <si>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</si>
  <si>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</si>
  <si>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</si>
  <si>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</si>
  <si>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</si>
  <si>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</si>
  <si>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</si>
  <si>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</si>
  <si>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</si>
  <si>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</si>
  <si>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</si>
  <si>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</si>
  <si>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</si>
  <si>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</si>
  <si>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</si>
  <si>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</si>
  <si>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</si>
  <si>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</si>
  <si>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</si>
  <si>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</si>
  <si>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</si>
  <si>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</si>
  <si>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</si>
  <si>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</si>
  <si>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</si>
  <si>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</si>
  <si>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</si>
  <si>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</si>
  <si>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</si>
  <si>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</si>
  <si>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</si>
  <si>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4. 6. Működési célú céltartalék</t>
  </si>
  <si>
    <t>3.7. Felhalmozási célú céltartalék</t>
  </si>
  <si>
    <t>4.6.1. Inézmények nyári tisztasági festése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</si>
  <si>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</si>
  <si>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</si>
  <si>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</si>
  <si>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</si>
  <si>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>Tartalék összegének célonkénti részletezése</t>
  </si>
  <si>
    <t xml:space="preserve">4.6. Működési célú tartalék összesen: </t>
  </si>
  <si>
    <t xml:space="preserve">3.7. Felhalmozási célú tartalék összesen: </t>
  </si>
  <si>
    <t xml:space="preserve">Tartalékok  mindösszesen: 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</si>
  <si>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</si>
  <si>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</si>
  <si>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</si>
  <si>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</si>
  <si>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</si>
  <si>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</si>
  <si>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</si>
  <si>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</si>
  <si>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</si>
  <si>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</si>
  <si>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</si>
  <si>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</si>
  <si>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</si>
  <si>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</si>
  <si>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</si>
  <si>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</si>
  <si>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</si>
  <si>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</si>
  <si>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</si>
  <si>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</si>
  <si>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</si>
  <si>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</si>
  <si>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</si>
  <si>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</si>
  <si>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</si>
  <si>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</si>
  <si>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</si>
  <si>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</si>
  <si>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</si>
  <si>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</si>
  <si>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</si>
  <si>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</si>
  <si>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</si>
  <si>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</si>
  <si>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</si>
  <si>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</si>
  <si>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</si>
  <si>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</si>
  <si>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</si>
  <si>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</si>
  <si>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</si>
  <si>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</si>
  <si>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</si>
  <si>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</si>
  <si>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</si>
  <si>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</si>
  <si>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</si>
  <si>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</si>
  <si>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</si>
  <si>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</si>
  <si>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</si>
  <si>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</si>
  <si>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</si>
  <si>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</si>
  <si>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I/3.1.1. Önkormányzatok működési költségvetési támogatása</t>
  </si>
  <si>
    <t xml:space="preserve">     3.1.1. Önkorm. Ált. műk. Ktgv-i támog.</t>
  </si>
  <si>
    <t xml:space="preserve">     3.1.2.Központosított működési célú előirányzat</t>
  </si>
  <si>
    <t xml:space="preserve">     3.1.3.Működőképesség megőrzését szolg. Kieg.tám.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</si>
  <si>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</si>
  <si>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</si>
  <si>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</si>
  <si>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</si>
  <si>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</si>
  <si>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</si>
  <si>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</si>
  <si>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</si>
  <si>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Szennyvíz. támogatására III. ütem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</si>
  <si>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</si>
  <si>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</si>
  <si>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</si>
  <si>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 xml:space="preserve">          I. 3.5.1.  Kamatmentes kölcsön visszatérülése háztartásoktól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</si>
  <si>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</si>
  <si>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</si>
  <si>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</si>
  <si>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</si>
  <si>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</si>
  <si>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</si>
  <si>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</si>
  <si>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</si>
  <si>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</si>
  <si>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</si>
  <si>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</si>
  <si>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</si>
  <si>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</si>
  <si>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</si>
  <si>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</si>
  <si>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</si>
  <si>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</si>
  <si>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</si>
  <si>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</si>
  <si>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</si>
  <si>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4. Forgatási célú belföldi, külföldi értékpap.érték.</t>
  </si>
  <si>
    <t>5. Befektetési célú belföldi, külföldi értékpapír érték.</t>
  </si>
  <si>
    <t>7.Felahalmozási célú hitelelvétel és fel.c. kötv.kibocs.</t>
  </si>
  <si>
    <t>1. Szabad pénzeszköz betétként való elhelyezése</t>
  </si>
  <si>
    <t>2. Központi, irányítószervi támogatás</t>
  </si>
  <si>
    <t>3. Pénzügyi lízing tőkerész törlesztés</t>
  </si>
  <si>
    <t>4. Forgatási célú belföldi, külföldi értékpapírok vásárlása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</si>
  <si>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</si>
  <si>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</si>
  <si>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</si>
  <si>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</si>
  <si>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</si>
  <si>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</si>
  <si>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</si>
  <si>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</si>
  <si>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</si>
  <si>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</si>
  <si>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</si>
  <si>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</si>
  <si>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</si>
  <si>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</si>
  <si>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 1.c) Egyéb önkormányzati feladatok támogatása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</si>
  <si>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</si>
  <si>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</si>
  <si>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</si>
  <si>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</si>
  <si>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</si>
  <si>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</si>
  <si>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</si>
  <si>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</si>
  <si>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</si>
  <si>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</si>
  <si>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</si>
  <si>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</si>
  <si>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</si>
  <si>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</si>
  <si>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</si>
  <si>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</si>
  <si>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>Készfizető kezességvállalás Víziközmű Társulat É-D</t>
  </si>
  <si>
    <t>Készfizető kezességvállalás Víziközmű Társulat Zsóry szennyvíz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</si>
  <si>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</si>
  <si>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</si>
  <si>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</si>
  <si>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</si>
  <si>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</si>
  <si>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</si>
  <si>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3.7.5. közvilágítás korszerűsítés</t>
  </si>
  <si>
    <t>4.6.5. pályázati önerő</t>
  </si>
  <si>
    <t>3.7.6. Épületenergetikai fejl. nem támogatott többletigényére</t>
  </si>
  <si>
    <t>3.7.7. Kulturális idegenfor.g feladatok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</si>
  <si>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</si>
  <si>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</si>
  <si>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Fennálló hitel, kötvénytart.  2014. I. 1-jén</t>
  </si>
  <si>
    <t>2014. évi hitelfelvét.</t>
  </si>
  <si>
    <t>Önkormányzatok igazgatási tev</t>
  </si>
  <si>
    <t>Szociális étkeztetés</t>
  </si>
  <si>
    <t>Egyéb étkeztetés</t>
  </si>
  <si>
    <t>Ebből: - Védőnői szolg-ra Tiszabábolna</t>
  </si>
  <si>
    <t xml:space="preserve">             - Gyermekszállításra Tiszadorogmától</t>
  </si>
  <si>
    <t xml:space="preserve">          - Védőnői szolgálatra Tb-től</t>
  </si>
  <si>
    <t>Önkormányzat létszámkerete</t>
  </si>
  <si>
    <t>Szakfeladat</t>
  </si>
  <si>
    <t>Igazgatási tevékenység</t>
  </si>
  <si>
    <t>Város és község gazdálkodás</t>
  </si>
  <si>
    <t>Általános iskola</t>
  </si>
  <si>
    <t>Védőnői ellátás</t>
  </si>
  <si>
    <t>Gyermekétkeztetés</t>
  </si>
  <si>
    <t>Mezőkövesdi TKT tagi hozzájárulás</t>
  </si>
  <si>
    <t>Mezőkövesdi TKT orvosi ügyelet</t>
  </si>
  <si>
    <t>Mezőkövesdi TKT szociális feladatok</t>
  </si>
  <si>
    <t>Mezőkövesd Közös hivatal</t>
  </si>
  <si>
    <t xml:space="preserve">Borsodivánka Község képviselő-testületének hitel- és kötvényállománya </t>
  </si>
  <si>
    <t>Sportöltöző</t>
  </si>
  <si>
    <t>Közművelődés</t>
  </si>
  <si>
    <t>I.1.d) Lakott külterülettel kapcsolatos feladatok támogatása</t>
  </si>
  <si>
    <t>I. Helyi önkormányzatok működésének támogatása</t>
  </si>
  <si>
    <t>Fogorvosi alapellátás</t>
  </si>
  <si>
    <t xml:space="preserve">         - Fogorvosi alapellátás</t>
  </si>
  <si>
    <t xml:space="preserve">         - gyermekvédelmi támogatás</t>
  </si>
  <si>
    <t>I/3. Működési támogatások (3.1..+3.6)</t>
  </si>
  <si>
    <t xml:space="preserve">BURSA ösztöndíj </t>
  </si>
  <si>
    <t>Egyéb szociális ellátások</t>
  </si>
  <si>
    <t xml:space="preserve">    4.7. Elvonások ás befizetések</t>
  </si>
  <si>
    <t>9.ÁH-on belüli megelőlegezés visszafizetés</t>
  </si>
  <si>
    <t xml:space="preserve">   4.7. Elvonások és befizetések</t>
  </si>
  <si>
    <t>8.ÁH-on belüli megelőlegezés visszafizetés</t>
  </si>
  <si>
    <t>III.5.c. Rászoruló gyermekek szünidei étkeztetés támogatása</t>
  </si>
  <si>
    <t>I/3.1.2. Működési célú költségvetési támogatások és kiegészítő támogatások B115</t>
  </si>
  <si>
    <t>Közfoglalkoztatás felhamozási támogatás</t>
  </si>
  <si>
    <t xml:space="preserve">          I. 3.5.2.  Kamatmentes kölcsön visszatérülése </t>
  </si>
  <si>
    <t>ÁH-on belüli megelőlegezés vissza</t>
  </si>
  <si>
    <t>Záró pénzkészlet tervezett összege 2016. dec. 31-én</t>
  </si>
  <si>
    <t xml:space="preserve">    4.7. Elvonások és befizetések</t>
  </si>
  <si>
    <t>9. ÁH-on belüli megelőlegezés visszafizetése</t>
  </si>
  <si>
    <t>adatok Ft-ban</t>
  </si>
  <si>
    <t xml:space="preserve">Ft-ban </t>
  </si>
  <si>
    <t>KEÉK</t>
  </si>
  <si>
    <t>Köztemető fenntartás</t>
  </si>
  <si>
    <t>Önk-i vagyongazdálkodás</t>
  </si>
  <si>
    <t xml:space="preserve">Önk.elszámolásai Kp-i költségvetéssel </t>
  </si>
  <si>
    <t>Tám.célú finanszírozási műveletek</t>
  </si>
  <si>
    <t>Hosszabb időtartamú közfogl.</t>
  </si>
  <si>
    <t>Közutak, hidak alagutak fenntartása</t>
  </si>
  <si>
    <t>Zöldterület kezelés</t>
  </si>
  <si>
    <t>Város- és községgazdálkodás</t>
  </si>
  <si>
    <t>Család- és nővédelem</t>
  </si>
  <si>
    <t>Civil szerezetek támogatása</t>
  </si>
  <si>
    <t>Iskolabusz</t>
  </si>
  <si>
    <t>Gyermekvédelmi kedvezmény</t>
  </si>
  <si>
    <t>Forgatási célú finanszírozási műveletek</t>
  </si>
  <si>
    <t>Rendszeres gyermekvédelmi támogatás</t>
  </si>
  <si>
    <t>Települési támogatás</t>
  </si>
  <si>
    <t>Önk.rend.megáll.juttatás</t>
  </si>
  <si>
    <t>Önk-i hatáskörben adott természetbeni jutt.</t>
  </si>
  <si>
    <t>Ft-ban</t>
  </si>
  <si>
    <t xml:space="preserve">               Ft-ban </t>
  </si>
  <si>
    <t xml:space="preserve">V. Beszámítás: - pénzbeli szoc. ellátások </t>
  </si>
  <si>
    <t xml:space="preserve">                       - egyéb önkormányzati feladatok </t>
  </si>
  <si>
    <t>I.1.d) - V beszámítás</t>
  </si>
  <si>
    <t xml:space="preserve">Szociális ágazati pótlék </t>
  </si>
  <si>
    <t>3.3.3. Kompenzáció</t>
  </si>
  <si>
    <t>Ft-bam</t>
  </si>
  <si>
    <t>Összeg</t>
  </si>
  <si>
    <t>összeg</t>
  </si>
  <si>
    <t xml:space="preserve"> Ft-ban</t>
  </si>
  <si>
    <t>Az önkormányzat 2018. évi kiadási előirányzatai összesen</t>
  </si>
  <si>
    <t xml:space="preserve">A költségvetési intézmények 2018. évi költségvetési kiadási előirányzatai </t>
  </si>
  <si>
    <t xml:space="preserve">Az Önkormányzat  2018. évi költségvetési kiadási előirányzatai feladatonként </t>
  </si>
  <si>
    <t xml:space="preserve"> Ft-ban </t>
  </si>
  <si>
    <t xml:space="preserve">     Az önkormányzat 2018. évi bevételi előirányzatai összesen</t>
  </si>
  <si>
    <t xml:space="preserve">I.1d-V Lakott külterületekkel kapcsolatos feladatok beszámitás után </t>
  </si>
  <si>
    <t>I.1.-V Települési önkormányzatok működési támog. Beszámitás és kieg. Után</t>
  </si>
  <si>
    <t>Polgármester illetmény támogatása</t>
  </si>
  <si>
    <t>Helyi önkormányzat működésének általános támogatása összesen</t>
  </si>
  <si>
    <t xml:space="preserve">                Ft-ban </t>
  </si>
  <si>
    <t>Költségvetési intézmények 2018. évi  költségvetési bevételei</t>
  </si>
  <si>
    <t xml:space="preserve"> 2018. évi előirányzat</t>
  </si>
  <si>
    <t>3.7.1. Járda felújitás</t>
  </si>
  <si>
    <t>2018.évi előir.</t>
  </si>
  <si>
    <t>2018. évi előir.</t>
  </si>
  <si>
    <t xml:space="preserve">             2018. év </t>
  </si>
  <si>
    <t>096015</t>
  </si>
  <si>
    <t>096025</t>
  </si>
  <si>
    <t>107051</t>
  </si>
  <si>
    <t xml:space="preserve">     3.1.4.Egyéb működési célú központi támogatás TB</t>
  </si>
  <si>
    <t>3.4. Műk. célú támog. értékű bevételek ÁHB belül</t>
  </si>
  <si>
    <t>5. Lekötött bank betét kamata</t>
  </si>
  <si>
    <t>Járda felújitás</t>
  </si>
  <si>
    <t>2019.év</t>
  </si>
  <si>
    <t>2020.év</t>
  </si>
  <si>
    <t>2021.év</t>
  </si>
  <si>
    <t>2022.év</t>
  </si>
  <si>
    <t>2023.év</t>
  </si>
  <si>
    <t>2024.év</t>
  </si>
  <si>
    <t>2025.év</t>
  </si>
  <si>
    <t>2026.év</t>
  </si>
  <si>
    <t>2027.év</t>
  </si>
  <si>
    <t>2028. és azt követő években</t>
  </si>
  <si>
    <t>a pénzeszközök  2018. évre tervezett változásáról</t>
  </si>
  <si>
    <t>Nyitó pénzkészlet 2018. január 1-jén</t>
  </si>
  <si>
    <t>Az önkormányzat 2018. évi költségvetési kiadási előirányzatainak megoszlása</t>
  </si>
  <si>
    <t xml:space="preserve">     Az önkormányzat 2018. évi bevételi előirányzatainak megoszlása</t>
  </si>
  <si>
    <t>6. Lkötöt bank betét kamata</t>
  </si>
  <si>
    <t>6. Működési tartalék</t>
  </si>
  <si>
    <t>3. Egyéb felhalmozási tartalék</t>
  </si>
  <si>
    <t>11. melléklet a 1./2018. (II. 15. .) önkormányzati rendelethez</t>
  </si>
  <si>
    <t>2018. évi előirányzat</t>
  </si>
  <si>
    <t>2018. évi mód.előirányzat</t>
  </si>
  <si>
    <t>2018. évi össz.előirányzat</t>
  </si>
  <si>
    <t>mód.előirányzat</t>
  </si>
  <si>
    <t>mód.elői-rányzat</t>
  </si>
  <si>
    <t>2.2. Egyéb felhalmozási célú központi támogatás TB</t>
  </si>
  <si>
    <t>7.Lekötött bank betét feloldása</t>
  </si>
  <si>
    <t>2.2. Egyéb működési bevételek B411</t>
  </si>
  <si>
    <t>6.Lekötött bank betét feloldása .</t>
  </si>
  <si>
    <t>mód.előirányzat 107051</t>
  </si>
  <si>
    <t>Tám.célú finansz.műv.mód.e.i</t>
  </si>
  <si>
    <t>Város és községgazd. Mód. Előirányzat</t>
  </si>
  <si>
    <t>Közutak, hidak,alagutak mód. Előirányzat</t>
  </si>
  <si>
    <t>Mód.előirányzat</t>
  </si>
  <si>
    <t>Fogorvos működési támogatás</t>
  </si>
  <si>
    <t>Önkormányzat mód.előirányzat</t>
  </si>
  <si>
    <t>Feladatok összesen mód.előirányzat</t>
  </si>
  <si>
    <t>Önkormányzat mód.előirányzattal összesen</t>
  </si>
  <si>
    <t>Módosítás</t>
  </si>
  <si>
    <t>3.3.1 Szociális ágazati pótlék</t>
  </si>
  <si>
    <t xml:space="preserve">    2.2.4. Egyéb központi támogatás TB alapok</t>
  </si>
  <si>
    <t>Csapadék és belvíz elvezetés</t>
  </si>
  <si>
    <t>Fogorvosi röntgengép</t>
  </si>
  <si>
    <t>Informatika eszközök</t>
  </si>
  <si>
    <t>Egyéb gép, berendezés</t>
  </si>
  <si>
    <t>Lekötött bankbetét megszüntetése</t>
  </si>
  <si>
    <t>Mük.c.támogatás Tbalapok fogorvos</t>
  </si>
  <si>
    <t>1. melléklet a   2/2018. ( IV 19. ) önkormányzati rendelethez</t>
  </si>
  <si>
    <t>2. melléklet a  2./2018. (IV.19..) önkormányzati rendelethez</t>
  </si>
  <si>
    <t>3. melléklet a 2/2018. ( IV. 19.) önkormányzati rendelethez</t>
  </si>
  <si>
    <t>4. melléklet a 2/2018.( IV. 19.) önkormányzati rendelethez</t>
  </si>
  <si>
    <t>4. melléklet a 2 ./2018. ( IV.19.) önkormányzati rendelethez</t>
  </si>
  <si>
    <t>4. melléklet a 2/2018. (IV. 19.) önkormányzati rendelethez</t>
  </si>
  <si>
    <t>4. melléklet a 2/2018. ( IV.19..) önkormányzati rendelethez</t>
  </si>
  <si>
    <t>4. melléklet a 2./2018. (IV. 19.) önkormányzati rendelethez</t>
  </si>
  <si>
    <t>4. melléklet a 2. /2018. ( IV. 19.) önkormányzati rendelethez</t>
  </si>
  <si>
    <t>4. melléklet a 2 /2018. (IV. 19..) önkormányzati rendelethez</t>
  </si>
  <si>
    <t>5. melléklet a 2/2018. ( IV.19. ) önkormányzati rendelethez</t>
  </si>
  <si>
    <t>6. melléklet a 2./2018. (IV. 19. ) önkormányzati rendelethez</t>
  </si>
  <si>
    <t>7. melléklet a  2/2018. (.IV.19. .) önkormányzati rendelethez</t>
  </si>
  <si>
    <t>8. melléklet a 2/2018. (IV. 19. ) önkormányzati rendelethez</t>
  </si>
  <si>
    <t>9. melléklet a 2./2018. (IV.19. ) önkormányzati rendelethez</t>
  </si>
  <si>
    <t>10. melléklet a 2/2018. ( IV. 19..) önkormányzati rendelethez</t>
  </si>
  <si>
    <t>12. melléklet a  2./2018. (IV. 19.) önkormányzati rendelethez</t>
  </si>
  <si>
    <t>13. melléklet a 2./2018. (IV.. 19.) önkormányzati rendelethez</t>
  </si>
  <si>
    <t>14. melléklet a 2/2018.(IV.19.) számú önkormányzati rendelethez</t>
  </si>
  <si>
    <t>15. melléklet a 2./2018. (IV.19) önkormányzati rendelethez</t>
  </si>
  <si>
    <t>16. melléklet a 2/2018( IV.  19.) önkormányzati rendelethez</t>
  </si>
  <si>
    <t>17. melléklet a 2/2018: (IV.19.) önkormányzati rendelethez</t>
  </si>
  <si>
    <t>18. melléklet a 2/2018. (IV. 19.) önkormányzati rendelethez</t>
  </si>
  <si>
    <t>19. melléklet a 2/2018. (IV. 19.) önkormányzati rendelethez</t>
  </si>
  <si>
    <t>20. melléklet a  2./2018. ( IV. 19.) önkormányzati rendelethez</t>
  </si>
  <si>
    <t>21. melléklet a  2/2018. (IV. 19.) önkormányzati rendelethez</t>
  </si>
  <si>
    <t>22. melléklet a 2/2018. (IV. 19.) önkormányzati rendelethez</t>
  </si>
  <si>
    <t>23. melléklet a  2/2018 ( IV. 19.) önkormányzati rendelethez</t>
  </si>
  <si>
    <t>24. melléklet a 2/2018. (IV. 159 ) önkormányzati rendelethez</t>
  </si>
  <si>
    <t>25. melléklet a  2/2018 (IV. 19.) önkormányzati rendelethez</t>
  </si>
  <si>
    <t>26. melléklet a .2/2018 (IV. 19..) önkormányzati rendelethez</t>
  </si>
  <si>
    <t>28. melléklet a 2/2018. (IV. 19.) önkormányzati rendelethez</t>
  </si>
  <si>
    <t>27. melléklet a 2/2018.(IV. 19) számú önkormányzati rendelethez</t>
  </si>
  <si>
    <t>29. melléklet a  2 /2018 (IV. 19..) önkormányzati rendelethez</t>
  </si>
  <si>
    <t>30. melléklet a 2./2018 ( IV. 19.) önkormányzati rendelethez</t>
  </si>
  <si>
    <t>31. melléklet a 2./2018. ( IV. 19.) önkormányzati rendelethez</t>
  </si>
  <si>
    <t>32. melléklet a 2. /2018. ( IV. 19.) önkormányzati rendelethez</t>
  </si>
  <si>
    <t>33. melléklet a 2./ 2018.(IV.19..) számú önkormányzati rendelethez</t>
  </si>
  <si>
    <t>34. melléklet a  2 /2018. ( IV. 19.) önkormányzati rendelethez</t>
  </si>
  <si>
    <t>35. melléklet a 2./2018. ( IV. 19..) önkormányzati rendelethez</t>
  </si>
  <si>
    <t>36. melléklet a 2. /2018. ( IV. 19.) önkormányzati rendelethez</t>
  </si>
  <si>
    <t>37. melléklet a 2./2018. IV. 19.) önkormányzati rendelethez</t>
  </si>
  <si>
    <t>104700237</t>
  </si>
  <si>
    <t xml:space="preserve">199 359 502 </t>
  </si>
  <si>
    <t>208 890 172</t>
  </si>
  <si>
    <t>7.Lekötött bankbetét feloldása</t>
  </si>
  <si>
    <t>Önkorm. mód e.i.</t>
  </si>
  <si>
    <t>Költségv.intézmény össz.</t>
  </si>
  <si>
    <t>Igazg.mód.e.i.</t>
  </si>
  <si>
    <t>Tartalék e.i.mód</t>
  </si>
  <si>
    <t>mód.e.i.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</si>
</sst>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5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5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5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13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6" fillId="0" borderId="0" xfId="0" applyFont="1"/>
    <xf numFmtId="0" fontId="27" fillId="0" borderId="0" xfId="0" applyFont="1" applyBorder="1" applyAlignment="1">
      <alignment horizontal="right"/>
    </xf>
    <xf numFmtId="0" fontId="28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6" fillId="0" borderId="0" xfId="0" applyFont="1" applyBorder="1"/>
    <xf numFmtId="0" fontId="26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4" xfId="39" applyFont="1" applyBorder="1" applyAlignment="1" applyProtection="1">
      <alignment vertical="center"/>
    </xf>
    <xf numFmtId="0" fontId="23" fillId="0" borderId="24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26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3" fontId="23" fillId="24" borderId="21" xfId="0" applyNumberFormat="1" applyFont="1" applyFill="1" applyBorder="1"/>
    <xf numFmtId="3" fontId="19" fillId="0" borderId="27" xfId="0" applyNumberFormat="1" applyFont="1" applyBorder="1" applyAlignment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6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5" fillId="0" borderId="0" xfId="0" applyFont="1"/>
    <xf numFmtId="0" fontId="39" fillId="0" borderId="0" xfId="0" applyFont="1" applyAlignment="1">
      <alignment horizontal="center"/>
    </xf>
    <xf numFmtId="0" fontId="42" fillId="0" borderId="0" xfId="0" applyFont="1"/>
    <xf numFmtId="0" fontId="39" fillId="0" borderId="0" xfId="0" applyFont="1"/>
    <xf numFmtId="0" fontId="35" fillId="0" borderId="20" xfId="0" applyFont="1" applyBorder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3" fontId="19" fillId="0" borderId="28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0" xfId="0" applyNumberFormat="1" applyFont="1" applyBorder="1"/>
    <xf numFmtId="3" fontId="23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0" fontId="19" fillId="0" borderId="39" xfId="0" applyFont="1" applyBorder="1"/>
    <xf numFmtId="3" fontId="19" fillId="0" borderId="40" xfId="0" applyNumberFormat="1" applyFont="1" applyBorder="1"/>
    <xf numFmtId="3" fontId="23" fillId="24" borderId="41" xfId="0" applyNumberFormat="1" applyFont="1" applyFill="1" applyBorder="1"/>
    <xf numFmtId="3" fontId="23" fillId="24" borderId="42" xfId="0" applyNumberFormat="1" applyFont="1" applyFill="1" applyBorder="1"/>
    <xf numFmtId="0" fontId="21" fillId="0" borderId="43" xfId="0" applyFont="1" applyBorder="1"/>
    <xf numFmtId="0" fontId="19" fillId="0" borderId="44" xfId="0" applyFont="1" applyBorder="1"/>
    <xf numFmtId="3" fontId="23" fillId="0" borderId="45" xfId="0" applyNumberFormat="1" applyFont="1" applyBorder="1"/>
    <xf numFmtId="0" fontId="19" fillId="0" borderId="45" xfId="0" applyFont="1" applyBorder="1"/>
    <xf numFmtId="0" fontId="21" fillId="0" borderId="46" xfId="0" applyFont="1" applyBorder="1"/>
    <xf numFmtId="0" fontId="0" fillId="0" borderId="47" xfId="0" applyBorder="1"/>
    <xf numFmtId="3" fontId="19" fillId="0" borderId="48" xfId="0" applyNumberFormat="1" applyFont="1" applyBorder="1"/>
    <xf numFmtId="3" fontId="19" fillId="0" borderId="49" xfId="0" applyNumberFormat="1" applyFont="1" applyBorder="1"/>
    <xf numFmtId="0" fontId="23" fillId="0" borderId="50" xfId="0" applyFont="1" applyBorder="1"/>
    <xf numFmtId="0" fontId="19" fillId="0" borderId="0" xfId="0" applyFont="1" applyBorder="1" applyAlignment="1">
      <alignment horizontal="right"/>
    </xf>
    <xf numFmtId="0" fontId="19" fillId="0" borderId="51" xfId="0" applyFont="1" applyBorder="1"/>
    <xf numFmtId="0" fontId="19" fillId="0" borderId="52" xfId="0" applyFont="1" applyBorder="1"/>
    <xf numFmtId="0" fontId="19" fillId="0" borderId="53" xfId="0" applyFont="1" applyBorder="1"/>
    <xf numFmtId="0" fontId="19" fillId="0" borderId="54" xfId="0" applyFont="1" applyBorder="1"/>
    <xf numFmtId="0" fontId="23" fillId="0" borderId="55" xfId="0" applyFont="1" applyBorder="1"/>
    <xf numFmtId="0" fontId="23" fillId="0" borderId="39" xfId="0" applyFont="1" applyBorder="1"/>
    <xf numFmtId="0" fontId="23" fillId="0" borderId="56" xfId="0" applyFont="1" applyBorder="1"/>
    <xf numFmtId="0" fontId="23" fillId="0" borderId="56" xfId="0" applyFont="1" applyBorder="1" applyAlignment="1">
      <alignment wrapText="1"/>
    </xf>
    <xf numFmtId="0" fontId="23" fillId="0" borderId="54" xfId="0" applyFont="1" applyBorder="1"/>
    <xf numFmtId="0" fontId="19" fillId="24" borderId="54" xfId="0" applyFont="1" applyFill="1" applyBorder="1"/>
    <xf numFmtId="3" fontId="23" fillId="0" borderId="57" xfId="0" applyNumberFormat="1" applyFont="1" applyBorder="1"/>
    <xf numFmtId="3" fontId="19" fillId="0" borderId="58" xfId="0" applyNumberFormat="1" applyFont="1" applyBorder="1"/>
    <xf numFmtId="3" fontId="23" fillId="0" borderId="59" xfId="0" applyNumberFormat="1" applyFont="1" applyBorder="1"/>
    <xf numFmtId="3" fontId="19" fillId="0" borderId="60" xfId="0" applyNumberFormat="1" applyFont="1" applyBorder="1"/>
    <xf numFmtId="3" fontId="23" fillId="0" borderId="58" xfId="0" applyNumberFormat="1" applyFont="1" applyBorder="1"/>
    <xf numFmtId="3" fontId="19" fillId="0" borderId="59" xfId="0" applyNumberFormat="1" applyFont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19" fillId="0" borderId="5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19" fillId="0" borderId="64" xfId="0" applyNumberFormat="1" applyFont="1" applyBorder="1"/>
    <xf numFmtId="3" fontId="23" fillId="0" borderId="51" xfId="0" applyNumberFormat="1" applyFont="1" applyBorder="1"/>
    <xf numFmtId="3" fontId="19" fillId="0" borderId="62" xfId="0" applyNumberFormat="1" applyFont="1" applyBorder="1"/>
    <xf numFmtId="3" fontId="23" fillId="0" borderId="64" xfId="0" applyNumberFormat="1" applyFont="1" applyBorder="1"/>
    <xf numFmtId="3" fontId="23" fillId="0" borderId="63" xfId="0" applyNumberFormat="1" applyFont="1" applyBorder="1"/>
    <xf numFmtId="3" fontId="19" fillId="0" borderId="65" xfId="0" applyNumberFormat="1" applyFont="1" applyBorder="1"/>
    <xf numFmtId="3" fontId="19" fillId="0" borderId="66" xfId="0" applyNumberFormat="1" applyFont="1" applyBorder="1"/>
    <xf numFmtId="0" fontId="19" fillId="0" borderId="67" xfId="0" applyFont="1" applyBorder="1"/>
    <xf numFmtId="3" fontId="19" fillId="24" borderId="51" xfId="0" applyNumberFormat="1" applyFont="1" applyFill="1" applyBorder="1"/>
    <xf numFmtId="0" fontId="23" fillId="0" borderId="6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0" fillId="0" borderId="0" xfId="0" applyAlignment="1"/>
    <xf numFmtId="0" fontId="19" fillId="0" borderId="34" xfId="0" applyFont="1" applyBorder="1"/>
    <xf numFmtId="3" fontId="19" fillId="24" borderId="65" xfId="0" applyNumberFormat="1" applyFont="1" applyFill="1" applyBorder="1"/>
    <xf numFmtId="0" fontId="23" fillId="0" borderId="51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68" xfId="0" applyFont="1" applyBorder="1"/>
    <xf numFmtId="0" fontId="19" fillId="0" borderId="69" xfId="0" applyFont="1" applyBorder="1"/>
    <xf numFmtId="0" fontId="23" fillId="0" borderId="63" xfId="0" applyFont="1" applyBorder="1"/>
    <xf numFmtId="0" fontId="23" fillId="0" borderId="70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3" fontId="19" fillId="0" borderId="71" xfId="0" applyNumberFormat="1" applyFont="1" applyBorder="1"/>
    <xf numFmtId="3" fontId="19" fillId="0" borderId="72" xfId="0" applyNumberFormat="1" applyFont="1" applyBorder="1"/>
    <xf numFmtId="0" fontId="21" fillId="0" borderId="46" xfId="0" applyFont="1" applyBorder="1" applyAlignment="1">
      <alignment horizontal="center"/>
    </xf>
    <xf numFmtId="0" fontId="19" fillId="0" borderId="73" xfId="0" applyFont="1" applyBorder="1"/>
    <xf numFmtId="0" fontId="19" fillId="0" borderId="74" xfId="0" applyFont="1" applyBorder="1"/>
    <xf numFmtId="0" fontId="23" fillId="0" borderId="75" xfId="0" applyFont="1" applyBorder="1"/>
    <xf numFmtId="0" fontId="36" fillId="0" borderId="0" xfId="0" applyFont="1" applyAlignment="1">
      <alignment horizontal="center"/>
    </xf>
    <xf numFmtId="0" fontId="38" fillId="0" borderId="27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36" fillId="0" borderId="20" xfId="0" applyFont="1" applyBorder="1"/>
    <xf numFmtId="0" fontId="28" fillId="0" borderId="20" xfId="0" applyFont="1" applyBorder="1"/>
    <xf numFmtId="0" fontId="28" fillId="0" borderId="12" xfId="0" applyFont="1" applyBorder="1" applyAlignment="1">
      <alignment wrapText="1"/>
    </xf>
    <xf numFmtId="0" fontId="28" fillId="0" borderId="44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20" xfId="0" applyFont="1" applyBorder="1" applyAlignment="1">
      <alignment wrapText="1"/>
    </xf>
    <xf numFmtId="0" fontId="36" fillId="0" borderId="12" xfId="0" applyFont="1" applyBorder="1" applyAlignment="1">
      <alignment wrapText="1"/>
    </xf>
    <xf numFmtId="0" fontId="28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6" xfId="0" applyFont="1" applyBorder="1"/>
    <xf numFmtId="0" fontId="19" fillId="0" borderId="16" xfId="0" applyFont="1" applyBorder="1"/>
    <xf numFmtId="0" fontId="27" fillId="0" borderId="0" xfId="0" applyFont="1"/>
    <xf numFmtId="0" fontId="19" fillId="0" borderId="70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63" xfId="0" applyFont="1" applyBorder="1" applyAlignment="1">
      <alignment horizontal="center"/>
    </xf>
    <xf numFmtId="0" fontId="19" fillId="0" borderId="63" xfId="0" applyFont="1" applyFill="1" applyBorder="1" applyAlignment="1">
      <alignment horizontal="center"/>
    </xf>
    <xf numFmtId="0" fontId="19" fillId="0" borderId="64" xfId="0" applyFont="1" applyBorder="1"/>
    <xf numFmtId="0" fontId="0" fillId="0" borderId="77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78" xfId="0" applyFont="1" applyBorder="1"/>
    <xf numFmtId="0" fontId="19" fillId="0" borderId="26" xfId="0" applyFont="1" applyBorder="1"/>
    <xf numFmtId="0" fontId="19" fillId="0" borderId="18" xfId="0" applyFont="1" applyBorder="1"/>
    <xf numFmtId="0" fontId="19" fillId="0" borderId="79" xfId="0" applyFont="1" applyBorder="1"/>
    <xf numFmtId="3" fontId="19" fillId="0" borderId="80" xfId="0" applyNumberFormat="1" applyFont="1" applyBorder="1" applyAlignment="1">
      <alignment vertical="center"/>
    </xf>
    <xf numFmtId="3" fontId="19" fillId="0" borderId="81" xfId="0" applyNumberFormat="1" applyFont="1" applyBorder="1" applyAlignment="1">
      <alignment vertical="center"/>
    </xf>
    <xf numFmtId="3" fontId="23" fillId="0" borderId="82" xfId="0" applyNumberFormat="1" applyFont="1" applyBorder="1" applyAlignment="1">
      <alignment horizontal="right" vertical="center"/>
    </xf>
    <xf numFmtId="3" fontId="19" fillId="0" borderId="83" xfId="0" applyNumberFormat="1" applyFont="1" applyBorder="1" applyAlignment="1">
      <alignment vertical="center"/>
    </xf>
    <xf numFmtId="3" fontId="19" fillId="0" borderId="44" xfId="0" applyNumberFormat="1" applyFont="1" applyBorder="1"/>
    <xf numFmtId="3" fontId="30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44" xfId="0" applyNumberFormat="1" applyFont="1" applyBorder="1"/>
    <xf numFmtId="3" fontId="19" fillId="0" borderId="13" xfId="0" applyNumberFormat="1" applyFont="1" applyBorder="1"/>
    <xf numFmtId="3" fontId="31" fillId="0" borderId="44" xfId="0" applyNumberFormat="1" applyFont="1" applyBorder="1"/>
    <xf numFmtId="0" fontId="19" fillId="0" borderId="0" xfId="0" applyFont="1" applyBorder="1" applyAlignment="1"/>
    <xf numFmtId="3" fontId="30" fillId="0" borderId="84" xfId="0" applyNumberFormat="1" applyFont="1" applyBorder="1" applyAlignment="1"/>
    <xf numFmtId="3" fontId="23" fillId="0" borderId="85" xfId="0" applyNumberFormat="1" applyFont="1" applyBorder="1"/>
    <xf numFmtId="3" fontId="19" fillId="0" borderId="85" xfId="0" applyNumberFormat="1" applyFont="1" applyBorder="1"/>
    <xf numFmtId="3" fontId="19" fillId="0" borderId="86" xfId="0" applyNumberFormat="1" applyFont="1" applyBorder="1"/>
    <xf numFmtId="3" fontId="23" fillId="0" borderId="87" xfId="0" applyNumberFormat="1" applyFont="1" applyBorder="1"/>
    <xf numFmtId="0" fontId="29" fillId="0" borderId="55" xfId="0" applyFont="1" applyBorder="1"/>
    <xf numFmtId="3" fontId="19" fillId="24" borderId="54" xfId="0" applyNumberFormat="1" applyFont="1" applyFill="1" applyBorder="1"/>
    <xf numFmtId="3" fontId="19" fillId="0" borderId="88" xfId="0" applyNumberFormat="1" applyFont="1" applyBorder="1"/>
    <xf numFmtId="3" fontId="19" fillId="0" borderId="53" xfId="0" applyNumberFormat="1" applyFont="1" applyBorder="1"/>
    <xf numFmtId="3" fontId="19" fillId="0" borderId="89" xfId="0" applyNumberFormat="1" applyFont="1" applyBorder="1"/>
    <xf numFmtId="3" fontId="19" fillId="0" borderId="54" xfId="0" applyNumberFormat="1" applyFont="1" applyBorder="1"/>
    <xf numFmtId="3" fontId="23" fillId="0" borderId="67" xfId="0" applyNumberFormat="1" applyFont="1" applyBorder="1"/>
    <xf numFmtId="3" fontId="19" fillId="0" borderId="39" xfId="0" applyNumberFormat="1" applyFont="1" applyBorder="1"/>
    <xf numFmtId="3" fontId="30" fillId="0" borderId="53" xfId="0" applyNumberFormat="1" applyFont="1" applyBorder="1" applyAlignment="1"/>
    <xf numFmtId="3" fontId="30" fillId="0" borderId="73" xfId="0" applyNumberFormat="1" applyFont="1" applyBorder="1" applyAlignment="1"/>
    <xf numFmtId="3" fontId="23" fillId="0" borderId="55" xfId="0" applyNumberFormat="1" applyFont="1" applyBorder="1"/>
    <xf numFmtId="3" fontId="23" fillId="0" borderId="39" xfId="0" applyNumberFormat="1" applyFont="1" applyBorder="1"/>
    <xf numFmtId="3" fontId="19" fillId="0" borderId="90" xfId="0" applyNumberFormat="1" applyFont="1" applyBorder="1"/>
    <xf numFmtId="3" fontId="19" fillId="0" borderId="91" xfId="0" applyNumberFormat="1" applyFont="1" applyBorder="1"/>
    <xf numFmtId="3" fontId="19" fillId="0" borderId="55" xfId="0" applyNumberFormat="1" applyFont="1" applyBorder="1"/>
    <xf numFmtId="3" fontId="19" fillId="0" borderId="73" xfId="0" applyNumberFormat="1" applyFont="1" applyBorder="1"/>
    <xf numFmtId="3" fontId="23" fillId="0" borderId="54" xfId="0" applyNumberFormat="1" applyFont="1" applyBorder="1"/>
    <xf numFmtId="3" fontId="23" fillId="0" borderId="92" xfId="0" applyNumberFormat="1" applyFont="1" applyBorder="1"/>
    <xf numFmtId="3" fontId="19" fillId="0" borderId="93" xfId="0" applyNumberFormat="1" applyFont="1" applyBorder="1"/>
    <xf numFmtId="3" fontId="23" fillId="0" borderId="93" xfId="0" applyNumberFormat="1" applyFont="1" applyBorder="1"/>
    <xf numFmtId="3" fontId="19" fillId="0" borderId="94" xfId="0" applyNumberFormat="1" applyFont="1" applyBorder="1"/>
    <xf numFmtId="3" fontId="31" fillId="0" borderId="65" xfId="0" applyNumberFormat="1" applyFont="1" applyBorder="1"/>
    <xf numFmtId="3" fontId="23" fillId="0" borderId="65" xfId="0" applyNumberFormat="1" applyFont="1" applyBorder="1"/>
    <xf numFmtId="3" fontId="23" fillId="0" borderId="95" xfId="0" applyNumberFormat="1" applyFont="1" applyBorder="1"/>
    <xf numFmtId="0" fontId="23" fillId="0" borderId="96" xfId="0" applyFont="1" applyBorder="1" applyAlignment="1">
      <alignment vertical="center"/>
    </xf>
    <xf numFmtId="0" fontId="19" fillId="0" borderId="53" xfId="0" applyFont="1" applyFill="1" applyBorder="1"/>
    <xf numFmtId="0" fontId="31" fillId="0" borderId="54" xfId="0" applyFont="1" applyBorder="1"/>
    <xf numFmtId="0" fontId="19" fillId="0" borderId="90" xfId="0" applyFont="1" applyBorder="1"/>
    <xf numFmtId="0" fontId="19" fillId="0" borderId="97" xfId="0" applyFont="1" applyBorder="1" applyAlignment="1">
      <alignment wrapText="1"/>
    </xf>
    <xf numFmtId="0" fontId="33" fillId="0" borderId="90" xfId="0" applyFont="1" applyBorder="1"/>
    <xf numFmtId="0" fontId="21" fillId="0" borderId="46" xfId="0" applyFont="1" applyBorder="1" applyAlignment="1"/>
    <xf numFmtId="0" fontId="23" fillId="0" borderId="98" xfId="0" applyFont="1" applyBorder="1"/>
    <xf numFmtId="0" fontId="23" fillId="0" borderId="99" xfId="0" applyFont="1" applyBorder="1"/>
    <xf numFmtId="0" fontId="19" fillId="0" borderId="74" xfId="0" applyFont="1" applyBorder="1" applyAlignment="1"/>
    <xf numFmtId="0" fontId="23" fillId="24" borderId="56" xfId="0" applyFont="1" applyFill="1" applyBorder="1"/>
    <xf numFmtId="0" fontId="29" fillId="0" borderId="56" xfId="0" applyFont="1" applyBorder="1"/>
    <xf numFmtId="164" fontId="29" fillId="0" borderId="100" xfId="0" applyNumberFormat="1" applyFont="1" applyBorder="1" applyAlignment="1"/>
    <xf numFmtId="164" fontId="30" fillId="0" borderId="53" xfId="0" applyNumberFormat="1" applyFont="1" applyBorder="1" applyAlignment="1"/>
    <xf numFmtId="164" fontId="30" fillId="0" borderId="90" xfId="0" applyNumberFormat="1" applyFont="1" applyBorder="1" applyAlignment="1"/>
    <xf numFmtId="164" fontId="30" fillId="0" borderId="53" xfId="0" applyNumberFormat="1" applyFont="1" applyBorder="1" applyAlignment="1">
      <alignment wrapText="1"/>
    </xf>
    <xf numFmtId="0" fontId="30" fillId="0" borderId="100" xfId="0" applyFont="1" applyFill="1" applyBorder="1" applyAlignment="1"/>
    <xf numFmtId="3" fontId="19" fillId="24" borderId="21" xfId="0" applyNumberFormat="1" applyFont="1" applyFill="1" applyBorder="1"/>
    <xf numFmtId="3" fontId="19" fillId="0" borderId="38" xfId="0" applyNumberFormat="1" applyFont="1" applyBorder="1" applyAlignment="1"/>
    <xf numFmtId="3" fontId="19" fillId="0" borderId="36" xfId="0" applyNumberFormat="1" applyFont="1" applyBorder="1" applyAlignment="1"/>
    <xf numFmtId="3" fontId="19" fillId="0" borderId="37" xfId="0" applyNumberFormat="1" applyFont="1" applyBorder="1" applyAlignment="1"/>
    <xf numFmtId="3" fontId="19" fillId="0" borderId="101" xfId="0" applyNumberFormat="1" applyFont="1" applyBorder="1"/>
    <xf numFmtId="3" fontId="19" fillId="0" borderId="102" xfId="0" applyNumberFormat="1" applyFont="1" applyBorder="1"/>
    <xf numFmtId="3" fontId="19" fillId="0" borderId="103" xfId="0" applyNumberFormat="1" applyFont="1" applyBorder="1"/>
    <xf numFmtId="3" fontId="19" fillId="0" borderId="104" xfId="0" applyNumberFormat="1" applyFont="1" applyBorder="1"/>
    <xf numFmtId="0" fontId="33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05" xfId="0" applyFont="1" applyFill="1" applyBorder="1"/>
    <xf numFmtId="0" fontId="21" fillId="0" borderId="63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06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3" fontId="19" fillId="0" borderId="108" xfId="0" applyNumberFormat="1" applyFont="1" applyBorder="1" applyAlignment="1">
      <alignment horizontal="right"/>
    </xf>
    <xf numFmtId="3" fontId="19" fillId="0" borderId="36" xfId="0" applyNumberFormat="1" applyFont="1" applyBorder="1" applyAlignment="1">
      <alignment horizontal="right"/>
    </xf>
    <xf numFmtId="3" fontId="19" fillId="0" borderId="109" xfId="0" applyNumberFormat="1" applyFont="1" applyBorder="1" applyAlignment="1">
      <alignment horizontal="right"/>
    </xf>
    <xf numFmtId="3" fontId="19" fillId="0" borderId="63" xfId="0" applyNumberFormat="1" applyFont="1" applyBorder="1" applyAlignment="1">
      <alignment horizontal="right"/>
    </xf>
    <xf numFmtId="3" fontId="23" fillId="0" borderId="110" xfId="0" applyNumberFormat="1" applyFont="1" applyBorder="1"/>
    <xf numFmtId="0" fontId="19" fillId="0" borderId="111" xfId="0" applyFont="1" applyBorder="1"/>
    <xf numFmtId="16" fontId="19" fillId="0" borderId="111" xfId="0" applyNumberFormat="1" applyFont="1" applyBorder="1"/>
    <xf numFmtId="3" fontId="23" fillId="0" borderId="112" xfId="0" applyNumberFormat="1" applyFont="1" applyBorder="1"/>
    <xf numFmtId="0" fontId="23" fillId="0" borderId="92" xfId="0" applyFont="1" applyBorder="1"/>
    <xf numFmtId="0" fontId="23" fillId="0" borderId="34" xfId="0" applyFont="1" applyBorder="1" applyAlignment="1">
      <alignment wrapText="1"/>
    </xf>
    <xf numFmtId="3" fontId="23" fillId="0" borderId="63" xfId="0" applyNumberFormat="1" applyFont="1" applyBorder="1" applyAlignment="1">
      <alignment horizontal="right"/>
    </xf>
    <xf numFmtId="0" fontId="43" fillId="0" borderId="10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30" fillId="0" borderId="11" xfId="39" applyFont="1" applyBorder="1" applyProtection="1"/>
    <xf numFmtId="0" fontId="23" fillId="0" borderId="113" xfId="39" applyFont="1" applyBorder="1" applyProtection="1"/>
    <xf numFmtId="0" fontId="23" fillId="0" borderId="17" xfId="39" applyFont="1" applyBorder="1" applyProtection="1"/>
    <xf numFmtId="3" fontId="23" fillId="0" borderId="114" xfId="39" applyNumberFormat="1" applyFont="1" applyBorder="1" applyProtection="1"/>
    <xf numFmtId="0" fontId="23" fillId="0" borderId="114" xfId="39" applyFont="1" applyBorder="1" applyProtection="1"/>
    <xf numFmtId="3" fontId="23" fillId="0" borderId="33" xfId="39" applyNumberFormat="1" applyFont="1" applyBorder="1" applyProtection="1"/>
    <xf numFmtId="0" fontId="23" fillId="0" borderId="33" xfId="39" applyFont="1" applyBorder="1" applyProtection="1"/>
    <xf numFmtId="0" fontId="30" fillId="0" borderId="11" xfId="39" applyFont="1" applyBorder="1" applyAlignment="1" applyProtection="1">
      <alignment wrapText="1"/>
    </xf>
    <xf numFmtId="3" fontId="23" fillId="0" borderId="103" xfId="39" applyNumberFormat="1" applyFont="1" applyBorder="1" applyProtection="1"/>
    <xf numFmtId="0" fontId="23" fillId="0" borderId="103" xfId="39" applyFont="1" applyBorder="1" applyProtection="1"/>
    <xf numFmtId="164" fontId="23" fillId="0" borderId="55" xfId="0" applyNumberFormat="1" applyFont="1" applyBorder="1"/>
    <xf numFmtId="3" fontId="23" fillId="0" borderId="115" xfId="0" applyNumberFormat="1" applyFont="1" applyBorder="1"/>
    <xf numFmtId="0" fontId="19" fillId="0" borderId="62" xfId="0" applyFont="1" applyBorder="1"/>
    <xf numFmtId="3" fontId="19" fillId="0" borderId="116" xfId="0" applyNumberFormat="1" applyFont="1" applyBorder="1"/>
    <xf numFmtId="3" fontId="19" fillId="0" borderId="67" xfId="0" applyNumberFormat="1" applyFont="1" applyBorder="1"/>
    <xf numFmtId="3" fontId="19" fillId="0" borderId="117" xfId="0" applyNumberFormat="1" applyFont="1" applyBorder="1"/>
    <xf numFmtId="3" fontId="19" fillId="0" borderId="96" xfId="0" applyNumberFormat="1" applyFont="1" applyBorder="1"/>
    <xf numFmtId="3" fontId="23" fillId="0" borderId="117" xfId="0" applyNumberFormat="1" applyFont="1" applyBorder="1"/>
    <xf numFmtId="3" fontId="23" fillId="0" borderId="96" xfId="0" applyNumberFormat="1" applyFont="1" applyBorder="1"/>
    <xf numFmtId="3" fontId="19" fillId="24" borderId="67" xfId="0" applyNumberFormat="1" applyFont="1" applyFill="1" applyBorder="1"/>
    <xf numFmtId="3" fontId="23" fillId="0" borderId="52" xfId="0" applyNumberFormat="1" applyFont="1" applyBorder="1"/>
    <xf numFmtId="0" fontId="0" fillId="0" borderId="0" xfId="0" applyAlignment="1">
      <alignment wrapText="1"/>
    </xf>
    <xf numFmtId="3" fontId="19" fillId="0" borderId="118" xfId="0" applyNumberFormat="1" applyFont="1" applyBorder="1" applyAlignment="1">
      <alignment vertical="center"/>
    </xf>
    <xf numFmtId="3" fontId="23" fillId="0" borderId="119" xfId="0" applyNumberFormat="1" applyFont="1" applyBorder="1" applyAlignment="1">
      <alignment horizontal="center" vertical="center"/>
    </xf>
    <xf numFmtId="3" fontId="19" fillId="0" borderId="119" xfId="0" applyNumberFormat="1" applyFont="1" applyBorder="1" applyAlignment="1">
      <alignment vertical="center"/>
    </xf>
    <xf numFmtId="3" fontId="19" fillId="0" borderId="120" xfId="0" applyNumberFormat="1" applyFont="1" applyBorder="1" applyAlignment="1">
      <alignment vertical="center"/>
    </xf>
    <xf numFmtId="3" fontId="23" fillId="0" borderId="121" xfId="0" applyNumberFormat="1" applyFont="1" applyBorder="1" applyAlignment="1">
      <alignment horizontal="center" vertical="center"/>
    </xf>
    <xf numFmtId="0" fontId="19" fillId="0" borderId="122" xfId="0" applyFont="1" applyBorder="1"/>
    <xf numFmtId="0" fontId="19" fillId="0" borderId="123" xfId="0" applyFont="1" applyBorder="1"/>
    <xf numFmtId="0" fontId="19" fillId="0" borderId="124" xfId="0" applyFont="1" applyBorder="1"/>
    <xf numFmtId="0" fontId="19" fillId="0" borderId="125" xfId="0" applyFont="1" applyBorder="1"/>
    <xf numFmtId="0" fontId="23" fillId="0" borderId="64" xfId="0" applyFont="1" applyBorder="1" applyAlignment="1">
      <alignment horizontal="center" wrapText="1"/>
    </xf>
    <xf numFmtId="0" fontId="23" fillId="0" borderId="31" xfId="0" applyFont="1" applyBorder="1" applyAlignment="1">
      <alignment horizontal="center" wrapText="1"/>
    </xf>
    <xf numFmtId="0" fontId="23" fillId="0" borderId="126" xfId="0" applyFont="1" applyBorder="1" applyAlignment="1">
      <alignment horizontal="center" wrapText="1"/>
    </xf>
    <xf numFmtId="0" fontId="43" fillId="0" borderId="0" xfId="0" applyFont="1" applyBorder="1" applyAlignment="1">
      <alignment wrapText="1"/>
    </xf>
    <xf numFmtId="0" fontId="33" fillId="0" borderId="51" xfId="0" applyFont="1" applyBorder="1" applyAlignment="1">
      <alignment horizontal="right"/>
    </xf>
    <xf numFmtId="0" fontId="33" fillId="0" borderId="64" xfId="0" applyFont="1" applyBorder="1" applyAlignment="1">
      <alignment horizontal="right"/>
    </xf>
    <xf numFmtId="0" fontId="43" fillId="0" borderId="63" xfId="0" applyFont="1" applyBorder="1" applyAlignment="1">
      <alignment horizontal="center" wrapText="1"/>
    </xf>
    <xf numFmtId="0" fontId="48" fillId="0" borderId="0" xfId="0" applyFont="1"/>
    <xf numFmtId="0" fontId="43" fillId="0" borderId="103" xfId="0" applyFont="1" applyBorder="1" applyAlignment="1">
      <alignment horizontal="center"/>
    </xf>
    <xf numFmtId="0" fontId="43" fillId="0" borderId="66" xfId="0" applyFont="1" applyBorder="1" applyAlignment="1">
      <alignment horizontal="center"/>
    </xf>
    <xf numFmtId="0" fontId="43" fillId="0" borderId="101" xfId="0" applyFont="1" applyBorder="1" applyAlignment="1">
      <alignment horizontal="center"/>
    </xf>
    <xf numFmtId="0" fontId="43" fillId="0" borderId="127" xfId="0" applyFont="1" applyBorder="1" applyAlignment="1">
      <alignment horizontal="center"/>
    </xf>
    <xf numFmtId="0" fontId="23" fillId="0" borderId="79" xfId="0" applyFont="1" applyBorder="1"/>
    <xf numFmtId="0" fontId="30" fillId="0" borderId="26" xfId="0" applyFont="1" applyBorder="1"/>
    <xf numFmtId="0" fontId="23" fillId="0" borderId="26" xfId="0" applyFont="1" applyBorder="1"/>
    <xf numFmtId="0" fontId="33" fillId="0" borderId="79" xfId="0" applyFont="1" applyBorder="1"/>
    <xf numFmtId="0" fontId="33" fillId="0" borderId="116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3" fillId="0" borderId="95" xfId="0" applyFont="1" applyBorder="1" applyAlignment="1">
      <alignment horizontal="center"/>
    </xf>
    <xf numFmtId="0" fontId="21" fillId="0" borderId="55" xfId="0" applyFont="1" applyBorder="1"/>
    <xf numFmtId="0" fontId="29" fillId="0" borderId="55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wrapText="1"/>
    </xf>
    <xf numFmtId="0" fontId="33" fillId="0" borderId="63" xfId="0" applyFont="1" applyBorder="1" applyAlignment="1">
      <alignment wrapText="1"/>
    </xf>
    <xf numFmtId="0" fontId="23" fillId="0" borderId="63" xfId="0" applyFont="1" applyBorder="1" applyAlignment="1">
      <alignment horizontal="center" wrapText="1"/>
    </xf>
    <xf numFmtId="0" fontId="33" fillId="0" borderId="0" xfId="0" applyFont="1" applyBorder="1" applyAlignment="1">
      <alignment horizontal="right"/>
    </xf>
    <xf numFmtId="0" fontId="23" fillId="0" borderId="128" xfId="0" applyFont="1" applyBorder="1" applyAlignment="1">
      <alignment horizontal="center" wrapText="1"/>
    </xf>
    <xf numFmtId="0" fontId="33" fillId="0" borderId="63" xfId="0" applyFont="1" applyBorder="1" applyAlignment="1">
      <alignment horizontal="right"/>
    </xf>
    <xf numFmtId="0" fontId="33" fillId="0" borderId="70" xfId="0" applyFont="1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28" fillId="0" borderId="0" xfId="0" applyFont="1" applyBorder="1" applyAlignment="1">
      <alignment horizontal="left" wrapText="1"/>
    </xf>
    <xf numFmtId="0" fontId="33" fillId="0" borderId="64" xfId="0" applyFont="1" applyBorder="1" applyAlignment="1">
      <alignment horizontal="center"/>
    </xf>
    <xf numFmtId="0" fontId="43" fillId="0" borderId="129" xfId="0" applyFont="1" applyBorder="1" applyAlignment="1">
      <alignment horizontal="center"/>
    </xf>
    <xf numFmtId="0" fontId="43" fillId="0" borderId="130" xfId="0" applyFont="1" applyBorder="1" applyAlignment="1">
      <alignment horizontal="center"/>
    </xf>
    <xf numFmtId="0" fontId="43" fillId="0" borderId="131" xfId="0" applyFont="1" applyBorder="1" applyAlignment="1">
      <alignment horizontal="center"/>
    </xf>
    <xf numFmtId="0" fontId="33" fillId="0" borderId="55" xfId="0" applyFont="1" applyBorder="1" applyAlignment="1">
      <alignment horizontal="right"/>
    </xf>
    <xf numFmtId="0" fontId="23" fillId="0" borderId="132" xfId="0" applyFont="1" applyBorder="1"/>
    <xf numFmtId="3" fontId="23" fillId="0" borderId="31" xfId="0" applyNumberFormat="1" applyFont="1" applyBorder="1" applyAlignment="1">
      <alignment horizontal="right"/>
    </xf>
    <xf numFmtId="3" fontId="23" fillId="0" borderId="92" xfId="0" applyNumberFormat="1" applyFont="1" applyBorder="1" applyAlignment="1">
      <alignment horizontal="right"/>
    </xf>
    <xf numFmtId="0" fontId="23" fillId="0" borderId="104" xfId="0" applyFont="1" applyBorder="1" applyAlignment="1">
      <alignment horizontal="center"/>
    </xf>
    <xf numFmtId="0" fontId="23" fillId="0" borderId="92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3" fillId="0" borderId="111" xfId="0" applyFont="1" applyBorder="1" applyAlignment="1">
      <alignment horizontal="right"/>
    </xf>
    <xf numFmtId="0" fontId="23" fillId="0" borderId="133" xfId="0" applyFont="1" applyBorder="1"/>
    <xf numFmtId="0" fontId="33" fillId="0" borderId="134" xfId="0" applyFont="1" applyBorder="1" applyAlignment="1">
      <alignment horizontal="right"/>
    </xf>
    <xf numFmtId="0" fontId="23" fillId="0" borderId="135" xfId="0" applyFont="1" applyBorder="1"/>
    <xf numFmtId="3" fontId="23" fillId="0" borderId="136" xfId="0" applyNumberFormat="1" applyFont="1" applyBorder="1"/>
    <xf numFmtId="0" fontId="43" fillId="0" borderId="63" xfId="0" applyFont="1" applyBorder="1" applyAlignment="1">
      <alignment horizontal="right"/>
    </xf>
    <xf numFmtId="0" fontId="33" fillId="0" borderId="127" xfId="0" applyFont="1" applyBorder="1" applyAlignment="1">
      <alignment horizontal="right"/>
    </xf>
    <xf numFmtId="3" fontId="23" fillId="0" borderId="103" xfId="0" applyNumberFormat="1" applyFont="1" applyBorder="1" applyAlignment="1">
      <alignment horizontal="right"/>
    </xf>
    <xf numFmtId="0" fontId="23" fillId="0" borderId="31" xfId="0" applyFont="1" applyBorder="1" applyAlignment="1">
      <alignment horizontal="center"/>
    </xf>
    <xf numFmtId="0" fontId="33" fillId="0" borderId="62" xfId="0" applyFont="1" applyBorder="1" applyAlignment="1">
      <alignment horizontal="right"/>
    </xf>
    <xf numFmtId="0" fontId="33" fillId="0" borderId="137" xfId="0" applyFont="1" applyBorder="1" applyAlignment="1">
      <alignment horizontal="right"/>
    </xf>
    <xf numFmtId="3" fontId="19" fillId="0" borderId="138" xfId="0" applyNumberFormat="1" applyFont="1" applyBorder="1"/>
    <xf numFmtId="0" fontId="19" fillId="0" borderId="50" xfId="0" applyFont="1" applyBorder="1" applyAlignment="1">
      <alignment horizontal="right"/>
    </xf>
    <xf numFmtId="0" fontId="23" fillId="0" borderId="51" xfId="0" applyFont="1" applyBorder="1"/>
    <xf numFmtId="0" fontId="0" fillId="0" borderId="129" xfId="0" applyBorder="1"/>
    <xf numFmtId="0" fontId="19" fillId="0" borderId="93" xfId="0" applyFont="1" applyBorder="1"/>
    <xf numFmtId="0" fontId="29" fillId="0" borderId="9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33" fillId="0" borderId="139" xfId="0" applyFont="1" applyBorder="1" applyAlignment="1">
      <alignment horizontal="right"/>
    </xf>
    <xf numFmtId="0" fontId="33" fillId="0" borderId="139" xfId="0" applyFont="1" applyFill="1" applyBorder="1" applyAlignment="1">
      <alignment horizontal="right"/>
    </xf>
    <xf numFmtId="0" fontId="19" fillId="0" borderId="63" xfId="0" applyFont="1" applyBorder="1" applyAlignment="1">
      <alignment horizontal="center" wrapText="1"/>
    </xf>
    <xf numFmtId="0" fontId="33" fillId="0" borderId="140" xfId="0" applyFont="1" applyBorder="1" applyAlignment="1">
      <alignment horizontal="right"/>
    </xf>
    <xf numFmtId="0" fontId="33" fillId="0" borderId="141" xfId="0" applyFont="1" applyFill="1" applyBorder="1" applyAlignment="1">
      <alignment horizontal="right"/>
    </xf>
    <xf numFmtId="0" fontId="33" fillId="0" borderId="141" xfId="0" applyFont="1" applyBorder="1" applyAlignment="1">
      <alignment horizontal="right"/>
    </xf>
    <xf numFmtId="0" fontId="33" fillId="0" borderId="142" xfId="0" applyFont="1" applyBorder="1" applyAlignment="1">
      <alignment horizontal="right"/>
    </xf>
    <xf numFmtId="3" fontId="19" fillId="24" borderId="86" xfId="0" applyNumberFormat="1" applyFont="1" applyFill="1" applyBorder="1"/>
    <xf numFmtId="0" fontId="23" fillId="0" borderId="63" xfId="0" applyFont="1" applyBorder="1" applyAlignment="1">
      <alignment wrapText="1"/>
    </xf>
    <xf numFmtId="3" fontId="23" fillId="0" borderId="135" xfId="0" applyNumberFormat="1" applyFont="1" applyBorder="1"/>
    <xf numFmtId="0" fontId="33" fillId="0" borderId="52" xfId="0" applyFont="1" applyBorder="1" applyAlignment="1">
      <alignment horizontal="right"/>
    </xf>
    <xf numFmtId="0" fontId="33" fillId="0" borderId="63" xfId="0" applyFont="1" applyBorder="1" applyAlignment="1">
      <alignment horizontal="center"/>
    </xf>
    <xf numFmtId="0" fontId="23" fillId="0" borderId="126" xfId="0" applyFont="1" applyBorder="1" applyAlignment="1">
      <alignment wrapText="1"/>
    </xf>
    <xf numFmtId="0" fontId="21" fillId="0" borderId="143" xfId="0" applyFont="1" applyBorder="1"/>
    <xf numFmtId="0" fontId="23" fillId="0" borderId="106" xfId="0" applyFont="1" applyBorder="1"/>
    <xf numFmtId="0" fontId="23" fillId="0" borderId="107" xfId="0" applyFont="1" applyBorder="1"/>
    <xf numFmtId="3" fontId="23" fillId="0" borderId="144" xfId="0" applyNumberFormat="1" applyFont="1" applyBorder="1"/>
    <xf numFmtId="0" fontId="33" fillId="0" borderId="55" xfId="0" applyFont="1" applyBorder="1" applyAlignment="1">
      <alignment wrapText="1"/>
    </xf>
    <xf numFmtId="0" fontId="23" fillId="0" borderId="87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right"/>
    </xf>
    <xf numFmtId="3" fontId="19" fillId="0" borderId="136" xfId="0" applyNumberFormat="1" applyFont="1" applyBorder="1" applyAlignment="1">
      <alignment horizontal="right"/>
    </xf>
    <xf numFmtId="0" fontId="43" fillId="0" borderId="104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23" fillId="0" borderId="87" xfId="0" applyFont="1" applyBorder="1" applyAlignment="1">
      <alignment horizontal="center" vertical="center"/>
    </xf>
    <xf numFmtId="0" fontId="43" fillId="0" borderId="126" xfId="0" applyFont="1" applyBorder="1" applyAlignment="1">
      <alignment horizontal="center"/>
    </xf>
    <xf numFmtId="0" fontId="21" fillId="0" borderId="145" xfId="0" applyFont="1" applyBorder="1"/>
    <xf numFmtId="0" fontId="23" fillId="0" borderId="143" xfId="0" applyFont="1" applyBorder="1"/>
    <xf numFmtId="0" fontId="23" fillId="0" borderId="122" xfId="0" applyFont="1" applyBorder="1"/>
    <xf numFmtId="0" fontId="23" fillId="0" borderId="63" xfId="0" applyFont="1" applyBorder="1" applyAlignment="1">
      <alignment horizontal="center" vertical="center"/>
    </xf>
    <xf numFmtId="0" fontId="43" fillId="0" borderId="55" xfId="0" applyFont="1" applyBorder="1" applyAlignment="1">
      <alignment horizontal="center"/>
    </xf>
    <xf numFmtId="0" fontId="23" fillId="0" borderId="70" xfId="0" applyFont="1" applyBorder="1"/>
    <xf numFmtId="0" fontId="23" fillId="0" borderId="65" xfId="0" applyFont="1" applyBorder="1"/>
    <xf numFmtId="0" fontId="43" fillId="0" borderId="63" xfId="0" applyFont="1" applyBorder="1" applyAlignment="1">
      <alignment horizontal="center"/>
    </xf>
    <xf numFmtId="0" fontId="19" fillId="0" borderId="95" xfId="0" applyFont="1" applyBorder="1"/>
    <xf numFmtId="0" fontId="23" fillId="0" borderId="61" xfId="0" applyFont="1" applyBorder="1"/>
    <xf numFmtId="3" fontId="27" fillId="0" borderId="95" xfId="0" applyNumberFormat="1" applyFont="1" applyBorder="1" applyAlignment="1">
      <alignment horizontal="right"/>
    </xf>
    <xf numFmtId="3" fontId="27" fillId="0" borderId="51" xfId="0" applyNumberFormat="1" applyFont="1" applyBorder="1" applyAlignment="1">
      <alignment horizontal="right"/>
    </xf>
    <xf numFmtId="3" fontId="27" fillId="0" borderId="62" xfId="0" applyNumberFormat="1" applyFont="1" applyBorder="1" applyAlignment="1">
      <alignment horizontal="right"/>
    </xf>
    <xf numFmtId="3" fontId="37" fillId="0" borderId="63" xfId="0" applyNumberFormat="1" applyFont="1" applyBorder="1" applyAlignment="1">
      <alignment horizontal="right"/>
    </xf>
    <xf numFmtId="3" fontId="19" fillId="0" borderId="52" xfId="0" applyNumberFormat="1" applyFont="1" applyBorder="1"/>
    <xf numFmtId="0" fontId="23" fillId="0" borderId="18" xfId="0" applyFont="1" applyBorder="1"/>
    <xf numFmtId="0" fontId="19" fillId="0" borderId="70" xfId="0" applyFont="1" applyBorder="1" applyAlignment="1">
      <alignment horizontal="center" wrapText="1"/>
    </xf>
    <xf numFmtId="0" fontId="33" fillId="0" borderId="146" xfId="0" applyFont="1" applyBorder="1" applyAlignment="1">
      <alignment horizontal="right"/>
    </xf>
    <xf numFmtId="0" fontId="19" fillId="0" borderId="0" xfId="0" applyFont="1" applyAlignment="1"/>
    <xf numFmtId="0" fontId="21" fillId="0" borderId="133" xfId="0" applyFont="1" applyBorder="1" applyAlignment="1">
      <alignment horizontal="center" vertical="center"/>
    </xf>
    <xf numFmtId="0" fontId="21" fillId="0" borderId="147" xfId="0" applyFont="1" applyBorder="1" applyAlignment="1">
      <alignment horizontal="center" vertical="center" wrapText="1"/>
    </xf>
    <xf numFmtId="3" fontId="21" fillId="0" borderId="41" xfId="26" applyNumberFormat="1" applyFont="1" applyFill="1" applyBorder="1" applyAlignment="1" applyProtection="1">
      <alignment horizontal="right" vertical="center"/>
    </xf>
    <xf numFmtId="0" fontId="33" fillId="0" borderId="95" xfId="0" applyFont="1" applyBorder="1" applyAlignment="1">
      <alignment horizontal="right"/>
    </xf>
    <xf numFmtId="0" fontId="33" fillId="0" borderId="129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3" fillId="0" borderId="104" xfId="0" applyFont="1" applyBorder="1" applyAlignment="1">
      <alignment horizontal="right"/>
    </xf>
    <xf numFmtId="0" fontId="21" fillId="0" borderId="148" xfId="0" applyFont="1" applyBorder="1" applyAlignment="1">
      <alignment horizontal="center" vertical="center"/>
    </xf>
    <xf numFmtId="0" fontId="23" fillId="0" borderId="147" xfId="0" applyFont="1" applyBorder="1" applyAlignment="1">
      <alignment horizontal="center" vertical="center" wrapText="1"/>
    </xf>
    <xf numFmtId="0" fontId="23" fillId="0" borderId="108" xfId="0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0" fontId="21" fillId="0" borderId="23" xfId="0" applyFont="1" applyBorder="1" applyAlignment="1">
      <alignment wrapText="1"/>
    </xf>
    <xf numFmtId="0" fontId="21" fillId="0" borderId="149" xfId="0" applyFont="1" applyBorder="1" applyAlignment="1">
      <alignment horizontal="center" vertical="center" wrapText="1"/>
    </xf>
    <xf numFmtId="167" fontId="28" fillId="0" borderId="89" xfId="0" applyNumberFormat="1" applyFont="1" applyBorder="1" applyAlignment="1">
      <alignment horizontal="right"/>
    </xf>
    <xf numFmtId="167" fontId="28" fillId="0" borderId="91" xfId="0" applyNumberFormat="1" applyFont="1" applyBorder="1" applyAlignment="1">
      <alignment horizontal="right"/>
    </xf>
    <xf numFmtId="0" fontId="21" fillId="0" borderId="150" xfId="0" applyFont="1" applyBorder="1"/>
    <xf numFmtId="167" fontId="21" fillId="0" borderId="151" xfId="0" applyNumberFormat="1" applyFont="1" applyBorder="1" applyAlignment="1">
      <alignment horizontal="right"/>
    </xf>
    <xf numFmtId="0" fontId="21" fillId="0" borderId="54" xfId="0" applyFont="1" applyBorder="1"/>
    <xf numFmtId="0" fontId="33" fillId="0" borderId="70" xfId="0" applyFont="1" applyBorder="1" applyAlignment="1">
      <alignment horizontal="right"/>
    </xf>
    <xf numFmtId="0" fontId="33" fillId="0" borderId="50" xfId="0" applyFont="1" applyBorder="1" applyAlignment="1">
      <alignment horizontal="right"/>
    </xf>
    <xf numFmtId="0" fontId="19" fillId="0" borderId="152" xfId="0" applyFont="1" applyBorder="1"/>
    <xf numFmtId="0" fontId="19" fillId="0" borderId="152" xfId="0" applyFont="1" applyBorder="1" applyAlignment="1">
      <alignment horizontal="left"/>
    </xf>
    <xf numFmtId="0" fontId="44" fillId="0" borderId="113" xfId="39" applyFont="1" applyBorder="1" applyAlignment="1" applyProtection="1">
      <alignment wrapText="1"/>
    </xf>
    <xf numFmtId="0" fontId="43" fillId="0" borderId="0" xfId="39" applyFont="1" applyBorder="1" applyAlignment="1" applyProtection="1">
      <alignment wrapText="1"/>
    </xf>
    <xf numFmtId="0" fontId="19" fillId="0" borderId="153" xfId="0" applyFont="1" applyBorder="1" applyAlignment="1">
      <alignment wrapText="1"/>
    </xf>
    <xf numFmtId="0" fontId="23" fillId="0" borderId="88" xfId="39" applyFont="1" applyBorder="1" applyAlignment="1" applyProtection="1">
      <alignment horizontal="center" vertical="center" wrapText="1"/>
    </xf>
    <xf numFmtId="3" fontId="19" fillId="0" borderId="88" xfId="39" applyNumberFormat="1" applyFont="1" applyBorder="1" applyProtection="1"/>
    <xf numFmtId="3" fontId="19" fillId="0" borderId="89" xfId="39" applyNumberFormat="1" applyFont="1" applyBorder="1" applyProtection="1"/>
    <xf numFmtId="3" fontId="23" fillId="0" borderId="154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4" fillId="0" borderId="155" xfId="39" applyFont="1" applyBorder="1" applyAlignment="1" applyProtection="1">
      <alignment wrapText="1"/>
    </xf>
    <xf numFmtId="0" fontId="19" fillId="0" borderId="34" xfId="39" applyFont="1" applyBorder="1" applyProtection="1"/>
    <xf numFmtId="0" fontId="44" fillId="0" borderId="66" xfId="39" applyFont="1" applyBorder="1" applyAlignment="1" applyProtection="1">
      <alignment wrapText="1"/>
    </xf>
    <xf numFmtId="0" fontId="43" fillId="0" borderId="34" xfId="39" applyFont="1" applyBorder="1" applyAlignment="1" applyProtection="1">
      <alignment wrapText="1"/>
    </xf>
    <xf numFmtId="0" fontId="30" fillId="0" borderId="26" xfId="39" applyFont="1" applyBorder="1" applyProtection="1"/>
    <xf numFmtId="0" fontId="19" fillId="0" borderId="23" xfId="39" applyFont="1" applyBorder="1" applyProtection="1"/>
    <xf numFmtId="0" fontId="43" fillId="0" borderId="18" xfId="39" applyFont="1" applyBorder="1" applyProtection="1"/>
    <xf numFmtId="0" fontId="23" fillId="0" borderId="18" xfId="39" applyFont="1" applyBorder="1" applyProtection="1"/>
    <xf numFmtId="0" fontId="23" fillId="0" borderId="154" xfId="39" applyFont="1" applyBorder="1" applyAlignment="1" applyProtection="1">
      <alignment horizontal="center" vertical="center" wrapText="1"/>
    </xf>
    <xf numFmtId="3" fontId="23" fillId="0" borderId="156" xfId="39" applyNumberFormat="1" applyFont="1" applyBorder="1" applyProtection="1"/>
    <xf numFmtId="3" fontId="23" fillId="0" borderId="58" xfId="39" applyNumberFormat="1" applyFont="1" applyBorder="1" applyProtection="1"/>
    <xf numFmtId="3" fontId="23" fillId="0" borderId="60" xfId="39" applyNumberFormat="1" applyFont="1" applyBorder="1" applyProtection="1"/>
    <xf numFmtId="3" fontId="19" fillId="0" borderId="61" xfId="39" applyNumberFormat="1" applyFont="1" applyBorder="1" applyProtection="1"/>
    <xf numFmtId="0" fontId="23" fillId="0" borderId="55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/>
    </xf>
    <xf numFmtId="0" fontId="19" fillId="0" borderId="89" xfId="0" applyFont="1" applyBorder="1"/>
    <xf numFmtId="0" fontId="19" fillId="0" borderId="157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0" xfId="0" applyFont="1" applyFill="1" applyBorder="1" applyAlignment="1">
      <alignment horizontal="left" vertical="center"/>
    </xf>
    <xf numFmtId="0" fontId="42" fillId="0" borderId="133" xfId="0" applyFont="1" applyBorder="1" applyAlignment="1">
      <alignment vertical="center"/>
    </xf>
    <xf numFmtId="0" fontId="42" fillId="0" borderId="147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/>
    </xf>
    <xf numFmtId="166" fontId="35" fillId="0" borderId="108" xfId="26" applyNumberFormat="1" applyFont="1" applyFill="1" applyBorder="1" applyAlignment="1" applyProtection="1"/>
    <xf numFmtId="166" fontId="35" fillId="0" borderId="38" xfId="26" applyNumberFormat="1" applyFont="1" applyFill="1" applyBorder="1" applyAlignment="1" applyProtection="1"/>
    <xf numFmtId="166" fontId="35" fillId="0" borderId="40" xfId="26" applyNumberFormat="1" applyFont="1" applyFill="1" applyBorder="1" applyAlignment="1" applyProtection="1"/>
    <xf numFmtId="0" fontId="35" fillId="0" borderId="158" xfId="0" applyFont="1" applyBorder="1"/>
    <xf numFmtId="166" fontId="35" fillId="0" borderId="159" xfId="26" applyNumberFormat="1" applyFont="1" applyFill="1" applyBorder="1" applyAlignment="1" applyProtection="1"/>
    <xf numFmtId="0" fontId="19" fillId="0" borderId="31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19" fillId="0" borderId="143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14" xfId="0" applyFont="1" applyFill="1" applyBorder="1"/>
    <xf numFmtId="0" fontId="19" fillId="0" borderId="132" xfId="0" applyFont="1" applyBorder="1"/>
    <xf numFmtId="3" fontId="19" fillId="0" borderId="46" xfId="0" applyNumberFormat="1" applyFont="1" applyBorder="1"/>
    <xf numFmtId="3" fontId="19" fillId="0" borderId="34" xfId="0" applyNumberFormat="1" applyFont="1" applyBorder="1" applyAlignment="1">
      <alignment horizontal="right"/>
    </xf>
    <xf numFmtId="3" fontId="19" fillId="0" borderId="67" xfId="0" applyNumberFormat="1" applyFont="1" applyBorder="1" applyAlignment="1">
      <alignment horizontal="right"/>
    </xf>
    <xf numFmtId="0" fontId="23" fillId="0" borderId="160" xfId="0" applyFont="1" applyBorder="1" applyAlignment="1">
      <alignment horizontal="center" vertical="center"/>
    </xf>
    <xf numFmtId="3" fontId="19" fillId="0" borderId="161" xfId="0" applyNumberFormat="1" applyFont="1" applyBorder="1" applyAlignment="1">
      <alignment vertical="center"/>
    </xf>
    <xf numFmtId="3" fontId="23" fillId="0" borderId="162" xfId="0" applyNumberFormat="1" applyFont="1" applyBorder="1" applyAlignment="1">
      <alignment horizontal="center" vertical="center"/>
    </xf>
    <xf numFmtId="0" fontId="0" fillId="0" borderId="163" xfId="0" applyBorder="1"/>
    <xf numFmtId="0" fontId="23" fillId="0" borderId="164" xfId="0" applyFont="1" applyBorder="1" applyAlignment="1">
      <alignment horizontal="center" vertical="center"/>
    </xf>
    <xf numFmtId="0" fontId="19" fillId="0" borderId="165" xfId="0" applyFont="1" applyBorder="1" applyAlignment="1">
      <alignment vertical="center" wrapText="1"/>
    </xf>
    <xf numFmtId="0" fontId="19" fillId="0" borderId="166" xfId="0" applyFont="1" applyBorder="1" applyAlignment="1">
      <alignment vertical="center" wrapText="1"/>
    </xf>
    <xf numFmtId="0" fontId="19" fillId="0" borderId="167" xfId="0" applyFont="1" applyBorder="1" applyAlignment="1">
      <alignment vertical="center" wrapText="1"/>
    </xf>
    <xf numFmtId="0" fontId="19" fillId="0" borderId="168" xfId="0" applyFont="1" applyBorder="1" applyAlignment="1">
      <alignment vertical="center" wrapText="1"/>
    </xf>
    <xf numFmtId="0" fontId="23" fillId="0" borderId="169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6" xfId="0" applyFont="1" applyBorder="1" applyAlignment="1">
      <alignment wrapText="1"/>
    </xf>
    <xf numFmtId="0" fontId="19" fillId="0" borderId="34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43" fillId="0" borderId="87" xfId="0" applyFont="1" applyBorder="1" applyAlignment="1">
      <alignment horizontal="center" wrapText="1"/>
    </xf>
    <xf numFmtId="0" fontId="23" fillId="0" borderId="135" xfId="0" applyFont="1" applyBorder="1" applyAlignment="1">
      <alignment horizontal="center"/>
    </xf>
    <xf numFmtId="0" fontId="23" fillId="0" borderId="35" xfId="0" applyFont="1" applyBorder="1" applyAlignment="1">
      <alignment wrapText="1"/>
    </xf>
    <xf numFmtId="0" fontId="34" fillId="0" borderId="0" xfId="0" applyFont="1" applyBorder="1" applyAlignment="1">
      <alignment horizontal="center"/>
    </xf>
    <xf numFmtId="0" fontId="43" fillId="0" borderId="0" xfId="0" applyFont="1" applyBorder="1"/>
    <xf numFmtId="3" fontId="43" fillId="0" borderId="0" xfId="0" applyNumberFormat="1" applyFont="1" applyBorder="1"/>
    <xf numFmtId="3" fontId="43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0" xfId="0" applyNumberFormat="1" applyFont="1" applyBorder="1" applyAlignment="1">
      <alignment horizontal="right"/>
    </xf>
    <xf numFmtId="3" fontId="23" fillId="0" borderId="58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7" fillId="0" borderId="63" xfId="0" applyFont="1" applyBorder="1" applyAlignment="1">
      <alignment horizontal="center" wrapText="1"/>
    </xf>
    <xf numFmtId="0" fontId="0" fillId="0" borderId="63" xfId="0" applyBorder="1"/>
    <xf numFmtId="0" fontId="47" fillId="0" borderId="55" xfId="0" applyFont="1" applyBorder="1" applyAlignment="1">
      <alignment horizontal="center"/>
    </xf>
    <xf numFmtId="0" fontId="47" fillId="0" borderId="63" xfId="0" applyFont="1" applyBorder="1" applyAlignment="1">
      <alignment horizontal="center"/>
    </xf>
    <xf numFmtId="0" fontId="47" fillId="0" borderId="87" xfId="0" applyFont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19" fillId="0" borderId="67" xfId="0" applyFont="1" applyBorder="1" applyAlignment="1">
      <alignment wrapText="1"/>
    </xf>
    <xf numFmtId="0" fontId="43" fillId="0" borderId="55" xfId="0" applyFont="1" applyBorder="1" applyAlignment="1">
      <alignment horizontal="center" wrapText="1"/>
    </xf>
    <xf numFmtId="0" fontId="33" fillId="0" borderId="65" xfId="0" applyFont="1" applyBorder="1" applyAlignment="1">
      <alignment horizontal="right"/>
    </xf>
    <xf numFmtId="0" fontId="23" fillId="0" borderId="112" xfId="0" applyFont="1" applyBorder="1" applyAlignment="1">
      <alignment wrapText="1"/>
    </xf>
    <xf numFmtId="0" fontId="23" fillId="0" borderId="92" xfId="0" applyFont="1" applyBorder="1" applyAlignment="1">
      <alignment wrapText="1"/>
    </xf>
    <xf numFmtId="0" fontId="0" fillId="0" borderId="64" xfId="0" applyBorder="1"/>
    <xf numFmtId="3" fontId="19" fillId="24" borderId="103" xfId="0" applyNumberFormat="1" applyFont="1" applyFill="1" applyBorder="1"/>
    <xf numFmtId="0" fontId="21" fillId="0" borderId="63" xfId="0" applyFont="1" applyBorder="1" applyAlignment="1">
      <alignment wrapText="1"/>
    </xf>
    <xf numFmtId="0" fontId="52" fillId="0" borderId="95" xfId="0" applyFont="1" applyBorder="1" applyAlignment="1">
      <alignment horizontal="center"/>
    </xf>
    <xf numFmtId="0" fontId="53" fillId="0" borderId="127" xfId="0" applyFont="1" applyBorder="1" applyAlignment="1">
      <alignment horizontal="center"/>
    </xf>
    <xf numFmtId="0" fontId="53" fillId="0" borderId="66" xfId="0" applyFont="1" applyBorder="1" applyAlignment="1">
      <alignment horizontal="center"/>
    </xf>
    <xf numFmtId="0" fontId="33" fillId="0" borderId="170" xfId="0" applyFont="1" applyBorder="1" applyAlignment="1">
      <alignment horizontal="right"/>
    </xf>
    <xf numFmtId="0" fontId="23" fillId="0" borderId="171" xfId="0" applyFont="1" applyBorder="1"/>
    <xf numFmtId="3" fontId="23" fillId="0" borderId="172" xfId="0" applyNumberFormat="1" applyFont="1" applyBorder="1"/>
    <xf numFmtId="3" fontId="23" fillId="24" borderId="173" xfId="0" applyNumberFormat="1" applyFont="1" applyFill="1" applyBorder="1"/>
    <xf numFmtId="0" fontId="23" fillId="24" borderId="174" xfId="0" applyFont="1" applyFill="1" applyBorder="1" applyAlignment="1">
      <alignment wrapText="1"/>
    </xf>
    <xf numFmtId="3" fontId="52" fillId="0" borderId="67" xfId="0" applyNumberFormat="1" applyFont="1" applyBorder="1" applyAlignment="1">
      <alignment horizontal="center"/>
    </xf>
    <xf numFmtId="3" fontId="52" fillId="0" borderId="51" xfId="0" applyNumberFormat="1" applyFont="1" applyBorder="1" applyAlignment="1">
      <alignment horizontal="center"/>
    </xf>
    <xf numFmtId="3" fontId="52" fillId="0" borderId="58" xfId="0" applyNumberFormat="1" applyFont="1" applyBorder="1" applyAlignment="1">
      <alignment horizontal="center"/>
    </xf>
    <xf numFmtId="3" fontId="19" fillId="0" borderId="175" xfId="0" applyNumberFormat="1" applyFont="1" applyBorder="1"/>
    <xf numFmtId="3" fontId="19" fillId="0" borderId="170" xfId="0" applyNumberFormat="1" applyFont="1" applyBorder="1"/>
    <xf numFmtId="3" fontId="19" fillId="24" borderId="96" xfId="0" applyNumberFormat="1" applyFont="1" applyFill="1" applyBorder="1"/>
    <xf numFmtId="3" fontId="23" fillId="0" borderId="176" xfId="0" applyNumberFormat="1" applyFont="1" applyBorder="1"/>
    <xf numFmtId="3" fontId="23" fillId="0" borderId="177" xfId="0" applyNumberFormat="1" applyFont="1" applyBorder="1"/>
    <xf numFmtId="3" fontId="23" fillId="0" borderId="178" xfId="0" applyNumberFormat="1" applyFont="1" applyBorder="1"/>
    <xf numFmtId="3" fontId="23" fillId="0" borderId="175" xfId="0" applyNumberFormat="1" applyFont="1" applyBorder="1"/>
    <xf numFmtId="3" fontId="23" fillId="0" borderId="170" xfId="0" applyNumberFormat="1" applyFont="1" applyBorder="1"/>
    <xf numFmtId="0" fontId="33" fillId="0" borderId="179" xfId="0" applyFont="1" applyBorder="1" applyAlignment="1">
      <alignment horizontal="right"/>
    </xf>
    <xf numFmtId="3" fontId="23" fillId="0" borderId="69" xfId="0" applyNumberFormat="1" applyFont="1" applyBorder="1"/>
    <xf numFmtId="3" fontId="23" fillId="0" borderId="180" xfId="0" applyNumberFormat="1" applyFont="1" applyBorder="1"/>
    <xf numFmtId="3" fontId="23" fillId="0" borderId="181" xfId="0" applyNumberFormat="1" applyFont="1" applyBorder="1"/>
    <xf numFmtId="3" fontId="52" fillId="0" borderId="96" xfId="0" applyNumberFormat="1" applyFont="1" applyBorder="1" applyAlignment="1">
      <alignment horizontal="center"/>
    </xf>
    <xf numFmtId="3" fontId="52" fillId="0" borderId="64" xfId="0" applyNumberFormat="1" applyFont="1" applyBorder="1" applyAlignment="1">
      <alignment horizontal="center"/>
    </xf>
    <xf numFmtId="3" fontId="52" fillId="0" borderId="60" xfId="0" applyNumberFormat="1" applyFont="1" applyBorder="1" applyAlignment="1">
      <alignment horizontal="center"/>
    </xf>
    <xf numFmtId="0" fontId="23" fillId="0" borderId="104" xfId="0" applyFont="1" applyBorder="1" applyAlignment="1">
      <alignment horizontal="center" vertical="center" wrapText="1"/>
    </xf>
    <xf numFmtId="3" fontId="19" fillId="0" borderId="95" xfId="0" applyNumberFormat="1" applyFont="1" applyBorder="1"/>
    <xf numFmtId="3" fontId="23" fillId="0" borderId="116" xfId="0" applyNumberFormat="1" applyFont="1" applyBorder="1"/>
    <xf numFmtId="0" fontId="29" fillId="0" borderId="50" xfId="0" applyFont="1" applyBorder="1" applyAlignment="1">
      <alignment wrapText="1"/>
    </xf>
    <xf numFmtId="0" fontId="29" fillId="0" borderId="182" xfId="0" applyFont="1" applyBorder="1" applyAlignment="1">
      <alignment wrapText="1"/>
    </xf>
    <xf numFmtId="0" fontId="19" fillId="0" borderId="69" xfId="0" applyFont="1" applyBorder="1" applyAlignment="1">
      <alignment wrapText="1"/>
    </xf>
    <xf numFmtId="0" fontId="19" fillId="0" borderId="183" xfId="0" applyFont="1" applyBorder="1"/>
    <xf numFmtId="0" fontId="30" fillId="0" borderId="139" xfId="0" applyFont="1" applyBorder="1" applyAlignment="1">
      <alignment wrapText="1"/>
    </xf>
    <xf numFmtId="0" fontId="29" fillId="0" borderId="68" xfId="0" applyFont="1" applyBorder="1" applyAlignment="1">
      <alignment wrapText="1"/>
    </xf>
    <xf numFmtId="0" fontId="30" fillId="0" borderId="141" xfId="0" applyFont="1" applyBorder="1" applyAlignment="1">
      <alignment wrapText="1"/>
    </xf>
    <xf numFmtId="0" fontId="30" fillId="0" borderId="14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86" xfId="0" applyNumberFormat="1" applyFont="1" applyBorder="1" applyAlignment="1">
      <alignment horizontal="right"/>
    </xf>
    <xf numFmtId="3" fontId="23" fillId="0" borderId="184" xfId="0" applyNumberFormat="1" applyFont="1" applyBorder="1"/>
    <xf numFmtId="0" fontId="43" fillId="0" borderId="185" xfId="0" applyFont="1" applyBorder="1" applyAlignment="1">
      <alignment horizontal="center"/>
    </xf>
    <xf numFmtId="0" fontId="43" fillId="0" borderId="95" xfId="0" applyFont="1" applyBorder="1" applyAlignment="1">
      <alignment horizontal="center"/>
    </xf>
    <xf numFmtId="3" fontId="19" fillId="0" borderId="51" xfId="0" applyNumberFormat="1" applyFont="1" applyBorder="1" applyAlignment="1">
      <alignment horizontal="right"/>
    </xf>
    <xf numFmtId="0" fontId="43" fillId="0" borderId="60" xfId="0" applyFont="1" applyBorder="1" applyAlignment="1">
      <alignment horizontal="center"/>
    </xf>
    <xf numFmtId="3" fontId="23" fillId="0" borderId="151" xfId="0" applyNumberFormat="1" applyFont="1" applyBorder="1"/>
    <xf numFmtId="0" fontId="43" fillId="0" borderId="64" xfId="0" applyFont="1" applyBorder="1" applyAlignment="1">
      <alignment horizontal="center"/>
    </xf>
    <xf numFmtId="3" fontId="19" fillId="0" borderId="152" xfId="0" applyNumberFormat="1" applyFont="1" applyBorder="1"/>
    <xf numFmtId="3" fontId="19" fillId="0" borderId="186" xfId="0" applyNumberFormat="1" applyFont="1" applyBorder="1"/>
    <xf numFmtId="3" fontId="19" fillId="0" borderId="187" xfId="0" applyNumberFormat="1" applyFont="1" applyBorder="1"/>
    <xf numFmtId="0" fontId="23" fillId="0" borderId="87" xfId="0" applyFont="1" applyBorder="1"/>
    <xf numFmtId="0" fontId="19" fillId="0" borderId="63" xfId="0" applyFont="1" applyBorder="1"/>
    <xf numFmtId="0" fontId="43" fillId="0" borderId="96" xfId="0" applyFont="1" applyBorder="1" applyAlignment="1">
      <alignment horizontal="center"/>
    </xf>
    <xf numFmtId="0" fontId="19" fillId="0" borderId="92" xfId="0" applyFont="1" applyBorder="1"/>
    <xf numFmtId="3" fontId="19" fillId="0" borderId="188" xfId="0" applyNumberFormat="1" applyFont="1" applyBorder="1"/>
    <xf numFmtId="0" fontId="23" fillId="0" borderId="55" xfId="0" applyFont="1" applyBorder="1" applyAlignment="1">
      <alignment horizontal="left"/>
    </xf>
    <xf numFmtId="0" fontId="19" fillId="0" borderId="51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23" fillId="0" borderId="74" xfId="0" applyFont="1" applyBorder="1" applyAlignment="1">
      <alignment horizontal="center"/>
    </xf>
    <xf numFmtId="0" fontId="23" fillId="0" borderId="189" xfId="0" applyFont="1" applyBorder="1" applyAlignment="1">
      <alignment horizontal="center" wrapText="1"/>
    </xf>
    <xf numFmtId="0" fontId="23" fillId="0" borderId="78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3" fontId="19" fillId="0" borderId="43" xfId="0" applyNumberFormat="1" applyFont="1" applyBorder="1"/>
    <xf numFmtId="3" fontId="19" fillId="24" borderId="43" xfId="0" applyNumberFormat="1" applyFont="1" applyFill="1" applyBorder="1"/>
    <xf numFmtId="0" fontId="23" fillId="0" borderId="95" xfId="0" applyFont="1" applyBorder="1" applyAlignment="1">
      <alignment horizontal="center"/>
    </xf>
    <xf numFmtId="0" fontId="23" fillId="0" borderId="116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0" xfId="0" applyNumberFormat="1" applyFont="1" applyBorder="1"/>
    <xf numFmtId="3" fontId="19" fillId="0" borderId="191" xfId="0" applyNumberFormat="1" applyFont="1" applyBorder="1"/>
    <xf numFmtId="3" fontId="19" fillId="0" borderId="192" xfId="0" applyNumberFormat="1" applyFont="1" applyBorder="1"/>
    <xf numFmtId="0" fontId="33" fillId="0" borderId="90" xfId="0" applyFont="1" applyBorder="1" applyAlignment="1">
      <alignment wrapText="1"/>
    </xf>
    <xf numFmtId="0" fontId="33" fillId="0" borderId="54" xfId="0" applyFont="1" applyBorder="1"/>
    <xf numFmtId="3" fontId="19" fillId="0" borderId="72" xfId="0" applyNumberFormat="1" applyFont="1" applyBorder="1" applyAlignment="1"/>
    <xf numFmtId="3" fontId="19" fillId="0" borderId="93" xfId="0" applyNumberFormat="1" applyFont="1" applyBorder="1" applyAlignment="1"/>
    <xf numFmtId="3" fontId="23" fillId="24" borderId="63" xfId="0" applyNumberFormat="1" applyFont="1" applyFill="1" applyBorder="1"/>
    <xf numFmtId="0" fontId="19" fillId="0" borderId="70" xfId="0" applyFont="1" applyBorder="1"/>
    <xf numFmtId="3" fontId="23" fillId="24" borderId="65" xfId="0" applyNumberFormat="1" applyFont="1" applyFill="1" applyBorder="1"/>
    <xf numFmtId="3" fontId="23" fillId="24" borderId="0" xfId="0" applyNumberFormat="1" applyFont="1" applyFill="1" applyBorder="1"/>
    <xf numFmtId="3" fontId="19" fillId="0" borderId="193" xfId="0" applyNumberFormat="1" applyFont="1" applyBorder="1"/>
    <xf numFmtId="0" fontId="19" fillId="0" borderId="66" xfId="0" applyFont="1" applyBorder="1"/>
    <xf numFmtId="3" fontId="19" fillId="24" borderId="88" xfId="0" applyNumberFormat="1" applyFont="1" applyFill="1" applyBorder="1"/>
    <xf numFmtId="3" fontId="23" fillId="0" borderId="158" xfId="0" applyNumberFormat="1" applyFont="1" applyBorder="1"/>
    <xf numFmtId="0" fontId="19" fillId="0" borderId="68" xfId="0" applyFont="1" applyBorder="1" applyAlignment="1">
      <alignment wrapText="1"/>
    </xf>
    <xf numFmtId="0" fontId="19" fillId="0" borderId="142" xfId="0" applyFont="1" applyBorder="1" applyAlignment="1">
      <alignment wrapText="1"/>
    </xf>
    <xf numFmtId="0" fontId="19" fillId="0" borderId="139" xfId="0" applyFont="1" applyBorder="1" applyAlignment="1">
      <alignment wrapText="1"/>
    </xf>
    <xf numFmtId="0" fontId="23" fillId="0" borderId="145" xfId="0" applyFont="1" applyBorder="1"/>
    <xf numFmtId="0" fontId="23" fillId="0" borderId="44" xfId="0" applyFont="1" applyBorder="1"/>
    <xf numFmtId="3" fontId="27" fillId="0" borderId="131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27" fillId="0" borderId="35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19" fillId="0" borderId="194" xfId="0" applyFont="1" applyBorder="1" applyAlignment="1">
      <alignment wrapText="1"/>
    </xf>
    <xf numFmtId="0" fontId="19" fillId="0" borderId="85" xfId="0" applyFont="1" applyBorder="1" applyAlignment="1">
      <alignment wrapText="1"/>
    </xf>
    <xf numFmtId="0" fontId="19" fillId="0" borderId="193" xfId="0" applyFont="1" applyBorder="1" applyAlignment="1">
      <alignment wrapText="1"/>
    </xf>
    <xf numFmtId="0" fontId="23" fillId="0" borderId="63" xfId="0" applyFont="1" applyBorder="1" applyAlignment="1">
      <alignment horizontal="center" wrapText="1" shrinkToFit="1"/>
    </xf>
    <xf numFmtId="0" fontId="23" fillId="0" borderId="63" xfId="0" applyFont="1" applyBorder="1" applyAlignment="1">
      <alignment vertical="center"/>
    </xf>
    <xf numFmtId="0" fontId="23" fillId="0" borderId="43" xfId="0" applyFont="1" applyBorder="1" applyAlignment="1">
      <alignment horizontal="center" wrapText="1"/>
    </xf>
    <xf numFmtId="0" fontId="23" fillId="0" borderId="195" xfId="0" applyFont="1" applyBorder="1" applyAlignment="1">
      <alignment horizontal="center" wrapText="1"/>
    </xf>
    <xf numFmtId="0" fontId="23" fillId="0" borderId="178" xfId="0" applyFont="1" applyBorder="1" applyAlignment="1">
      <alignment vertical="center"/>
    </xf>
    <xf numFmtId="0" fontId="23" fillId="0" borderId="62" xfId="0" applyFont="1" applyBorder="1" applyAlignment="1">
      <alignment horizontal="center"/>
    </xf>
    <xf numFmtId="0" fontId="23" fillId="0" borderId="52" xfId="0" applyFont="1" applyBorder="1" applyAlignment="1">
      <alignment horizontal="center"/>
    </xf>
    <xf numFmtId="3" fontId="30" fillId="0" borderId="64" xfId="0" applyNumberFormat="1" applyFont="1" applyBorder="1" applyAlignment="1">
      <alignment horizontal="right" vertical="center" wrapText="1"/>
    </xf>
    <xf numFmtId="3" fontId="19" fillId="0" borderId="178" xfId="0" applyNumberFormat="1" applyFont="1" applyBorder="1"/>
    <xf numFmtId="0" fontId="23" fillId="0" borderId="115" xfId="0" applyFont="1" applyBorder="1" applyAlignment="1">
      <alignment horizontal="center" wrapText="1"/>
    </xf>
    <xf numFmtId="3" fontId="23" fillId="0" borderId="70" xfId="0" applyNumberFormat="1" applyFont="1" applyBorder="1"/>
    <xf numFmtId="3" fontId="19" fillId="0" borderId="196" xfId="0" applyNumberFormat="1" applyFont="1" applyBorder="1"/>
    <xf numFmtId="0" fontId="28" fillId="0" borderId="86" xfId="0" applyFont="1" applyBorder="1" applyAlignment="1">
      <alignment wrapText="1"/>
    </xf>
    <xf numFmtId="0" fontId="19" fillId="0" borderId="155" xfId="39" applyFont="1" applyBorder="1" applyProtection="1"/>
    <xf numFmtId="3" fontId="23" fillId="0" borderId="115" xfId="39" applyNumberFormat="1" applyFont="1" applyBorder="1" applyProtection="1"/>
    <xf numFmtId="3" fontId="19" fillId="0" borderId="197" xfId="39" applyNumberFormat="1" applyFont="1" applyBorder="1" applyProtection="1"/>
    <xf numFmtId="3" fontId="19" fillId="0" borderId="93" xfId="39" applyNumberFormat="1" applyFont="1" applyBorder="1" applyProtection="1"/>
    <xf numFmtId="0" fontId="19" fillId="0" borderId="157" xfId="39" applyFont="1" applyBorder="1" applyProtection="1"/>
    <xf numFmtId="0" fontId="19" fillId="0" borderId="18" xfId="39" applyFont="1" applyBorder="1" applyProtection="1"/>
    <xf numFmtId="3" fontId="19" fillId="0" borderId="163" xfId="0" applyNumberFormat="1" applyFont="1" applyBorder="1"/>
    <xf numFmtId="3" fontId="23" fillId="0" borderId="64" xfId="0" applyNumberFormat="1" applyFont="1" applyBorder="1" applyAlignment="1">
      <alignment wrapText="1"/>
    </xf>
    <xf numFmtId="3" fontId="19" fillId="0" borderId="51" xfId="0" applyNumberFormat="1" applyFont="1" applyBorder="1" applyAlignment="1">
      <alignment wrapText="1"/>
    </xf>
    <xf numFmtId="3" fontId="23" fillId="0" borderId="51" xfId="0" applyNumberFormat="1" applyFont="1" applyBorder="1" applyAlignment="1">
      <alignment wrapText="1"/>
    </xf>
    <xf numFmtId="3" fontId="23" fillId="0" borderId="62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84" xfId="0" applyFont="1" applyBorder="1" applyAlignment="1">
      <alignment wrapText="1"/>
    </xf>
    <xf numFmtId="0" fontId="19" fillId="0" borderId="139" xfId="0" applyFont="1" applyBorder="1"/>
    <xf numFmtId="0" fontId="33" fillId="0" borderId="0" xfId="0" applyFont="1" applyBorder="1" applyAlignment="1">
      <alignment wrapText="1"/>
    </xf>
    <xf numFmtId="3" fontId="19" fillId="0" borderId="24" xfId="26" applyNumberFormat="1" applyFont="1" applyFill="1" applyBorder="1" applyAlignment="1" applyProtection="1">
      <alignment vertical="center"/>
    </xf>
    <xf numFmtId="3" fontId="19" fillId="0" borderId="198" xfId="26" applyNumberFormat="1" applyFont="1" applyFill="1" applyBorder="1" applyAlignment="1" applyProtection="1">
      <alignment vertical="center"/>
    </xf>
    <xf numFmtId="0" fontId="33" fillId="0" borderId="96" xfId="0" applyFont="1" applyBorder="1" applyAlignment="1">
      <alignment horizontal="right"/>
    </xf>
    <xf numFmtId="0" fontId="33" fillId="0" borderId="67" xfId="0" applyFont="1" applyBorder="1" applyAlignment="1">
      <alignment horizontal="right"/>
    </xf>
    <xf numFmtId="0" fontId="33" fillId="0" borderId="117" xfId="0" applyFont="1" applyBorder="1" applyAlignment="1">
      <alignment horizontal="right"/>
    </xf>
    <xf numFmtId="3" fontId="28" fillId="0" borderId="88" xfId="0" applyNumberFormat="1" applyFont="1" applyBorder="1" applyAlignment="1">
      <alignment horizontal="right" vertical="center" wrapText="1"/>
    </xf>
    <xf numFmtId="3" fontId="28" fillId="0" borderId="89" xfId="0" applyNumberFormat="1" applyFont="1" applyBorder="1" applyAlignment="1">
      <alignment horizontal="right" vertical="center" wrapText="1"/>
    </xf>
    <xf numFmtId="3" fontId="28" fillId="0" borderId="61" xfId="0" applyNumberFormat="1" applyFont="1" applyBorder="1" applyAlignment="1">
      <alignment horizontal="right" vertical="center" wrapText="1"/>
    </xf>
    <xf numFmtId="3" fontId="21" fillId="0" borderId="61" xfId="0" applyNumberFormat="1" applyFont="1" applyBorder="1" applyAlignment="1">
      <alignment horizontal="right" vertical="center" wrapText="1"/>
    </xf>
    <xf numFmtId="0" fontId="36" fillId="0" borderId="190" xfId="0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0" fontId="27" fillId="0" borderId="199" xfId="0" applyFont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3" fontId="21" fillId="0" borderId="88" xfId="0" applyNumberFormat="1" applyFont="1" applyBorder="1" applyAlignment="1">
      <alignment horizontal="right" vertical="center" wrapText="1"/>
    </xf>
    <xf numFmtId="3" fontId="19" fillId="0" borderId="47" xfId="0" applyNumberFormat="1" applyFont="1" applyBorder="1"/>
    <xf numFmtId="3" fontId="23" fillId="0" borderId="63" xfId="0" applyNumberFormat="1" applyFont="1" applyBorder="1" applyAlignment="1">
      <alignment wrapText="1"/>
    </xf>
    <xf numFmtId="3" fontId="27" fillId="0" borderId="0" xfId="0" applyNumberFormat="1" applyFont="1"/>
    <xf numFmtId="0" fontId="21" fillId="0" borderId="23" xfId="0" applyFont="1" applyBorder="1"/>
    <xf numFmtId="3" fontId="23" fillId="0" borderId="48" xfId="0" applyNumberFormat="1" applyFont="1" applyBorder="1"/>
    <xf numFmtId="3" fontId="19" fillId="0" borderId="45" xfId="0" applyNumberFormat="1" applyFont="1" applyBorder="1"/>
    <xf numFmtId="3" fontId="19" fillId="0" borderId="122" xfId="0" applyNumberFormat="1" applyFont="1" applyBorder="1"/>
    <xf numFmtId="0" fontId="19" fillId="0" borderId="69" xfId="0" applyFont="1" applyBorder="1" applyAlignment="1">
      <alignment horizontal="center"/>
    </xf>
    <xf numFmtId="3" fontId="43" fillId="0" borderId="200" xfId="0" applyNumberFormat="1" applyFont="1" applyBorder="1"/>
    <xf numFmtId="3" fontId="43" fillId="0" borderId="183" xfId="0" applyNumberFormat="1" applyFont="1" applyBorder="1"/>
    <xf numFmtId="3" fontId="33" fillId="0" borderId="47" xfId="0" applyNumberFormat="1" applyFont="1" applyBorder="1"/>
    <xf numFmtId="0" fontId="23" fillId="0" borderId="98" xfId="0" applyFont="1" applyBorder="1" applyAlignment="1">
      <alignment horizontal="center"/>
    </xf>
    <xf numFmtId="3" fontId="52" fillId="0" borderId="97" xfId="0" applyNumberFormat="1" applyFont="1" applyBorder="1" applyAlignment="1">
      <alignment horizontal="center"/>
    </xf>
    <xf numFmtId="3" fontId="52" fillId="0" borderId="70" xfId="0" applyNumberFormat="1" applyFont="1" applyFill="1" applyBorder="1" applyAlignment="1">
      <alignment horizontal="center"/>
    </xf>
    <xf numFmtId="0" fontId="23" fillId="0" borderId="201" xfId="0" applyFont="1" applyBorder="1" applyAlignment="1">
      <alignment horizontal="left" vertical="center"/>
    </xf>
    <xf numFmtId="0" fontId="23" fillId="0" borderId="149" xfId="0" applyFont="1" applyBorder="1" applyAlignment="1">
      <alignment horizontal="center" vertical="center" wrapText="1"/>
    </xf>
    <xf numFmtId="0" fontId="19" fillId="0" borderId="95" xfId="0" applyFont="1" applyBorder="1" applyAlignment="1">
      <alignment horizontal="right"/>
    </xf>
    <xf numFmtId="0" fontId="19" fillId="0" borderId="141" xfId="0" applyFont="1" applyBorder="1" applyAlignment="1">
      <alignment horizontal="right"/>
    </xf>
    <xf numFmtId="0" fontId="19" fillId="0" borderId="146" xfId="0" applyFont="1" applyBorder="1" applyAlignment="1">
      <alignment horizontal="right"/>
    </xf>
    <xf numFmtId="0" fontId="19" fillId="0" borderId="45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28" fillId="0" borderId="65" xfId="0" applyFont="1" applyBorder="1" applyAlignment="1">
      <alignment vertical="center" wrapText="1"/>
    </xf>
    <xf numFmtId="0" fontId="21" fillId="0" borderId="93" xfId="0" applyFont="1" applyBorder="1" applyAlignment="1">
      <alignment vertical="center" wrapText="1"/>
    </xf>
    <xf numFmtId="3" fontId="19" fillId="0" borderId="67" xfId="0" applyNumberFormat="1" applyFont="1" applyFill="1" applyBorder="1"/>
    <xf numFmtId="0" fontId="23" fillId="0" borderId="31" xfId="0" applyFont="1" applyFill="1" applyBorder="1" applyAlignment="1">
      <alignment horizontal="center" wrapText="1"/>
    </xf>
    <xf numFmtId="3" fontId="19" fillId="0" borderId="51" xfId="0" applyNumberFormat="1" applyFont="1" applyFill="1" applyBorder="1"/>
    <xf numFmtId="3" fontId="19" fillId="0" borderId="65" xfId="0" applyNumberFormat="1" applyFont="1" applyFill="1" applyBorder="1"/>
    <xf numFmtId="3" fontId="19" fillId="0" borderId="70" xfId="0" applyNumberFormat="1" applyFont="1" applyBorder="1"/>
    <xf numFmtId="0" fontId="36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7" fillId="0" borderId="34" xfId="0" applyNumberFormat="1" applyFont="1" applyFill="1" applyBorder="1" applyAlignment="1">
      <alignment horizontal="right"/>
    </xf>
    <xf numFmtId="0" fontId="23" fillId="0" borderId="126" xfId="0" applyFont="1" applyFill="1" applyBorder="1" applyAlignment="1">
      <alignment horizontal="center" wrapText="1"/>
    </xf>
    <xf numFmtId="3" fontId="56" fillId="0" borderId="51" xfId="0" applyNumberFormat="1" applyFont="1" applyBorder="1"/>
    <xf numFmtId="0" fontId="56" fillId="0" borderId="67" xfId="0" applyFont="1" applyBorder="1"/>
    <xf numFmtId="0" fontId="23" fillId="0" borderId="53" xfId="0" applyFont="1" applyBorder="1" applyAlignment="1">
      <alignment wrapText="1"/>
    </xf>
    <xf numFmtId="0" fontId="56" fillId="0" borderId="152" xfId="0" applyFont="1" applyBorder="1"/>
    <xf numFmtId="3" fontId="56" fillId="0" borderId="51" xfId="0" applyNumberFormat="1" applyFont="1" applyFill="1" applyBorder="1"/>
    <xf numFmtId="3" fontId="57" fillId="0" borderId="63" xfId="0" applyNumberFormat="1" applyFont="1" applyBorder="1"/>
    <xf numFmtId="0" fontId="0" fillId="0" borderId="0" xfId="0" applyBorder="1" applyAlignment="1">
      <alignment horizontal="center"/>
    </xf>
    <xf numFmtId="0" fontId="19" fillId="0" borderId="202" xfId="0" applyFont="1" applyBorder="1"/>
    <xf numFmtId="0" fontId="19" fillId="0" borderId="203" xfId="0" applyFont="1" applyBorder="1"/>
    <xf numFmtId="0" fontId="33" fillId="24" borderId="127" xfId="0" applyFont="1" applyFill="1" applyBorder="1"/>
    <xf numFmtId="0" fontId="33" fillId="24" borderId="111" xfId="0" applyFont="1" applyFill="1" applyBorder="1"/>
    <xf numFmtId="0" fontId="33" fillId="0" borderId="111" xfId="0" applyFont="1" applyBorder="1"/>
    <xf numFmtId="0" fontId="23" fillId="24" borderId="204" xfId="0" applyFont="1" applyFill="1" applyBorder="1"/>
    <xf numFmtId="3" fontId="23" fillId="24" borderId="205" xfId="0" applyNumberFormat="1" applyFont="1" applyFill="1" applyBorder="1"/>
    <xf numFmtId="3" fontId="19" fillId="24" borderId="117" xfId="0" applyNumberFormat="1" applyFont="1" applyFill="1" applyBorder="1"/>
    <xf numFmtId="3" fontId="19" fillId="24" borderId="55" xfId="0" applyNumberFormat="1" applyFont="1" applyFill="1" applyBorder="1"/>
    <xf numFmtId="0" fontId="23" fillId="24" borderId="206" xfId="0" applyFont="1" applyFill="1" applyBorder="1" applyAlignment="1">
      <alignment wrapText="1"/>
    </xf>
    <xf numFmtId="0" fontId="33" fillId="24" borderId="96" xfId="0" applyFont="1" applyFill="1" applyBorder="1"/>
    <xf numFmtId="0" fontId="33" fillId="24" borderId="67" xfId="0" applyFont="1" applyFill="1" applyBorder="1"/>
    <xf numFmtId="0" fontId="33" fillId="0" borderId="67" xfId="0" applyFont="1" applyBorder="1"/>
    <xf numFmtId="0" fontId="33" fillId="0" borderId="0" xfId="0" applyFont="1" applyBorder="1"/>
    <xf numFmtId="0" fontId="23" fillId="24" borderId="207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08" xfId="0" applyNumberFormat="1" applyFont="1" applyFill="1" applyBorder="1"/>
    <xf numFmtId="0" fontId="53" fillId="0" borderId="95" xfId="0" applyFont="1" applyBorder="1" applyAlignment="1">
      <alignment horizontal="center"/>
    </xf>
    <xf numFmtId="0" fontId="19" fillId="0" borderId="65" xfId="0" applyFont="1" applyBorder="1"/>
    <xf numFmtId="3" fontId="23" fillId="24" borderId="179" xfId="0" applyNumberFormat="1" applyFont="1" applyFill="1" applyBorder="1"/>
    <xf numFmtId="3" fontId="19" fillId="24" borderId="70" xfId="0" applyNumberFormat="1" applyFont="1" applyFill="1" applyBorder="1"/>
    <xf numFmtId="3" fontId="23" fillId="24" borderId="207" xfId="0" applyNumberFormat="1" applyFont="1" applyFill="1" applyBorder="1"/>
    <xf numFmtId="3" fontId="19" fillId="0" borderId="143" xfId="0" applyNumberFormat="1" applyFont="1" applyBorder="1"/>
    <xf numFmtId="0" fontId="23" fillId="0" borderId="209" xfId="0" applyFont="1" applyBorder="1"/>
    <xf numFmtId="3" fontId="23" fillId="0" borderId="210" xfId="0" applyNumberFormat="1" applyFont="1" applyBorder="1"/>
    <xf numFmtId="3" fontId="19" fillId="0" borderId="211" xfId="0" applyNumberFormat="1" applyFont="1" applyBorder="1"/>
    <xf numFmtId="3" fontId="19" fillId="0" borderId="212" xfId="0" applyNumberFormat="1" applyFont="1" applyBorder="1"/>
    <xf numFmtId="3" fontId="23" fillId="0" borderId="213" xfId="0" applyNumberFormat="1" applyFont="1" applyBorder="1"/>
    <xf numFmtId="3" fontId="19" fillId="0" borderId="210" xfId="0" applyNumberFormat="1" applyFont="1" applyBorder="1"/>
    <xf numFmtId="3" fontId="23" fillId="0" borderId="214" xfId="0" applyNumberFormat="1" applyFont="1" applyBorder="1"/>
    <xf numFmtId="3" fontId="23" fillId="0" borderId="179" xfId="0" applyNumberFormat="1" applyFont="1" applyBorder="1"/>
    <xf numFmtId="0" fontId="23" fillId="0" borderId="63" xfId="0" applyFont="1" applyFill="1" applyBorder="1" applyAlignment="1">
      <alignment horizontal="center" wrapText="1"/>
    </xf>
    <xf numFmtId="3" fontId="19" fillId="0" borderId="215" xfId="0" applyNumberFormat="1" applyFont="1" applyBorder="1"/>
    <xf numFmtId="3" fontId="19" fillId="0" borderId="216" xfId="0" applyNumberFormat="1" applyFont="1" applyBorder="1"/>
    <xf numFmtId="3" fontId="19" fillId="0" borderId="217" xfId="0" applyNumberFormat="1" applyFont="1" applyBorder="1"/>
    <xf numFmtId="3" fontId="23" fillId="0" borderId="218" xfId="0" applyNumberFormat="1" applyFont="1" applyBorder="1"/>
    <xf numFmtId="0" fontId="23" fillId="0" borderId="64" xfId="0" applyFont="1" applyBorder="1" applyAlignment="1">
      <alignment horizontal="center"/>
    </xf>
    <xf numFmtId="3" fontId="19" fillId="0" borderId="60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3" fontId="23" fillId="0" borderId="87" xfId="0" applyNumberFormat="1" applyFont="1" applyBorder="1" applyAlignment="1">
      <alignment horizontal="right"/>
    </xf>
    <xf numFmtId="3" fontId="19" fillId="0" borderId="59" xfId="0" applyNumberFormat="1" applyFont="1" applyBorder="1" applyAlignment="1">
      <alignment horizontal="right"/>
    </xf>
    <xf numFmtId="3" fontId="19" fillId="0" borderId="88" xfId="0" applyNumberFormat="1" applyFont="1" applyBorder="1" applyAlignment="1">
      <alignment horizontal="right"/>
    </xf>
    <xf numFmtId="3" fontId="23" fillId="0" borderId="219" xfId="0" applyNumberFormat="1" applyFont="1" applyBorder="1"/>
    <xf numFmtId="3" fontId="23" fillId="0" borderId="220" xfId="0" applyNumberFormat="1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24" borderId="85" xfId="0" applyNumberFormat="1" applyFont="1" applyFill="1" applyBorder="1"/>
    <xf numFmtId="3" fontId="23" fillId="0" borderId="46" xfId="0" applyNumberFormat="1" applyFont="1" applyBorder="1"/>
    <xf numFmtId="3" fontId="23" fillId="0" borderId="211" xfId="0" applyNumberFormat="1" applyFont="1" applyBorder="1"/>
    <xf numFmtId="3" fontId="23" fillId="24" borderId="55" xfId="0" applyNumberFormat="1" applyFont="1" applyFill="1" applyBorder="1"/>
    <xf numFmtId="3" fontId="19" fillId="0" borderId="223" xfId="0" applyNumberFormat="1" applyFont="1" applyBorder="1"/>
    <xf numFmtId="0" fontId="28" fillId="0" borderId="0" xfId="0" applyFont="1" applyBorder="1" applyAlignment="1">
      <alignment wrapText="1"/>
    </xf>
    <xf numFmtId="3" fontId="23" fillId="0" borderId="224" xfId="0" applyNumberFormat="1" applyFont="1" applyBorder="1"/>
    <xf numFmtId="164" fontId="30" fillId="0" borderId="39" xfId="0" applyNumberFormat="1" applyFont="1" applyBorder="1" applyAlignment="1"/>
    <xf numFmtId="3" fontId="19" fillId="24" borderId="33" xfId="0" applyNumberFormat="1" applyFont="1" applyFill="1" applyBorder="1"/>
    <xf numFmtId="164" fontId="30" fillId="0" borderId="225" xfId="0" applyNumberFormat="1" applyFont="1" applyBorder="1" applyAlignment="1"/>
    <xf numFmtId="164" fontId="30" fillId="0" borderId="67" xfId="0" applyNumberFormat="1" applyFont="1" applyBorder="1" applyAlignment="1"/>
    <xf numFmtId="0" fontId="29" fillId="0" borderId="102" xfId="0" applyFont="1" applyBorder="1"/>
    <xf numFmtId="0" fontId="29" fillId="0" borderId="184" xfId="0" applyFont="1" applyBorder="1"/>
    <xf numFmtId="0" fontId="33" fillId="0" borderId="226" xfId="0" applyFont="1" applyBorder="1" applyAlignment="1"/>
    <xf numFmtId="164" fontId="33" fillId="0" borderId="53" xfId="0" applyNumberFormat="1" applyFont="1" applyBorder="1" applyAlignment="1"/>
    <xf numFmtId="164" fontId="33" fillId="0" borderId="53" xfId="0" applyNumberFormat="1" applyFont="1" applyBorder="1" applyAlignment="1">
      <alignment wrapText="1"/>
    </xf>
    <xf numFmtId="0" fontId="43" fillId="0" borderId="104" xfId="0" applyFont="1" applyBorder="1"/>
    <xf numFmtId="0" fontId="33" fillId="0" borderId="73" xfId="0" applyFont="1" applyBorder="1"/>
    <xf numFmtId="0" fontId="29" fillId="24" borderId="67" xfId="0" applyFont="1" applyFill="1" applyBorder="1"/>
    <xf numFmtId="16" fontId="33" fillId="0" borderId="39" xfId="0" applyNumberFormat="1" applyFont="1" applyBorder="1"/>
    <xf numFmtId="3" fontId="19" fillId="0" borderId="227" xfId="0" applyNumberFormat="1" applyFont="1" applyBorder="1"/>
    <xf numFmtId="0" fontId="23" fillId="0" borderId="104" xfId="0" applyFont="1" applyBorder="1"/>
    <xf numFmtId="3" fontId="23" fillId="24" borderId="31" xfId="0" applyNumberFormat="1" applyFont="1" applyFill="1" applyBorder="1"/>
    <xf numFmtId="3" fontId="23" fillId="24" borderId="126" xfId="0" applyNumberFormat="1" applyFont="1" applyFill="1" applyBorder="1"/>
    <xf numFmtId="0" fontId="33" fillId="0" borderId="228" xfId="0" applyFont="1" applyBorder="1"/>
    <xf numFmtId="3" fontId="19" fillId="0" borderId="229" xfId="0" applyNumberFormat="1" applyFont="1" applyBorder="1"/>
    <xf numFmtId="3" fontId="19" fillId="0" borderId="230" xfId="0" applyNumberFormat="1" applyFont="1" applyBorder="1"/>
    <xf numFmtId="3" fontId="23" fillId="0" borderId="126" xfId="0" applyNumberFormat="1" applyFont="1" applyBorder="1"/>
    <xf numFmtId="0" fontId="33" fillId="0" borderId="54" xfId="0" applyFont="1" applyBorder="1" applyAlignment="1"/>
    <xf numFmtId="3" fontId="19" fillId="0" borderId="84" xfId="0" applyNumberFormat="1" applyFont="1" applyBorder="1"/>
    <xf numFmtId="0" fontId="33" fillId="0" borderId="202" xfId="0" applyFont="1" applyBorder="1" applyAlignment="1"/>
    <xf numFmtId="0" fontId="33" fillId="0" borderId="111" xfId="0" applyFont="1" applyBorder="1" applyAlignment="1"/>
    <xf numFmtId="0" fontId="19" fillId="0" borderId="100" xfId="0" applyFont="1" applyBorder="1" applyAlignment="1">
      <alignment wrapText="1"/>
    </xf>
    <xf numFmtId="0" fontId="56" fillId="0" borderId="54" xfId="0" applyFont="1" applyBorder="1"/>
    <xf numFmtId="0" fontId="57" fillId="0" borderId="55" xfId="0" applyFont="1" applyBorder="1" applyAlignment="1">
      <alignment wrapText="1"/>
    </xf>
    <xf numFmtId="3" fontId="56" fillId="0" borderId="65" xfId="0" applyNumberFormat="1" applyFont="1" applyBorder="1"/>
    <xf numFmtId="0" fontId="33" fillId="0" borderId="65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54" fillId="0" borderId="0" xfId="0" applyFont="1"/>
    <xf numFmtId="0" fontId="23" fillId="0" borderId="55" xfId="0" applyFont="1" applyBorder="1" applyAlignment="1">
      <alignment wrapText="1"/>
    </xf>
    <xf numFmtId="3" fontId="23" fillId="0" borderId="231" xfId="0" applyNumberFormat="1" applyFont="1" applyBorder="1" applyAlignment="1">
      <alignment horizontal="right" vertical="center"/>
    </xf>
    <xf numFmtId="0" fontId="33" fillId="0" borderId="54" xfId="0" applyFont="1" applyBorder="1" applyAlignment="1">
      <alignment horizontal="right"/>
    </xf>
    <xf numFmtId="0" fontId="19" fillId="0" borderId="51" xfId="0" applyFont="1" applyBorder="1" applyAlignment="1">
      <alignment wrapText="1"/>
    </xf>
    <xf numFmtId="0" fontId="30" fillId="0" borderId="44" xfId="0" applyFont="1" applyBorder="1"/>
    <xf numFmtId="0" fontId="19" fillId="0" borderId="96" xfId="0" applyFont="1" applyBorder="1"/>
    <xf numFmtId="0" fontId="23" fillId="0" borderId="67" xfId="0" applyFont="1" applyBorder="1" applyAlignment="1">
      <alignment horizontal="center"/>
    </xf>
    <xf numFmtId="0" fontId="30" fillId="0" borderId="67" xfId="0" applyFont="1" applyBorder="1"/>
    <xf numFmtId="3" fontId="23" fillId="0" borderId="95" xfId="0" applyNumberFormat="1" applyFont="1" applyBorder="1" applyAlignment="1">
      <alignment horizontal="right"/>
    </xf>
    <xf numFmtId="3" fontId="23" fillId="0" borderId="51" xfId="0" applyNumberFormat="1" applyFont="1" applyBorder="1" applyAlignment="1">
      <alignment horizontal="right"/>
    </xf>
    <xf numFmtId="3" fontId="23" fillId="0" borderId="128" xfId="0" applyNumberFormat="1" applyFont="1" applyBorder="1"/>
    <xf numFmtId="3" fontId="19" fillId="24" borderId="58" xfId="0" applyNumberFormat="1" applyFont="1" applyFill="1" applyBorder="1"/>
    <xf numFmtId="3" fontId="19" fillId="0" borderId="138" xfId="0" applyNumberFormat="1" applyFont="1" applyBorder="1" applyAlignment="1"/>
    <xf numFmtId="3" fontId="19" fillId="0" borderId="88" xfId="0" applyNumberFormat="1" applyFont="1" applyBorder="1" applyAlignment="1"/>
    <xf numFmtId="3" fontId="19" fillId="0" borderId="232" xfId="0" applyNumberFormat="1" applyFont="1" applyBorder="1"/>
    <xf numFmtId="0" fontId="23" fillId="0" borderId="233" xfId="0" applyFont="1" applyBorder="1" applyAlignment="1"/>
    <xf numFmtId="0" fontId="23" fillId="0" borderId="234" xfId="0" applyFont="1" applyBorder="1" applyAlignment="1"/>
    <xf numFmtId="3" fontId="23" fillId="0" borderId="126" xfId="0" applyNumberFormat="1" applyFont="1" applyFill="1" applyBorder="1"/>
    <xf numFmtId="3" fontId="19" fillId="0" borderId="144" xfId="0" applyNumberFormat="1" applyFont="1" applyBorder="1"/>
    <xf numFmtId="3" fontId="19" fillId="24" borderId="63" xfId="0" applyNumberFormat="1" applyFont="1" applyFill="1" applyBorder="1"/>
    <xf numFmtId="3" fontId="19" fillId="0" borderId="33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1" xfId="39" applyNumberFormat="1" applyFont="1" applyBorder="1" applyProtection="1"/>
    <xf numFmtId="0" fontId="43" fillId="0" borderId="27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35" xfId="39" applyNumberFormat="1" applyFont="1" applyBorder="1" applyProtection="1"/>
    <xf numFmtId="3" fontId="23" fillId="0" borderId="190" xfId="39" applyNumberFormat="1" applyFont="1" applyBorder="1" applyProtection="1"/>
    <xf numFmtId="3" fontId="23" fillId="0" borderId="93" xfId="39" applyNumberFormat="1" applyFont="1" applyBorder="1" applyProtection="1"/>
    <xf numFmtId="3" fontId="23" fillId="0" borderId="71" xfId="39" applyNumberFormat="1" applyFont="1" applyBorder="1" applyProtection="1"/>
    <xf numFmtId="3" fontId="19" fillId="0" borderId="94" xfId="39" applyNumberFormat="1" applyFont="1" applyBorder="1" applyProtection="1"/>
    <xf numFmtId="0" fontId="33" fillId="0" borderId="63" xfId="0" applyFont="1" applyFill="1" applyBorder="1" applyAlignment="1">
      <alignment horizontal="right"/>
    </xf>
    <xf numFmtId="0" fontId="33" fillId="0" borderId="142" xfId="0" applyFont="1" applyFill="1" applyBorder="1" applyAlignment="1">
      <alignment horizontal="right"/>
    </xf>
    <xf numFmtId="0" fontId="30" fillId="0" borderId="30" xfId="39" applyFont="1" applyBorder="1" applyProtection="1"/>
    <xf numFmtId="0" fontId="19" fillId="0" borderId="30" xfId="39" applyFont="1" applyBorder="1" applyProtection="1"/>
    <xf numFmtId="3" fontId="19" fillId="0" borderId="65" xfId="39" applyNumberFormat="1" applyFont="1" applyBorder="1" applyProtection="1"/>
    <xf numFmtId="0" fontId="23" fillId="0" borderId="55" xfId="39" applyFont="1" applyBorder="1" applyProtection="1"/>
    <xf numFmtId="3" fontId="23" fillId="0" borderId="63" xfId="39" applyNumberFormat="1" applyFont="1" applyBorder="1" applyProtection="1"/>
    <xf numFmtId="0" fontId="23" fillId="0" borderId="92" xfId="39" applyFont="1" applyBorder="1" applyProtection="1"/>
    <xf numFmtId="0" fontId="19" fillId="0" borderId="14" xfId="39" applyFont="1" applyBorder="1" applyProtection="1"/>
    <xf numFmtId="0" fontId="23" fillId="0" borderId="76" xfId="39" applyFont="1" applyBorder="1" applyProtection="1"/>
    <xf numFmtId="3" fontId="23" fillId="0" borderId="236" xfId="39" applyNumberFormat="1" applyFont="1" applyBorder="1" applyProtection="1"/>
    <xf numFmtId="0" fontId="23" fillId="0" borderId="31" xfId="39" applyFont="1" applyBorder="1" applyProtection="1"/>
    <xf numFmtId="3" fontId="23" fillId="0" borderId="31" xfId="39" applyNumberFormat="1" applyFont="1" applyBorder="1" applyProtection="1"/>
    <xf numFmtId="3" fontId="23" fillId="0" borderId="87" xfId="39" applyNumberFormat="1" applyFont="1" applyBorder="1" applyProtection="1"/>
    <xf numFmtId="0" fontId="30" fillId="0" borderId="0" xfId="0" applyFont="1" applyBorder="1"/>
    <xf numFmtId="0" fontId="23" fillId="0" borderId="132" xfId="39" applyFont="1" applyBorder="1" applyProtection="1"/>
    <xf numFmtId="0" fontId="31" fillId="0" borderId="34" xfId="0" applyFont="1" applyBorder="1" applyAlignment="1">
      <alignment wrapText="1"/>
    </xf>
    <xf numFmtId="0" fontId="33" fillId="0" borderId="66" xfId="0" applyFont="1" applyBorder="1"/>
    <xf numFmtId="0" fontId="33" fillId="0" borderId="67" xfId="0" applyFont="1" applyBorder="1" applyAlignment="1">
      <alignment wrapText="1"/>
    </xf>
    <xf numFmtId="0" fontId="33" fillId="24" borderId="96" xfId="0" applyFont="1" applyFill="1" applyBorder="1" applyAlignment="1">
      <alignment shrinkToFit="1"/>
    </xf>
    <xf numFmtId="0" fontId="33" fillId="24" borderId="67" xfId="0" applyFont="1" applyFill="1" applyBorder="1" applyAlignment="1">
      <alignment shrinkToFit="1"/>
    </xf>
    <xf numFmtId="0" fontId="33" fillId="0" borderId="67" xfId="0" applyFont="1" applyBorder="1" applyAlignment="1">
      <alignment shrinkToFit="1"/>
    </xf>
    <xf numFmtId="0" fontId="33" fillId="0" borderId="35" xfId="0" applyFont="1" applyBorder="1" applyAlignment="1">
      <alignment shrinkToFit="1"/>
    </xf>
    <xf numFmtId="0" fontId="33" fillId="0" borderId="0" xfId="0" applyFont="1" applyBorder="1" applyAlignment="1">
      <alignment shrinkToFit="1"/>
    </xf>
    <xf numFmtId="3" fontId="52" fillId="0" borderId="237" xfId="0" applyNumberFormat="1" applyFont="1" applyBorder="1" applyAlignment="1">
      <alignment horizontal="center"/>
    </xf>
    <xf numFmtId="3" fontId="19" fillId="0" borderId="237" xfId="0" applyNumberFormat="1" applyFont="1" applyBorder="1"/>
    <xf numFmtId="3" fontId="23" fillId="0" borderId="171" xfId="0" applyNumberFormat="1" applyFont="1" applyBorder="1"/>
    <xf numFmtId="3" fontId="19" fillId="0" borderId="238" xfId="0" applyNumberFormat="1" applyFont="1" applyBorder="1"/>
    <xf numFmtId="3" fontId="19" fillId="0" borderId="203" xfId="0" applyNumberFormat="1" applyFont="1" applyBorder="1"/>
    <xf numFmtId="3" fontId="23" fillId="0" borderId="212" xfId="0" applyNumberFormat="1" applyFont="1" applyBorder="1"/>
    <xf numFmtId="3" fontId="23" fillId="0" borderId="239" xfId="0" applyNumberFormat="1" applyFont="1" applyBorder="1"/>
    <xf numFmtId="3" fontId="23" fillId="24" borderId="240" xfId="0" applyNumberFormat="1" applyFont="1" applyFill="1" applyBorder="1"/>
    <xf numFmtId="3" fontId="23" fillId="0" borderId="86" xfId="0" applyNumberFormat="1" applyFont="1" applyBorder="1"/>
    <xf numFmtId="164" fontId="33" fillId="0" borderId="73" xfId="0" applyNumberFormat="1" applyFont="1" applyBorder="1" applyAlignment="1">
      <alignment wrapText="1"/>
    </xf>
    <xf numFmtId="3" fontId="30" fillId="0" borderId="96" xfId="0" applyNumberFormat="1" applyFont="1" applyBorder="1" applyAlignment="1"/>
    <xf numFmtId="3" fontId="30" fillId="0" borderId="86" xfId="0" applyNumberFormat="1" applyFont="1" applyBorder="1" applyAlignment="1"/>
    <xf numFmtId="164" fontId="30" fillId="0" borderId="116" xfId="0" applyNumberFormat="1" applyFont="1" applyBorder="1" applyAlignment="1">
      <alignment wrapText="1"/>
    </xf>
    <xf numFmtId="3" fontId="23" fillId="0" borderId="241" xfId="0" applyNumberFormat="1" applyFont="1" applyBorder="1"/>
    <xf numFmtId="0" fontId="33" fillId="0" borderId="140" xfId="0" applyFont="1" applyBorder="1"/>
    <xf numFmtId="0" fontId="43" fillId="0" borderId="46" xfId="0" applyFont="1" applyBorder="1"/>
    <xf numFmtId="3" fontId="23" fillId="0" borderId="104" xfId="0" applyNumberFormat="1" applyFont="1" applyBorder="1"/>
    <xf numFmtId="3" fontId="23" fillId="0" borderId="79" xfId="0" applyNumberFormat="1" applyFont="1" applyBorder="1"/>
    <xf numFmtId="0" fontId="43" fillId="0" borderId="63" xfId="0" applyFont="1" applyBorder="1"/>
    <xf numFmtId="3" fontId="19" fillId="0" borderId="100" xfId="0" applyNumberFormat="1" applyFont="1" applyBorder="1"/>
    <xf numFmtId="3" fontId="29" fillId="0" borderId="178" xfId="0" applyNumberFormat="1" applyFont="1" applyBorder="1" applyAlignment="1">
      <alignment horizontal="right" vertical="center" wrapText="1"/>
    </xf>
    <xf numFmtId="3" fontId="29" fillId="0" borderId="63" xfId="0" applyNumberFormat="1" applyFont="1" applyBorder="1" applyAlignment="1">
      <alignment horizontal="right" vertical="center" wrapText="1"/>
    </xf>
    <xf numFmtId="0" fontId="23" fillId="24" borderId="241" xfId="0" applyFont="1" applyFill="1" applyBorder="1"/>
    <xf numFmtId="3" fontId="23" fillId="24" borderId="52" xfId="0" applyNumberFormat="1" applyFont="1" applyFill="1" applyBorder="1"/>
    <xf numFmtId="3" fontId="23" fillId="24" borderId="241" xfId="0" applyNumberFormat="1" applyFont="1" applyFill="1" applyBorder="1"/>
    <xf numFmtId="3" fontId="19" fillId="0" borderId="242" xfId="0" applyNumberFormat="1" applyFont="1" applyBorder="1"/>
    <xf numFmtId="3" fontId="19" fillId="0" borderId="243" xfId="0" applyNumberFormat="1" applyFont="1" applyBorder="1"/>
    <xf numFmtId="3" fontId="19" fillId="0" borderId="159" xfId="0" applyNumberFormat="1" applyFont="1" applyBorder="1"/>
    <xf numFmtId="0" fontId="56" fillId="0" borderId="34" xfId="0" applyFont="1" applyBorder="1"/>
    <xf numFmtId="0" fontId="56" fillId="0" borderId="34" xfId="0" applyFont="1" applyBorder="1" applyAlignment="1">
      <alignment wrapText="1"/>
    </xf>
    <xf numFmtId="0" fontId="23" fillId="0" borderId="87" xfId="0" applyFont="1" applyBorder="1" applyAlignment="1">
      <alignment horizontal="left" vertical="center"/>
    </xf>
    <xf numFmtId="0" fontId="57" fillId="0" borderId="66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2" fillId="0" borderId="10" xfId="0" applyFont="1" applyBorder="1"/>
    <xf numFmtId="0" fontId="57" fillId="0" borderId="34" xfId="0" applyFont="1" applyBorder="1" applyAlignment="1">
      <alignment wrapText="1"/>
    </xf>
    <xf numFmtId="0" fontId="57" fillId="0" borderId="34" xfId="0" applyFont="1" applyBorder="1"/>
    <xf numFmtId="0" fontId="57" fillId="0" borderId="92" xfId="0" applyFont="1" applyBorder="1"/>
    <xf numFmtId="0" fontId="23" fillId="0" borderId="24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wrapText="1"/>
    </xf>
    <xf numFmtId="3" fontId="19" fillId="0" borderId="245" xfId="0" applyNumberFormat="1" applyFont="1" applyBorder="1" applyAlignment="1">
      <alignment vertical="center"/>
    </xf>
    <xf numFmtId="0" fontId="0" fillId="0" borderId="51" xfId="0" applyBorder="1"/>
    <xf numFmtId="0" fontId="0" fillId="0" borderId="62" xfId="0" applyBorder="1"/>
    <xf numFmtId="0" fontId="23" fillId="0" borderId="190" xfId="0" applyFont="1" applyBorder="1" applyAlignment="1">
      <alignment horizontal="center" vertical="center"/>
    </xf>
    <xf numFmtId="3" fontId="19" fillId="0" borderId="71" xfId="0" applyNumberFormat="1" applyFont="1" applyBorder="1" applyAlignment="1">
      <alignment vertical="center"/>
    </xf>
    <xf numFmtId="3" fontId="23" fillId="0" borderId="63" xfId="0" applyNumberFormat="1" applyFont="1" applyBorder="1" applyAlignment="1">
      <alignment horizontal="right" vertical="center"/>
    </xf>
    <xf numFmtId="3" fontId="19" fillId="0" borderId="62" xfId="0" applyNumberFormat="1" applyFont="1" applyFill="1" applyBorder="1" applyAlignment="1">
      <alignment horizontal="right"/>
    </xf>
    <xf numFmtId="3" fontId="19" fillId="0" borderId="116" xfId="0" applyNumberFormat="1" applyFont="1" applyFill="1" applyBorder="1" applyAlignment="1">
      <alignment horizontal="right"/>
    </xf>
    <xf numFmtId="0" fontId="28" fillId="0" borderId="86" xfId="0" applyFont="1" applyFill="1" applyBorder="1" applyAlignment="1">
      <alignment wrapText="1"/>
    </xf>
    <xf numFmtId="0" fontId="21" fillId="0" borderId="135" xfId="0" applyFont="1" applyBorder="1"/>
    <xf numFmtId="0" fontId="23" fillId="0" borderId="128" xfId="0" applyFont="1" applyFill="1" applyBorder="1" applyAlignment="1">
      <alignment horizontal="center" wrapText="1"/>
    </xf>
    <xf numFmtId="3" fontId="19" fillId="0" borderId="51" xfId="0" applyNumberFormat="1" applyFont="1" applyFill="1" applyBorder="1" applyAlignment="1">
      <alignment horizontal="right"/>
    </xf>
    <xf numFmtId="3" fontId="19" fillId="0" borderId="86" xfId="0" applyNumberFormat="1" applyFont="1" applyFill="1" applyBorder="1"/>
    <xf numFmtId="0" fontId="56" fillId="0" borderId="34" xfId="0" applyFont="1" applyFill="1" applyBorder="1"/>
    <xf numFmtId="3" fontId="19" fillId="0" borderId="64" xfId="0" applyNumberFormat="1" applyFont="1" applyFill="1" applyBorder="1" applyAlignment="1">
      <alignment horizontal="right"/>
    </xf>
    <xf numFmtId="3" fontId="19" fillId="0" borderId="108" xfId="0" applyNumberFormat="1" applyFont="1" applyFill="1" applyBorder="1" applyAlignment="1"/>
    <xf numFmtId="2" fontId="19" fillId="0" borderId="54" xfId="0" applyNumberFormat="1" applyFont="1" applyBorder="1" applyAlignment="1">
      <alignment wrapText="1"/>
    </xf>
    <xf numFmtId="0" fontId="19" fillId="0" borderId="130" xfId="0" applyFont="1" applyBorder="1"/>
    <xf numFmtId="2" fontId="19" fillId="0" borderId="33" xfId="0" applyNumberFormat="1" applyFont="1" applyBorder="1" applyAlignment="1">
      <alignment wrapText="1"/>
    </xf>
    <xf numFmtId="0" fontId="56" fillId="25" borderId="34" xfId="0" applyFont="1" applyFill="1" applyBorder="1"/>
    <xf numFmtId="3" fontId="56" fillId="25" borderId="51" xfId="0" applyNumberFormat="1" applyFont="1" applyFill="1" applyBorder="1"/>
    <xf numFmtId="3" fontId="19" fillId="0" borderId="52" xfId="0" applyNumberFormat="1" applyFont="1" applyFill="1" applyBorder="1"/>
    <xf numFmtId="0" fontId="56" fillId="0" borderId="34" xfId="0" applyFont="1" applyFill="1" applyBorder="1" applyAlignment="1">
      <alignment wrapText="1"/>
    </xf>
    <xf numFmtId="3" fontId="19" fillId="0" borderId="89" xfId="0" applyNumberFormat="1" applyFont="1" applyFill="1" applyBorder="1" applyAlignment="1">
      <alignment horizontal="right"/>
    </xf>
    <xf numFmtId="3" fontId="19" fillId="0" borderId="185" xfId="0" applyNumberFormat="1" applyFont="1" applyBorder="1"/>
    <xf numFmtId="0" fontId="19" fillId="0" borderId="87" xfId="0" applyFont="1" applyBorder="1" applyAlignment="1">
      <alignment horizontal="center" wrapText="1"/>
    </xf>
    <xf numFmtId="0" fontId="19" fillId="0" borderId="19" xfId="0" applyFont="1" applyBorder="1"/>
    <xf numFmtId="0" fontId="0" fillId="0" borderId="63" xfId="0" applyFont="1" applyBorder="1"/>
    <xf numFmtId="3" fontId="0" fillId="0" borderId="63" xfId="0" applyNumberFormat="1" applyBorder="1"/>
    <xf numFmtId="3" fontId="57" fillId="0" borderId="95" xfId="0" applyNumberFormat="1" applyFont="1" applyBorder="1"/>
    <xf numFmtId="3" fontId="57" fillId="0" borderId="51" xfId="0" applyNumberFormat="1" applyFont="1" applyBorder="1"/>
    <xf numFmtId="0" fontId="19" fillId="0" borderId="246" xfId="0" applyFont="1" applyBorder="1" applyAlignment="1">
      <alignment wrapText="1"/>
    </xf>
    <xf numFmtId="0" fontId="23" fillId="0" borderId="247" xfId="0" applyFont="1" applyBorder="1" applyAlignment="1">
      <alignment wrapText="1"/>
    </xf>
    <xf numFmtId="3" fontId="23" fillId="0" borderId="123" xfId="0" applyNumberFormat="1" applyFont="1" applyBorder="1"/>
    <xf numFmtId="0" fontId="19" fillId="0" borderId="248" xfId="0" applyFont="1" applyBorder="1" applyAlignment="1">
      <alignment wrapText="1"/>
    </xf>
    <xf numFmtId="0" fontId="19" fillId="0" borderId="60" xfId="0" applyFont="1" applyBorder="1"/>
    <xf numFmtId="0" fontId="19" fillId="0" borderId="116" xfId="0" applyFont="1" applyBorder="1"/>
    <xf numFmtId="0" fontId="23" fillId="0" borderId="241" xfId="0" applyFont="1" applyBorder="1"/>
    <xf numFmtId="0" fontId="33" fillId="0" borderId="134" xfId="0" applyFont="1" applyBorder="1"/>
    <xf numFmtId="0" fontId="33" fillId="0" borderId="96" xfId="0" applyFont="1" applyBorder="1"/>
    <xf numFmtId="0" fontId="19" fillId="0" borderId="58" xfId="0" applyFont="1" applyBorder="1"/>
    <xf numFmtId="0" fontId="19" fillId="0" borderId="47" xfId="0" applyFont="1" applyBorder="1" applyAlignment="1">
      <alignment horizontal="left"/>
    </xf>
    <xf numFmtId="0" fontId="23" fillId="0" borderId="58" xfId="0" applyFont="1" applyFill="1" applyBorder="1" applyAlignment="1">
      <alignment horizontal="left"/>
    </xf>
    <xf numFmtId="0" fontId="23" fillId="0" borderId="58" xfId="0" applyFont="1" applyBorder="1"/>
    <xf numFmtId="0" fontId="19" fillId="0" borderId="249" xfId="0" applyFont="1" applyBorder="1"/>
    <xf numFmtId="0" fontId="33" fillId="0" borderId="45" xfId="0" applyFont="1" applyBorder="1"/>
    <xf numFmtId="0" fontId="56" fillId="0" borderId="0" xfId="0" applyFont="1" applyBorder="1"/>
    <xf numFmtId="49" fontId="29" fillId="25" borderId="55" xfId="0" applyNumberFormat="1" applyFont="1" applyFill="1" applyBorder="1" applyAlignment="1">
      <alignment horizontal="center" vertical="center" wrapText="1"/>
    </xf>
    <xf numFmtId="49" fontId="29" fillId="25" borderId="63" xfId="0" applyNumberFormat="1" applyFont="1" applyFill="1" applyBorder="1" applyAlignment="1">
      <alignment horizontal="center" vertical="center" wrapText="1"/>
    </xf>
    <xf numFmtId="49" fontId="29" fillId="0" borderId="55" xfId="0" applyNumberFormat="1" applyFont="1" applyBorder="1" applyAlignment="1">
      <alignment horizontal="center" vertical="center" wrapText="1"/>
    </xf>
    <xf numFmtId="49" fontId="29" fillId="0" borderId="63" xfId="0" applyNumberFormat="1" applyFont="1" applyBorder="1" applyAlignment="1">
      <alignment horizontal="center" vertical="center" wrapText="1"/>
    </xf>
    <xf numFmtId="3" fontId="30" fillId="0" borderId="96" xfId="0" applyNumberFormat="1" applyFont="1" applyBorder="1" applyAlignment="1">
      <alignment horizontal="center" vertical="center" wrapText="1"/>
    </xf>
    <xf numFmtId="3" fontId="30" fillId="0" borderId="64" xfId="0" applyNumberFormat="1" applyFont="1" applyBorder="1" applyAlignment="1">
      <alignment horizontal="center" vertical="center" wrapText="1"/>
    </xf>
    <xf numFmtId="3" fontId="30" fillId="0" borderId="95" xfId="0" applyNumberFormat="1" applyFont="1" applyBorder="1" applyAlignment="1">
      <alignment horizontal="right" vertical="center" wrapText="1"/>
    </xf>
    <xf numFmtId="49" fontId="23" fillId="0" borderId="177" xfId="0" applyNumberFormat="1" applyFont="1" applyBorder="1"/>
    <xf numFmtId="49" fontId="23" fillId="24" borderId="52" xfId="0" applyNumberFormat="1" applyFont="1" applyFill="1" applyBorder="1"/>
    <xf numFmtId="49" fontId="23" fillId="0" borderId="176" xfId="0" applyNumberFormat="1" applyFont="1" applyBorder="1"/>
    <xf numFmtId="49" fontId="19" fillId="0" borderId="175" xfId="0" applyNumberFormat="1" applyFont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9" fillId="0" borderId="145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3" fillId="0" borderId="86" xfId="0" applyFont="1" applyBorder="1" applyAlignment="1">
      <alignment horizontal="center"/>
    </xf>
    <xf numFmtId="3" fontId="23" fillId="24" borderId="253" xfId="0" applyNumberFormat="1" applyFont="1" applyFill="1" applyBorder="1"/>
    <xf numFmtId="3" fontId="23" fillId="24" borderId="44" xfId="0" applyNumberFormat="1" applyFont="1" applyFill="1" applyBorder="1"/>
    <xf numFmtId="3" fontId="23" fillId="0" borderId="132" xfId="0" applyNumberFormat="1" applyFont="1" applyBorder="1"/>
    <xf numFmtId="3" fontId="23" fillId="0" borderId="209" xfId="0" applyNumberFormat="1" applyFont="1" applyBorder="1"/>
    <xf numFmtId="3" fontId="23" fillId="24" borderId="174" xfId="0" applyNumberFormat="1" applyFont="1" applyFill="1" applyBorder="1"/>
    <xf numFmtId="0" fontId="53" fillId="0" borderId="45" xfId="0" applyFont="1" applyBorder="1" applyAlignment="1">
      <alignment horizontal="center"/>
    </xf>
    <xf numFmtId="3" fontId="23" fillId="24" borderId="45" xfId="0" applyNumberFormat="1" applyFont="1" applyFill="1" applyBorder="1"/>
    <xf numFmtId="0" fontId="29" fillId="0" borderId="48" xfId="0" applyFont="1" applyBorder="1" applyAlignment="1">
      <alignment horizontal="center" wrapText="1"/>
    </xf>
    <xf numFmtId="0" fontId="26" fillId="0" borderId="122" xfId="0" applyFont="1" applyBorder="1" applyAlignment="1">
      <alignment horizontal="center" wrapText="1"/>
    </xf>
    <xf numFmtId="0" fontId="23" fillId="0" borderId="78" xfId="0" applyFont="1" applyBorder="1" applyAlignment="1">
      <alignment horizontal="center" wrapText="1"/>
    </xf>
    <xf numFmtId="3" fontId="23" fillId="24" borderId="43" xfId="0" applyNumberFormat="1" applyFont="1" applyFill="1" applyBorder="1"/>
    <xf numFmtId="3" fontId="23" fillId="0" borderId="43" xfId="0" applyNumberFormat="1" applyFont="1" applyBorder="1" applyAlignment="1"/>
    <xf numFmtId="3" fontId="19" fillId="0" borderId="73" xfId="0" applyNumberFormat="1" applyFont="1" applyBorder="1" applyAlignment="1"/>
    <xf numFmtId="3" fontId="19" fillId="0" borderId="39" xfId="0" applyNumberFormat="1" applyFont="1" applyBorder="1" applyAlignment="1"/>
    <xf numFmtId="3" fontId="19" fillId="0" borderId="125" xfId="0" applyNumberFormat="1" applyFont="1" applyBorder="1"/>
    <xf numFmtId="3" fontId="23" fillId="24" borderId="132" xfId="0" applyNumberFormat="1" applyFont="1" applyFill="1" applyBorder="1"/>
    <xf numFmtId="0" fontId="23" fillId="0" borderId="76" xfId="0" applyFont="1" applyBorder="1" applyAlignment="1">
      <alignment horizontal="center"/>
    </xf>
    <xf numFmtId="3" fontId="23" fillId="24" borderId="25" xfId="0" applyNumberFormat="1" applyFont="1" applyFill="1" applyBorder="1"/>
    <xf numFmtId="3" fontId="19" fillId="0" borderId="23" xfId="0" applyNumberFormat="1" applyFont="1" applyBorder="1"/>
    <xf numFmtId="3" fontId="19" fillId="24" borderId="23" xfId="0" applyNumberFormat="1" applyFont="1" applyFill="1" applyBorder="1"/>
    <xf numFmtId="3" fontId="19" fillId="24" borderId="66" xfId="0" applyNumberFormat="1" applyFont="1" applyFill="1" applyBorder="1"/>
    <xf numFmtId="3" fontId="19" fillId="24" borderId="34" xfId="0" applyNumberFormat="1" applyFont="1" applyFill="1" applyBorder="1"/>
    <xf numFmtId="3" fontId="23" fillId="0" borderId="25" xfId="0" applyNumberFormat="1" applyFont="1" applyBorder="1" applyAlignment="1"/>
    <xf numFmtId="3" fontId="19" fillId="0" borderId="26" xfId="0" applyNumberFormat="1" applyFont="1" applyBorder="1"/>
    <xf numFmtId="3" fontId="23" fillId="24" borderId="87" xfId="0" applyNumberFormat="1" applyFont="1" applyFill="1" applyBorder="1"/>
    <xf numFmtId="3" fontId="19" fillId="0" borderId="113" xfId="0" applyNumberFormat="1" applyFont="1" applyBorder="1"/>
    <xf numFmtId="3" fontId="19" fillId="0" borderId="128" xfId="0" applyNumberFormat="1" applyFont="1" applyBorder="1"/>
    <xf numFmtId="3" fontId="23" fillId="24" borderId="128" xfId="0" applyNumberFormat="1" applyFont="1" applyFill="1" applyBorder="1"/>
    <xf numFmtId="3" fontId="19" fillId="24" borderId="45" xfId="0" applyNumberFormat="1" applyFont="1" applyFill="1" applyBorder="1"/>
    <xf numFmtId="3" fontId="19" fillId="0" borderId="45" xfId="0" applyNumberFormat="1" applyFont="1" applyBorder="1" applyAlignment="1"/>
    <xf numFmtId="0" fontId="26" fillId="0" borderId="44" xfId="0" applyFont="1" applyBorder="1" applyAlignment="1">
      <alignment horizontal="center" wrapText="1"/>
    </xf>
    <xf numFmtId="3" fontId="52" fillId="0" borderId="46" xfId="0" applyNumberFormat="1" applyFont="1" applyBorder="1" applyAlignment="1">
      <alignment horizontal="center"/>
    </xf>
    <xf numFmtId="0" fontId="23" fillId="0" borderId="132" xfId="0" applyFont="1" applyBorder="1" applyAlignment="1">
      <alignment horizontal="center" wrapText="1"/>
    </xf>
    <xf numFmtId="3" fontId="23" fillId="0" borderId="34" xfId="0" applyNumberFormat="1" applyFont="1" applyBorder="1"/>
    <xf numFmtId="0" fontId="23" fillId="0" borderId="55" xfId="0" applyFont="1" applyFill="1" applyBorder="1" applyAlignment="1">
      <alignment horizontal="center" wrapText="1"/>
    </xf>
    <xf numFmtId="3" fontId="19" fillId="0" borderId="255" xfId="0" applyNumberFormat="1" applyFont="1" applyBorder="1"/>
    <xf numFmtId="3" fontId="23" fillId="24" borderId="215" xfId="0" applyNumberFormat="1" applyFont="1" applyFill="1" applyBorder="1"/>
    <xf numFmtId="3" fontId="23" fillId="0" borderId="217" xfId="0" applyNumberFormat="1" applyFont="1" applyBorder="1"/>
    <xf numFmtId="0" fontId="23" fillId="0" borderId="256" xfId="0" applyFont="1" applyBorder="1" applyAlignment="1">
      <alignment horizontal="center" wrapText="1"/>
    </xf>
    <xf numFmtId="0" fontId="23" fillId="0" borderId="257" xfId="0" applyFont="1" applyBorder="1" applyAlignment="1">
      <alignment horizontal="center" wrapText="1"/>
    </xf>
    <xf numFmtId="3" fontId="23" fillId="0" borderId="251" xfId="0" applyNumberFormat="1" applyFont="1" applyBorder="1"/>
    <xf numFmtId="3" fontId="23" fillId="0" borderId="258" xfId="0" applyNumberFormat="1" applyFont="1" applyBorder="1"/>
    <xf numFmtId="3" fontId="19" fillId="0" borderId="259" xfId="0" applyNumberFormat="1" applyFont="1" applyBorder="1"/>
    <xf numFmtId="3" fontId="19" fillId="0" borderId="79" xfId="0" applyNumberFormat="1" applyFont="1" applyBorder="1"/>
    <xf numFmtId="3" fontId="23" fillId="24" borderId="92" xfId="0" applyNumberFormat="1" applyFont="1" applyFill="1" applyBorder="1"/>
    <xf numFmtId="3" fontId="19" fillId="0" borderId="251" xfId="0" applyNumberFormat="1" applyFont="1" applyBorder="1"/>
    <xf numFmtId="3" fontId="23" fillId="0" borderId="204" xfId="0" applyNumberFormat="1" applyFont="1" applyBorder="1"/>
    <xf numFmtId="0" fontId="23" fillId="0" borderId="111" xfId="0" applyFont="1" applyBorder="1" applyAlignment="1">
      <alignment horizontal="center" wrapText="1"/>
    </xf>
    <xf numFmtId="0" fontId="23" fillId="0" borderId="46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39" xfId="0" applyNumberFormat="1" applyFont="1" applyFill="1" applyBorder="1"/>
    <xf numFmtId="3" fontId="19" fillId="0" borderId="53" xfId="0" applyNumberFormat="1" applyFont="1" applyFill="1" applyBorder="1"/>
    <xf numFmtId="3" fontId="19" fillId="0" borderId="90" xfId="0" applyNumberFormat="1" applyFont="1" applyFill="1" applyBorder="1"/>
    <xf numFmtId="4" fontId="19" fillId="0" borderId="260" xfId="0" applyNumberFormat="1" applyFont="1" applyBorder="1"/>
    <xf numFmtId="0" fontId="0" fillId="0" borderId="45" xfId="0" applyBorder="1"/>
    <xf numFmtId="0" fontId="26" fillId="0" borderId="45" xfId="0" applyFont="1" applyBorder="1"/>
    <xf numFmtId="3" fontId="0" fillId="0" borderId="45" xfId="0" applyNumberFormat="1" applyBorder="1"/>
    <xf numFmtId="3" fontId="19" fillId="0" borderId="88" xfId="0" applyNumberFormat="1" applyFont="1" applyBorder="1" applyAlignment="1">
      <alignment horizontal="center"/>
    </xf>
    <xf numFmtId="0" fontId="21" fillId="0" borderId="133" xfId="0" applyFont="1" applyBorder="1" applyAlignment="1">
      <alignment horizontal="center" wrapText="1"/>
    </xf>
    <xf numFmtId="0" fontId="43" fillId="0" borderId="132" xfId="0" applyFont="1" applyBorder="1" applyAlignment="1">
      <alignment horizontal="center"/>
    </xf>
    <xf numFmtId="0" fontId="21" fillId="0" borderId="20" xfId="0" applyFont="1" applyBorder="1" applyAlignment="1">
      <alignment horizontal="center" wrapText="1"/>
    </xf>
    <xf numFmtId="3" fontId="28" fillId="0" borderId="20" xfId="0" applyNumberFormat="1" applyFont="1" applyBorder="1" applyAlignment="1">
      <alignment horizontal="right" wrapText="1"/>
    </xf>
    <xf numFmtId="3" fontId="28" fillId="0" borderId="12" xfId="26" applyNumberFormat="1" applyFont="1" applyFill="1" applyBorder="1" applyAlignment="1" applyProtection="1"/>
    <xf numFmtId="3" fontId="28" fillId="0" borderId="13" xfId="26" applyNumberFormat="1" applyFont="1" applyFill="1" applyBorder="1" applyAlignment="1" applyProtection="1"/>
    <xf numFmtId="3" fontId="28" fillId="0" borderId="84" xfId="26" applyNumberFormat="1" applyFont="1" applyFill="1" applyBorder="1" applyAlignment="1" applyProtection="1"/>
    <xf numFmtId="3" fontId="28" fillId="0" borderId="44" xfId="26" applyNumberFormat="1" applyFont="1" applyFill="1" applyBorder="1" applyAlignment="1" applyProtection="1"/>
    <xf numFmtId="3" fontId="21" fillId="0" borderId="43" xfId="26" applyNumberFormat="1" applyFont="1" applyFill="1" applyBorder="1" applyAlignment="1" applyProtection="1"/>
    <xf numFmtId="3" fontId="28" fillId="0" borderId="20" xfId="26" applyNumberFormat="1" applyFont="1" applyFill="1" applyBorder="1" applyAlignment="1" applyProtection="1"/>
    <xf numFmtId="3" fontId="46" fillId="0" borderId="12" xfId="26" applyNumberFormat="1" applyFont="1" applyFill="1" applyBorder="1" applyAlignment="1" applyProtection="1"/>
    <xf numFmtId="3" fontId="28" fillId="0" borderId="86" xfId="26" applyNumberFormat="1" applyFont="1" applyFill="1" applyBorder="1" applyAlignment="1" applyProtection="1"/>
    <xf numFmtId="3" fontId="21" fillId="0" borderId="43" xfId="0" applyNumberFormat="1" applyFont="1" applyBorder="1"/>
    <xf numFmtId="3" fontId="21" fillId="0" borderId="184" xfId="0" applyNumberFormat="1" applyFont="1" applyBorder="1"/>
    <xf numFmtId="0" fontId="19" fillId="0" borderId="0" xfId="0" applyFont="1" applyAlignment="1">
      <alignment horizontal="left"/>
    </xf>
    <xf numFmtId="0" fontId="33" fillId="0" borderId="70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3" xfId="0" applyFont="1" applyBorder="1" applyAlignment="1">
      <alignment horizontal="center" wrapText="1"/>
    </xf>
    <xf numFmtId="0" fontId="19" fillId="0" borderId="45" xfId="0" applyFont="1" applyBorder="1" applyAlignment="1">
      <alignment horizontal="center" wrapText="1"/>
    </xf>
    <xf numFmtId="0" fontId="19" fillId="0" borderId="0" xfId="0" applyFont="1" applyBorder="1" applyAlignment="1">
      <alignment horizontal="left"/>
    </xf>
    <xf numFmtId="0" fontId="21" fillId="0" borderId="0" xfId="0" applyFont="1" applyBorder="1" applyAlignment="1">
      <alignment wrapText="1"/>
    </xf>
    <xf numFmtId="0" fontId="29" fillId="0" borderId="0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3" fontId="52" fillId="0" borderId="0" xfId="0" applyNumberFormat="1" applyFont="1" applyBorder="1" applyAlignment="1">
      <alignment horizontal="center"/>
    </xf>
    <xf numFmtId="3" fontId="52" fillId="0" borderId="0" xfId="0" applyNumberFormat="1" applyFont="1" applyFill="1" applyBorder="1" applyAlignment="1">
      <alignment horizontal="center"/>
    </xf>
    <xf numFmtId="0" fontId="33" fillId="24" borderId="0" xfId="0" applyFont="1" applyFill="1" applyBorder="1"/>
    <xf numFmtId="49" fontId="23" fillId="0" borderId="0" xfId="0" applyNumberFormat="1" applyFont="1" applyBorder="1"/>
    <xf numFmtId="49" fontId="23" fillId="24" borderId="0" xfId="0" applyNumberFormat="1" applyFont="1" applyFill="1" applyBorder="1"/>
    <xf numFmtId="49" fontId="19" fillId="0" borderId="0" xfId="0" applyNumberFormat="1" applyFont="1" applyBorder="1"/>
    <xf numFmtId="0" fontId="19" fillId="0" borderId="0" xfId="0" applyFont="1" applyAlignment="1">
      <alignment horizontal="left"/>
    </xf>
    <xf numFmtId="0" fontId="51" fillId="0" borderId="0" xfId="0" applyFont="1" applyBorder="1" applyAlignment="1">
      <alignment horizontal="center"/>
    </xf>
    <xf numFmtId="0" fontId="23" fillId="0" borderId="250" xfId="0" applyFont="1" applyBorder="1" applyAlignment="1">
      <alignment horizontal="center"/>
    </xf>
    <xf numFmtId="0" fontId="23" fillId="0" borderId="251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23" fillId="0" borderId="145" xfId="0" applyFont="1" applyBorder="1" applyAlignment="1">
      <alignment horizontal="center"/>
    </xf>
    <xf numFmtId="0" fontId="23" fillId="0" borderId="106" xfId="0" applyFont="1" applyBorder="1" applyAlignment="1">
      <alignment horizontal="center"/>
    </xf>
    <xf numFmtId="0" fontId="49" fillId="0" borderId="70" xfId="0" applyFont="1" applyBorder="1" applyAlignment="1">
      <alignment wrapText="1"/>
    </xf>
    <xf numFmtId="0" fontId="50" fillId="0" borderId="65" xfId="0" applyFont="1" applyBorder="1" applyAlignment="1">
      <alignment wrapText="1"/>
    </xf>
    <xf numFmtId="0" fontId="23" fillId="0" borderId="95" xfId="0" applyFont="1" applyBorder="1" applyAlignment="1">
      <alignment horizontal="center" wrapText="1"/>
    </xf>
    <xf numFmtId="0" fontId="23" fillId="0" borderId="116" xfId="0" applyFont="1" applyBorder="1" applyAlignment="1">
      <alignment horizontal="center" wrapText="1"/>
    </xf>
    <xf numFmtId="0" fontId="33" fillId="0" borderId="70" xfId="0" applyFont="1" applyBorder="1" applyAlignment="1">
      <alignment wrapText="1"/>
    </xf>
    <xf numFmtId="0" fontId="0" fillId="0" borderId="52" xfId="0" applyBorder="1" applyAlignment="1">
      <alignment wrapText="1"/>
    </xf>
    <xf numFmtId="0" fontId="29" fillId="0" borderId="145" xfId="0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23" fillId="0" borderId="251" xfId="0" applyFont="1" applyBorder="1" applyAlignment="1">
      <alignment horizontal="center" wrapText="1"/>
    </xf>
    <xf numFmtId="0" fontId="0" fillId="0" borderId="254" xfId="0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1" fillId="0" borderId="153" xfId="0" applyFont="1" applyBorder="1" applyAlignment="1">
      <alignment wrapText="1"/>
    </xf>
    <xf numFmtId="0" fontId="0" fillId="0" borderId="252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189" xfId="0" applyBorder="1" applyAlignment="1">
      <alignment horizontal="center" wrapText="1"/>
    </xf>
    <xf numFmtId="0" fontId="0" fillId="0" borderId="0" xfId="0" applyAlignment="1"/>
    <xf numFmtId="0" fontId="23" fillId="0" borderId="63" xfId="0" applyFont="1" applyBorder="1" applyAlignment="1">
      <alignment horizontal="center" wrapText="1"/>
    </xf>
    <xf numFmtId="0" fontId="33" fillId="0" borderId="52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19" fillId="0" borderId="65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95" xfId="0" applyFont="1" applyBorder="1" applyAlignment="1">
      <alignment wrapText="1"/>
    </xf>
    <xf numFmtId="0" fontId="23" fillId="0" borderId="62" xfId="0" applyFont="1" applyBorder="1" applyAlignment="1">
      <alignment wrapText="1"/>
    </xf>
    <xf numFmtId="0" fontId="19" fillId="0" borderId="0" xfId="0" applyFont="1" applyBorder="1" applyAlignment="1"/>
    <xf numFmtId="0" fontId="3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48" xfId="39" applyFont="1" applyBorder="1" applyAlignment="1" applyProtection="1">
      <alignment horizontal="center"/>
    </xf>
    <xf numFmtId="0" fontId="23" fillId="0" borderId="147" xfId="39" applyFont="1" applyBorder="1" applyAlignment="1" applyProtection="1">
      <alignment horizontal="center"/>
    </xf>
    <xf numFmtId="0" fontId="19" fillId="0" borderId="153" xfId="0" applyFont="1" applyBorder="1" applyAlignment="1">
      <alignment wrapText="1"/>
    </xf>
    <xf numFmtId="0" fontId="0" fillId="0" borderId="140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0" fillId="0" borderId="70" xfId="0" applyFont="1" applyBorder="1" applyAlignment="1">
      <alignment horizontal="center" wrapText="1"/>
    </xf>
    <xf numFmtId="0" fontId="30" fillId="0" borderId="52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5" xfId="0" applyBorder="1" applyAlignment="1">
      <alignment wrapText="1"/>
    </xf>
    <xf numFmtId="0" fontId="19" fillId="0" borderId="92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5" xfId="0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43" fillId="0" borderId="25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113" xfId="0" applyFont="1" applyBorder="1" applyAlignment="1">
      <alignment horizontal="center" vertical="center"/>
    </xf>
    <xf numFmtId="0" fontId="43" fillId="0" borderId="21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9" fillId="0" borderId="9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48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19" fillId="0" borderId="0" xfId="0" applyFont="1" applyBorder="1" applyAlignment="1">
      <alignment horizontal="left"/>
    </xf>
    <xf numFmtId="0" fontId="55" fillId="0" borderId="0" xfId="0" applyFont="1" applyBorder="1" applyAlignment="1">
      <alignment horizontal="center"/>
    </xf>
    <xf numFmtId="0" fontId="38" fillId="0" borderId="261" xfId="0" applyFont="1" applyBorder="1" applyAlignment="1">
      <alignment horizontal="center" wrapText="1"/>
    </xf>
    <xf numFmtId="3" fontId="52" fillId="0" borderId="139" xfId="0" applyNumberFormat="1" applyFont="1" applyBorder="1" applyAlignment="1">
      <alignment horizontal="center"/>
    </xf>
    <xf numFmtId="3" fontId="19" fillId="0" borderId="139" xfId="0" applyNumberFormat="1" applyFont="1" applyBorder="1"/>
    <xf numFmtId="3" fontId="23" fillId="0" borderId="262" xfId="0" applyNumberFormat="1" applyFont="1" applyBorder="1"/>
    <xf numFmtId="3" fontId="19" fillId="0" borderId="263" xfId="0" applyNumberFormat="1" applyFont="1" applyBorder="1"/>
    <xf numFmtId="3" fontId="19" fillId="0" borderId="141" xfId="0" applyNumberFormat="1" applyFont="1" applyBorder="1"/>
    <xf numFmtId="3" fontId="19" fillId="0" borderId="264" xfId="0" applyNumberFormat="1" applyFont="1" applyBorder="1"/>
    <xf numFmtId="3" fontId="23" fillId="0" borderId="182" xfId="0" applyNumberFormat="1" applyFont="1" applyBorder="1"/>
    <xf numFmtId="3" fontId="23" fillId="0" borderId="265" xfId="0" applyNumberFormat="1" applyFont="1" applyBorder="1"/>
    <xf numFmtId="3" fontId="19" fillId="0" borderId="266" xfId="0" applyNumberFormat="1" applyFont="1" applyBorder="1"/>
    <xf numFmtId="3" fontId="23" fillId="0" borderId="139" xfId="0" applyNumberFormat="1" applyFont="1" applyBorder="1"/>
    <xf numFmtId="3" fontId="23" fillId="0" borderId="146" xfId="0" applyNumberFormat="1" applyFont="1" applyBorder="1"/>
    <xf numFmtId="3" fontId="23" fillId="24" borderId="50" xfId="0" applyNumberFormat="1" applyFont="1" applyFill="1" applyBorder="1"/>
    <xf numFmtId="3" fontId="19" fillId="0" borderId="182" xfId="0" applyNumberFormat="1" applyFont="1" applyBorder="1"/>
    <xf numFmtId="3" fontId="23" fillId="0" borderId="267" xfId="0" applyNumberFormat="1" applyFont="1" applyBorder="1"/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J13" sqref="J13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1.5703125" customWidth="1"/>
    <col min="5" max="5" width="12.710937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1052" t="s">
        <v>651</v>
      </c>
      <c r="B1" s="1052"/>
      <c r="C1" s="1052"/>
      <c r="D1" s="1052"/>
      <c r="E1" s="1052"/>
      <c r="F1" s="1052"/>
      <c r="G1" s="1052"/>
      <c r="H1" s="1052"/>
      <c r="I1" s="1052"/>
    </row>
    <row r="2" spans="1:9" s="2" customFormat="1" ht="18" customHeight="1">
      <c r="B2" s="1053" t="s">
        <v>0</v>
      </c>
      <c r="C2" s="1053"/>
      <c r="D2" s="1053"/>
      <c r="E2" s="1053"/>
      <c r="F2" s="1053"/>
      <c r="G2" s="1053"/>
      <c r="H2" s="1053"/>
      <c r="I2" s="1053"/>
    </row>
    <row r="3" spans="1:9" s="2" customFormat="1" ht="18.75" customHeight="1">
      <c r="B3" s="1053" t="s">
        <v>276</v>
      </c>
      <c r="C3" s="1053"/>
      <c r="D3" s="1053"/>
      <c r="E3" s="1053"/>
      <c r="F3" s="1053"/>
      <c r="G3" s="1053"/>
      <c r="H3" s="1053"/>
      <c r="I3" s="1053"/>
    </row>
    <row r="4" spans="1:9" s="2" customFormat="1" ht="18.75" customHeight="1" thickBot="1">
      <c r="B4" s="512"/>
      <c r="C4" s="512"/>
      <c r="D4" s="512"/>
      <c r="E4" s="512"/>
      <c r="F4" s="512"/>
      <c r="G4" s="512"/>
      <c r="H4" s="512"/>
      <c r="I4" s="512" t="s">
        <v>552</v>
      </c>
    </row>
    <row r="5" spans="1:9" ht="13.5" thickBot="1">
      <c r="A5" s="1059" t="s">
        <v>192</v>
      </c>
      <c r="B5" s="1054" t="s">
        <v>1</v>
      </c>
      <c r="C5" s="1055"/>
      <c r="D5" s="1055"/>
      <c r="E5" s="1056"/>
      <c r="F5" s="1056" t="s">
        <v>2</v>
      </c>
      <c r="G5" s="1057"/>
      <c r="H5" s="1057"/>
      <c r="I5" s="1058"/>
    </row>
    <row r="6" spans="1:9" s="3" customFormat="1" ht="24" customHeight="1" thickBot="1">
      <c r="A6" s="1060"/>
      <c r="B6" s="510" t="s">
        <v>3</v>
      </c>
      <c r="C6" s="528" t="s">
        <v>624</v>
      </c>
      <c r="D6" s="323" t="s">
        <v>625</v>
      </c>
      <c r="E6" s="509" t="s">
        <v>626</v>
      </c>
      <c r="F6" s="402" t="s">
        <v>3</v>
      </c>
      <c r="G6" s="323" t="s">
        <v>624</v>
      </c>
      <c r="H6" s="323" t="s">
        <v>625</v>
      </c>
      <c r="I6" s="509" t="s">
        <v>626</v>
      </c>
    </row>
    <row r="7" spans="1:9" s="324" customFormat="1" ht="12" thickBot="1">
      <c r="A7" s="521" t="s">
        <v>193</v>
      </c>
      <c r="B7" s="523" t="s">
        <v>194</v>
      </c>
      <c r="C7" s="523" t="s">
        <v>195</v>
      </c>
      <c r="D7" s="524" t="s">
        <v>196</v>
      </c>
      <c r="E7" s="525" t="s">
        <v>216</v>
      </c>
      <c r="F7" s="526" t="s">
        <v>241</v>
      </c>
      <c r="G7" s="524" t="s">
        <v>216</v>
      </c>
      <c r="H7" s="524" t="s">
        <v>242</v>
      </c>
      <c r="I7" s="525" t="s">
        <v>244</v>
      </c>
    </row>
    <row r="8" spans="1:9" s="3" customFormat="1" ht="18.75" customHeight="1">
      <c r="A8" s="322" t="s">
        <v>261</v>
      </c>
      <c r="B8" s="506" t="s">
        <v>255</v>
      </c>
      <c r="C8" s="237">
        <v>89466481</v>
      </c>
      <c r="D8" s="237">
        <v>2601095</v>
      </c>
      <c r="E8" s="131">
        <v>92067576</v>
      </c>
      <c r="F8" s="506" t="s">
        <v>256</v>
      </c>
      <c r="G8" s="648">
        <v>94558405</v>
      </c>
      <c r="H8" s="648">
        <v>100860</v>
      </c>
      <c r="I8" s="517">
        <v>94659265</v>
      </c>
    </row>
    <row r="9" spans="1:9" s="3" customFormat="1" ht="13.7" customHeight="1">
      <c r="A9" s="322" t="s">
        <v>262</v>
      </c>
      <c r="B9" s="507" t="s">
        <v>448</v>
      </c>
      <c r="C9" s="137">
        <v>20861000</v>
      </c>
      <c r="D9" s="137"/>
      <c r="E9" s="129">
        <v>20861000</v>
      </c>
      <c r="F9" s="507" t="s">
        <v>254</v>
      </c>
      <c r="G9" s="650">
        <v>31597000</v>
      </c>
      <c r="H9" s="649">
        <v>2885758</v>
      </c>
      <c r="I9" s="518">
        <v>34482758</v>
      </c>
    </row>
    <row r="10" spans="1:9" s="3" customFormat="1" ht="23.25" customHeight="1">
      <c r="A10" s="322" t="s">
        <v>263</v>
      </c>
      <c r="B10" s="507" t="s">
        <v>449</v>
      </c>
      <c r="C10" s="137">
        <v>27041966</v>
      </c>
      <c r="D10" s="137"/>
      <c r="E10" s="129">
        <v>27041966</v>
      </c>
      <c r="F10" s="196" t="s">
        <v>7</v>
      </c>
      <c r="G10" s="650">
        <v>5604760</v>
      </c>
      <c r="H10" s="649">
        <v>304504</v>
      </c>
      <c r="I10" s="518">
        <v>5909264</v>
      </c>
    </row>
    <row r="11" spans="1:9" s="3" customFormat="1" ht="24" customHeight="1">
      <c r="A11" s="322" t="s">
        <v>264</v>
      </c>
      <c r="B11" s="507" t="s">
        <v>450</v>
      </c>
      <c r="C11" s="137">
        <v>41563515</v>
      </c>
      <c r="D11" s="137">
        <v>7501095</v>
      </c>
      <c r="E11" s="129">
        <v>49064610</v>
      </c>
      <c r="F11" s="196" t="s">
        <v>8</v>
      </c>
      <c r="G11" s="650">
        <v>39994751</v>
      </c>
      <c r="H11" s="649">
        <v>3218749</v>
      </c>
      <c r="I11" s="518">
        <v>43213500</v>
      </c>
    </row>
    <row r="12" spans="1:9" s="3" customFormat="1" ht="13.7" customHeight="1">
      <c r="A12" s="322" t="s">
        <v>265</v>
      </c>
      <c r="B12" s="848" t="s">
        <v>168</v>
      </c>
      <c r="C12" s="137"/>
      <c r="D12" s="137">
        <v>100000</v>
      </c>
      <c r="E12" s="129">
        <v>100000</v>
      </c>
      <c r="F12" s="196" t="s">
        <v>135</v>
      </c>
      <c r="G12" s="650">
        <v>10468000</v>
      </c>
      <c r="H12" s="649">
        <v>-4100000</v>
      </c>
      <c r="I12" s="518">
        <v>6368000</v>
      </c>
    </row>
    <row r="13" spans="1:9" s="3" customFormat="1" ht="14.25" customHeight="1">
      <c r="A13" s="322" t="s">
        <v>266</v>
      </c>
      <c r="B13" s="282" t="s">
        <v>638</v>
      </c>
      <c r="C13" s="137"/>
      <c r="D13" s="137">
        <v>-5000000</v>
      </c>
      <c r="E13" s="129">
        <v>-5000000</v>
      </c>
      <c r="F13" s="167" t="s">
        <v>133</v>
      </c>
      <c r="G13" s="650">
        <v>2662400</v>
      </c>
      <c r="H13" s="649"/>
      <c r="I13" s="518">
        <v>2662400</v>
      </c>
    </row>
    <row r="14" spans="1:9" s="3" customFormat="1" ht="14.25" customHeight="1">
      <c r="A14" s="322"/>
      <c r="B14" s="282"/>
      <c r="C14" s="137"/>
      <c r="D14" s="137"/>
      <c r="E14" s="129"/>
      <c r="F14" s="32" t="s">
        <v>621</v>
      </c>
      <c r="G14" s="650">
        <v>4231494</v>
      </c>
      <c r="H14" s="649">
        <v>-2208151</v>
      </c>
      <c r="I14" s="518">
        <v>2023343</v>
      </c>
    </row>
    <row r="15" spans="1:9" s="3" customFormat="1" ht="4.5" customHeight="1">
      <c r="A15" s="322"/>
      <c r="B15" s="282"/>
      <c r="C15" s="137"/>
      <c r="D15" s="137"/>
      <c r="E15" s="129"/>
      <c r="F15" s="32"/>
      <c r="G15" s="650"/>
      <c r="H15" s="650"/>
      <c r="I15" s="518"/>
    </row>
    <row r="16" spans="1:9" s="3" customFormat="1" ht="21" customHeight="1">
      <c r="A16" s="322" t="s">
        <v>203</v>
      </c>
      <c r="B16" s="282" t="s">
        <v>274</v>
      </c>
      <c r="C16" s="137"/>
      <c r="D16" s="137">
        <f>D17+D18+D19</f>
        <v>2200000</v>
      </c>
      <c r="E16" s="129">
        <v>2200000</v>
      </c>
      <c r="F16" s="282" t="s">
        <v>257</v>
      </c>
      <c r="G16" s="650">
        <v>15000000</v>
      </c>
      <c r="H16" s="650">
        <f>H17+H18+H19</f>
        <v>89700237</v>
      </c>
      <c r="I16" s="518">
        <v>104700237</v>
      </c>
    </row>
    <row r="17" spans="1:9" s="3" customFormat="1" ht="24" customHeight="1">
      <c r="A17" s="322" t="s">
        <v>204</v>
      </c>
      <c r="B17" s="507" t="s">
        <v>451</v>
      </c>
      <c r="C17" s="137"/>
      <c r="D17" s="137"/>
      <c r="E17" s="129">
        <f>'10.m.bev.ei'!G30</f>
        <v>0</v>
      </c>
      <c r="F17" s="196" t="s">
        <v>258</v>
      </c>
      <c r="G17" s="650"/>
      <c r="H17" s="650">
        <v>74745237</v>
      </c>
      <c r="I17" s="518">
        <f>'2.m.kiadási ei'!G27</f>
        <v>74745237</v>
      </c>
    </row>
    <row r="18" spans="1:9" s="3" customFormat="1" ht="23.25" customHeight="1">
      <c r="A18" s="322" t="s">
        <v>205</v>
      </c>
      <c r="B18" s="507" t="s">
        <v>452</v>
      </c>
      <c r="C18" s="137"/>
      <c r="D18" s="137">
        <v>2200000</v>
      </c>
      <c r="E18" s="129">
        <v>2200000</v>
      </c>
      <c r="F18" s="196" t="s">
        <v>259</v>
      </c>
      <c r="G18" s="650"/>
      <c r="H18" s="650">
        <v>14955000</v>
      </c>
      <c r="I18" s="518">
        <f>'2.m.kiadási ei'!G28</f>
        <v>14955000</v>
      </c>
    </row>
    <row r="19" spans="1:9" s="3" customFormat="1" ht="15" customHeight="1">
      <c r="A19" s="322" t="s">
        <v>206</v>
      </c>
      <c r="B19" s="507" t="s">
        <v>171</v>
      </c>
      <c r="C19" s="137"/>
      <c r="D19" s="137"/>
      <c r="E19" s="129">
        <f>'10.m.bev.ei'!G38</f>
        <v>0</v>
      </c>
      <c r="F19" s="196" t="s">
        <v>622</v>
      </c>
      <c r="G19" s="650">
        <v>15000000</v>
      </c>
      <c r="H19" s="650"/>
      <c r="I19" s="518">
        <v>15000000</v>
      </c>
    </row>
    <row r="20" spans="1:9" s="3" customFormat="1" ht="6" customHeight="1">
      <c r="A20" s="322"/>
      <c r="B20" s="507"/>
      <c r="C20" s="137"/>
      <c r="D20" s="137"/>
      <c r="E20" s="129"/>
      <c r="F20" s="32"/>
      <c r="G20" s="650"/>
      <c r="H20" s="650"/>
      <c r="I20" s="518"/>
    </row>
    <row r="21" spans="1:9" s="3" customFormat="1" ht="25.5" customHeight="1">
      <c r="A21" s="322" t="s">
        <v>207</v>
      </c>
      <c r="B21" s="848" t="s">
        <v>184</v>
      </c>
      <c r="C21" s="137"/>
      <c r="D21" s="137"/>
      <c r="E21" s="129">
        <v>0</v>
      </c>
      <c r="F21" s="848" t="s">
        <v>139</v>
      </c>
      <c r="G21" s="650"/>
      <c r="H21" s="650"/>
      <c r="I21" s="518">
        <v>0</v>
      </c>
    </row>
    <row r="22" spans="1:9" s="3" customFormat="1" ht="6" customHeight="1">
      <c r="A22" s="322"/>
      <c r="B22" s="282"/>
      <c r="C22" s="137"/>
      <c r="D22" s="137"/>
      <c r="E22" s="129"/>
      <c r="F22" s="282"/>
      <c r="G22" s="650"/>
      <c r="H22" s="650"/>
      <c r="I22" s="518"/>
    </row>
    <row r="23" spans="1:9" s="3" customFormat="1" ht="24" customHeight="1">
      <c r="A23" s="322" t="s">
        <v>208</v>
      </c>
      <c r="B23" s="282" t="s">
        <v>453</v>
      </c>
      <c r="C23" s="137">
        <v>29422594</v>
      </c>
      <c r="D23" s="129">
        <f>SUM(D24:D30)</f>
        <v>85200002</v>
      </c>
      <c r="E23" s="129">
        <v>114622596</v>
      </c>
      <c r="F23" s="282" t="s">
        <v>454</v>
      </c>
      <c r="G23" s="810">
        <v>9330670</v>
      </c>
      <c r="H23" s="518">
        <f>SUM(H24:H30)</f>
        <v>200000</v>
      </c>
      <c r="I23" s="518">
        <v>9530670</v>
      </c>
    </row>
    <row r="24" spans="1:9" s="3" customFormat="1" ht="16.5" customHeight="1">
      <c r="A24" s="322" t="s">
        <v>209</v>
      </c>
      <c r="B24" s="850" t="s">
        <v>455</v>
      </c>
      <c r="C24" s="133">
        <v>5759389</v>
      </c>
      <c r="D24" s="133">
        <v>2</v>
      </c>
      <c r="E24" s="129">
        <v>5759391</v>
      </c>
      <c r="F24" s="849" t="s">
        <v>461</v>
      </c>
      <c r="G24" s="649">
        <v>67000</v>
      </c>
      <c r="H24" s="649"/>
      <c r="I24" s="518">
        <v>67000</v>
      </c>
    </row>
    <row r="25" spans="1:9" s="3" customFormat="1" ht="15.75" customHeight="1">
      <c r="A25" s="322" t="s">
        <v>210</v>
      </c>
      <c r="B25" s="850" t="s">
        <v>456</v>
      </c>
      <c r="C25" s="133">
        <v>15000000</v>
      </c>
      <c r="D25" s="133"/>
      <c r="E25" s="129">
        <v>15000000</v>
      </c>
      <c r="F25" s="849" t="s">
        <v>462</v>
      </c>
      <c r="G25" s="649">
        <v>8596205</v>
      </c>
      <c r="H25" s="649">
        <v>200000</v>
      </c>
      <c r="I25" s="518">
        <v>8796205</v>
      </c>
    </row>
    <row r="26" spans="1:9" s="3" customFormat="1" ht="15">
      <c r="A26" s="322" t="s">
        <v>211</v>
      </c>
      <c r="B26" s="850" t="s">
        <v>457</v>
      </c>
      <c r="C26" s="133">
        <v>8596205</v>
      </c>
      <c r="D26" s="133">
        <v>200000</v>
      </c>
      <c r="E26" s="129">
        <v>8796205</v>
      </c>
      <c r="F26" s="849" t="s">
        <v>463</v>
      </c>
      <c r="G26" s="649"/>
      <c r="H26" s="649"/>
      <c r="I26" s="518">
        <f>'2.m.kiadási ei'!G46</f>
        <v>0</v>
      </c>
    </row>
    <row r="27" spans="1:9" s="3" customFormat="1" ht="15">
      <c r="A27" s="322" t="s">
        <v>212</v>
      </c>
      <c r="B27" s="851" t="s">
        <v>458</v>
      </c>
      <c r="C27" s="133">
        <v>67000</v>
      </c>
      <c r="D27" s="133"/>
      <c r="E27" s="129">
        <v>67000</v>
      </c>
      <c r="F27" s="851" t="s">
        <v>464</v>
      </c>
      <c r="G27" s="649"/>
      <c r="H27" s="649"/>
      <c r="I27" s="518">
        <f>'2.m.kiadási ei'!G47</f>
        <v>0</v>
      </c>
    </row>
    <row r="28" spans="1:9" s="3" customFormat="1" ht="15">
      <c r="A28" s="322" t="s">
        <v>213</v>
      </c>
      <c r="B28" s="852" t="s">
        <v>459</v>
      </c>
      <c r="C28" s="133"/>
      <c r="D28" s="133"/>
      <c r="E28" s="129">
        <f>'10.m.bev.ei'!G50</f>
        <v>0</v>
      </c>
      <c r="F28" s="852" t="s">
        <v>465</v>
      </c>
      <c r="G28" s="649"/>
      <c r="H28" s="649"/>
      <c r="I28" s="518">
        <f>'2.m.kiadási ei'!G48</f>
        <v>0</v>
      </c>
    </row>
    <row r="29" spans="1:9" s="3" customFormat="1" ht="15">
      <c r="A29" s="322" t="s">
        <v>214</v>
      </c>
      <c r="B29" s="853" t="s">
        <v>632</v>
      </c>
      <c r="C29" s="133"/>
      <c r="D29" s="133">
        <v>85000000</v>
      </c>
      <c r="E29" s="129">
        <f>'10.m.bev.ei'!G51</f>
        <v>85000000</v>
      </c>
      <c r="F29" s="853" t="s">
        <v>467</v>
      </c>
      <c r="G29" s="649"/>
      <c r="H29" s="649"/>
      <c r="I29" s="518">
        <f>'2.m.kiadási ei'!G49</f>
        <v>0</v>
      </c>
    </row>
    <row r="30" spans="1:9" s="3" customFormat="1" ht="15">
      <c r="A30" s="322" t="s">
        <v>215</v>
      </c>
      <c r="B30" s="854" t="s">
        <v>460</v>
      </c>
      <c r="C30" s="133"/>
      <c r="D30" s="133"/>
      <c r="E30" s="129">
        <f>'10.m.bev.ei'!G52</f>
        <v>0</v>
      </c>
      <c r="F30" s="855" t="s">
        <v>466</v>
      </c>
      <c r="G30" s="649"/>
      <c r="H30" s="649"/>
      <c r="I30" s="518">
        <f>'2.m.kiadási ei'!G50</f>
        <v>0</v>
      </c>
    </row>
    <row r="31" spans="1:9" s="3" customFormat="1" ht="14.25" customHeight="1">
      <c r="A31" s="322" t="s">
        <v>217</v>
      </c>
      <c r="B31" s="507"/>
      <c r="C31" s="133"/>
      <c r="D31" s="133"/>
      <c r="E31" s="129"/>
      <c r="F31" s="727" t="s">
        <v>543</v>
      </c>
      <c r="G31" s="649">
        <v>667465</v>
      </c>
      <c r="H31" s="649"/>
      <c r="I31" s="518">
        <v>667465</v>
      </c>
    </row>
    <row r="32" spans="1:9" s="3" customFormat="1" ht="13.5" customHeight="1" thickBot="1">
      <c r="A32" s="322" t="s">
        <v>218</v>
      </c>
      <c r="B32" s="508"/>
      <c r="C32" s="299"/>
      <c r="D32" s="299"/>
      <c r="E32" s="127"/>
      <c r="F32" s="511"/>
      <c r="G32" s="651"/>
      <c r="H32" s="651"/>
      <c r="I32" s="519"/>
    </row>
    <row r="33" spans="1:11" s="7" customFormat="1" ht="29.25" customHeight="1" thickBot="1">
      <c r="A33" s="344" t="s">
        <v>219</v>
      </c>
      <c r="B33" s="530" t="s">
        <v>253</v>
      </c>
      <c r="C33" s="140">
        <f>C8+C16+C21+C23</f>
        <v>118889075</v>
      </c>
      <c r="D33" s="140">
        <v>90001097</v>
      </c>
      <c r="E33" s="140">
        <v>208890172</v>
      </c>
      <c r="F33" s="531" t="s">
        <v>260</v>
      </c>
      <c r="G33" s="674">
        <f>G8+G16+G21+G23</f>
        <v>118889075</v>
      </c>
      <c r="H33" s="652">
        <f>H8+H16+H21+H23</f>
        <v>90001097</v>
      </c>
      <c r="I33" s="674">
        <v>208890172</v>
      </c>
    </row>
    <row r="34" spans="1:11" s="7" customFormat="1" ht="29.25" customHeight="1">
      <c r="A34" s="520"/>
      <c r="B34" s="505"/>
      <c r="C34" s="513"/>
      <c r="D34" s="513"/>
      <c r="E34" s="514"/>
      <c r="F34" s="505"/>
      <c r="G34" s="320"/>
      <c r="H34" s="320"/>
      <c r="I34" s="515"/>
      <c r="J34" s="516"/>
      <c r="K34" s="516"/>
    </row>
    <row r="35" spans="1:11" s="7" customFormat="1" ht="29.25" customHeight="1">
      <c r="A35" s="520"/>
      <c r="B35" s="505"/>
      <c r="C35" s="513"/>
      <c r="D35" s="513"/>
      <c r="E35" s="514"/>
      <c r="F35" s="505"/>
      <c r="G35" s="320"/>
      <c r="H35" s="320"/>
      <c r="I35" s="515"/>
      <c r="J35" s="516"/>
      <c r="K35" s="516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B17" sqref="B17"/>
    </sheetView>
  </sheetViews>
  <sheetFormatPr defaultRowHeight="12.75"/>
  <cols>
    <col min="1" max="1" width="6.7109375" customWidth="1"/>
    <col min="2" max="2" width="51.28515625" customWidth="1"/>
    <col min="3" max="3" width="17.42578125" customWidth="1"/>
    <col min="4" max="4" width="10.85546875" customWidth="1"/>
  </cols>
  <sheetData>
    <row r="1" spans="1:5">
      <c r="A1" s="334"/>
      <c r="B1" s="1034" t="s">
        <v>671</v>
      </c>
      <c r="C1" s="334"/>
      <c r="D1" s="334"/>
      <c r="E1" s="334"/>
    </row>
    <row r="2" spans="1:5" ht="15.75">
      <c r="B2" s="91"/>
      <c r="C2" s="1"/>
    </row>
    <row r="3" spans="1:5">
      <c r="B3" s="1"/>
      <c r="C3" s="1"/>
    </row>
    <row r="4" spans="1:5" ht="15.75">
      <c r="A4" s="1073" t="s">
        <v>545</v>
      </c>
      <c r="B4" s="1074"/>
      <c r="C4" s="1074"/>
    </row>
    <row r="5" spans="1:5" ht="15.75">
      <c r="B5" s="91"/>
      <c r="C5" s="1"/>
    </row>
    <row r="6" spans="1:5" ht="13.5" thickBot="1">
      <c r="B6" s="1076" t="s">
        <v>573</v>
      </c>
      <c r="C6" s="1076"/>
    </row>
    <row r="7" spans="1:5" ht="15.75">
      <c r="A7" s="1081" t="s">
        <v>192</v>
      </c>
      <c r="B7" s="109" t="s">
        <v>26</v>
      </c>
      <c r="C7" s="271" t="s">
        <v>17</v>
      </c>
    </row>
    <row r="8" spans="1:5" ht="13.5" thickBot="1">
      <c r="A8" s="1082"/>
      <c r="B8" s="118"/>
      <c r="C8" s="272" t="s">
        <v>5</v>
      </c>
    </row>
    <row r="9" spans="1:5" ht="13.5" thickBot="1">
      <c r="A9" s="381" t="s">
        <v>193</v>
      </c>
      <c r="B9" s="188" t="s">
        <v>194</v>
      </c>
      <c r="C9" s="1019"/>
    </row>
    <row r="10" spans="1:5">
      <c r="A10" s="367" t="s">
        <v>197</v>
      </c>
      <c r="B10" s="913" t="s">
        <v>643</v>
      </c>
      <c r="C10" s="911">
        <v>199951</v>
      </c>
    </row>
    <row r="11" spans="1:5" ht="25.5">
      <c r="A11" s="361" t="s">
        <v>198</v>
      </c>
      <c r="B11" s="914" t="s">
        <v>509</v>
      </c>
      <c r="C11" s="257">
        <v>0</v>
      </c>
    </row>
    <row r="12" spans="1:5" ht="13.5" thickBot="1">
      <c r="A12" s="363" t="s">
        <v>199</v>
      </c>
      <c r="B12" s="118" t="s">
        <v>578</v>
      </c>
      <c r="C12" s="258">
        <v>83070</v>
      </c>
    </row>
    <row r="13" spans="1:5" ht="13.5" thickBot="1">
      <c r="A13" s="344" t="s">
        <v>199</v>
      </c>
      <c r="B13" s="169" t="s">
        <v>175</v>
      </c>
      <c r="C13" s="276">
        <v>283021</v>
      </c>
    </row>
    <row r="14" spans="1:5">
      <c r="B14" s="39"/>
      <c r="C14" s="208"/>
    </row>
    <row r="15" spans="1:5">
      <c r="B15" s="39"/>
      <c r="C15" s="208"/>
    </row>
    <row r="16" spans="1:5">
      <c r="B16" s="39"/>
      <c r="C16" s="208"/>
    </row>
    <row r="17" spans="1:5">
      <c r="A17" s="334"/>
      <c r="B17" s="1034" t="s">
        <v>672</v>
      </c>
      <c r="C17" s="334"/>
      <c r="D17" s="334"/>
      <c r="E17" s="334"/>
    </row>
    <row r="18" spans="1:5">
      <c r="B18" s="1"/>
      <c r="C18" s="1"/>
    </row>
    <row r="19" spans="1:5" ht="15.75">
      <c r="B19" s="1083" t="s">
        <v>428</v>
      </c>
      <c r="C19" s="1083"/>
    </row>
    <row r="20" spans="1:5" ht="15.75">
      <c r="B20" s="37"/>
      <c r="C20" s="37"/>
      <c r="D20" s="11"/>
      <c r="E20" s="11"/>
    </row>
    <row r="21" spans="1:5" ht="13.5" thickBot="1">
      <c r="B21" s="114"/>
      <c r="C21" s="114" t="s">
        <v>579</v>
      </c>
    </row>
    <row r="22" spans="1:5" ht="15.75">
      <c r="A22" s="1081" t="s">
        <v>192</v>
      </c>
      <c r="B22" s="109" t="s">
        <v>26</v>
      </c>
      <c r="C22" s="1010" t="s">
        <v>15</v>
      </c>
      <c r="D22" s="1016" t="s">
        <v>642</v>
      </c>
    </row>
    <row r="23" spans="1:5" ht="16.5" thickBot="1">
      <c r="A23" s="1082"/>
      <c r="B23" s="442"/>
      <c r="C23" s="1011"/>
      <c r="D23" s="1016"/>
    </row>
    <row r="24" spans="1:5" ht="13.5" thickBot="1">
      <c r="A24" s="381" t="s">
        <v>193</v>
      </c>
      <c r="B24" s="296" t="s">
        <v>429</v>
      </c>
      <c r="C24" s="224">
        <f>C25+C26+C27+C28+C29+C30+C31</f>
        <v>20769400</v>
      </c>
      <c r="D24" s="1016"/>
    </row>
    <row r="25" spans="1:5">
      <c r="A25" s="382" t="s">
        <v>197</v>
      </c>
      <c r="B25" s="118" t="s">
        <v>515</v>
      </c>
      <c r="C25" s="1012">
        <v>1225000</v>
      </c>
      <c r="D25" s="1016"/>
    </row>
    <row r="26" spans="1:5">
      <c r="A26" s="363" t="s">
        <v>198</v>
      </c>
      <c r="B26" s="445" t="s">
        <v>516</v>
      </c>
      <c r="C26" s="1013">
        <v>2580000</v>
      </c>
      <c r="D26" s="1016"/>
    </row>
    <row r="27" spans="1:5">
      <c r="A27" s="363" t="s">
        <v>199</v>
      </c>
      <c r="B27" s="446" t="s">
        <v>297</v>
      </c>
      <c r="C27" s="1014">
        <v>9102000</v>
      </c>
      <c r="D27" s="1016"/>
    </row>
    <row r="28" spans="1:5">
      <c r="A28" s="363" t="s">
        <v>200</v>
      </c>
      <c r="B28" s="446" t="s">
        <v>517</v>
      </c>
      <c r="C28" s="1014">
        <v>2700000</v>
      </c>
      <c r="D28" s="1016"/>
    </row>
    <row r="29" spans="1:5">
      <c r="A29" s="363" t="s">
        <v>201</v>
      </c>
      <c r="B29" s="446" t="s">
        <v>535</v>
      </c>
      <c r="C29" s="1014">
        <v>5000000</v>
      </c>
      <c r="D29" s="1018">
        <v>-5000000</v>
      </c>
    </row>
    <row r="30" spans="1:5">
      <c r="A30" s="363" t="s">
        <v>202</v>
      </c>
      <c r="B30" s="446" t="s">
        <v>536</v>
      </c>
      <c r="C30" s="226">
        <v>162400</v>
      </c>
      <c r="D30" s="1016"/>
    </row>
    <row r="31" spans="1:5">
      <c r="A31" s="382" t="s">
        <v>203</v>
      </c>
      <c r="B31" s="446"/>
      <c r="C31" s="226"/>
      <c r="D31" s="1016"/>
    </row>
    <row r="32" spans="1:5">
      <c r="A32" s="363" t="s">
        <v>204</v>
      </c>
      <c r="B32" s="446"/>
      <c r="C32" s="226"/>
      <c r="D32" s="1016"/>
    </row>
    <row r="33" spans="1:8">
      <c r="A33" s="363" t="s">
        <v>205</v>
      </c>
      <c r="B33" s="446"/>
      <c r="C33" s="226"/>
      <c r="D33" s="1016"/>
    </row>
    <row r="34" spans="1:8" s="34" customFormat="1">
      <c r="A34" s="363" t="s">
        <v>206</v>
      </c>
      <c r="B34" s="446"/>
      <c r="C34" s="226"/>
      <c r="D34" s="1017"/>
      <c r="H34"/>
    </row>
    <row r="35" spans="1:8" s="13" customFormat="1">
      <c r="A35" s="363" t="s">
        <v>207</v>
      </c>
      <c r="B35" s="446"/>
      <c r="C35" s="226"/>
      <c r="D35" s="1016"/>
      <c r="H35" s="34"/>
    </row>
    <row r="36" spans="1:8" s="13" customFormat="1">
      <c r="A36" s="363" t="s">
        <v>208</v>
      </c>
      <c r="B36" s="446"/>
      <c r="C36" s="226"/>
      <c r="D36" s="1016"/>
    </row>
    <row r="37" spans="1:8" s="13" customFormat="1">
      <c r="A37" s="382" t="s">
        <v>209</v>
      </c>
      <c r="B37" s="446"/>
      <c r="C37" s="226"/>
      <c r="D37" s="1016"/>
    </row>
    <row r="38" spans="1:8" s="13" customFormat="1">
      <c r="A38" s="363" t="s">
        <v>210</v>
      </c>
      <c r="B38" s="446"/>
      <c r="C38" s="226"/>
      <c r="D38" s="1016"/>
    </row>
    <row r="39" spans="1:8" s="13" customFormat="1">
      <c r="A39" s="363" t="s">
        <v>211</v>
      </c>
      <c r="B39" s="446"/>
      <c r="C39" s="217"/>
      <c r="D39" s="1016"/>
    </row>
    <row r="40" spans="1:8" s="34" customFormat="1">
      <c r="A40" s="363" t="s">
        <v>212</v>
      </c>
      <c r="B40" s="937"/>
      <c r="C40" s="92"/>
      <c r="D40" s="1017"/>
      <c r="H40" s="13"/>
    </row>
    <row r="41" spans="1:8">
      <c r="A41" s="321" t="s">
        <v>213</v>
      </c>
      <c r="B41" s="936"/>
      <c r="C41" s="148"/>
      <c r="D41" s="1016"/>
      <c r="H41" s="34"/>
    </row>
    <row r="42" spans="1:8">
      <c r="A42" s="321" t="s">
        <v>214</v>
      </c>
      <c r="B42" s="938" t="s">
        <v>430</v>
      </c>
      <c r="C42" s="96">
        <f>C43+C47</f>
        <v>0</v>
      </c>
      <c r="D42" s="1016"/>
    </row>
    <row r="43" spans="1:8">
      <c r="A43" s="321" t="s">
        <v>215</v>
      </c>
      <c r="B43" s="939"/>
      <c r="C43" s="96">
        <f>SUM(C44:C46)</f>
        <v>0</v>
      </c>
      <c r="D43" s="1016"/>
    </row>
    <row r="44" spans="1:8">
      <c r="A44" s="321" t="s">
        <v>217</v>
      </c>
      <c r="B44" s="936"/>
      <c r="C44" s="96"/>
      <c r="D44" s="1016"/>
    </row>
    <row r="45" spans="1:8">
      <c r="A45" s="321" t="s">
        <v>218</v>
      </c>
      <c r="B45" s="936"/>
      <c r="C45" s="96"/>
      <c r="D45" s="1016"/>
    </row>
    <row r="46" spans="1:8">
      <c r="A46" s="321" t="s">
        <v>219</v>
      </c>
      <c r="B46" s="936"/>
      <c r="C46" s="96"/>
      <c r="D46" s="1016"/>
    </row>
    <row r="47" spans="1:8">
      <c r="A47" s="321" t="s">
        <v>220</v>
      </c>
      <c r="B47" s="939"/>
      <c r="C47" s="96">
        <f>SUM(C48:C50)</f>
        <v>0</v>
      </c>
      <c r="D47" s="1016"/>
      <c r="G47" s="13"/>
    </row>
    <row r="48" spans="1:8">
      <c r="A48" s="321" t="s">
        <v>221</v>
      </c>
      <c r="B48" s="936"/>
      <c r="C48" s="96"/>
      <c r="D48" s="1016"/>
      <c r="G48" s="13"/>
    </row>
    <row r="49" spans="1:8">
      <c r="A49" s="321" t="s">
        <v>222</v>
      </c>
      <c r="B49" s="936"/>
      <c r="C49" s="96"/>
      <c r="D49" s="1016"/>
      <c r="G49" s="13"/>
    </row>
    <row r="50" spans="1:8">
      <c r="A50" s="321" t="s">
        <v>223</v>
      </c>
      <c r="B50" s="936"/>
      <c r="C50" s="96"/>
      <c r="D50" s="1016"/>
    </row>
    <row r="51" spans="1:8" ht="13.5" thickBot="1">
      <c r="A51" s="333" t="s">
        <v>224</v>
      </c>
      <c r="B51" s="940"/>
      <c r="C51" s="1015"/>
      <c r="D51" s="1016"/>
    </row>
    <row r="52" spans="1:8" s="15" customFormat="1">
      <c r="H52"/>
    </row>
    <row r="53" spans="1:8">
      <c r="H53" s="15"/>
    </row>
    <row r="55" spans="1:8">
      <c r="B55" s="13"/>
    </row>
    <row r="56" spans="1:8">
      <c r="B56" s="13"/>
    </row>
    <row r="57" spans="1:8">
      <c r="B57" s="13"/>
    </row>
    <row r="60" spans="1:8">
      <c r="B60" s="1"/>
      <c r="C60" s="1"/>
    </row>
    <row r="61" spans="1:8">
      <c r="B61" s="1"/>
      <c r="C61" s="1"/>
    </row>
    <row r="62" spans="1:8">
      <c r="B62" s="1"/>
      <c r="C62" s="1"/>
    </row>
    <row r="63" spans="1:8">
      <c r="B63" s="1"/>
      <c r="C63" s="1"/>
    </row>
    <row r="64" spans="1:8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</sheetData>
  <mergeCells count="5">
    <mergeCell ref="B6:C6"/>
    <mergeCell ref="A22:A23"/>
    <mergeCell ref="A7:A8"/>
    <mergeCell ref="A4:C4"/>
    <mergeCell ref="B19:C19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B21" sqref="B21"/>
    </sheetView>
  </sheetViews>
  <sheetFormatPr defaultRowHeight="12.75"/>
  <cols>
    <col min="1" max="1" width="5.5703125" customWidth="1"/>
    <col min="2" max="2" width="61" customWidth="1"/>
    <col min="3" max="3" width="19.42578125" customWidth="1"/>
  </cols>
  <sheetData>
    <row r="2" spans="1:5">
      <c r="A2" s="334"/>
      <c r="B2" s="1034" t="s">
        <v>673</v>
      </c>
      <c r="C2" s="334"/>
      <c r="D2" s="334"/>
      <c r="E2" s="334"/>
    </row>
    <row r="3" spans="1:5" ht="15.75">
      <c r="B3" s="91"/>
      <c r="C3" s="1"/>
    </row>
    <row r="4" spans="1:5" ht="15.75">
      <c r="B4" s="1073" t="s">
        <v>176</v>
      </c>
      <c r="C4" s="1073"/>
    </row>
    <row r="5" spans="1:5" ht="15.75">
      <c r="B5" s="37"/>
      <c r="C5" s="90"/>
    </row>
    <row r="6" spans="1:5" ht="13.5" thickBot="1">
      <c r="B6" s="1076" t="s">
        <v>592</v>
      </c>
      <c r="C6" s="1076"/>
    </row>
    <row r="7" spans="1:5" ht="15.75">
      <c r="A7" s="1081" t="s">
        <v>192</v>
      </c>
      <c r="B7" s="109" t="s">
        <v>26</v>
      </c>
      <c r="C7" s="271" t="s">
        <v>17</v>
      </c>
    </row>
    <row r="8" spans="1:5" ht="13.5" thickBot="1">
      <c r="A8" s="1082"/>
      <c r="B8" s="168"/>
      <c r="C8" s="272" t="s">
        <v>5</v>
      </c>
    </row>
    <row r="9" spans="1:5" ht="13.5" thickBot="1">
      <c r="A9" s="381" t="s">
        <v>193</v>
      </c>
      <c r="B9" s="400" t="s">
        <v>194</v>
      </c>
      <c r="C9" s="404" t="s">
        <v>195</v>
      </c>
    </row>
    <row r="10" spans="1:5">
      <c r="A10" s="367" t="s">
        <v>197</v>
      </c>
      <c r="B10" s="117" t="s">
        <v>177</v>
      </c>
      <c r="C10" s="273"/>
    </row>
    <row r="11" spans="1:5">
      <c r="A11" s="361" t="s">
        <v>198</v>
      </c>
      <c r="B11" s="117"/>
      <c r="C11" s="274"/>
    </row>
    <row r="12" spans="1:5">
      <c r="A12" s="363" t="s">
        <v>199</v>
      </c>
      <c r="B12" s="117"/>
      <c r="C12" s="274"/>
    </row>
    <row r="13" spans="1:5">
      <c r="A13" s="363" t="s">
        <v>200</v>
      </c>
      <c r="B13" s="118"/>
      <c r="C13" s="274"/>
    </row>
    <row r="14" spans="1:5">
      <c r="A14" s="363" t="s">
        <v>201</v>
      </c>
      <c r="B14" s="117"/>
      <c r="C14" s="274"/>
    </row>
    <row r="15" spans="1:5">
      <c r="A15" s="363" t="s">
        <v>202</v>
      </c>
      <c r="B15" s="101"/>
      <c r="C15" s="274"/>
    </row>
    <row r="16" spans="1:5" ht="13.5" thickBot="1">
      <c r="A16" s="363" t="s">
        <v>203</v>
      </c>
      <c r="B16" s="118"/>
      <c r="C16" s="275"/>
    </row>
    <row r="17" spans="1:5" ht="13.5" thickBot="1">
      <c r="A17" s="344" t="s">
        <v>204</v>
      </c>
      <c r="B17" s="169" t="s">
        <v>178</v>
      </c>
      <c r="C17" s="399">
        <v>0</v>
      </c>
    </row>
    <row r="21" spans="1:5">
      <c r="A21" s="334"/>
      <c r="B21" s="1034" t="s">
        <v>674</v>
      </c>
      <c r="C21" s="334"/>
      <c r="D21" s="334"/>
      <c r="E21" s="334"/>
    </row>
    <row r="22" spans="1:5" ht="15.75">
      <c r="B22" s="91"/>
      <c r="C22" s="1"/>
    </row>
    <row r="23" spans="1:5" ht="15.75">
      <c r="B23" s="1073" t="s">
        <v>478</v>
      </c>
      <c r="C23" s="1073"/>
    </row>
    <row r="24" spans="1:5" ht="15.75">
      <c r="B24" s="37"/>
      <c r="C24" s="90"/>
    </row>
    <row r="25" spans="1:5" ht="13.5" thickBot="1">
      <c r="B25" s="1076" t="s">
        <v>592</v>
      </c>
      <c r="C25" s="1076"/>
    </row>
    <row r="26" spans="1:5" ht="15.75">
      <c r="A26" s="1081" t="s">
        <v>192</v>
      </c>
      <c r="B26" s="109" t="s">
        <v>26</v>
      </c>
      <c r="C26" s="271" t="s">
        <v>17</v>
      </c>
    </row>
    <row r="27" spans="1:5" ht="13.5" thickBot="1">
      <c r="A27" s="1082"/>
      <c r="B27" s="168"/>
      <c r="C27" s="272" t="s">
        <v>5</v>
      </c>
    </row>
    <row r="28" spans="1:5" ht="13.5" thickBot="1">
      <c r="A28" s="381" t="s">
        <v>193</v>
      </c>
      <c r="B28" s="400" t="s">
        <v>194</v>
      </c>
      <c r="C28" s="404" t="s">
        <v>195</v>
      </c>
    </row>
    <row r="29" spans="1:5">
      <c r="A29" s="367" t="s">
        <v>197</v>
      </c>
      <c r="B29" s="117" t="s">
        <v>179</v>
      </c>
      <c r="C29" s="273"/>
    </row>
    <row r="30" spans="1:5">
      <c r="A30" s="361" t="s">
        <v>198</v>
      </c>
      <c r="B30" s="143" t="s">
        <v>182</v>
      </c>
      <c r="C30" s="274"/>
    </row>
    <row r="31" spans="1:5">
      <c r="A31" s="363" t="s">
        <v>199</v>
      </c>
      <c r="B31" s="278" t="s">
        <v>180</v>
      </c>
      <c r="C31" s="274"/>
    </row>
    <row r="32" spans="1:5">
      <c r="A32" s="363" t="s">
        <v>200</v>
      </c>
      <c r="B32" s="278" t="s">
        <v>181</v>
      </c>
      <c r="C32" s="274"/>
    </row>
    <row r="33" spans="1:3">
      <c r="A33" s="363" t="s">
        <v>201</v>
      </c>
      <c r="B33" s="279" t="s">
        <v>644</v>
      </c>
      <c r="C33" s="274">
        <v>2200000</v>
      </c>
    </row>
    <row r="34" spans="1:3" ht="26.25" thickBot="1">
      <c r="A34" s="363" t="s">
        <v>202</v>
      </c>
      <c r="B34" s="912" t="s">
        <v>508</v>
      </c>
      <c r="C34" s="275">
        <v>0</v>
      </c>
    </row>
    <row r="35" spans="1:3" ht="13.5" thickBot="1">
      <c r="A35" s="344" t="s">
        <v>203</v>
      </c>
      <c r="B35" s="169" t="s">
        <v>477</v>
      </c>
      <c r="C35" s="399">
        <f>SUM(C29:C34)</f>
        <v>2200000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0"/>
  <sheetViews>
    <sheetView workbookViewId="0">
      <selection activeCell="A20" sqref="A20:E20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9">
      <c r="A1" s="1052" t="s">
        <v>675</v>
      </c>
      <c r="B1" s="1052"/>
      <c r="C1" s="1052"/>
      <c r="D1" s="1052"/>
      <c r="E1" s="1052"/>
      <c r="F1" s="33"/>
    </row>
    <row r="2" spans="1:9" ht="9.75" customHeight="1"/>
    <row r="3" spans="1:9" ht="15.75">
      <c r="B3" s="1073" t="s">
        <v>431</v>
      </c>
      <c r="C3" s="1073"/>
      <c r="D3" s="1073"/>
      <c r="E3" s="1073"/>
      <c r="F3" s="1"/>
    </row>
    <row r="4" spans="1:9" ht="11.25" customHeight="1">
      <c r="B4" s="37"/>
      <c r="C4" s="37"/>
      <c r="D4" s="37"/>
      <c r="E4" s="37"/>
      <c r="F4" s="1"/>
    </row>
    <row r="5" spans="1:9" ht="13.5" thickBot="1">
      <c r="B5" s="114"/>
      <c r="C5" s="114"/>
      <c r="D5" s="114"/>
      <c r="E5" s="114" t="s">
        <v>573</v>
      </c>
      <c r="F5" s="1"/>
    </row>
    <row r="6" spans="1:9" ht="15.75">
      <c r="A6" s="1081" t="s">
        <v>192</v>
      </c>
      <c r="B6" s="405" t="s">
        <v>26</v>
      </c>
      <c r="C6" s="245"/>
      <c r="D6" s="406"/>
      <c r="E6" s="619" t="s">
        <v>17</v>
      </c>
      <c r="F6" s="1084" t="s">
        <v>269</v>
      </c>
    </row>
    <row r="7" spans="1:9" ht="13.5" thickBot="1">
      <c r="A7" s="1082"/>
      <c r="B7" s="106"/>
      <c r="C7" s="270"/>
      <c r="D7" s="39"/>
      <c r="E7" s="620" t="s">
        <v>5</v>
      </c>
      <c r="F7" s="1085"/>
    </row>
    <row r="8" spans="1:9" ht="13.5" thickBot="1">
      <c r="A8" s="381" t="s">
        <v>193</v>
      </c>
      <c r="B8" s="400" t="s">
        <v>194</v>
      </c>
      <c r="C8" s="401" t="s">
        <v>195</v>
      </c>
      <c r="D8" s="402" t="s">
        <v>196</v>
      </c>
      <c r="E8" s="470" t="s">
        <v>216</v>
      </c>
      <c r="F8" s="408" t="s">
        <v>241</v>
      </c>
    </row>
    <row r="9" spans="1:9" ht="26.25" customHeight="1">
      <c r="A9" s="367" t="s">
        <v>197</v>
      </c>
      <c r="B9" s="616" t="s">
        <v>546</v>
      </c>
      <c r="C9" s="407"/>
      <c r="D9" s="407"/>
      <c r="E9" s="555">
        <v>2382713</v>
      </c>
      <c r="F9" s="931">
        <f>SUM(C9:E9)</f>
        <v>2382713</v>
      </c>
    </row>
    <row r="10" spans="1:9" ht="24" customHeight="1">
      <c r="A10" s="363" t="s">
        <v>198</v>
      </c>
      <c r="B10" s="617"/>
      <c r="C10" s="677"/>
      <c r="D10" s="677"/>
      <c r="E10" s="677"/>
      <c r="F10" s="128">
        <f>SUM(C10:E10)</f>
        <v>0</v>
      </c>
    </row>
    <row r="11" spans="1:9">
      <c r="A11" s="363" t="s">
        <v>199</v>
      </c>
      <c r="B11" s="927"/>
      <c r="C11" s="107"/>
      <c r="D11" s="107"/>
      <c r="E11" s="107"/>
      <c r="F11" s="132">
        <f>SUM(C11:E11)</f>
        <v>0</v>
      </c>
    </row>
    <row r="12" spans="1:9">
      <c r="A12" s="367" t="s">
        <v>200</v>
      </c>
      <c r="B12" s="618"/>
      <c r="C12" s="107"/>
      <c r="D12" s="107"/>
      <c r="E12" s="107"/>
      <c r="F12" s="126"/>
    </row>
    <row r="13" spans="1:9">
      <c r="A13" s="363" t="s">
        <v>201</v>
      </c>
      <c r="B13" s="930"/>
      <c r="C13" s="107"/>
      <c r="D13" s="107"/>
      <c r="E13" s="107"/>
      <c r="F13" s="126"/>
      <c r="I13" s="13"/>
    </row>
    <row r="14" spans="1:9">
      <c r="A14" s="363" t="s">
        <v>202</v>
      </c>
      <c r="B14" s="618"/>
      <c r="C14" s="107"/>
      <c r="D14" s="107"/>
      <c r="E14" s="107"/>
      <c r="F14" s="132"/>
      <c r="H14" s="13"/>
      <c r="I14" s="13"/>
    </row>
    <row r="15" spans="1:9">
      <c r="A15" s="367" t="s">
        <v>203</v>
      </c>
      <c r="B15" s="618"/>
      <c r="C15" s="107"/>
      <c r="D15" s="107"/>
      <c r="E15" s="107"/>
      <c r="F15" s="126"/>
      <c r="H15" s="13"/>
      <c r="I15" s="13"/>
    </row>
    <row r="16" spans="1:9">
      <c r="A16" s="363" t="s">
        <v>204</v>
      </c>
      <c r="B16" s="618"/>
      <c r="C16" s="107"/>
      <c r="D16" s="107"/>
      <c r="E16" s="107"/>
      <c r="F16" s="126"/>
      <c r="H16" s="13"/>
      <c r="I16" s="13"/>
    </row>
    <row r="17" spans="1:9" ht="13.5" thickBot="1">
      <c r="A17" s="363" t="s">
        <v>205</v>
      </c>
      <c r="B17" s="928"/>
      <c r="C17" s="929"/>
      <c r="D17" s="929"/>
      <c r="E17" s="929"/>
      <c r="F17" s="132">
        <f>SUM(C17:E17)</f>
        <v>0</v>
      </c>
      <c r="H17" s="13"/>
      <c r="I17" s="13"/>
    </row>
    <row r="18" spans="1:9" ht="13.5" thickBot="1">
      <c r="A18" s="661" t="s">
        <v>206</v>
      </c>
      <c r="B18" s="801" t="s">
        <v>15</v>
      </c>
      <c r="C18" s="280">
        <f>SUM(C9:C17)</f>
        <v>0</v>
      </c>
      <c r="D18" s="125">
        <f>SUM(D9:D17)</f>
        <v>0</v>
      </c>
      <c r="E18" s="213">
        <f>SUM(E9:E17)</f>
        <v>2382713</v>
      </c>
      <c r="F18" s="140">
        <f>SUM(C18:E18)</f>
        <v>2382713</v>
      </c>
      <c r="H18" s="13"/>
      <c r="I18" s="13"/>
    </row>
    <row r="19" spans="1:9">
      <c r="B19" s="1"/>
      <c r="C19" s="1"/>
      <c r="D19" s="1"/>
      <c r="E19" s="1"/>
      <c r="F19" s="1"/>
      <c r="H19" s="13"/>
    </row>
    <row r="20" spans="1:9">
      <c r="A20" s="1052" t="s">
        <v>676</v>
      </c>
      <c r="B20" s="1052"/>
      <c r="C20" s="1052"/>
      <c r="D20" s="1052"/>
      <c r="E20" s="1052"/>
      <c r="F20" s="1"/>
    </row>
    <row r="21" spans="1:9">
      <c r="B21" s="1"/>
      <c r="C21" s="1"/>
      <c r="D21" s="1"/>
      <c r="E21" s="1"/>
      <c r="F21" s="1"/>
    </row>
    <row r="22" spans="1:9" ht="15.75">
      <c r="B22" s="1073" t="s">
        <v>432</v>
      </c>
      <c r="C22" s="1073"/>
      <c r="D22" s="1073"/>
      <c r="E22" s="1073"/>
      <c r="F22" s="1"/>
    </row>
    <row r="23" spans="1:9">
      <c r="B23" s="1"/>
      <c r="C23" s="1"/>
      <c r="D23" s="1"/>
      <c r="E23" s="1"/>
      <c r="F23" s="1"/>
    </row>
    <row r="24" spans="1:9" ht="13.5" thickBot="1">
      <c r="B24" s="114"/>
      <c r="C24" s="114"/>
      <c r="D24" s="114"/>
      <c r="E24" s="114" t="s">
        <v>573</v>
      </c>
      <c r="F24" s="1"/>
    </row>
    <row r="25" spans="1:9" ht="15.75">
      <c r="A25" s="1081" t="s">
        <v>192</v>
      </c>
      <c r="B25" s="405" t="s">
        <v>26</v>
      </c>
      <c r="C25" s="410" t="s">
        <v>27</v>
      </c>
      <c r="D25" s="410" t="s">
        <v>28</v>
      </c>
      <c r="E25" s="246" t="s">
        <v>17</v>
      </c>
      <c r="F25" s="1084" t="s">
        <v>269</v>
      </c>
    </row>
    <row r="26" spans="1:9" ht="13.5" thickBot="1">
      <c r="A26" s="1082"/>
      <c r="B26" s="194"/>
      <c r="C26" s="411" t="s">
        <v>5</v>
      </c>
      <c r="D26" s="411" t="s">
        <v>5</v>
      </c>
      <c r="E26" s="414" t="s">
        <v>5</v>
      </c>
      <c r="F26" s="1085"/>
    </row>
    <row r="27" spans="1:9" ht="13.5" thickBot="1">
      <c r="A27" s="381" t="s">
        <v>193</v>
      </c>
      <c r="B27" s="409" t="s">
        <v>194</v>
      </c>
      <c r="C27" s="412" t="s">
        <v>195</v>
      </c>
      <c r="D27" s="412" t="s">
        <v>196</v>
      </c>
      <c r="E27" s="403" t="s">
        <v>216</v>
      </c>
      <c r="F27" s="624" t="s">
        <v>241</v>
      </c>
    </row>
    <row r="28" spans="1:9" ht="15">
      <c r="A28" s="367" t="s">
        <v>197</v>
      </c>
      <c r="B28" s="625"/>
      <c r="C28" s="413"/>
      <c r="D28" s="415"/>
      <c r="E28" s="621"/>
      <c r="F28" s="562">
        <f>SUM(C28:E28)</f>
        <v>0</v>
      </c>
    </row>
    <row r="29" spans="1:9" ht="15">
      <c r="A29" s="363" t="s">
        <v>198</v>
      </c>
      <c r="B29" s="626"/>
      <c r="C29" s="115"/>
      <c r="D29" s="416"/>
      <c r="E29" s="622"/>
      <c r="F29" s="133">
        <f>SUM(C29:E29)</f>
        <v>0</v>
      </c>
    </row>
    <row r="30" spans="1:9" ht="15">
      <c r="A30" s="363" t="s">
        <v>199</v>
      </c>
      <c r="B30" s="626"/>
      <c r="C30" s="115"/>
      <c r="D30" s="416"/>
      <c r="E30" s="705"/>
      <c r="F30" s="133">
        <f>SUM(C30:E30)</f>
        <v>0</v>
      </c>
    </row>
    <row r="31" spans="1:9" ht="15.75" thickBot="1">
      <c r="A31" s="363" t="s">
        <v>200</v>
      </c>
      <c r="B31" s="627"/>
      <c r="C31" s="298"/>
      <c r="D31" s="417"/>
      <c r="E31" s="623"/>
      <c r="F31" s="136">
        <f>SUM(C31:E31)</f>
        <v>0</v>
      </c>
    </row>
    <row r="32" spans="1:9" ht="24.75" thickBot="1">
      <c r="A32" s="344" t="s">
        <v>201</v>
      </c>
      <c r="B32" s="377" t="s">
        <v>183</v>
      </c>
      <c r="C32" s="418">
        <f>SUM(C28:C31)</f>
        <v>0</v>
      </c>
      <c r="D32" s="418">
        <f>SUM(D28:D31)</f>
        <v>0</v>
      </c>
      <c r="E32" s="418">
        <f>SUM(E28:E31)</f>
        <v>0</v>
      </c>
      <c r="F32" s="418">
        <f>SUM(F28:F31)</f>
        <v>0</v>
      </c>
    </row>
    <row r="33" spans="2:6">
      <c r="B33" s="1"/>
      <c r="C33" s="1"/>
      <c r="D33" s="1"/>
      <c r="E33" s="1"/>
      <c r="F33" s="1"/>
    </row>
    <row r="34" spans="2:6">
      <c r="B34" s="1086"/>
      <c r="C34" s="1086"/>
      <c r="D34" s="1"/>
      <c r="E34" s="1"/>
      <c r="F34" s="1"/>
    </row>
    <row r="35" spans="2:6" ht="12.75" customHeight="1">
      <c r="B35" s="33"/>
    </row>
    <row r="36" spans="2:6">
      <c r="B36" s="1"/>
    </row>
    <row r="37" spans="2:6" ht="15.75">
      <c r="B37" s="18"/>
    </row>
    <row r="38" spans="2:6" ht="12.75" customHeight="1">
      <c r="B38" s="18"/>
    </row>
    <row r="39" spans="2:6" ht="16.5" customHeight="1">
      <c r="B39" s="1"/>
    </row>
    <row r="40" spans="2:6" ht="16.5" customHeight="1"/>
    <row r="41" spans="2:6" ht="16.5" customHeight="1"/>
    <row r="45" spans="2:6">
      <c r="B45" s="1"/>
    </row>
    <row r="46" spans="2:6">
      <c r="B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ht="13.5" customHeigh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 s="3" customFormat="1" ht="15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 ht="32.25" customHeight="1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 ht="28.5" customHeight="1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1:19">
      <c r="B81" s="1"/>
      <c r="C81" s="1"/>
      <c r="D81" s="1"/>
      <c r="E81" s="1"/>
      <c r="F81" s="1"/>
    </row>
    <row r="82" spans="1:19">
      <c r="B82" s="1"/>
      <c r="C82" s="1"/>
      <c r="D82" s="1"/>
      <c r="E82" s="1"/>
      <c r="F82" s="1"/>
    </row>
    <row r="83" spans="1:19">
      <c r="B83" s="1"/>
      <c r="C83" s="1"/>
      <c r="D83" s="1"/>
      <c r="E83" s="1"/>
      <c r="F83" s="1"/>
    </row>
    <row r="84" spans="1:19">
      <c r="B84" s="1"/>
      <c r="C84" s="1"/>
      <c r="D84" s="1"/>
      <c r="E84" s="1"/>
      <c r="F84" s="1"/>
    </row>
    <row r="85" spans="1:19" ht="13.5" thickBot="1">
      <c r="B85" s="1"/>
      <c r="C85" s="1"/>
      <c r="D85" s="1"/>
      <c r="E85" s="1"/>
      <c r="F85" s="1"/>
    </row>
    <row r="86" spans="1:19" s="35" customFormat="1" ht="13.5" thickBot="1">
      <c r="A86" s="34"/>
      <c r="B86" s="1"/>
      <c r="C86" s="1"/>
      <c r="D86" s="1"/>
      <c r="E86" s="1"/>
      <c r="F86" s="1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</row>
    <row r="87" spans="1:19" s="15" customFormat="1">
      <c r="B87" s="1"/>
      <c r="C87" s="1"/>
      <c r="D87" s="1"/>
      <c r="E87" s="1"/>
      <c r="F87" s="1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</row>
    <row r="88" spans="1:19" s="15" customFormat="1">
      <c r="B88" s="1"/>
      <c r="C88" s="1"/>
      <c r="D88" s="1"/>
      <c r="E88" s="1"/>
      <c r="F88" s="1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</row>
    <row r="89" spans="1:19" s="15" customFormat="1">
      <c r="B89" s="1"/>
      <c r="C89" s="1"/>
      <c r="D89" s="1"/>
      <c r="E89" s="1"/>
      <c r="F89" s="1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</row>
    <row r="90" spans="1:19" s="15" customFormat="1">
      <c r="B90" s="1"/>
      <c r="C90" s="1"/>
      <c r="D90" s="1"/>
      <c r="E90" s="1"/>
      <c r="F90" s="1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</row>
    <row r="91" spans="1:19" s="15" customFormat="1" ht="13.5" thickBot="1">
      <c r="B91" s="1"/>
      <c r="C91" s="1"/>
      <c r="D91" s="1"/>
      <c r="E91" s="1"/>
      <c r="F91" s="1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</row>
    <row r="92" spans="1:19" s="35" customFormat="1" ht="13.5" thickBot="1">
      <c r="A92" s="34"/>
      <c r="B92" s="1"/>
      <c r="C92" s="1"/>
      <c r="D92" s="1"/>
      <c r="E92" s="1"/>
      <c r="F92" s="1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</row>
    <row r="93" spans="1:19">
      <c r="B93" s="1"/>
      <c r="C93" s="1"/>
      <c r="D93" s="1"/>
      <c r="E93" s="1"/>
      <c r="F93" s="1"/>
    </row>
    <row r="94" spans="1:19" ht="27" customHeight="1">
      <c r="B94" s="1"/>
      <c r="C94" s="1"/>
      <c r="D94" s="1"/>
      <c r="E94" s="1"/>
      <c r="F94" s="1"/>
    </row>
    <row r="95" spans="1:19" ht="27" customHeight="1">
      <c r="B95" s="1"/>
      <c r="C95" s="1"/>
      <c r="D95" s="1"/>
      <c r="E95" s="1"/>
      <c r="F95" s="1"/>
    </row>
    <row r="96" spans="1:19" ht="27" customHeight="1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B2" sqref="B2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334"/>
      <c r="B2" s="1034" t="s">
        <v>677</v>
      </c>
      <c r="C2" s="334"/>
      <c r="D2" s="334"/>
      <c r="E2" s="334"/>
    </row>
    <row r="3" spans="1:5">
      <c r="A3" s="334"/>
      <c r="B3" s="334"/>
      <c r="C3" s="334"/>
      <c r="D3" s="334"/>
      <c r="E3" s="334"/>
    </row>
    <row r="4" spans="1:5" ht="15.75">
      <c r="B4" s="1073" t="s">
        <v>434</v>
      </c>
      <c r="C4" s="1073"/>
    </row>
    <row r="5" spans="1:5" ht="15.75">
      <c r="B5" s="91"/>
      <c r="C5" s="1"/>
    </row>
    <row r="6" spans="1:5" ht="13.5" thickBot="1">
      <c r="B6" s="1"/>
      <c r="C6" s="19" t="s">
        <v>592</v>
      </c>
    </row>
    <row r="7" spans="1:5" ht="15.75">
      <c r="A7" s="1081" t="s">
        <v>192</v>
      </c>
      <c r="B7" s="166" t="s">
        <v>16</v>
      </c>
      <c r="C7" s="161" t="s">
        <v>17</v>
      </c>
    </row>
    <row r="8" spans="1:5" ht="13.5" thickBot="1">
      <c r="A8" s="1082"/>
      <c r="B8" s="118"/>
      <c r="C8" s="162" t="s">
        <v>5</v>
      </c>
    </row>
    <row r="9" spans="1:5" ht="13.5" thickBot="1">
      <c r="A9" s="381" t="s">
        <v>193</v>
      </c>
      <c r="B9" s="400" t="s">
        <v>194</v>
      </c>
      <c r="C9" s="404" t="s">
        <v>195</v>
      </c>
    </row>
    <row r="10" spans="1:5">
      <c r="A10" s="367" t="s">
        <v>197</v>
      </c>
      <c r="B10" s="752" t="s">
        <v>351</v>
      </c>
      <c r="C10" s="753"/>
    </row>
    <row r="11" spans="1:5">
      <c r="A11" s="363" t="s">
        <v>198</v>
      </c>
      <c r="B11" s="162"/>
      <c r="C11" s="754"/>
    </row>
    <row r="12" spans="1:5">
      <c r="A12" s="363" t="s">
        <v>199</v>
      </c>
      <c r="B12" s="804" t="s">
        <v>435</v>
      </c>
      <c r="C12" s="518">
        <v>0</v>
      </c>
    </row>
    <row r="13" spans="1:5">
      <c r="A13" s="363" t="s">
        <v>200</v>
      </c>
      <c r="B13" s="115" t="s">
        <v>436</v>
      </c>
      <c r="C13" s="518">
        <f>C14+C15</f>
        <v>0</v>
      </c>
    </row>
    <row r="14" spans="1:5">
      <c r="A14" s="363" t="s">
        <v>201</v>
      </c>
      <c r="B14" s="115" t="s">
        <v>437</v>
      </c>
      <c r="C14" s="919"/>
    </row>
    <row r="15" spans="1:5" ht="13.5" thickBot="1">
      <c r="A15" s="363" t="s">
        <v>202</v>
      </c>
      <c r="B15" s="298" t="s">
        <v>547</v>
      </c>
      <c r="C15" s="756"/>
    </row>
    <row r="16" spans="1:5" ht="26.25" thickBot="1">
      <c r="A16" s="363" t="s">
        <v>203</v>
      </c>
      <c r="B16" s="387" t="s">
        <v>355</v>
      </c>
      <c r="C16" s="755">
        <f>C12+C13</f>
        <v>0</v>
      </c>
    </row>
    <row r="17" spans="1:3">
      <c r="A17" s="363" t="s">
        <v>204</v>
      </c>
      <c r="B17" s="806"/>
      <c r="C17" s="809"/>
    </row>
    <row r="18" spans="1:3">
      <c r="A18" s="363" t="s">
        <v>205</v>
      </c>
      <c r="B18" s="143"/>
      <c r="C18" s="810"/>
    </row>
    <row r="19" spans="1:3">
      <c r="A19" s="363" t="s">
        <v>206</v>
      </c>
      <c r="B19" s="807" t="s">
        <v>352</v>
      </c>
      <c r="C19" s="810"/>
    </row>
    <row r="20" spans="1:3">
      <c r="A20" s="363" t="s">
        <v>207</v>
      </c>
      <c r="B20" s="143"/>
      <c r="C20" s="577"/>
    </row>
    <row r="21" spans="1:3">
      <c r="A21" s="363" t="s">
        <v>208</v>
      </c>
      <c r="B21" s="143" t="s">
        <v>438</v>
      </c>
      <c r="C21" s="577"/>
    </row>
    <row r="22" spans="1:3">
      <c r="A22" s="363" t="s">
        <v>209</v>
      </c>
      <c r="B22" s="808" t="s">
        <v>439</v>
      </c>
      <c r="C22" s="577"/>
    </row>
    <row r="23" spans="1:3">
      <c r="A23" s="363" t="s">
        <v>210</v>
      </c>
      <c r="B23" s="117" t="s">
        <v>440</v>
      </c>
      <c r="C23" s="907"/>
    </row>
    <row r="24" spans="1:3">
      <c r="A24" s="363" t="s">
        <v>211</v>
      </c>
      <c r="B24" s="117" t="s">
        <v>441</v>
      </c>
      <c r="C24" s="902"/>
    </row>
    <row r="25" spans="1:3">
      <c r="A25" s="363" t="s">
        <v>212</v>
      </c>
      <c r="B25" s="805" t="s">
        <v>442</v>
      </c>
      <c r="C25" s="902"/>
    </row>
    <row r="26" spans="1:3">
      <c r="A26" s="363" t="s">
        <v>213</v>
      </c>
      <c r="B26" s="6" t="s">
        <v>443</v>
      </c>
      <c r="C26" s="902"/>
    </row>
    <row r="27" spans="1:3" ht="13.5" thickBot="1">
      <c r="A27" s="363" t="s">
        <v>214</v>
      </c>
      <c r="B27" s="117" t="s">
        <v>444</v>
      </c>
      <c r="C27" s="903"/>
    </row>
    <row r="28" spans="1:3" ht="26.25" thickBot="1">
      <c r="A28" s="344" t="s">
        <v>215</v>
      </c>
      <c r="B28" s="387" t="s">
        <v>354</v>
      </c>
      <c r="C28" s="755">
        <f>C21+C22</f>
        <v>0</v>
      </c>
    </row>
    <row r="29" spans="1:3" ht="13.5" thickBot="1">
      <c r="A29" s="382" t="s">
        <v>217</v>
      </c>
      <c r="B29" s="190"/>
      <c r="C29" s="757"/>
    </row>
    <row r="30" spans="1:3" ht="13.5" thickBot="1">
      <c r="A30" s="344" t="s">
        <v>218</v>
      </c>
      <c r="B30" s="160" t="s">
        <v>353</v>
      </c>
      <c r="C30" s="75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72"/>
  <sheetViews>
    <sheetView workbookViewId="0">
      <selection sqref="A1:E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>
      <c r="A1" s="1052" t="s">
        <v>678</v>
      </c>
      <c r="B1" s="1052"/>
      <c r="C1" s="1052"/>
      <c r="D1" s="1052"/>
      <c r="E1" s="1052"/>
      <c r="F1" s="1"/>
    </row>
    <row r="2" spans="1:6">
      <c r="A2" s="334"/>
      <c r="B2" s="334"/>
      <c r="C2" s="334"/>
      <c r="D2" s="334"/>
      <c r="E2" s="334"/>
      <c r="F2" s="1"/>
    </row>
    <row r="3" spans="1:6" ht="15.75">
      <c r="B3" s="1073" t="s">
        <v>593</v>
      </c>
      <c r="C3" s="1073"/>
      <c r="D3" s="1073"/>
      <c r="E3" s="1073"/>
      <c r="F3" s="1"/>
    </row>
    <row r="4" spans="1:6" ht="15.75">
      <c r="B4" s="18"/>
      <c r="C4" s="18"/>
      <c r="D4" s="18"/>
      <c r="E4" s="18"/>
      <c r="F4" s="1"/>
    </row>
    <row r="5" spans="1:6" ht="13.5" thickBot="1">
      <c r="B5" s="1"/>
      <c r="C5" s="36" t="s">
        <v>554</v>
      </c>
      <c r="D5" s="38"/>
      <c r="E5" s="38" t="s">
        <v>572</v>
      </c>
      <c r="F5" s="1"/>
    </row>
    <row r="6" spans="1:6" ht="39" customHeight="1" thickBot="1">
      <c r="A6" s="628" t="s">
        <v>192</v>
      </c>
      <c r="B6" s="629" t="s">
        <v>23</v>
      </c>
      <c r="C6" s="945" t="s">
        <v>599</v>
      </c>
      <c r="D6" s="946" t="s">
        <v>600</v>
      </c>
      <c r="E6" s="945" t="s">
        <v>601</v>
      </c>
      <c r="F6" s="338" t="s">
        <v>295</v>
      </c>
    </row>
    <row r="7" spans="1:6" ht="12" customHeight="1" thickBot="1">
      <c r="A7" s="471" t="s">
        <v>193</v>
      </c>
      <c r="B7" s="408" t="s">
        <v>194</v>
      </c>
      <c r="C7" s="630" t="s">
        <v>195</v>
      </c>
      <c r="D7" s="631" t="s">
        <v>196</v>
      </c>
      <c r="E7" s="341" t="s">
        <v>216</v>
      </c>
      <c r="F7" s="637" t="s">
        <v>196</v>
      </c>
    </row>
    <row r="8" spans="1:6" ht="15" customHeight="1" thickBot="1">
      <c r="A8" s="471" t="s">
        <v>197</v>
      </c>
      <c r="B8" s="632" t="s">
        <v>167</v>
      </c>
      <c r="C8" s="876">
        <v>1016000</v>
      </c>
      <c r="D8" s="876">
        <f>D14+D15</f>
        <v>1841500</v>
      </c>
      <c r="E8" s="876">
        <f>E14+E15</f>
        <v>15303500</v>
      </c>
      <c r="F8" s="877">
        <v>18161000</v>
      </c>
    </row>
    <row r="9" spans="1:6" ht="12" customHeight="1">
      <c r="A9" s="598" t="s">
        <v>198</v>
      </c>
      <c r="B9" s="238" t="s">
        <v>166</v>
      </c>
      <c r="C9" s="947">
        <v>1016000</v>
      </c>
      <c r="D9" s="947">
        <v>1841500</v>
      </c>
      <c r="E9" s="948">
        <v>15303500</v>
      </c>
      <c r="F9" s="949">
        <v>18161000</v>
      </c>
    </row>
    <row r="10" spans="1:6" ht="12.75" customHeight="1">
      <c r="A10" s="163" t="s">
        <v>199</v>
      </c>
      <c r="B10" s="124" t="s">
        <v>162</v>
      </c>
      <c r="C10" s="215"/>
      <c r="D10" s="215"/>
      <c r="E10" s="144"/>
      <c r="F10" s="635">
        <f>SUM(C10:E10)</f>
        <v>0</v>
      </c>
    </row>
    <row r="11" spans="1:6" ht="12.75" customHeight="1">
      <c r="A11" s="163" t="s">
        <v>200</v>
      </c>
      <c r="B11" s="117" t="s">
        <v>163</v>
      </c>
      <c r="C11" s="217"/>
      <c r="D11" s="217"/>
      <c r="E11" s="144"/>
      <c r="F11" s="635">
        <f>SUM(C11:E11)</f>
        <v>0</v>
      </c>
    </row>
    <row r="12" spans="1:6" ht="12.75" customHeight="1">
      <c r="A12" s="163" t="s">
        <v>201</v>
      </c>
      <c r="B12" s="117" t="s">
        <v>164</v>
      </c>
      <c r="C12" s="217"/>
      <c r="D12" s="217"/>
      <c r="E12" s="144"/>
      <c r="F12" s="635">
        <f>SUM(C12:E12)</f>
        <v>0</v>
      </c>
    </row>
    <row r="13" spans="1:6" s="15" customFormat="1" ht="12.75" customHeight="1" thickBot="1">
      <c r="A13" s="599" t="s">
        <v>202</v>
      </c>
      <c r="B13" s="239" t="s">
        <v>165</v>
      </c>
      <c r="C13" s="219"/>
      <c r="D13" s="636"/>
      <c r="E13" s="149"/>
      <c r="F13" s="635">
        <f>SUM(C13:E13)</f>
        <v>0</v>
      </c>
    </row>
    <row r="14" spans="1:6" ht="15" customHeight="1" thickBot="1">
      <c r="A14" s="471" t="s">
        <v>203</v>
      </c>
      <c r="B14" s="121" t="s">
        <v>30</v>
      </c>
      <c r="C14" s="875">
        <v>1016000</v>
      </c>
      <c r="D14" s="202">
        <v>1841500</v>
      </c>
      <c r="E14" s="701">
        <v>15303500</v>
      </c>
      <c r="F14" s="701">
        <v>18161000</v>
      </c>
    </row>
    <row r="15" spans="1:6" ht="16.5" customHeight="1" thickBot="1">
      <c r="A15" s="598" t="s">
        <v>204</v>
      </c>
      <c r="B15" s="120" t="s">
        <v>473</v>
      </c>
      <c r="C15" s="228">
        <f>C16+C21+C22+C23+C24+C25</f>
        <v>0</v>
      </c>
      <c r="D15" s="228">
        <f>D16+D21+D22+D23+D24+D25</f>
        <v>0</v>
      </c>
      <c r="E15" s="228">
        <f>E16+E21+E22+E23+E24+E25</f>
        <v>0</v>
      </c>
      <c r="F15" s="135">
        <f>F16+F21+F22+F23+F24+F25</f>
        <v>0</v>
      </c>
    </row>
    <row r="16" spans="1:6" ht="11.25" customHeight="1">
      <c r="A16" s="752" t="s">
        <v>205</v>
      </c>
      <c r="B16" s="775" t="s">
        <v>392</v>
      </c>
      <c r="C16" s="304">
        <f>C17+C18+C19+C20</f>
        <v>0</v>
      </c>
      <c r="D16" s="304">
        <f>D17+D18+D19+D20</f>
        <v>0</v>
      </c>
      <c r="E16" s="304">
        <f>E17+E18+E19+E20</f>
        <v>0</v>
      </c>
      <c r="F16" s="139">
        <f>F17+F18+F19+F20</f>
        <v>0</v>
      </c>
    </row>
    <row r="17" spans="1:6" ht="11.25" customHeight="1">
      <c r="A17" s="752" t="s">
        <v>206</v>
      </c>
      <c r="B17" s="792" t="s">
        <v>422</v>
      </c>
      <c r="C17" s="210"/>
      <c r="D17" s="210"/>
      <c r="E17" s="137"/>
      <c r="F17" s="137"/>
    </row>
    <row r="18" spans="1:6" ht="11.25" customHeight="1">
      <c r="A18" s="752" t="s">
        <v>207</v>
      </c>
      <c r="B18" s="793" t="s">
        <v>423</v>
      </c>
      <c r="C18" s="210"/>
      <c r="D18" s="210"/>
      <c r="E18" s="137"/>
      <c r="F18" s="137"/>
    </row>
    <row r="19" spans="1:6" ht="11.25" customHeight="1">
      <c r="A19" s="752" t="s">
        <v>208</v>
      </c>
      <c r="B19" s="793" t="s">
        <v>424</v>
      </c>
      <c r="C19" s="864"/>
      <c r="D19" s="864"/>
      <c r="E19" s="139"/>
      <c r="F19" s="139"/>
    </row>
    <row r="20" spans="1:6" ht="12.75" customHeight="1">
      <c r="A20" s="752" t="s">
        <v>209</v>
      </c>
      <c r="B20" s="790" t="s">
        <v>425</v>
      </c>
      <c r="C20" s="221"/>
      <c r="D20" s="204"/>
      <c r="E20" s="232"/>
      <c r="F20" s="232">
        <f>SUM(C20:E20)</f>
        <v>0</v>
      </c>
    </row>
    <row r="21" spans="1:6" ht="12.75" customHeight="1">
      <c r="A21" s="752" t="s">
        <v>210</v>
      </c>
      <c r="B21" s="243" t="s">
        <v>393</v>
      </c>
      <c r="C21" s="222"/>
      <c r="D21" s="203"/>
      <c r="E21" s="232"/>
      <c r="F21" s="232">
        <f>SUM(C21:E21)</f>
        <v>0</v>
      </c>
    </row>
    <row r="22" spans="1:6" ht="12.75" customHeight="1">
      <c r="A22" s="752" t="s">
        <v>211</v>
      </c>
      <c r="B22" s="776" t="s">
        <v>394</v>
      </c>
      <c r="C22" s="222"/>
      <c r="D22" s="203"/>
      <c r="E22" s="232"/>
      <c r="F22" s="232">
        <f>SUM(C22:E22)</f>
        <v>0</v>
      </c>
    </row>
    <row r="23" spans="1:6" s="15" customFormat="1" ht="12.75" customHeight="1">
      <c r="A23" s="752" t="s">
        <v>212</v>
      </c>
      <c r="B23" s="253" t="s">
        <v>395</v>
      </c>
      <c r="C23" s="223"/>
      <c r="D23" s="209"/>
      <c r="E23" s="232"/>
      <c r="F23" s="232">
        <f>SUM(C23:E23)</f>
        <v>0</v>
      </c>
    </row>
    <row r="24" spans="1:6" ht="15" customHeight="1">
      <c r="A24" s="752" t="s">
        <v>213</v>
      </c>
      <c r="B24" s="865" t="s">
        <v>396</v>
      </c>
      <c r="C24" s="866"/>
      <c r="D24" s="867"/>
      <c r="E24" s="136"/>
      <c r="F24" s="136">
        <f>SUM(C24:E24)</f>
        <v>0</v>
      </c>
    </row>
    <row r="25" spans="1:6" ht="15" customHeight="1" thickBot="1">
      <c r="A25" s="752" t="s">
        <v>214</v>
      </c>
      <c r="B25" s="868" t="s">
        <v>397</v>
      </c>
      <c r="C25" s="551"/>
      <c r="D25" s="615"/>
      <c r="E25" s="306"/>
      <c r="F25" s="306"/>
    </row>
    <row r="26" spans="1:6" ht="6.75" customHeight="1" thickBot="1">
      <c r="A26" s="471"/>
      <c r="B26" s="240"/>
      <c r="C26" s="219"/>
      <c r="D26" s="202"/>
      <c r="E26" s="141"/>
      <c r="F26" s="141"/>
    </row>
    <row r="27" spans="1:6" ht="15" customHeight="1" thickBot="1">
      <c r="A27" s="471" t="s">
        <v>211</v>
      </c>
      <c r="B27" s="214" t="s">
        <v>474</v>
      </c>
      <c r="C27" s="224">
        <f>C28+C33</f>
        <v>0</v>
      </c>
      <c r="D27" s="224">
        <f>D28+D33</f>
        <v>0</v>
      </c>
      <c r="E27" s="224">
        <f>E28+E33</f>
        <v>0</v>
      </c>
      <c r="F27" s="140">
        <f>F28+F33</f>
        <v>0</v>
      </c>
    </row>
    <row r="28" spans="1:6" ht="15" customHeight="1">
      <c r="A28" s="598" t="s">
        <v>212</v>
      </c>
      <c r="B28" s="120" t="s">
        <v>169</v>
      </c>
      <c r="C28" s="225">
        <f>SUM(C29:C32)</f>
        <v>0</v>
      </c>
      <c r="D28" s="225">
        <f>SUM(D29:D32)</f>
        <v>0</v>
      </c>
      <c r="E28" s="225">
        <f>SUM(E29:E32)</f>
        <v>0</v>
      </c>
      <c r="F28" s="233">
        <f>SUM(F29:F32)</f>
        <v>0</v>
      </c>
    </row>
    <row r="29" spans="1:6" ht="12.75" customHeight="1">
      <c r="A29" s="163" t="s">
        <v>213</v>
      </c>
      <c r="B29" s="117" t="s">
        <v>170</v>
      </c>
      <c r="C29" s="217"/>
      <c r="D29" s="29"/>
      <c r="E29" s="164"/>
      <c r="F29" s="232"/>
    </row>
    <row r="30" spans="1:6" ht="12.75" customHeight="1">
      <c r="A30" s="163" t="s">
        <v>214</v>
      </c>
      <c r="B30" s="241" t="s">
        <v>400</v>
      </c>
      <c r="C30" s="226"/>
      <c r="D30" s="206"/>
      <c r="E30" s="234"/>
      <c r="F30" s="232"/>
    </row>
    <row r="31" spans="1:6" ht="21.75" customHeight="1">
      <c r="A31" s="163" t="s">
        <v>215</v>
      </c>
      <c r="B31" s="604" t="s">
        <v>401</v>
      </c>
      <c r="C31" s="226"/>
      <c r="D31" s="206"/>
      <c r="E31" s="234"/>
      <c r="F31" s="232"/>
    </row>
    <row r="32" spans="1:6" ht="15" customHeight="1">
      <c r="A32" s="163" t="s">
        <v>217</v>
      </c>
      <c r="B32" s="167" t="s">
        <v>402</v>
      </c>
      <c r="C32" s="229"/>
      <c r="D32" s="791"/>
      <c r="E32" s="165"/>
      <c r="F32" s="136"/>
    </row>
    <row r="33" spans="1:7" ht="15" customHeight="1">
      <c r="A33" s="752" t="s">
        <v>218</v>
      </c>
      <c r="B33" s="120" t="s">
        <v>405</v>
      </c>
      <c r="C33" s="219">
        <f>SUM(C34:C39)</f>
        <v>0</v>
      </c>
      <c r="D33" s="219">
        <f>SUM(D34:D39)</f>
        <v>0</v>
      </c>
      <c r="E33" s="219">
        <f>SUM(E34:E39)</f>
        <v>0</v>
      </c>
      <c r="F33" s="133">
        <f>SUM(C33:E33)</f>
        <v>0</v>
      </c>
    </row>
    <row r="34" spans="1:7" ht="12.75" customHeight="1">
      <c r="A34" s="163" t="s">
        <v>219</v>
      </c>
      <c r="B34" s="605" t="s">
        <v>403</v>
      </c>
      <c r="C34" s="226"/>
      <c r="D34" s="211"/>
      <c r="E34" s="133"/>
      <c r="F34" s="232"/>
    </row>
    <row r="35" spans="1:7" ht="15" customHeight="1">
      <c r="A35" s="163" t="s">
        <v>220</v>
      </c>
      <c r="B35" s="779" t="s">
        <v>404</v>
      </c>
      <c r="C35" s="229"/>
      <c r="D35" s="212"/>
      <c r="E35" s="133"/>
      <c r="F35" s="232"/>
    </row>
    <row r="36" spans="1:7" ht="15" customHeight="1">
      <c r="A36" s="163" t="s">
        <v>221</v>
      </c>
      <c r="B36" s="781" t="s">
        <v>406</v>
      </c>
      <c r="C36" s="300"/>
      <c r="D36" s="211"/>
      <c r="E36" s="133"/>
      <c r="F36" s="232"/>
    </row>
    <row r="37" spans="1:7" ht="15" customHeight="1">
      <c r="A37" s="163" t="s">
        <v>222</v>
      </c>
      <c r="B37" s="117" t="s">
        <v>407</v>
      </c>
      <c r="C37" s="300"/>
      <c r="D37" s="782"/>
      <c r="E37" s="136">
        <f>'20-21.m.felh bev'!C9</f>
        <v>0</v>
      </c>
      <c r="F37" s="232">
        <f>SUM(C37:E37)</f>
        <v>0</v>
      </c>
    </row>
    <row r="38" spans="1:7" ht="15" customHeight="1">
      <c r="A38" s="163" t="s">
        <v>223</v>
      </c>
      <c r="B38" s="781" t="s">
        <v>408</v>
      </c>
      <c r="C38" s="300"/>
      <c r="D38" s="782"/>
      <c r="E38" s="133"/>
      <c r="F38" s="232"/>
    </row>
    <row r="39" spans="1:7" ht="15" customHeight="1">
      <c r="A39" s="163" t="s">
        <v>224</v>
      </c>
      <c r="B39" s="117" t="s">
        <v>409</v>
      </c>
      <c r="C39" s="300"/>
      <c r="D39" s="782"/>
      <c r="E39" s="133"/>
      <c r="F39" s="232"/>
    </row>
    <row r="40" spans="1:7" ht="6.75" customHeight="1" thickBot="1">
      <c r="A40" s="633"/>
      <c r="B40" s="240"/>
      <c r="C40" s="219"/>
      <c r="D40" s="207"/>
      <c r="E40" s="235"/>
      <c r="F40" s="235"/>
    </row>
    <row r="41" spans="1:7" ht="31.5" customHeight="1" thickBot="1">
      <c r="A41" s="471" t="s">
        <v>225</v>
      </c>
      <c r="B41" s="801" t="s">
        <v>476</v>
      </c>
      <c r="C41" s="224">
        <f>C8+C27</f>
        <v>1016000</v>
      </c>
      <c r="D41" s="224">
        <f>D8+D27</f>
        <v>1841500</v>
      </c>
      <c r="E41" s="224">
        <f>E8+E27</f>
        <v>15303500</v>
      </c>
      <c r="F41" s="140">
        <f>F8+F27</f>
        <v>18161000</v>
      </c>
      <c r="G41" s="75"/>
    </row>
    <row r="42" spans="1:7" s="15" customFormat="1" ht="3" customHeight="1" thickBot="1">
      <c r="A42" s="634"/>
      <c r="B42" s="123"/>
      <c r="C42" s="230"/>
      <c r="D42" s="205"/>
      <c r="E42" s="236"/>
      <c r="F42" s="236"/>
    </row>
    <row r="43" spans="1:7" ht="25.5" customHeight="1" thickBot="1">
      <c r="A43" s="161" t="s">
        <v>226</v>
      </c>
      <c r="B43" s="119" t="s">
        <v>411</v>
      </c>
      <c r="C43" s="638"/>
      <c r="D43" s="638"/>
      <c r="E43" s="638"/>
      <c r="F43" s="297"/>
    </row>
    <row r="44" spans="1:7" ht="12.75" customHeight="1">
      <c r="A44" s="598" t="s">
        <v>227</v>
      </c>
      <c r="B44" s="242" t="s">
        <v>172</v>
      </c>
      <c r="C44" s="137"/>
      <c r="D44" s="137"/>
      <c r="E44" s="137"/>
      <c r="F44" s="137"/>
    </row>
    <row r="45" spans="1:7" ht="12.75" customHeight="1">
      <c r="A45" s="163" t="s">
        <v>228</v>
      </c>
      <c r="B45" s="527" t="s">
        <v>413</v>
      </c>
      <c r="C45" s="137"/>
      <c r="D45" s="137">
        <v>350575</v>
      </c>
      <c r="E45" s="137"/>
      <c r="F45" s="232">
        <v>350575</v>
      </c>
    </row>
    <row r="46" spans="1:7" ht="12.75" customHeight="1">
      <c r="A46" s="163" t="s">
        <v>229</v>
      </c>
      <c r="B46" s="527" t="s">
        <v>414</v>
      </c>
      <c r="C46" s="137"/>
      <c r="D46" s="137"/>
      <c r="E46" s="137"/>
      <c r="F46" s="232"/>
    </row>
    <row r="47" spans="1:7" ht="15" customHeight="1">
      <c r="A47" s="163" t="s">
        <v>230</v>
      </c>
      <c r="B47" s="527" t="s">
        <v>412</v>
      </c>
      <c r="C47" s="232">
        <v>4596205</v>
      </c>
      <c r="D47" s="232"/>
      <c r="E47" s="232">
        <v>4200000</v>
      </c>
      <c r="F47" s="232">
        <f>SUM(C47:E47)</f>
        <v>8796205</v>
      </c>
    </row>
    <row r="48" spans="1:7">
      <c r="A48" s="163" t="s">
        <v>231</v>
      </c>
      <c r="B48" s="716" t="s">
        <v>418</v>
      </c>
      <c r="C48" s="164"/>
      <c r="D48" s="164"/>
      <c r="E48" s="164"/>
      <c r="F48" s="232"/>
    </row>
    <row r="49" spans="1:6">
      <c r="A49" s="163" t="s">
        <v>232</v>
      </c>
      <c r="B49" s="717" t="s">
        <v>417</v>
      </c>
      <c r="C49" s="165"/>
      <c r="D49" s="165"/>
      <c r="E49" s="165"/>
      <c r="F49" s="136"/>
    </row>
    <row r="50" spans="1:6" ht="15" customHeight="1">
      <c r="A50" s="163" t="s">
        <v>233</v>
      </c>
      <c r="B50" s="718" t="s">
        <v>415</v>
      </c>
      <c r="C50" s="220"/>
      <c r="D50" s="137"/>
      <c r="E50" s="137"/>
      <c r="F50" s="137"/>
    </row>
    <row r="51" spans="1:6" ht="13.5" thickBot="1">
      <c r="A51" s="163" t="s">
        <v>234</v>
      </c>
      <c r="B51" s="870" t="s">
        <v>416</v>
      </c>
      <c r="C51" s="277"/>
      <c r="D51" s="869"/>
      <c r="E51" s="306"/>
      <c r="F51" s="306"/>
    </row>
    <row r="52" spans="1:6" ht="13.5" thickBot="1">
      <c r="A52" s="633" t="s">
        <v>235</v>
      </c>
      <c r="B52" s="871" t="s">
        <v>420</v>
      </c>
      <c r="C52" s="872">
        <f>SUM(C44:C51)</f>
        <v>4596205</v>
      </c>
      <c r="D52" s="93">
        <f>SUM(D44:D51)</f>
        <v>350575</v>
      </c>
      <c r="E52" s="93">
        <f>SUM(E44:E51)</f>
        <v>4200000</v>
      </c>
      <c r="F52" s="789">
        <f>SUM(F44:F51)</f>
        <v>9146780</v>
      </c>
    </row>
    <row r="53" spans="1:6" ht="4.5" customHeight="1" thickBot="1">
      <c r="A53" s="471"/>
      <c r="B53" s="874"/>
      <c r="C53" s="873"/>
      <c r="D53" s="704"/>
      <c r="E53" s="140"/>
      <c r="F53" s="140"/>
    </row>
    <row r="54" spans="1:6" ht="19.5" customHeight="1" thickBot="1">
      <c r="A54" s="471" t="s">
        <v>236</v>
      </c>
      <c r="B54" s="783" t="s">
        <v>419</v>
      </c>
      <c r="C54" s="93">
        <f>C41+C52</f>
        <v>5612205</v>
      </c>
      <c r="D54" s="93">
        <f>D41+D52</f>
        <v>2192075</v>
      </c>
      <c r="E54" s="93">
        <f>E41+E52</f>
        <v>19503500</v>
      </c>
      <c r="F54" s="93">
        <f>F41+F52</f>
        <v>27307780</v>
      </c>
    </row>
    <row r="55" spans="1:6" ht="14.25" customHeight="1"/>
    <row r="56" spans="1:6" ht="13.5" customHeight="1"/>
    <row r="57" spans="1:6" ht="16.5" customHeight="1"/>
    <row r="58" spans="1:6" ht="12.75" customHeight="1"/>
    <row r="59" spans="1:6" ht="38.25" customHeight="1"/>
    <row r="60" spans="1:6" ht="12" customHeight="1"/>
    <row r="61" spans="1:6" ht="12" customHeight="1"/>
    <row r="62" spans="1:6" ht="11.25" customHeight="1"/>
    <row r="63" spans="1:6" ht="12" customHeight="1"/>
    <row r="64" spans="1:6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B1" sqref="B1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334"/>
      <c r="B1" s="1034" t="s">
        <v>679</v>
      </c>
      <c r="C1" s="334"/>
      <c r="D1" s="334"/>
      <c r="E1" s="334"/>
    </row>
    <row r="2" spans="1:5">
      <c r="B2" s="1"/>
      <c r="C2" s="36"/>
    </row>
    <row r="3" spans="1:5">
      <c r="B3" s="1"/>
      <c r="C3" s="36"/>
    </row>
    <row r="4" spans="1:5" ht="15.75">
      <c r="B4" s="1087" t="s">
        <v>31</v>
      </c>
      <c r="C4" s="1087"/>
    </row>
    <row r="5" spans="1:5" ht="15.75">
      <c r="B5" s="1087" t="s">
        <v>32</v>
      </c>
      <c r="C5" s="1087"/>
    </row>
    <row r="6" spans="1:5" ht="15.75">
      <c r="B6" s="1087" t="s">
        <v>276</v>
      </c>
      <c r="C6" s="1087"/>
    </row>
    <row r="7" spans="1:5" ht="15.75">
      <c r="B7" s="170"/>
      <c r="C7" s="170"/>
    </row>
    <row r="8" spans="1:5">
      <c r="B8" s="1"/>
      <c r="C8" s="38" t="s">
        <v>582</v>
      </c>
    </row>
    <row r="9" spans="1:5" ht="13.5" thickBot="1">
      <c r="B9" s="1"/>
      <c r="C9" s="38"/>
    </row>
    <row r="10" spans="1:5" ht="26.25" thickBot="1">
      <c r="A10" s="378" t="s">
        <v>192</v>
      </c>
      <c r="B10" s="424" t="s">
        <v>33</v>
      </c>
      <c r="C10" s="425" t="s">
        <v>580</v>
      </c>
    </row>
    <row r="11" spans="1:5" ht="13.5" thickBot="1">
      <c r="A11" s="421" t="s">
        <v>193</v>
      </c>
      <c r="B11" s="400" t="s">
        <v>194</v>
      </c>
      <c r="C11" s="404" t="s">
        <v>195</v>
      </c>
    </row>
    <row r="12" spans="1:5" ht="16.5" thickBot="1">
      <c r="A12" s="353"/>
      <c r="B12" s="668" t="s">
        <v>17</v>
      </c>
      <c r="C12" s="664"/>
    </row>
    <row r="13" spans="1:5" ht="15.75">
      <c r="A13" s="661" t="s">
        <v>197</v>
      </c>
      <c r="B13" s="669" t="s">
        <v>605</v>
      </c>
      <c r="C13" s="665">
        <v>15000000</v>
      </c>
    </row>
    <row r="14" spans="1:5" ht="15.75">
      <c r="A14" s="662" t="s">
        <v>198</v>
      </c>
      <c r="B14" s="670"/>
      <c r="C14" s="665"/>
    </row>
    <row r="15" spans="1:5" ht="15.75">
      <c r="A15" s="662" t="s">
        <v>199</v>
      </c>
      <c r="B15" s="669"/>
      <c r="C15" s="666"/>
    </row>
    <row r="16" spans="1:5" ht="15.75">
      <c r="A16" s="662" t="s">
        <v>200</v>
      </c>
      <c r="B16" s="696"/>
      <c r="C16" s="665"/>
    </row>
    <row r="17" spans="1:3" ht="15.75">
      <c r="A17" s="663" t="s">
        <v>201</v>
      </c>
      <c r="B17" s="695"/>
      <c r="C17" s="664"/>
    </row>
    <row r="18" spans="1:3" s="7" customFormat="1" ht="16.5" thickBot="1">
      <c r="A18" s="663" t="s">
        <v>202</v>
      </c>
      <c r="B18" s="669"/>
      <c r="C18" s="672"/>
    </row>
    <row r="19" spans="1:3" s="7" customFormat="1" ht="16.5" thickBot="1">
      <c r="A19" s="353" t="s">
        <v>203</v>
      </c>
      <c r="B19" s="671"/>
      <c r="C19" s="667"/>
    </row>
    <row r="20" spans="1:3" ht="16.5" thickBot="1">
      <c r="A20" s="344" t="s">
        <v>204</v>
      </c>
      <c r="B20" s="429" t="s">
        <v>14</v>
      </c>
      <c r="C20" s="426">
        <f>C13+C14+C15+C16+C17+C18+C19</f>
        <v>15000000</v>
      </c>
    </row>
    <row r="21" spans="1:3" ht="15.75">
      <c r="B21" s="40"/>
      <c r="C21" s="41"/>
    </row>
    <row r="22" spans="1:3" ht="15.75">
      <c r="B22" s="40"/>
      <c r="C22" s="41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sqref="A1:C1"/>
    </sheetView>
  </sheetViews>
  <sheetFormatPr defaultRowHeight="12.75"/>
  <cols>
    <col min="1" max="1" width="5.5703125" customWidth="1"/>
    <col min="2" max="2" width="61" customWidth="1"/>
    <col min="3" max="3" width="18.28515625" customWidth="1"/>
  </cols>
  <sheetData>
    <row r="1" spans="1:5">
      <c r="A1" s="1052" t="s">
        <v>680</v>
      </c>
      <c r="B1" s="1052"/>
      <c r="C1" s="1052"/>
      <c r="D1" s="334"/>
      <c r="E1" s="334"/>
    </row>
    <row r="2" spans="1:5">
      <c r="A2" s="334"/>
      <c r="B2" s="334"/>
      <c r="C2" s="334"/>
      <c r="D2" s="334"/>
      <c r="E2" s="334"/>
    </row>
    <row r="3" spans="1:5" ht="15.75">
      <c r="B3" s="1087" t="s">
        <v>34</v>
      </c>
      <c r="C3" s="1087"/>
    </row>
    <row r="4" spans="1:5" ht="15.75">
      <c r="B4" s="1087" t="s">
        <v>35</v>
      </c>
      <c r="C4" s="1087"/>
    </row>
    <row r="5" spans="1:5" ht="15.75">
      <c r="B5" s="1087" t="s">
        <v>276</v>
      </c>
      <c r="C5" s="1087"/>
    </row>
    <row r="6" spans="1:5" ht="15.75">
      <c r="B6" s="702"/>
      <c r="C6" s="702"/>
    </row>
    <row r="7" spans="1:5" ht="13.5" thickBot="1">
      <c r="B7" s="36"/>
      <c r="C7" s="38" t="s">
        <v>572</v>
      </c>
    </row>
    <row r="8" spans="1:5" ht="26.25" thickBot="1">
      <c r="A8" s="378" t="s">
        <v>192</v>
      </c>
      <c r="B8" s="431" t="s">
        <v>36</v>
      </c>
      <c r="C8" s="432" t="s">
        <v>581</v>
      </c>
    </row>
    <row r="9" spans="1:5" ht="13.5" thickBot="1">
      <c r="A9" s="421" t="s">
        <v>193</v>
      </c>
      <c r="B9" s="400" t="s">
        <v>194</v>
      </c>
      <c r="C9" s="404" t="s">
        <v>195</v>
      </c>
    </row>
    <row r="10" spans="1:5" ht="12.75" customHeight="1" thickBot="1">
      <c r="A10" s="344"/>
      <c r="B10" s="171" t="s">
        <v>17</v>
      </c>
      <c r="C10" s="433"/>
    </row>
    <row r="11" spans="1:5" ht="12.75" customHeight="1">
      <c r="A11" s="803" t="s">
        <v>197</v>
      </c>
      <c r="B11" s="172" t="s">
        <v>645</v>
      </c>
      <c r="C11" s="434">
        <v>69798761</v>
      </c>
    </row>
    <row r="12" spans="1:5" ht="12.75" customHeight="1">
      <c r="A12" s="803" t="s">
        <v>198</v>
      </c>
      <c r="B12" s="172" t="s">
        <v>646</v>
      </c>
      <c r="C12" s="434">
        <v>2206000</v>
      </c>
    </row>
    <row r="13" spans="1:5" ht="12.75" customHeight="1">
      <c r="A13" s="803" t="s">
        <v>199</v>
      </c>
      <c r="B13" s="172" t="s">
        <v>647</v>
      </c>
      <c r="C13" s="434">
        <v>300000</v>
      </c>
    </row>
    <row r="14" spans="1:5" ht="12.75" customHeight="1">
      <c r="A14" s="803" t="s">
        <v>200</v>
      </c>
      <c r="B14" s="172" t="s">
        <v>648</v>
      </c>
      <c r="C14" s="434">
        <v>53761</v>
      </c>
    </row>
    <row r="15" spans="1:5" ht="12.75" customHeight="1">
      <c r="A15" s="803" t="s">
        <v>201</v>
      </c>
      <c r="B15" s="172"/>
      <c r="C15" s="434"/>
    </row>
    <row r="16" spans="1:5" ht="12.75" customHeight="1">
      <c r="A16" s="803" t="s">
        <v>202</v>
      </c>
      <c r="B16" s="172"/>
      <c r="C16" s="434"/>
    </row>
    <row r="17" spans="1:11" ht="12.75" customHeight="1">
      <c r="A17" s="803" t="s">
        <v>203</v>
      </c>
      <c r="B17" s="172"/>
      <c r="C17" s="434"/>
    </row>
    <row r="18" spans="1:11" ht="12.75" customHeight="1">
      <c r="A18" s="803" t="s">
        <v>204</v>
      </c>
      <c r="B18" s="172"/>
      <c r="C18" s="434"/>
    </row>
    <row r="19" spans="1:11" ht="12.75" customHeight="1">
      <c r="A19" s="803" t="s">
        <v>205</v>
      </c>
      <c r="B19" s="172"/>
      <c r="C19" s="434"/>
    </row>
    <row r="20" spans="1:11" ht="12.75" customHeight="1" thickBot="1">
      <c r="A20" s="422">
        <v>10</v>
      </c>
      <c r="B20" s="172"/>
      <c r="C20" s="434"/>
    </row>
    <row r="21" spans="1:11" ht="12.75" customHeight="1" thickBot="1">
      <c r="A21" s="344"/>
      <c r="B21" s="359" t="s">
        <v>24</v>
      </c>
      <c r="C21" s="435">
        <f>SUM(C11:C20)</f>
        <v>72358522</v>
      </c>
    </row>
    <row r="22" spans="1:11">
      <c r="A22" s="1088"/>
      <c r="B22" s="1074"/>
      <c r="C22" s="1074"/>
    </row>
    <row r="23" spans="1:11">
      <c r="A23" s="1"/>
      <c r="B23" s="1"/>
      <c r="K23" s="307"/>
    </row>
    <row r="24" spans="1:11">
      <c r="B24" s="1"/>
      <c r="C24" s="1"/>
      <c r="K24" s="307"/>
    </row>
    <row r="25" spans="1:11">
      <c r="B25" s="1"/>
      <c r="C25" s="1"/>
      <c r="K25" s="307"/>
    </row>
    <row r="26" spans="1:11">
      <c r="B26" s="1"/>
      <c r="C26" s="1"/>
      <c r="K26" s="307"/>
    </row>
    <row r="27" spans="1:11">
      <c r="B27" s="1"/>
      <c r="C27" s="1"/>
      <c r="K27" s="307"/>
    </row>
    <row r="28" spans="1:11">
      <c r="B28" s="1"/>
      <c r="C28" s="1"/>
      <c r="K28" s="307"/>
    </row>
    <row r="29" spans="1:11">
      <c r="H29" s="307"/>
    </row>
    <row r="30" spans="1:11">
      <c r="H30" s="307"/>
    </row>
    <row r="31" spans="1:11">
      <c r="G31" s="307"/>
    </row>
    <row r="32" spans="1:11">
      <c r="G32" s="307"/>
    </row>
    <row r="33" spans="2:8">
      <c r="H33" s="307"/>
    </row>
    <row r="34" spans="2:8">
      <c r="H34" s="307"/>
    </row>
    <row r="35" spans="2:8">
      <c r="H35" s="307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1"/>
  <sheetViews>
    <sheetView workbookViewId="0">
      <selection activeCell="F5" sqref="F4:F5"/>
    </sheetView>
  </sheetViews>
  <sheetFormatPr defaultRowHeight="12.75"/>
  <cols>
    <col min="1" max="1" width="4.85546875" customWidth="1"/>
    <col min="2" max="2" width="55.5703125" customWidth="1"/>
    <col min="3" max="3" width="12.7109375" customWidth="1"/>
    <col min="4" max="4" width="13" customWidth="1"/>
  </cols>
  <sheetData>
    <row r="1" spans="1:5">
      <c r="A1" s="1052" t="s">
        <v>681</v>
      </c>
      <c r="B1" s="1052"/>
      <c r="C1" s="1052"/>
      <c r="D1" s="334"/>
      <c r="E1" s="334"/>
    </row>
    <row r="2" spans="1:5">
      <c r="A2" s="334"/>
      <c r="B2" s="334"/>
      <c r="C2" s="334"/>
      <c r="D2" s="334"/>
      <c r="E2" s="334"/>
    </row>
    <row r="3" spans="1:5" ht="15.75">
      <c r="B3" s="1087" t="s">
        <v>363</v>
      </c>
      <c r="C3" s="1087"/>
    </row>
    <row r="4" spans="1:5" ht="15.75">
      <c r="B4" s="1087" t="s">
        <v>276</v>
      </c>
      <c r="C4" s="1087"/>
    </row>
    <row r="5" spans="1:5" ht="15.75">
      <c r="B5" s="170"/>
      <c r="C5" s="170"/>
    </row>
    <row r="6" spans="1:5" ht="13.5" thickBot="1">
      <c r="B6" s="1"/>
      <c r="C6" s="38" t="s">
        <v>572</v>
      </c>
    </row>
    <row r="7" spans="1:5" ht="32.25" thickBot="1">
      <c r="A7" s="378" t="s">
        <v>192</v>
      </c>
      <c r="B7" s="424" t="s">
        <v>37</v>
      </c>
      <c r="C7" s="1020" t="s">
        <v>594</v>
      </c>
      <c r="D7" s="1017" t="s">
        <v>637</v>
      </c>
    </row>
    <row r="8" spans="1:5" ht="13.5" thickBot="1">
      <c r="A8" s="381" t="s">
        <v>193</v>
      </c>
      <c r="B8" s="400" t="s">
        <v>194</v>
      </c>
      <c r="C8" s="1021" t="s">
        <v>195</v>
      </c>
      <c r="D8" s="1016"/>
    </row>
    <row r="9" spans="1:5" ht="16.5" thickBot="1">
      <c r="A9" s="344" t="s">
        <v>197</v>
      </c>
      <c r="B9" s="173" t="s">
        <v>356</v>
      </c>
      <c r="C9" s="1022"/>
      <c r="D9" s="1016"/>
    </row>
    <row r="10" spans="1:5" ht="15.75">
      <c r="A10" s="384" t="s">
        <v>198</v>
      </c>
      <c r="B10" s="174" t="s">
        <v>358</v>
      </c>
      <c r="C10" s="1023"/>
      <c r="D10" s="1016"/>
    </row>
    <row r="11" spans="1:5" ht="15.75">
      <c r="A11" s="379" t="s">
        <v>199</v>
      </c>
      <c r="B11" s="175" t="s">
        <v>359</v>
      </c>
      <c r="C11" s="1024"/>
      <c r="D11" s="1016"/>
    </row>
    <row r="12" spans="1:5" ht="15.75">
      <c r="A12" s="379" t="s">
        <v>200</v>
      </c>
      <c r="B12" s="176" t="s">
        <v>499</v>
      </c>
      <c r="C12" s="1025"/>
      <c r="D12" s="1016"/>
    </row>
    <row r="13" spans="1:5" ht="15.75">
      <c r="A13" s="379" t="s">
        <v>201</v>
      </c>
      <c r="B13" s="175" t="s">
        <v>500</v>
      </c>
      <c r="C13" s="1024"/>
      <c r="D13" s="1016"/>
    </row>
    <row r="14" spans="1:5" ht="15.75">
      <c r="A14" s="379" t="s">
        <v>202</v>
      </c>
      <c r="B14" s="177" t="s">
        <v>505</v>
      </c>
      <c r="C14" s="1025"/>
      <c r="D14" s="1016"/>
    </row>
    <row r="15" spans="1:5" ht="15.75">
      <c r="A15" s="379" t="s">
        <v>203</v>
      </c>
      <c r="B15" s="175" t="s">
        <v>501</v>
      </c>
      <c r="C15" s="1024"/>
      <c r="D15" s="1016"/>
    </row>
    <row r="16" spans="1:5" ht="15.75">
      <c r="A16" s="379" t="s">
        <v>204</v>
      </c>
      <c r="B16" s="178" t="s">
        <v>502</v>
      </c>
      <c r="C16" s="1026"/>
      <c r="D16" s="1016"/>
    </row>
    <row r="17" spans="1:4" ht="16.5" thickBot="1">
      <c r="A17" s="379" t="s">
        <v>205</v>
      </c>
      <c r="B17" s="767" t="s">
        <v>503</v>
      </c>
      <c r="C17" s="1027">
        <v>4231494</v>
      </c>
      <c r="D17" s="1018"/>
    </row>
    <row r="18" spans="1:4" ht="26.25" customHeight="1" thickBot="1">
      <c r="A18" s="344" t="s">
        <v>206</v>
      </c>
      <c r="B18" s="436" t="s">
        <v>364</v>
      </c>
      <c r="C18" s="1028">
        <f>SUM(C10:C17)</f>
        <v>4231494</v>
      </c>
      <c r="D18" s="1018">
        <v>2023343</v>
      </c>
    </row>
    <row r="19" spans="1:4" ht="15.75">
      <c r="A19" s="375"/>
      <c r="B19" s="178"/>
      <c r="C19" s="1029"/>
      <c r="D19" s="1016"/>
    </row>
    <row r="20" spans="1:4" ht="15.75">
      <c r="A20" s="361" t="s">
        <v>207</v>
      </c>
      <c r="B20" s="179" t="s">
        <v>357</v>
      </c>
      <c r="C20" s="1030">
        <v>15000000</v>
      </c>
      <c r="D20" s="1018">
        <v>15000000</v>
      </c>
    </row>
    <row r="21" spans="1:4" ht="15.75">
      <c r="A21" s="361" t="s">
        <v>208</v>
      </c>
      <c r="B21" s="175" t="s">
        <v>595</v>
      </c>
      <c r="C21" s="1024">
        <v>15000000</v>
      </c>
      <c r="D21" s="1018">
        <v>15000000</v>
      </c>
    </row>
    <row r="22" spans="1:4" ht="15.75">
      <c r="A22" s="361" t="s">
        <v>209</v>
      </c>
      <c r="B22" s="175" t="s">
        <v>360</v>
      </c>
      <c r="C22" s="1024"/>
      <c r="D22" s="1016"/>
    </row>
    <row r="23" spans="1:4" ht="15.75">
      <c r="A23" s="361" t="s">
        <v>210</v>
      </c>
      <c r="B23" s="175" t="s">
        <v>361</v>
      </c>
      <c r="C23" s="1024"/>
      <c r="D23" s="1016"/>
    </row>
    <row r="24" spans="1:4" ht="15.75">
      <c r="A24" s="361" t="s">
        <v>211</v>
      </c>
      <c r="B24" s="175" t="s">
        <v>362</v>
      </c>
      <c r="C24" s="1024"/>
      <c r="D24" s="1016"/>
    </row>
    <row r="25" spans="1:4" ht="15.75">
      <c r="A25" s="361" t="s">
        <v>213</v>
      </c>
      <c r="B25" s="640" t="s">
        <v>504</v>
      </c>
      <c r="C25" s="1031"/>
      <c r="D25" s="1016"/>
    </row>
    <row r="26" spans="1:4" ht="15.75">
      <c r="A26" s="361" t="s">
        <v>214</v>
      </c>
      <c r="B26" s="904" t="s">
        <v>506</v>
      </c>
      <c r="C26" s="1031"/>
      <c r="D26" s="1016"/>
    </row>
    <row r="27" spans="1:4" ht="15.75">
      <c r="A27" s="361" t="s">
        <v>215</v>
      </c>
      <c r="B27" s="904" t="s">
        <v>507</v>
      </c>
      <c r="C27" s="1031"/>
      <c r="D27" s="1016"/>
    </row>
    <row r="28" spans="1:4" ht="15.75">
      <c r="A28" s="361" t="s">
        <v>217</v>
      </c>
      <c r="B28" s="640"/>
      <c r="C28" s="1031"/>
      <c r="D28" s="1016"/>
    </row>
    <row r="29" spans="1:4" ht="15.75">
      <c r="A29" s="361" t="s">
        <v>218</v>
      </c>
      <c r="B29" s="640"/>
      <c r="C29" s="1031"/>
      <c r="D29" s="1016"/>
    </row>
    <row r="30" spans="1:4" ht="18" customHeight="1">
      <c r="A30" s="361" t="s">
        <v>219</v>
      </c>
      <c r="B30" s="640"/>
      <c r="C30" s="1031"/>
      <c r="D30" s="1016"/>
    </row>
    <row r="31" spans="1:4" ht="16.5" customHeight="1" thickBot="1">
      <c r="A31" s="363" t="s">
        <v>222</v>
      </c>
      <c r="B31" s="176"/>
      <c r="C31" s="1027"/>
      <c r="D31" s="1016"/>
    </row>
    <row r="32" spans="1:4" ht="16.5" thickBot="1">
      <c r="A32" s="344" t="s">
        <v>223</v>
      </c>
      <c r="B32" s="676" t="s">
        <v>365</v>
      </c>
      <c r="C32" s="1032">
        <f>SUM(C21:C31)</f>
        <v>15000000</v>
      </c>
      <c r="D32" s="1018">
        <v>15000000</v>
      </c>
    </row>
    <row r="33" spans="1:4" ht="16.5" thickBot="1">
      <c r="A33" s="382" t="s">
        <v>224</v>
      </c>
      <c r="B33" s="105"/>
      <c r="C33" s="1032"/>
      <c r="D33" s="1016"/>
    </row>
    <row r="34" spans="1:4" ht="16.5" thickBot="1">
      <c r="A34" s="344" t="s">
        <v>225</v>
      </c>
      <c r="B34" s="905" t="s">
        <v>366</v>
      </c>
      <c r="C34" s="1033">
        <f>C18+C32</f>
        <v>19231494</v>
      </c>
      <c r="D34" s="1018">
        <v>17023343</v>
      </c>
    </row>
    <row r="35" spans="1:4">
      <c r="A35" s="1"/>
      <c r="B35" s="1"/>
    </row>
    <row r="36" spans="1:4">
      <c r="A36" s="1"/>
      <c r="B36" s="1"/>
    </row>
    <row r="37" spans="1:4">
      <c r="A37" s="1"/>
      <c r="B37" s="1"/>
    </row>
    <row r="38" spans="1:4">
      <c r="B38" s="1"/>
      <c r="C38" s="1"/>
    </row>
    <row r="39" spans="1:4">
      <c r="B39" s="1"/>
      <c r="C39" s="1"/>
    </row>
    <row r="40" spans="1:4">
      <c r="B40" s="1"/>
      <c r="C40" s="1"/>
    </row>
    <row r="41" spans="1:4" ht="15.75">
      <c r="B41" s="348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B1" sqref="B1"/>
    </sheetView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334"/>
      <c r="B1" s="1034" t="s">
        <v>683</v>
      </c>
      <c r="C1" s="334"/>
      <c r="D1" s="334"/>
      <c r="E1" s="334"/>
    </row>
    <row r="2" spans="1:5">
      <c r="B2" s="1"/>
      <c r="C2" s="1"/>
    </row>
    <row r="3" spans="1:5" ht="15.75">
      <c r="B3" s="1087" t="s">
        <v>518</v>
      </c>
      <c r="C3" s="1087"/>
    </row>
    <row r="4" spans="1:5" ht="15.75">
      <c r="B4" s="170"/>
      <c r="C4" s="170"/>
    </row>
    <row r="5" spans="1:5" ht="15.75">
      <c r="B5" s="170"/>
      <c r="C5" s="170"/>
    </row>
    <row r="6" spans="1:5" ht="13.5" thickBot="1">
      <c r="B6" s="1"/>
      <c r="C6" s="1"/>
    </row>
    <row r="7" spans="1:5" ht="26.25" thickBot="1">
      <c r="A7" s="378" t="s">
        <v>192</v>
      </c>
      <c r="B7" s="431" t="s">
        <v>519</v>
      </c>
      <c r="C7" s="437" t="s">
        <v>39</v>
      </c>
    </row>
    <row r="8" spans="1:5" ht="13.5" thickBot="1">
      <c r="A8" s="381" t="s">
        <v>193</v>
      </c>
      <c r="B8" s="400" t="s">
        <v>194</v>
      </c>
      <c r="C8" s="404" t="s">
        <v>195</v>
      </c>
    </row>
    <row r="9" spans="1:5" ht="15.75">
      <c r="A9" s="428" t="s">
        <v>197</v>
      </c>
      <c r="B9" s="180" t="s">
        <v>520</v>
      </c>
      <c r="C9" s="438">
        <v>2</v>
      </c>
    </row>
    <row r="10" spans="1:5" ht="15.75">
      <c r="A10" s="384" t="s">
        <v>198</v>
      </c>
      <c r="B10" s="180" t="s">
        <v>521</v>
      </c>
      <c r="C10" s="438">
        <v>1</v>
      </c>
    </row>
    <row r="11" spans="1:5" ht="15.75">
      <c r="A11" s="379" t="s">
        <v>199</v>
      </c>
      <c r="B11" s="180" t="s">
        <v>522</v>
      </c>
      <c r="C11" s="438">
        <v>1</v>
      </c>
    </row>
    <row r="12" spans="1:5" ht="15.75">
      <c r="A12" s="379" t="s">
        <v>200</v>
      </c>
      <c r="B12" s="180" t="s">
        <v>523</v>
      </c>
      <c r="C12" s="438">
        <v>1</v>
      </c>
    </row>
    <row r="13" spans="1:5" ht="15.75">
      <c r="A13" s="379" t="s">
        <v>201</v>
      </c>
      <c r="B13" s="180" t="s">
        <v>524</v>
      </c>
      <c r="C13" s="438">
        <v>1</v>
      </c>
    </row>
    <row r="14" spans="1:5" ht="15.75">
      <c r="A14" s="361" t="s">
        <v>202</v>
      </c>
      <c r="B14" s="180" t="s">
        <v>513</v>
      </c>
      <c r="C14" s="438">
        <v>1</v>
      </c>
    </row>
    <row r="15" spans="1:5" ht="16.5" thickBot="1">
      <c r="A15" s="363" t="s">
        <v>203</v>
      </c>
      <c r="B15" s="180" t="s">
        <v>514</v>
      </c>
      <c r="C15" s="438">
        <v>1</v>
      </c>
    </row>
    <row r="16" spans="1:5" ht="16.5" thickBot="1">
      <c r="A16" s="344" t="s">
        <v>204</v>
      </c>
      <c r="B16" s="440" t="s">
        <v>40</v>
      </c>
      <c r="C16" s="441">
        <f>SUM(C9:C15)</f>
        <v>8</v>
      </c>
    </row>
    <row r="17" spans="1:5" ht="15.75">
      <c r="B17" s="32"/>
      <c r="C17" s="181"/>
    </row>
    <row r="18" spans="1:5" ht="15.75">
      <c r="B18" s="32"/>
      <c r="C18" s="181"/>
    </row>
    <row r="19" spans="1:5">
      <c r="B19" s="1"/>
      <c r="C19" s="1"/>
    </row>
    <row r="20" spans="1:5">
      <c r="B20" s="1"/>
      <c r="C20" s="1"/>
    </row>
    <row r="21" spans="1:5">
      <c r="A21" s="954"/>
      <c r="B21" s="1034" t="s">
        <v>682</v>
      </c>
      <c r="C21" s="334"/>
      <c r="D21" s="334"/>
      <c r="E21" s="334"/>
    </row>
    <row r="22" spans="1:5">
      <c r="B22" s="1"/>
      <c r="C22" s="1"/>
    </row>
    <row r="23" spans="1:5" ht="15.75">
      <c r="B23" s="1087" t="s">
        <v>145</v>
      </c>
      <c r="C23" s="1087"/>
    </row>
    <row r="24" spans="1:5" ht="15.75">
      <c r="B24" s="170"/>
      <c r="C24" s="170"/>
    </row>
    <row r="25" spans="1:5" ht="15.75">
      <c r="B25" s="170"/>
      <c r="C25" s="170"/>
    </row>
    <row r="26" spans="1:5" ht="13.5" thickBot="1">
      <c r="B26" s="1"/>
      <c r="C26" s="1"/>
    </row>
    <row r="27" spans="1:5" ht="26.25" thickBot="1">
      <c r="A27" s="378" t="s">
        <v>192</v>
      </c>
      <c r="B27" s="431" t="s">
        <v>38</v>
      </c>
      <c r="C27" s="437" t="s">
        <v>39</v>
      </c>
    </row>
    <row r="28" spans="1:5" ht="13.5" thickBot="1">
      <c r="A28" s="381" t="s">
        <v>193</v>
      </c>
      <c r="B28" s="400" t="s">
        <v>194</v>
      </c>
      <c r="C28" s="404" t="s">
        <v>195</v>
      </c>
    </row>
    <row r="29" spans="1:5" ht="15.75">
      <c r="A29" s="428" t="s">
        <v>197</v>
      </c>
      <c r="B29" s="180" t="s">
        <v>472</v>
      </c>
      <c r="C29" s="438">
        <v>12</v>
      </c>
    </row>
    <row r="30" spans="1:5" ht="15.75">
      <c r="A30" s="361" t="s">
        <v>198</v>
      </c>
      <c r="B30" s="180"/>
      <c r="C30" s="439"/>
    </row>
    <row r="31" spans="1:5" ht="15.75">
      <c r="A31" s="361" t="s">
        <v>199</v>
      </c>
      <c r="B31" s="180"/>
      <c r="C31" s="439"/>
    </row>
    <row r="32" spans="1:5" ht="15.75">
      <c r="A32" s="361" t="s">
        <v>200</v>
      </c>
      <c r="B32" s="180"/>
      <c r="C32" s="439"/>
    </row>
    <row r="33" spans="1:3" ht="15.75">
      <c r="A33" s="361" t="s">
        <v>201</v>
      </c>
      <c r="B33" s="180"/>
      <c r="C33" s="439"/>
    </row>
    <row r="34" spans="1:3" ht="16.5" thickBot="1">
      <c r="A34" s="367" t="s">
        <v>202</v>
      </c>
      <c r="B34" s="180"/>
      <c r="C34" s="439"/>
    </row>
    <row r="35" spans="1:3" ht="16.5" thickBot="1">
      <c r="A35" s="344" t="s">
        <v>203</v>
      </c>
      <c r="B35" s="440" t="s">
        <v>296</v>
      </c>
      <c r="C35" s="441">
        <f>SUM(C29:C34)</f>
        <v>12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sqref="A1:E1"/>
    </sheetView>
  </sheetViews>
  <sheetFormatPr defaultRowHeight="12.75"/>
  <cols>
    <col min="1" max="1" width="4.42578125" customWidth="1"/>
    <col min="2" max="2" width="29.140625" customWidth="1"/>
    <col min="3" max="3" width="11.85546875" customWidth="1"/>
    <col min="4" max="4" width="27.42578125" customWidth="1"/>
    <col min="5" max="5" width="13" customWidth="1"/>
  </cols>
  <sheetData>
    <row r="1" spans="1:5">
      <c r="A1" s="1052" t="s">
        <v>684</v>
      </c>
      <c r="B1" s="1052"/>
      <c r="C1" s="1052"/>
      <c r="D1" s="1052"/>
      <c r="E1" s="1052"/>
    </row>
    <row r="2" spans="1:5">
      <c r="A2" s="334"/>
      <c r="B2" s="334"/>
      <c r="C2" s="334"/>
      <c r="D2" s="334"/>
      <c r="E2" s="334"/>
    </row>
    <row r="3" spans="1:5" ht="15.75">
      <c r="A3" s="1089" t="s">
        <v>41</v>
      </c>
      <c r="B3" s="1074"/>
      <c r="C3" s="1074"/>
      <c r="D3" s="1074"/>
      <c r="E3" s="1074"/>
    </row>
    <row r="4" spans="1:5" ht="9" customHeight="1">
      <c r="B4" s="42"/>
      <c r="C4" s="42"/>
      <c r="D4" s="42"/>
      <c r="E4" s="42"/>
    </row>
    <row r="5" spans="1:5" ht="13.5" thickBot="1">
      <c r="B5" s="42"/>
      <c r="C5" s="42"/>
      <c r="D5" s="1090" t="s">
        <v>572</v>
      </c>
      <c r="E5" s="1090"/>
    </row>
    <row r="6" spans="1:5" ht="13.5" thickBot="1">
      <c r="A6" s="1093" t="s">
        <v>192</v>
      </c>
      <c r="B6" s="1091" t="s">
        <v>29</v>
      </c>
      <c r="C6" s="1091"/>
      <c r="D6" s="1091" t="s">
        <v>42</v>
      </c>
      <c r="E6" s="1092"/>
    </row>
    <row r="7" spans="1:5" ht="18" customHeight="1" thickBot="1">
      <c r="A7" s="1094"/>
      <c r="B7" s="43" t="s">
        <v>37</v>
      </c>
      <c r="C7" s="44" t="s">
        <v>596</v>
      </c>
      <c r="D7" s="43" t="s">
        <v>37</v>
      </c>
      <c r="E7" s="450" t="s">
        <v>597</v>
      </c>
    </row>
    <row r="8" spans="1:5" ht="12.75" customHeight="1" thickBot="1">
      <c r="A8" s="421" t="s">
        <v>193</v>
      </c>
      <c r="B8" s="409" t="s">
        <v>194</v>
      </c>
      <c r="C8" s="412" t="s">
        <v>195</v>
      </c>
      <c r="D8" s="412" t="s">
        <v>196</v>
      </c>
      <c r="E8" s="403" t="s">
        <v>216</v>
      </c>
    </row>
    <row r="9" spans="1:5">
      <c r="A9" s="428" t="s">
        <v>197</v>
      </c>
      <c r="B9" s="45" t="s">
        <v>43</v>
      </c>
      <c r="C9" s="46">
        <f>'10.m.bev.ei'!G9</f>
        <v>20861000</v>
      </c>
      <c r="D9" s="45" t="s">
        <v>44</v>
      </c>
      <c r="E9" s="451">
        <f>'2.m.kiadási ei'!G10</f>
        <v>34482758</v>
      </c>
    </row>
    <row r="10" spans="1:5">
      <c r="A10" s="384" t="s">
        <v>198</v>
      </c>
      <c r="B10" s="45" t="s">
        <v>445</v>
      </c>
      <c r="C10" s="46">
        <f>'10.m.bev.ei'!G10</f>
        <v>27141966</v>
      </c>
      <c r="D10" s="45" t="s">
        <v>45</v>
      </c>
      <c r="E10" s="451">
        <f>'2.m.kiadási ei'!G11</f>
        <v>5909264</v>
      </c>
    </row>
    <row r="11" spans="1:5">
      <c r="A11" s="379" t="s">
        <v>199</v>
      </c>
      <c r="B11" s="45" t="s">
        <v>446</v>
      </c>
      <c r="C11" s="47">
        <v>49064610</v>
      </c>
      <c r="D11" s="45" t="s">
        <v>25</v>
      </c>
      <c r="E11" s="451">
        <f>'2.m.kiadási ei'!G12</f>
        <v>43213500</v>
      </c>
    </row>
    <row r="12" spans="1:5">
      <c r="A12" s="379" t="s">
        <v>200</v>
      </c>
      <c r="B12" s="45" t="s">
        <v>650</v>
      </c>
      <c r="C12" s="47">
        <v>-5000000</v>
      </c>
      <c r="D12" s="45" t="s">
        <v>46</v>
      </c>
      <c r="E12" s="451">
        <f>'2.m.kiadási ei'!G14</f>
        <v>0</v>
      </c>
    </row>
    <row r="13" spans="1:5">
      <c r="A13" s="379" t="s">
        <v>201</v>
      </c>
      <c r="B13" s="286"/>
      <c r="C13" s="46"/>
      <c r="D13" s="45" t="s">
        <v>47</v>
      </c>
      <c r="E13" s="451">
        <f>'2.m.kiadási ei'!G13</f>
        <v>0</v>
      </c>
    </row>
    <row r="14" spans="1:5">
      <c r="A14" s="361" t="s">
        <v>202</v>
      </c>
      <c r="B14" s="286"/>
      <c r="C14" s="47"/>
      <c r="D14" s="45" t="s">
        <v>48</v>
      </c>
      <c r="E14" s="451"/>
    </row>
    <row r="15" spans="1:5">
      <c r="A15" s="361" t="s">
        <v>203</v>
      </c>
      <c r="B15" s="48"/>
      <c r="C15" s="46"/>
      <c r="D15" s="45" t="s">
        <v>146</v>
      </c>
      <c r="E15" s="451">
        <f>'2.m.kiadási ei'!G15</f>
        <v>8391343</v>
      </c>
    </row>
    <row r="16" spans="1:5">
      <c r="A16" s="384" t="s">
        <v>204</v>
      </c>
      <c r="B16" s="286"/>
      <c r="C16" s="46"/>
      <c r="D16" s="48" t="s">
        <v>147</v>
      </c>
      <c r="E16" s="451">
        <f>'2.m.kiadási ei'!G23</f>
        <v>2662400</v>
      </c>
    </row>
    <row r="17" spans="1:8">
      <c r="A17" s="379" t="s">
        <v>205</v>
      </c>
      <c r="B17" s="48"/>
      <c r="C17" s="46"/>
      <c r="D17" s="293"/>
      <c r="E17" s="451"/>
    </row>
    <row r="18" spans="1:8">
      <c r="A18" s="379" t="s">
        <v>206</v>
      </c>
      <c r="B18" s="48"/>
      <c r="C18" s="46"/>
      <c r="D18" s="48"/>
      <c r="E18" s="451"/>
    </row>
    <row r="19" spans="1:8" ht="6" customHeight="1" thickBot="1">
      <c r="A19" s="385"/>
      <c r="B19" s="840"/>
      <c r="C19" s="822"/>
      <c r="D19" s="840"/>
      <c r="E19" s="823"/>
    </row>
    <row r="20" spans="1:8" ht="13.5" thickBot="1">
      <c r="A20" s="444" t="s">
        <v>207</v>
      </c>
      <c r="B20" s="843" t="s">
        <v>49</v>
      </c>
      <c r="C20" s="844">
        <f>SUM(C9:C18)</f>
        <v>92067576</v>
      </c>
      <c r="D20" s="843" t="s">
        <v>50</v>
      </c>
      <c r="E20" s="845">
        <f>E9+E10+E11+E13+E14+E15+E16+E17+E18</f>
        <v>94659265</v>
      </c>
    </row>
    <row r="21" spans="1:8" ht="6.75" customHeight="1" thickBot="1">
      <c r="A21" s="389"/>
      <c r="B21" s="841"/>
      <c r="C21" s="842"/>
      <c r="D21" s="841"/>
      <c r="E21" s="842"/>
    </row>
    <row r="22" spans="1:8" ht="14.25" customHeight="1" thickBot="1">
      <c r="A22" s="832" t="s">
        <v>208</v>
      </c>
      <c r="B22" s="447" t="s">
        <v>185</v>
      </c>
      <c r="C22" s="642"/>
      <c r="D22" s="287"/>
      <c r="E22" s="642"/>
    </row>
    <row r="23" spans="1:8" ht="12.75" customHeight="1">
      <c r="A23" s="383" t="s">
        <v>209</v>
      </c>
      <c r="B23" s="641" t="s">
        <v>51</v>
      </c>
      <c r="C23" s="643">
        <f>'10.m.bev.ei'!G46</f>
        <v>5759391</v>
      </c>
      <c r="D23" s="645" t="s">
        <v>148</v>
      </c>
      <c r="E23" s="643">
        <f>'2.m.kiadási ei'!G47</f>
        <v>0</v>
      </c>
    </row>
    <row r="24" spans="1:8" ht="12.75" customHeight="1">
      <c r="A24" s="380" t="s">
        <v>210</v>
      </c>
      <c r="B24" s="459" t="s">
        <v>186</v>
      </c>
      <c r="C24" s="644"/>
      <c r="D24" s="646"/>
      <c r="E24" s="644"/>
    </row>
    <row r="25" spans="1:8" ht="12.75" customHeight="1">
      <c r="A25" s="380" t="s">
        <v>211</v>
      </c>
      <c r="B25" s="448" t="s">
        <v>187</v>
      </c>
      <c r="C25" s="644">
        <f>'10.m.bev.ei'!G49</f>
        <v>67000</v>
      </c>
      <c r="D25" s="646" t="s">
        <v>548</v>
      </c>
      <c r="E25" s="644">
        <f>'2.m.kiadási ei'!G51</f>
        <v>667465</v>
      </c>
    </row>
    <row r="26" spans="1:8" ht="13.5" thickBot="1">
      <c r="A26" s="833" t="s">
        <v>212</v>
      </c>
      <c r="B26" s="834" t="s">
        <v>188</v>
      </c>
      <c r="C26" s="831">
        <v>0</v>
      </c>
      <c r="D26" s="835" t="s">
        <v>52</v>
      </c>
      <c r="E26" s="836">
        <f>'32. m. hitel, kötvény'!C12</f>
        <v>0</v>
      </c>
    </row>
    <row r="27" spans="1:8" ht="13.5" thickBot="1">
      <c r="A27" s="832" t="s">
        <v>213</v>
      </c>
      <c r="B27" s="837" t="s">
        <v>53</v>
      </c>
      <c r="C27" s="838">
        <v>97893967</v>
      </c>
      <c r="D27" s="839" t="s">
        <v>54</v>
      </c>
      <c r="E27" s="838">
        <f>E20+E23+E25+E26</f>
        <v>95326730</v>
      </c>
      <c r="H27" s="75"/>
    </row>
    <row r="28" spans="1:8" ht="8.25" customHeight="1">
      <c r="B28" s="42"/>
      <c r="C28" s="42"/>
      <c r="D28" s="42"/>
      <c r="E28" s="42"/>
    </row>
    <row r="29" spans="1:8" ht="15.75">
      <c r="B29" s="1089" t="s">
        <v>55</v>
      </c>
      <c r="C29" s="1089"/>
      <c r="D29" s="1089"/>
      <c r="E29" s="1089"/>
    </row>
    <row r="30" spans="1:8" ht="9.75" customHeight="1">
      <c r="B30" s="42"/>
      <c r="C30" s="42"/>
      <c r="D30" s="42"/>
      <c r="E30" s="42"/>
    </row>
    <row r="31" spans="1:8" ht="13.5" thickBot="1">
      <c r="B31" s="42"/>
      <c r="C31" s="42"/>
      <c r="D31" s="1090" t="s">
        <v>582</v>
      </c>
      <c r="E31" s="1090"/>
    </row>
    <row r="32" spans="1:8" ht="13.5" thickBot="1">
      <c r="A32" s="1093" t="s">
        <v>192</v>
      </c>
      <c r="B32" s="1091" t="s">
        <v>29</v>
      </c>
      <c r="C32" s="1091"/>
      <c r="D32" s="1091" t="s">
        <v>42</v>
      </c>
      <c r="E32" s="1092"/>
    </row>
    <row r="33" spans="1:8" ht="19.5" customHeight="1" thickBot="1">
      <c r="A33" s="1094"/>
      <c r="B33" s="49" t="s">
        <v>37</v>
      </c>
      <c r="C33" s="50" t="s">
        <v>596</v>
      </c>
      <c r="D33" s="49" t="s">
        <v>37</v>
      </c>
      <c r="E33" s="465" t="s">
        <v>597</v>
      </c>
    </row>
    <row r="34" spans="1:8" ht="13.5" thickBot="1">
      <c r="A34" s="381" t="s">
        <v>193</v>
      </c>
      <c r="B34" s="409" t="s">
        <v>194</v>
      </c>
      <c r="C34" s="412" t="s">
        <v>195</v>
      </c>
      <c r="D34" s="412" t="s">
        <v>196</v>
      </c>
      <c r="E34" s="403" t="s">
        <v>216</v>
      </c>
    </row>
    <row r="35" spans="1:8">
      <c r="A35" s="384" t="s">
        <v>214</v>
      </c>
      <c r="B35" s="51" t="s">
        <v>56</v>
      </c>
      <c r="C35" s="47">
        <f>'10.m.bev.ei'!G30</f>
        <v>0</v>
      </c>
      <c r="D35" s="51" t="s">
        <v>57</v>
      </c>
      <c r="E35" s="451">
        <f>'2.m.kiadási ei'!G27</f>
        <v>74745237</v>
      </c>
    </row>
    <row r="36" spans="1:8">
      <c r="A36" s="384" t="s">
        <v>215</v>
      </c>
      <c r="B36" s="51" t="s">
        <v>189</v>
      </c>
      <c r="C36" s="46">
        <v>2200000</v>
      </c>
      <c r="D36" s="51" t="s">
        <v>58</v>
      </c>
      <c r="E36" s="451">
        <f>'2.m.kiadási ei'!G28</f>
        <v>14955000</v>
      </c>
    </row>
    <row r="37" spans="1:8">
      <c r="A37" s="384" t="s">
        <v>217</v>
      </c>
      <c r="B37" s="454"/>
      <c r="C37" s="46"/>
      <c r="D37" s="52" t="s">
        <v>149</v>
      </c>
      <c r="E37" s="452">
        <f>'2.m.kiadási ei'!G29</f>
        <v>15000000</v>
      </c>
    </row>
    <row r="38" spans="1:8">
      <c r="A38" s="384" t="s">
        <v>218</v>
      </c>
      <c r="B38" s="52"/>
      <c r="C38" s="46"/>
      <c r="D38" s="52" t="s">
        <v>150</v>
      </c>
      <c r="E38" s="452">
        <v>67000</v>
      </c>
    </row>
    <row r="39" spans="1:8">
      <c r="A39" s="384" t="s">
        <v>219</v>
      </c>
      <c r="B39" s="52"/>
      <c r="C39" s="46"/>
      <c r="D39" s="52" t="s">
        <v>59</v>
      </c>
      <c r="E39" s="452">
        <f>-E13</f>
        <v>0</v>
      </c>
    </row>
    <row r="40" spans="1:8">
      <c r="A40" s="384" t="s">
        <v>220</v>
      </c>
      <c r="B40" s="52"/>
      <c r="C40" s="46"/>
      <c r="D40" s="52"/>
      <c r="E40" s="452"/>
    </row>
    <row r="41" spans="1:8">
      <c r="A41" s="384" t="s">
        <v>221</v>
      </c>
      <c r="B41" s="455"/>
      <c r="C41" s="46"/>
      <c r="D41" s="53"/>
      <c r="E41" s="452"/>
    </row>
    <row r="42" spans="1:8">
      <c r="A42" s="384" t="s">
        <v>222</v>
      </c>
      <c r="B42" s="52"/>
      <c r="C42" s="8"/>
      <c r="D42" s="48"/>
      <c r="E42" s="452"/>
    </row>
    <row r="43" spans="1:8" ht="15.75" customHeight="1" thickBot="1">
      <c r="A43" s="422" t="s">
        <v>223</v>
      </c>
      <c r="B43" s="455"/>
      <c r="C43" s="46"/>
      <c r="D43" s="52"/>
      <c r="E43" s="452"/>
    </row>
    <row r="44" spans="1:8" ht="13.5" thickBot="1">
      <c r="A44" s="344" t="s">
        <v>224</v>
      </c>
      <c r="B44" s="456" t="s">
        <v>60</v>
      </c>
      <c r="C44" s="54">
        <f>C35+C36+C37+C38+C39+C40+C42+C43</f>
        <v>2200000</v>
      </c>
      <c r="D44" s="55" t="s">
        <v>61</v>
      </c>
      <c r="E44" s="453">
        <f>E35+E36+E37+E38+E39+E40+E41+E42</f>
        <v>104767237</v>
      </c>
    </row>
    <row r="45" spans="1:8">
      <c r="A45" s="384" t="s">
        <v>225</v>
      </c>
      <c r="B45" s="457" t="s">
        <v>185</v>
      </c>
      <c r="C45" s="289"/>
      <c r="D45" s="290"/>
      <c r="E45" s="466"/>
    </row>
    <row r="46" spans="1:8" ht="15" customHeight="1">
      <c r="A46" s="384" t="s">
        <v>226</v>
      </c>
      <c r="B46" s="458" t="s">
        <v>51</v>
      </c>
      <c r="C46" s="821">
        <f>'10.m.bev.ei'!G47</f>
        <v>15000000</v>
      </c>
      <c r="D46" s="292" t="s">
        <v>151</v>
      </c>
      <c r="E46" s="467">
        <f>'2.m.kiadási ei'!G48</f>
        <v>0</v>
      </c>
    </row>
    <row r="47" spans="1:8" ht="15" customHeight="1">
      <c r="A47" s="384" t="s">
        <v>227</v>
      </c>
      <c r="B47" s="459" t="s">
        <v>186</v>
      </c>
      <c r="C47" s="294"/>
      <c r="D47" s="295"/>
      <c r="E47" s="468"/>
      <c r="H47" s="75"/>
    </row>
    <row r="48" spans="1:8" ht="15" customHeight="1">
      <c r="A48" s="384" t="s">
        <v>228</v>
      </c>
      <c r="B48" s="460" t="s">
        <v>187</v>
      </c>
      <c r="C48" s="291"/>
      <c r="D48" s="292"/>
      <c r="E48" s="467"/>
    </row>
    <row r="49" spans="1:5" ht="12" customHeight="1" thickBot="1">
      <c r="A49" s="422" t="s">
        <v>229</v>
      </c>
      <c r="B49" s="461" t="s">
        <v>190</v>
      </c>
      <c r="C49" s="56">
        <f>'32. m. hitel, kötvény'!J10</f>
        <v>0</v>
      </c>
      <c r="D49" s="288" t="s">
        <v>52</v>
      </c>
      <c r="E49" s="469">
        <f>'2.m.kiadási ei'!G50</f>
        <v>0</v>
      </c>
    </row>
    <row r="50" spans="1:5" ht="13.5" thickBot="1">
      <c r="A50" s="344" t="s">
        <v>230</v>
      </c>
      <c r="B50" s="456" t="s">
        <v>63</v>
      </c>
      <c r="C50" s="54">
        <f>SUM(C44:C49)</f>
        <v>17200000</v>
      </c>
      <c r="D50" s="55" t="s">
        <v>64</v>
      </c>
      <c r="E50" s="453">
        <f>SUM(E44:E49)</f>
        <v>104767237</v>
      </c>
    </row>
    <row r="51" spans="1:5" ht="7.5" customHeight="1" thickBot="1">
      <c r="A51" s="344"/>
      <c r="B51" s="462"/>
      <c r="C51" s="57"/>
      <c r="D51" s="58"/>
      <c r="E51" s="827"/>
    </row>
    <row r="52" spans="1:5" ht="15.75" customHeight="1">
      <c r="A52" s="384" t="s">
        <v>231</v>
      </c>
      <c r="B52" s="463" t="s">
        <v>65</v>
      </c>
      <c r="C52" s="59">
        <v>115093967</v>
      </c>
      <c r="D52" s="824" t="s">
        <v>66</v>
      </c>
      <c r="E52" s="828">
        <f>E20+E44+E25</f>
        <v>200093967</v>
      </c>
    </row>
    <row r="53" spans="1:5">
      <c r="A53" s="379" t="s">
        <v>232</v>
      </c>
      <c r="B53" s="464" t="s">
        <v>67</v>
      </c>
      <c r="C53" s="59"/>
      <c r="D53" s="825" t="s">
        <v>152</v>
      </c>
      <c r="E53" s="829">
        <f>E46+E23</f>
        <v>0</v>
      </c>
    </row>
    <row r="54" spans="1:5">
      <c r="A54" s="379" t="s">
        <v>233</v>
      </c>
      <c r="B54" s="460" t="s">
        <v>187</v>
      </c>
      <c r="C54" s="59">
        <v>0</v>
      </c>
      <c r="D54" s="825"/>
      <c r="E54" s="829"/>
    </row>
    <row r="55" spans="1:5">
      <c r="A55" s="379" t="s">
        <v>234</v>
      </c>
      <c r="B55" s="461" t="s">
        <v>649</v>
      </c>
      <c r="C55" s="60">
        <v>85000000</v>
      </c>
      <c r="D55" s="826" t="s">
        <v>68</v>
      </c>
      <c r="E55" s="830">
        <f>E26+E49</f>
        <v>0</v>
      </c>
    </row>
    <row r="56" spans="1:5" ht="13.5" thickBot="1">
      <c r="A56" s="385" t="s">
        <v>235</v>
      </c>
      <c r="B56" s="32" t="s">
        <v>447</v>
      </c>
      <c r="C56" s="822">
        <f>'10.m.bev.ei'!G48</f>
        <v>8796205</v>
      </c>
      <c r="D56" s="846" t="s">
        <v>447</v>
      </c>
      <c r="E56" s="831">
        <f>'2.m.kiadási ei'!G45</f>
        <v>8796205</v>
      </c>
    </row>
    <row r="57" spans="1:5" ht="13.5" thickBot="1">
      <c r="A57" s="344">
        <v>39</v>
      </c>
      <c r="B57" s="837" t="s">
        <v>69</v>
      </c>
      <c r="C57" s="844">
        <f>SUM(C52:C56)</f>
        <v>208890172</v>
      </c>
      <c r="D57" s="847" t="s">
        <v>70</v>
      </c>
      <c r="E57" s="838">
        <f>SUM(E52:E56)</f>
        <v>208890172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activeCell="H20" sqref="H20"/>
    </sheetView>
  </sheetViews>
  <sheetFormatPr defaultRowHeight="12.75"/>
  <cols>
    <col min="1" max="1" width="4.5703125" customWidth="1"/>
    <col min="2" max="2" width="38.5703125" customWidth="1"/>
    <col min="3" max="3" width="10" customWidth="1"/>
    <col min="4" max="4" width="9.5703125" customWidth="1"/>
    <col min="5" max="5" width="10" customWidth="1"/>
    <col min="6" max="6" width="9.7109375" customWidth="1"/>
    <col min="7" max="7" width="12.28515625" customWidth="1"/>
  </cols>
  <sheetData>
    <row r="1" spans="1:7">
      <c r="A1" s="1052" t="s">
        <v>652</v>
      </c>
      <c r="B1" s="1052"/>
      <c r="C1" s="1052"/>
      <c r="D1" s="1052"/>
      <c r="E1" s="1052"/>
      <c r="F1" s="1052"/>
    </row>
    <row r="2" spans="1:7">
      <c r="A2" s="334"/>
      <c r="B2" s="334"/>
      <c r="C2" s="334"/>
      <c r="D2" s="955"/>
      <c r="E2" s="334"/>
      <c r="F2" s="334"/>
    </row>
    <row r="3" spans="1:7" ht="15.75">
      <c r="B3" s="1073" t="s">
        <v>583</v>
      </c>
      <c r="C3" s="1073"/>
      <c r="D3" s="1073"/>
      <c r="E3" s="1073"/>
      <c r="F3" s="1073"/>
      <c r="G3" s="1074"/>
    </row>
    <row r="4" spans="1:7" ht="15.75">
      <c r="B4" s="18"/>
      <c r="C4" s="18"/>
      <c r="D4" s="957"/>
      <c r="E4" s="18"/>
      <c r="F4" s="18"/>
      <c r="G4" s="12"/>
    </row>
    <row r="5" spans="1:7" ht="12.75" customHeight="1" thickBot="1">
      <c r="B5" s="91"/>
      <c r="C5" s="17"/>
      <c r="D5" s="17"/>
      <c r="E5" s="1"/>
      <c r="F5" s="19"/>
      <c r="G5" s="19" t="s">
        <v>582</v>
      </c>
    </row>
    <row r="6" spans="1:7">
      <c r="A6" s="1063" t="s">
        <v>192</v>
      </c>
      <c r="B6" s="1071" t="s">
        <v>11</v>
      </c>
      <c r="C6" s="1065" t="s">
        <v>268</v>
      </c>
      <c r="D6" s="969" t="s">
        <v>554</v>
      </c>
      <c r="E6" s="1067" t="s">
        <v>275</v>
      </c>
      <c r="F6" s="1069" t="s">
        <v>697</v>
      </c>
      <c r="G6" s="1061" t="s">
        <v>269</v>
      </c>
    </row>
    <row r="7" spans="1:7" ht="27" customHeight="1" thickBot="1">
      <c r="A7" s="1064"/>
      <c r="B7" s="1072"/>
      <c r="C7" s="1066"/>
      <c r="D7" s="970" t="s">
        <v>628</v>
      </c>
      <c r="E7" s="1068"/>
      <c r="F7" s="1070"/>
      <c r="G7" s="1062"/>
    </row>
    <row r="8" spans="1:7" s="263" customFormat="1" ht="9.75" customHeight="1">
      <c r="A8" s="535" t="s">
        <v>193</v>
      </c>
      <c r="B8" s="536" t="s">
        <v>194</v>
      </c>
      <c r="C8" s="961" t="s">
        <v>195</v>
      </c>
      <c r="D8" s="967"/>
      <c r="E8" s="537" t="s">
        <v>196</v>
      </c>
      <c r="F8" s="733" t="s">
        <v>216</v>
      </c>
      <c r="G8" s="733" t="s">
        <v>241</v>
      </c>
    </row>
    <row r="9" spans="1:7">
      <c r="A9" s="322" t="s">
        <v>197</v>
      </c>
      <c r="B9" s="329" t="s">
        <v>137</v>
      </c>
      <c r="C9" s="106"/>
      <c r="D9" s="108"/>
      <c r="E9" s="32"/>
      <c r="F9" s="734"/>
      <c r="G9" s="133"/>
    </row>
    <row r="10" spans="1:7">
      <c r="A10" s="321" t="s">
        <v>198</v>
      </c>
      <c r="B10" s="183" t="s">
        <v>6</v>
      </c>
      <c r="C10" s="29">
        <v>6937000</v>
      </c>
      <c r="D10" s="678">
        <v>167364</v>
      </c>
      <c r="E10" s="27">
        <v>24660000</v>
      </c>
      <c r="F10" s="164">
        <v>2718394</v>
      </c>
      <c r="G10" s="133">
        <v>34482758</v>
      </c>
    </row>
    <row r="11" spans="1:7">
      <c r="A11" s="321" t="s">
        <v>199</v>
      </c>
      <c r="B11" s="195" t="s">
        <v>7</v>
      </c>
      <c r="C11" s="29">
        <v>1370280</v>
      </c>
      <c r="D11" s="678">
        <v>32636</v>
      </c>
      <c r="E11" s="27">
        <v>4234480</v>
      </c>
      <c r="F11" s="164">
        <v>271868</v>
      </c>
      <c r="G11" s="133">
        <v>5909264</v>
      </c>
    </row>
    <row r="12" spans="1:7" ht="12.75" customHeight="1">
      <c r="A12" s="321" t="s">
        <v>200</v>
      </c>
      <c r="B12" s="195" t="s">
        <v>8</v>
      </c>
      <c r="C12" s="29">
        <f>'3. m.int.kiadás'!G11</f>
        <v>18800500</v>
      </c>
      <c r="D12" s="678"/>
      <c r="E12" s="27">
        <v>21194251</v>
      </c>
      <c r="F12" s="164">
        <v>3218749</v>
      </c>
      <c r="G12" s="133">
        <f>F12+E12+C12</f>
        <v>43213500</v>
      </c>
    </row>
    <row r="13" spans="1:7">
      <c r="A13" s="321" t="s">
        <v>201</v>
      </c>
      <c r="B13" s="195" t="s">
        <v>271</v>
      </c>
      <c r="C13" s="29">
        <f>'3. m.int.kiadás'!G12</f>
        <v>0</v>
      </c>
      <c r="D13" s="678"/>
      <c r="E13" s="27">
        <f>'4.m.kiadási ei cofog'!F428</f>
        <v>0</v>
      </c>
      <c r="F13" s="164">
        <v>0</v>
      </c>
      <c r="G13" s="133">
        <f>F13+E13+C13</f>
        <v>0</v>
      </c>
    </row>
    <row r="14" spans="1:7">
      <c r="A14" s="321" t="s">
        <v>202</v>
      </c>
      <c r="B14" s="195" t="s">
        <v>270</v>
      </c>
      <c r="C14" s="29">
        <f>'3. m.int.kiadás'!G13</f>
        <v>0</v>
      </c>
      <c r="D14" s="678"/>
      <c r="E14" s="27">
        <f>'4.m.kiadási ei cofog'!F429</f>
        <v>0</v>
      </c>
      <c r="F14" s="164">
        <v>0</v>
      </c>
      <c r="G14" s="133">
        <f>F14+E14+C14</f>
        <v>0</v>
      </c>
    </row>
    <row r="15" spans="1:7">
      <c r="A15" s="321" t="s">
        <v>203</v>
      </c>
      <c r="B15" s="195" t="s">
        <v>319</v>
      </c>
      <c r="C15" s="29">
        <f>C16+C17+C18+C19+C20+C21</f>
        <v>0</v>
      </c>
      <c r="D15" s="678"/>
      <c r="E15" s="23">
        <f>E16+E17+E18+E19+E20+E21+E22</f>
        <v>14699494</v>
      </c>
      <c r="F15" s="8">
        <v>-5000000</v>
      </c>
      <c r="G15" s="8">
        <f>G16+G17+G18+G19+G20+G21+G22</f>
        <v>8391343</v>
      </c>
    </row>
    <row r="16" spans="1:7">
      <c r="A16" s="321" t="s">
        <v>204</v>
      </c>
      <c r="B16" s="195" t="s">
        <v>320</v>
      </c>
      <c r="C16" s="29">
        <f>'3. m.int.kiadás'!G15</f>
        <v>0</v>
      </c>
      <c r="D16" s="678"/>
      <c r="E16" s="27">
        <f>'4.m.kiadási ei cofog'!F431</f>
        <v>4918000</v>
      </c>
      <c r="F16" s="164">
        <v>0</v>
      </c>
      <c r="G16" s="133">
        <f t="shared" ref="G16:G22" si="0">SUM(C16:F16)</f>
        <v>4918000</v>
      </c>
    </row>
    <row r="17" spans="1:7">
      <c r="A17" s="321" t="s">
        <v>205</v>
      </c>
      <c r="B17" s="195" t="s">
        <v>321</v>
      </c>
      <c r="C17" s="29">
        <f>'3. m.int.kiadás'!G16</f>
        <v>0</v>
      </c>
      <c r="D17" s="678"/>
      <c r="E17" s="27">
        <f>'4.m.kiadási ei cofog'!F432</f>
        <v>0</v>
      </c>
      <c r="F17" s="164">
        <v>0</v>
      </c>
      <c r="G17" s="133">
        <f t="shared" si="0"/>
        <v>0</v>
      </c>
    </row>
    <row r="18" spans="1:7">
      <c r="A18" s="321" t="s">
        <v>206</v>
      </c>
      <c r="B18" s="195" t="s">
        <v>322</v>
      </c>
      <c r="C18" s="29">
        <f>'3. m.int.kiadás'!G17</f>
        <v>0</v>
      </c>
      <c r="D18" s="678"/>
      <c r="E18" s="27">
        <f>'4.m.kiadási ei cofog'!F433</f>
        <v>0</v>
      </c>
      <c r="F18" s="164">
        <v>0</v>
      </c>
      <c r="G18" s="133">
        <f t="shared" si="0"/>
        <v>0</v>
      </c>
    </row>
    <row r="19" spans="1:7">
      <c r="A19" s="321" t="s">
        <v>207</v>
      </c>
      <c r="B19" s="330" t="s">
        <v>323</v>
      </c>
      <c r="C19" s="29">
        <f>'3. m.int.kiadás'!G18</f>
        <v>0</v>
      </c>
      <c r="D19" s="678"/>
      <c r="E19" s="27">
        <v>5550000</v>
      </c>
      <c r="F19" s="164">
        <v>-5000000</v>
      </c>
      <c r="G19" s="133">
        <f t="shared" si="0"/>
        <v>550000</v>
      </c>
    </row>
    <row r="20" spans="1:7">
      <c r="A20" s="321" t="s">
        <v>208</v>
      </c>
      <c r="B20" s="714" t="s">
        <v>338</v>
      </c>
      <c r="C20" s="29">
        <f>'3. m.int.kiadás'!G19</f>
        <v>0</v>
      </c>
      <c r="D20" s="678"/>
      <c r="E20" s="27">
        <f>'4.m.kiadási ei cofog'!F435</f>
        <v>0</v>
      </c>
      <c r="F20" s="164">
        <v>0</v>
      </c>
      <c r="G20" s="133">
        <f t="shared" si="0"/>
        <v>0</v>
      </c>
    </row>
    <row r="21" spans="1:7">
      <c r="A21" s="321" t="s">
        <v>209</v>
      </c>
      <c r="B21" s="715" t="s">
        <v>331</v>
      </c>
      <c r="C21" s="29">
        <f>'3. m.int.kiadás'!G20</f>
        <v>0</v>
      </c>
      <c r="D21" s="678"/>
      <c r="E21" s="27">
        <v>4231494</v>
      </c>
      <c r="F21" s="164">
        <v>-2208151</v>
      </c>
      <c r="G21" s="133">
        <f t="shared" si="0"/>
        <v>2023343</v>
      </c>
    </row>
    <row r="22" spans="1:7">
      <c r="A22" s="321" t="s">
        <v>210</v>
      </c>
      <c r="B22" s="278" t="s">
        <v>542</v>
      </c>
      <c r="C22" s="29"/>
      <c r="D22" s="678"/>
      <c r="E22" s="27">
        <f>'4.m.kiadási ei cofog'!C437</f>
        <v>0</v>
      </c>
      <c r="F22" s="164">
        <v>900000</v>
      </c>
      <c r="G22" s="133">
        <f t="shared" si="0"/>
        <v>900000</v>
      </c>
    </row>
    <row r="23" spans="1:7" ht="13.5" thickBot="1">
      <c r="A23" s="321" t="s">
        <v>211</v>
      </c>
      <c r="B23" s="197" t="s">
        <v>133</v>
      </c>
      <c r="C23" s="29">
        <f>'3. m.int.kiadás'!G21</f>
        <v>0</v>
      </c>
      <c r="D23" s="678"/>
      <c r="E23" s="27">
        <f>'4.m.kiadási ei cofog'!F438</f>
        <v>2662400</v>
      </c>
      <c r="F23" s="164">
        <v>0</v>
      </c>
      <c r="G23" s="133">
        <f>F23+E23+C23</f>
        <v>2662400</v>
      </c>
    </row>
    <row r="24" spans="1:7" ht="13.5" thickBot="1">
      <c r="A24" s="538" t="s">
        <v>212</v>
      </c>
      <c r="B24" s="539" t="s">
        <v>9</v>
      </c>
      <c r="C24" s="540">
        <v>27107780</v>
      </c>
      <c r="D24" s="107">
        <v>200000</v>
      </c>
      <c r="E24" s="965">
        <f>E10+E11+E12+E13+E15+E23</f>
        <v>67450625</v>
      </c>
      <c r="F24" s="553">
        <v>-99140</v>
      </c>
      <c r="G24" s="553">
        <f>SUM(C24:F24)</f>
        <v>94659265</v>
      </c>
    </row>
    <row r="25" spans="1:7" ht="13.5" thickTop="1">
      <c r="A25" s="529"/>
      <c r="B25" s="329"/>
      <c r="C25" s="205"/>
      <c r="D25" s="107"/>
      <c r="E25" s="704"/>
      <c r="F25" s="236"/>
      <c r="G25" s="141"/>
    </row>
    <row r="26" spans="1:7">
      <c r="A26" s="322" t="s">
        <v>213</v>
      </c>
      <c r="B26" s="331" t="s">
        <v>138</v>
      </c>
      <c r="C26" s="204"/>
      <c r="D26" s="678"/>
      <c r="E26" s="25"/>
      <c r="F26" s="376"/>
      <c r="G26" s="136"/>
    </row>
    <row r="27" spans="1:7">
      <c r="A27" s="321" t="s">
        <v>214</v>
      </c>
      <c r="B27" s="195" t="s">
        <v>272</v>
      </c>
      <c r="C27" s="204"/>
      <c r="D27" s="678"/>
      <c r="E27" s="27"/>
      <c r="F27" s="164">
        <v>74745237</v>
      </c>
      <c r="G27" s="133">
        <f>F27+E27+C27</f>
        <v>74745237</v>
      </c>
    </row>
    <row r="28" spans="1:7">
      <c r="A28" s="322" t="s">
        <v>215</v>
      </c>
      <c r="B28" s="195" t="s">
        <v>273</v>
      </c>
      <c r="C28" s="204">
        <f>'3. m.int.kiadás'!G26</f>
        <v>0</v>
      </c>
      <c r="D28" s="678"/>
      <c r="E28" s="27"/>
      <c r="F28" s="164">
        <v>14955000</v>
      </c>
      <c r="G28" s="133">
        <f t="shared" ref="G28:G38" si="1">F28+E28+C28</f>
        <v>14955000</v>
      </c>
    </row>
    <row r="29" spans="1:7">
      <c r="A29" s="321" t="s">
        <v>217</v>
      </c>
      <c r="B29" s="195" t="s">
        <v>134</v>
      </c>
      <c r="C29" s="204">
        <f>'3. m.int.kiadás'!G27</f>
        <v>0</v>
      </c>
      <c r="D29" s="678"/>
      <c r="E29" s="27">
        <f>E30+E31+E32+E33+E34+E35+E36</f>
        <v>15000000</v>
      </c>
      <c r="F29" s="164"/>
      <c r="G29" s="133">
        <f t="shared" si="1"/>
        <v>15000000</v>
      </c>
    </row>
    <row r="30" spans="1:7">
      <c r="A30" s="322" t="s">
        <v>218</v>
      </c>
      <c r="B30" s="330" t="s">
        <v>324</v>
      </c>
      <c r="C30" s="204">
        <f>'3. m.int.kiadás'!G28</f>
        <v>0</v>
      </c>
      <c r="D30" s="678"/>
      <c r="E30" s="27">
        <f>'4.m.kiadási ei cofog'!F445</f>
        <v>0</v>
      </c>
      <c r="F30" s="164">
        <v>0</v>
      </c>
      <c r="G30" s="133">
        <f t="shared" si="1"/>
        <v>0</v>
      </c>
    </row>
    <row r="31" spans="1:7">
      <c r="A31" s="321" t="s">
        <v>219</v>
      </c>
      <c r="B31" s="330" t="s">
        <v>326</v>
      </c>
      <c r="C31" s="204"/>
      <c r="D31" s="678"/>
      <c r="E31" s="27">
        <f>'4.m.kiadási ei cofog'!F446</f>
        <v>0</v>
      </c>
      <c r="F31" s="164">
        <v>0</v>
      </c>
      <c r="G31" s="133">
        <f t="shared" si="1"/>
        <v>0</v>
      </c>
    </row>
    <row r="32" spans="1:7">
      <c r="A32" s="322" t="s">
        <v>220</v>
      </c>
      <c r="B32" s="330" t="s">
        <v>325</v>
      </c>
      <c r="C32" s="204"/>
      <c r="D32" s="678"/>
      <c r="E32" s="27">
        <f>'4.m.kiadási ei cofog'!F447</f>
        <v>0</v>
      </c>
      <c r="F32" s="164">
        <v>0</v>
      </c>
      <c r="G32" s="133">
        <f t="shared" si="1"/>
        <v>0</v>
      </c>
    </row>
    <row r="33" spans="1:7">
      <c r="A33" s="321" t="s">
        <v>221</v>
      </c>
      <c r="B33" s="330" t="s">
        <v>327</v>
      </c>
      <c r="C33" s="204">
        <f>'3. m.int.kiadás'!G29</f>
        <v>0</v>
      </c>
      <c r="D33" s="678"/>
      <c r="E33" s="27">
        <f>'4.m.kiadási ei cofog'!F448</f>
        <v>0</v>
      </c>
      <c r="F33" s="164">
        <v>0</v>
      </c>
      <c r="G33" s="133">
        <f t="shared" si="1"/>
        <v>0</v>
      </c>
    </row>
    <row r="34" spans="1:7">
      <c r="A34" s="322" t="s">
        <v>222</v>
      </c>
      <c r="B34" s="714" t="s">
        <v>328</v>
      </c>
      <c r="C34" s="204"/>
      <c r="D34" s="678"/>
      <c r="E34" s="27">
        <v>0</v>
      </c>
      <c r="F34" s="164">
        <v>0</v>
      </c>
      <c r="G34" s="133">
        <f t="shared" si="1"/>
        <v>0</v>
      </c>
    </row>
    <row r="35" spans="1:7">
      <c r="A35" s="321" t="s">
        <v>223</v>
      </c>
      <c r="B35" s="278" t="s">
        <v>329</v>
      </c>
      <c r="C35" s="204"/>
      <c r="D35" s="678"/>
      <c r="E35" s="27">
        <f>'4.m.kiadási ei cofog'!F450</f>
        <v>0</v>
      </c>
      <c r="F35" s="164">
        <v>0</v>
      </c>
      <c r="G35" s="133">
        <f t="shared" si="1"/>
        <v>0</v>
      </c>
    </row>
    <row r="36" spans="1:7">
      <c r="A36" s="322" t="s">
        <v>224</v>
      </c>
      <c r="B36" s="715" t="s">
        <v>346</v>
      </c>
      <c r="C36" s="204"/>
      <c r="D36" s="678"/>
      <c r="E36" s="27">
        <f>'4.m.kiadási ei cofog'!F451</f>
        <v>15000000</v>
      </c>
      <c r="F36" s="164"/>
      <c r="G36" s="133">
        <f t="shared" si="1"/>
        <v>15000000</v>
      </c>
    </row>
    <row r="37" spans="1:7" ht="12.75" customHeight="1">
      <c r="A37" s="321" t="s">
        <v>225</v>
      </c>
      <c r="B37" s="195" t="s">
        <v>332</v>
      </c>
      <c r="C37" s="204">
        <f>'3. m.int.kiadás'!G35</f>
        <v>0</v>
      </c>
      <c r="D37" s="678"/>
      <c r="E37" s="27">
        <f>'4.m.kiadási ei cofog'!F452</f>
        <v>0</v>
      </c>
      <c r="F37" s="164">
        <v>0</v>
      </c>
      <c r="G37" s="133">
        <f t="shared" si="1"/>
        <v>0</v>
      </c>
    </row>
    <row r="38" spans="1:7" ht="13.5" thickBot="1">
      <c r="A38" s="321" t="s">
        <v>226</v>
      </c>
      <c r="B38" s="197" t="s">
        <v>136</v>
      </c>
      <c r="C38" s="204">
        <f>'3. m.int.kiadás'!G36</f>
        <v>0</v>
      </c>
      <c r="D38" s="678"/>
      <c r="E38" s="27">
        <f>'4.m.kiadási ei cofog'!F453</f>
        <v>0</v>
      </c>
      <c r="F38" s="164">
        <v>0</v>
      </c>
      <c r="G38" s="133">
        <f t="shared" si="1"/>
        <v>0</v>
      </c>
    </row>
    <row r="39" spans="1:7" ht="13.5" thickBot="1">
      <c r="A39" s="538" t="s">
        <v>227</v>
      </c>
      <c r="B39" s="539" t="s">
        <v>10</v>
      </c>
      <c r="C39" s="540">
        <f>SUM(C27:C29)+C37+C38</f>
        <v>0</v>
      </c>
      <c r="D39" s="107">
        <v>0</v>
      </c>
      <c r="E39" s="965">
        <f>SUM(E27:E29)+E37+E38</f>
        <v>15000000</v>
      </c>
      <c r="F39" s="553">
        <f>SUM(F27:F29)+F37+F38</f>
        <v>89700237</v>
      </c>
      <c r="G39" s="553">
        <f>SUM(C39:F39)</f>
        <v>104700237</v>
      </c>
    </row>
    <row r="40" spans="1:7" ht="32.25" customHeight="1" thickTop="1" thickBot="1">
      <c r="A40" s="538" t="s">
        <v>228</v>
      </c>
      <c r="B40" s="542" t="s">
        <v>333</v>
      </c>
      <c r="C40" s="962">
        <f>C39+C24</f>
        <v>27107780</v>
      </c>
      <c r="D40" s="968">
        <v>200000</v>
      </c>
      <c r="E40" s="966">
        <f>E39+E24</f>
        <v>82450625</v>
      </c>
      <c r="F40" s="541">
        <f>F39+F24</f>
        <v>89601097</v>
      </c>
      <c r="G40" s="541">
        <f>G39+G24</f>
        <v>199359502</v>
      </c>
    </row>
    <row r="41" spans="1:7" ht="14.25" customHeight="1" thickTop="1">
      <c r="A41" s="529"/>
      <c r="B41" s="730"/>
      <c r="C41" s="963"/>
      <c r="D41" s="968"/>
      <c r="E41" s="611"/>
      <c r="F41" s="610"/>
      <c r="G41" s="610"/>
    </row>
    <row r="42" spans="1:7" ht="12.75" customHeight="1">
      <c r="A42" s="322" t="s">
        <v>229</v>
      </c>
      <c r="B42" s="420" t="s">
        <v>335</v>
      </c>
      <c r="C42" s="204"/>
      <c r="D42" s="678"/>
      <c r="E42" s="25"/>
      <c r="F42" s="232"/>
      <c r="G42" s="136"/>
    </row>
    <row r="43" spans="1:7" s="14" customFormat="1">
      <c r="A43" s="321" t="s">
        <v>230</v>
      </c>
      <c r="B43" s="196" t="s">
        <v>334</v>
      </c>
      <c r="C43" s="204">
        <f>'3. m.int.kiadás'!G41</f>
        <v>0</v>
      </c>
      <c r="D43" s="678"/>
      <c r="E43" s="27">
        <f>'4.m.kiadási ei cofog'!F458</f>
        <v>0</v>
      </c>
      <c r="F43" s="164">
        <v>0</v>
      </c>
      <c r="G43" s="133">
        <f>F43+E43+C43</f>
        <v>0</v>
      </c>
    </row>
    <row r="44" spans="1:7" s="14" customFormat="1">
      <c r="A44" s="322" t="s">
        <v>231</v>
      </c>
      <c r="B44" s="613" t="s">
        <v>339</v>
      </c>
      <c r="C44" s="204">
        <f>'3. m.int.kiadás'!G42</f>
        <v>0</v>
      </c>
      <c r="D44" s="678"/>
      <c r="E44" s="27">
        <f>'4.m.kiadási ei cofog'!F459</f>
        <v>67000</v>
      </c>
      <c r="F44" s="164">
        <v>0</v>
      </c>
      <c r="G44" s="133">
        <f t="shared" ref="G44:G51" si="2">F44+E44+C44</f>
        <v>67000</v>
      </c>
    </row>
    <row r="45" spans="1:7" s="14" customFormat="1">
      <c r="A45" s="321" t="s">
        <v>232</v>
      </c>
      <c r="B45" s="613" t="s">
        <v>340</v>
      </c>
      <c r="C45" s="204">
        <f>'3. m.int.kiadás'!G43</f>
        <v>0</v>
      </c>
      <c r="D45" s="678"/>
      <c r="E45" s="27">
        <v>8596205</v>
      </c>
      <c r="F45" s="164">
        <v>200000</v>
      </c>
      <c r="G45" s="133">
        <f t="shared" si="2"/>
        <v>8796205</v>
      </c>
    </row>
    <row r="46" spans="1:7" s="14" customFormat="1">
      <c r="A46" s="322" t="s">
        <v>233</v>
      </c>
      <c r="B46" s="613" t="s">
        <v>341</v>
      </c>
      <c r="C46" s="204">
        <f>'3. m.int.kiadás'!G44</f>
        <v>0</v>
      </c>
      <c r="D46" s="678"/>
      <c r="E46" s="27">
        <f>'4.m.kiadási ei cofog'!F461</f>
        <v>0</v>
      </c>
      <c r="F46" s="164">
        <v>0</v>
      </c>
      <c r="G46" s="133">
        <f t="shared" si="2"/>
        <v>0</v>
      </c>
    </row>
    <row r="47" spans="1:7">
      <c r="A47" s="321" t="s">
        <v>234</v>
      </c>
      <c r="B47" s="716" t="s">
        <v>342</v>
      </c>
      <c r="C47" s="204">
        <f>'3. m.int.kiadás'!G45</f>
        <v>0</v>
      </c>
      <c r="D47" s="678"/>
      <c r="E47" s="27">
        <f>'4.m.kiadási ei cofog'!F462</f>
        <v>0</v>
      </c>
      <c r="F47" s="164">
        <v>0</v>
      </c>
      <c r="G47" s="133">
        <f t="shared" si="2"/>
        <v>0</v>
      </c>
    </row>
    <row r="48" spans="1:7">
      <c r="A48" s="322" t="s">
        <v>235</v>
      </c>
      <c r="B48" s="717" t="s">
        <v>343</v>
      </c>
      <c r="C48" s="204">
        <f>'3. m.int.kiadás'!G46</f>
        <v>0</v>
      </c>
      <c r="D48" s="678"/>
      <c r="E48" s="27">
        <f>'4.m.kiadási ei cofog'!F463</f>
        <v>0</v>
      </c>
      <c r="F48" s="164">
        <v>0</v>
      </c>
      <c r="G48" s="133">
        <f t="shared" si="2"/>
        <v>0</v>
      </c>
    </row>
    <row r="49" spans="1:7">
      <c r="A49" s="321" t="s">
        <v>236</v>
      </c>
      <c r="B49" s="718" t="s">
        <v>344</v>
      </c>
      <c r="C49" s="204">
        <f>'3. m.int.kiadás'!G47</f>
        <v>0</v>
      </c>
      <c r="D49" s="678"/>
      <c r="E49" s="27">
        <f>'4.m.kiadási ei cofog'!F464</f>
        <v>0</v>
      </c>
      <c r="F49" s="164">
        <v>0</v>
      </c>
      <c r="G49" s="133">
        <f t="shared" si="2"/>
        <v>0</v>
      </c>
    </row>
    <row r="50" spans="1:7" s="14" customFormat="1">
      <c r="A50" s="322" t="s">
        <v>237</v>
      </c>
      <c r="B50" s="718" t="s">
        <v>345</v>
      </c>
      <c r="C50" s="204">
        <f>'3. m.int.kiadás'!G48</f>
        <v>0</v>
      </c>
      <c r="D50" s="678"/>
      <c r="E50" s="218">
        <f>'4.m.kiadási ei cofog'!F465</f>
        <v>0</v>
      </c>
      <c r="F50" s="218">
        <v>0</v>
      </c>
      <c r="G50" s="133">
        <f t="shared" si="2"/>
        <v>0</v>
      </c>
    </row>
    <row r="51" spans="1:7" s="14" customFormat="1" ht="13.5" thickBot="1">
      <c r="A51" s="529" t="s">
        <v>238</v>
      </c>
      <c r="B51" s="727" t="s">
        <v>541</v>
      </c>
      <c r="C51" s="202"/>
      <c r="D51" s="678"/>
      <c r="E51" s="815">
        <f>'4.m.kiadási ei cofog'!F466</f>
        <v>667465</v>
      </c>
      <c r="F51" s="26"/>
      <c r="G51" s="133">
        <f t="shared" si="2"/>
        <v>667465</v>
      </c>
    </row>
    <row r="52" spans="1:7" s="14" customFormat="1" ht="13.5" thickBot="1">
      <c r="A52" s="344" t="s">
        <v>239</v>
      </c>
      <c r="B52" s="281" t="s">
        <v>336</v>
      </c>
      <c r="C52" s="964">
        <f>SUM(C43:C50)</f>
        <v>0</v>
      </c>
      <c r="D52" s="107">
        <v>0</v>
      </c>
      <c r="E52" s="811">
        <f>SUM(E43:E51)</f>
        <v>9330670</v>
      </c>
      <c r="F52" s="93">
        <f>SUM(F43:F51)</f>
        <v>200000</v>
      </c>
      <c r="G52" s="93">
        <f>SUM(G43:G51)</f>
        <v>9530670</v>
      </c>
    </row>
    <row r="53" spans="1:7" s="14" customFormat="1">
      <c r="A53" s="529"/>
      <c r="B53" s="39"/>
      <c r="C53" s="205"/>
      <c r="D53" s="107"/>
      <c r="E53" s="704"/>
      <c r="F53" s="236"/>
      <c r="G53" s="141"/>
    </row>
    <row r="54" spans="1:7" ht="18.75" customHeight="1" thickBot="1">
      <c r="A54" s="554" t="s">
        <v>240</v>
      </c>
      <c r="B54" s="719" t="s">
        <v>337</v>
      </c>
      <c r="C54" s="732">
        <f>C40+C52</f>
        <v>27107780</v>
      </c>
      <c r="D54" s="968">
        <v>200000</v>
      </c>
      <c r="E54" s="737">
        <f>E40+E52</f>
        <v>91781295</v>
      </c>
      <c r="F54" s="735">
        <f>F40+F52</f>
        <v>89801097</v>
      </c>
      <c r="G54" s="735">
        <f>G40+G52</f>
        <v>208890172</v>
      </c>
    </row>
    <row r="55" spans="1:7" ht="13.5" thickTop="1">
      <c r="B55" s="1"/>
      <c r="C55" s="1"/>
      <c r="D55" s="1"/>
      <c r="E55" s="1"/>
      <c r="F55" s="1"/>
    </row>
    <row r="56" spans="1:7">
      <c r="B56" s="1"/>
      <c r="C56" s="1"/>
      <c r="D56" s="1"/>
      <c r="E56" s="1"/>
      <c r="F56" s="1"/>
    </row>
    <row r="57" spans="1:7">
      <c r="B57" s="1"/>
      <c r="C57" s="1"/>
      <c r="D57" s="1"/>
      <c r="E57" s="1"/>
      <c r="F57" s="1"/>
    </row>
    <row r="58" spans="1:7">
      <c r="B58" s="1"/>
      <c r="C58" s="1"/>
      <c r="D58" s="1"/>
      <c r="E58" s="1"/>
      <c r="F58" s="1"/>
    </row>
    <row r="59" spans="1:7">
      <c r="B59" s="1"/>
      <c r="C59" s="1"/>
      <c r="D59" s="1"/>
      <c r="E59" s="1"/>
      <c r="F59" s="1"/>
    </row>
    <row r="60" spans="1:7">
      <c r="B60" s="1"/>
      <c r="C60" s="1"/>
      <c r="D60" s="1"/>
      <c r="E60" s="1"/>
      <c r="F60" s="1"/>
    </row>
    <row r="61" spans="1:7">
      <c r="B61" s="1"/>
      <c r="C61" s="1"/>
      <c r="D61" s="1"/>
      <c r="E61" s="1"/>
      <c r="F61" s="1"/>
    </row>
    <row r="62" spans="1:7">
      <c r="B62" s="1"/>
      <c r="C62" s="1"/>
      <c r="D62" s="1"/>
      <c r="E62" s="1"/>
      <c r="F62" s="1"/>
    </row>
    <row r="63" spans="1:7">
      <c r="B63" s="1"/>
      <c r="C63" s="1"/>
      <c r="D63" s="1"/>
      <c r="E63" s="1"/>
      <c r="F63" s="1"/>
    </row>
    <row r="64" spans="1:7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</sheetData>
  <mergeCells count="8">
    <mergeCell ref="G6:G7"/>
    <mergeCell ref="A6:A7"/>
    <mergeCell ref="A1:F1"/>
    <mergeCell ref="C6:C7"/>
    <mergeCell ref="E6:E7"/>
    <mergeCell ref="F6:F7"/>
    <mergeCell ref="B6:B7"/>
    <mergeCell ref="B3:G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sqref="A1:F1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52" t="s">
        <v>685</v>
      </c>
      <c r="B1" s="1078"/>
      <c r="C1" s="1078"/>
      <c r="D1" s="1078"/>
      <c r="E1" s="1078"/>
      <c r="F1" s="1078"/>
    </row>
    <row r="2" spans="1:13">
      <c r="A2" s="1097" t="s">
        <v>298</v>
      </c>
      <c r="B2" s="1097"/>
      <c r="C2" s="1097"/>
      <c r="D2" s="1097"/>
      <c r="E2" s="1097"/>
      <c r="F2" s="1097"/>
      <c r="G2" s="1097"/>
      <c r="H2" s="1097"/>
      <c r="I2" s="1097"/>
      <c r="J2" s="1097"/>
      <c r="K2" s="1097"/>
      <c r="L2" s="1097"/>
      <c r="M2" s="1097"/>
    </row>
    <row r="3" spans="1:13" ht="13.5" thickBot="1">
      <c r="A3" s="1"/>
      <c r="B3" s="1095" t="s">
        <v>582</v>
      </c>
      <c r="C3" s="1096"/>
      <c r="D3" s="1096"/>
      <c r="E3" s="1096"/>
      <c r="F3" s="1096"/>
      <c r="G3" s="1096"/>
      <c r="H3" s="1096"/>
      <c r="I3" s="1096"/>
      <c r="J3" s="1096"/>
      <c r="K3" s="1096"/>
      <c r="L3" s="1096"/>
      <c r="M3" s="1096"/>
    </row>
    <row r="4" spans="1:13" ht="38.25">
      <c r="A4" s="158" t="s">
        <v>3</v>
      </c>
      <c r="B4" s="680" t="s">
        <v>276</v>
      </c>
      <c r="C4" s="680" t="s">
        <v>606</v>
      </c>
      <c r="D4" s="680" t="s">
        <v>607</v>
      </c>
      <c r="E4" s="680" t="s">
        <v>608</v>
      </c>
      <c r="F4" s="680" t="s">
        <v>609</v>
      </c>
      <c r="G4" s="680" t="s">
        <v>610</v>
      </c>
      <c r="H4" s="680" t="s">
        <v>611</v>
      </c>
      <c r="I4" s="680" t="s">
        <v>612</v>
      </c>
      <c r="J4" s="680" t="s">
        <v>613</v>
      </c>
      <c r="K4" s="680" t="s">
        <v>614</v>
      </c>
      <c r="L4" s="566" t="s">
        <v>615</v>
      </c>
      <c r="M4" s="567" t="s">
        <v>15</v>
      </c>
    </row>
    <row r="5" spans="1:13" ht="17.25" customHeight="1">
      <c r="A5" s="568" t="s">
        <v>277</v>
      </c>
      <c r="B5" s="678">
        <f>'11.12.13.m.intézm.adó.közht.bev'!C26</f>
        <v>24594966</v>
      </c>
      <c r="C5" s="678">
        <f>B5*1.005</f>
        <v>24717940.829999998</v>
      </c>
      <c r="D5" s="678">
        <f t="shared" ref="D5:K5" si="0">C5*1.005</f>
        <v>24841530.534149997</v>
      </c>
      <c r="E5" s="678">
        <f t="shared" si="0"/>
        <v>24965738.186820745</v>
      </c>
      <c r="F5" s="678">
        <f t="shared" si="0"/>
        <v>25090566.877754845</v>
      </c>
      <c r="G5" s="678">
        <f t="shared" si="0"/>
        <v>25216019.712143615</v>
      </c>
      <c r="H5" s="678">
        <f t="shared" si="0"/>
        <v>25342099.810704332</v>
      </c>
      <c r="I5" s="678">
        <f t="shared" si="0"/>
        <v>25468810.309757851</v>
      </c>
      <c r="J5" s="678">
        <f t="shared" si="0"/>
        <v>25596154.361306638</v>
      </c>
      <c r="K5" s="678">
        <f t="shared" si="0"/>
        <v>25724135.133113168</v>
      </c>
      <c r="L5" s="678">
        <v>0</v>
      </c>
      <c r="M5" s="683">
        <f>SUM(B5:L5)</f>
        <v>251557961.75575119</v>
      </c>
    </row>
    <row r="6" spans="1:13" ht="24.75" customHeight="1">
      <c r="A6" s="568" t="s">
        <v>278</v>
      </c>
      <c r="B6" s="678">
        <v>0</v>
      </c>
      <c r="C6" s="678">
        <v>0</v>
      </c>
      <c r="D6" s="678">
        <f t="shared" ref="D6:K6" si="1">C6*1.05</f>
        <v>0</v>
      </c>
      <c r="E6" s="678">
        <f t="shared" si="1"/>
        <v>0</v>
      </c>
      <c r="F6" s="678">
        <f t="shared" si="1"/>
        <v>0</v>
      </c>
      <c r="G6" s="678">
        <f t="shared" si="1"/>
        <v>0</v>
      </c>
      <c r="H6" s="678">
        <f t="shared" si="1"/>
        <v>0</v>
      </c>
      <c r="I6" s="678">
        <f t="shared" si="1"/>
        <v>0</v>
      </c>
      <c r="J6" s="678">
        <f t="shared" si="1"/>
        <v>0</v>
      </c>
      <c r="K6" s="678">
        <f t="shared" si="1"/>
        <v>0</v>
      </c>
      <c r="L6" s="678">
        <v>0</v>
      </c>
      <c r="M6" s="683">
        <f t="shared" ref="M6:M12" si="2">SUM(B6:L6)</f>
        <v>0</v>
      </c>
    </row>
    <row r="7" spans="1:13" ht="25.5" customHeight="1">
      <c r="A7" s="568" t="s">
        <v>279</v>
      </c>
      <c r="B7" s="678"/>
      <c r="C7" s="678"/>
      <c r="D7" s="678"/>
      <c r="E7" s="678"/>
      <c r="F7" s="678"/>
      <c r="G7" s="678"/>
      <c r="H7" s="678"/>
      <c r="I7" s="678"/>
      <c r="J7" s="678"/>
      <c r="K7" s="678"/>
      <c r="L7" s="678"/>
      <c r="M7" s="683">
        <f t="shared" si="2"/>
        <v>0</v>
      </c>
    </row>
    <row r="8" spans="1:13" ht="49.5" customHeight="1">
      <c r="A8" s="568" t="s">
        <v>280</v>
      </c>
      <c r="B8" s="678"/>
      <c r="C8" s="678"/>
      <c r="D8" s="678"/>
      <c r="E8" s="678"/>
      <c r="F8" s="678"/>
      <c r="G8" s="678"/>
      <c r="H8" s="678"/>
      <c r="I8" s="678"/>
      <c r="J8" s="678"/>
      <c r="K8" s="678"/>
      <c r="L8" s="678"/>
      <c r="M8" s="683">
        <f t="shared" si="2"/>
        <v>0</v>
      </c>
    </row>
    <row r="9" spans="1:13" ht="18.75" customHeight="1">
      <c r="A9" s="568" t="s">
        <v>281</v>
      </c>
      <c r="B9" s="678">
        <f>'11.12.13.m.intézm.adó.közht.bev'!C27</f>
        <v>947000</v>
      </c>
      <c r="C9" s="678">
        <f>B9*1.005</f>
        <v>951734.99999999988</v>
      </c>
      <c r="D9" s="678">
        <f t="shared" ref="D9:K9" si="3">C9*1.005</f>
        <v>956493.67499999981</v>
      </c>
      <c r="E9" s="678">
        <f t="shared" si="3"/>
        <v>961276.14337499975</v>
      </c>
      <c r="F9" s="678">
        <f t="shared" si="3"/>
        <v>966082.5240918746</v>
      </c>
      <c r="G9" s="678">
        <f t="shared" si="3"/>
        <v>970912.93671233382</v>
      </c>
      <c r="H9" s="678">
        <f t="shared" si="3"/>
        <v>975767.50139589538</v>
      </c>
      <c r="I9" s="678">
        <f t="shared" si="3"/>
        <v>980646.33890287473</v>
      </c>
      <c r="J9" s="678">
        <f t="shared" si="3"/>
        <v>985549.57059738901</v>
      </c>
      <c r="K9" s="678">
        <f t="shared" si="3"/>
        <v>990477.31845037581</v>
      </c>
      <c r="L9" s="678"/>
      <c r="M9" s="683">
        <f t="shared" si="2"/>
        <v>9685941.0085257441</v>
      </c>
    </row>
    <row r="10" spans="1:13" ht="25.5" customHeight="1" thickBot="1">
      <c r="A10" s="568" t="s">
        <v>282</v>
      </c>
      <c r="B10" s="678"/>
      <c r="C10" s="678"/>
      <c r="D10" s="678"/>
      <c r="E10" s="678"/>
      <c r="F10" s="678"/>
      <c r="G10" s="678"/>
      <c r="H10" s="678"/>
      <c r="I10" s="678"/>
      <c r="J10" s="678"/>
      <c r="K10" s="678"/>
      <c r="L10" s="678"/>
      <c r="M10" s="683">
        <f t="shared" si="2"/>
        <v>0</v>
      </c>
    </row>
    <row r="11" spans="1:13" ht="18" customHeight="1" thickBot="1">
      <c r="A11" s="564" t="s">
        <v>283</v>
      </c>
      <c r="B11" s="125">
        <f t="shared" ref="B11:L11" si="4">SUM(B5:B10)</f>
        <v>25541966</v>
      </c>
      <c r="C11" s="125">
        <f t="shared" si="4"/>
        <v>25669675.829999998</v>
      </c>
      <c r="D11" s="125">
        <f t="shared" si="4"/>
        <v>25798024.209149998</v>
      </c>
      <c r="E11" s="125">
        <f t="shared" si="4"/>
        <v>25927014.330195744</v>
      </c>
      <c r="F11" s="125">
        <f t="shared" si="4"/>
        <v>26056649.401846718</v>
      </c>
      <c r="G11" s="125">
        <f t="shared" si="4"/>
        <v>26186932.648855947</v>
      </c>
      <c r="H11" s="125">
        <f t="shared" si="4"/>
        <v>26317867.312100228</v>
      </c>
      <c r="I11" s="125">
        <f t="shared" si="4"/>
        <v>26449456.648660727</v>
      </c>
      <c r="J11" s="125">
        <f t="shared" si="4"/>
        <v>26581703.931904025</v>
      </c>
      <c r="K11" s="125">
        <f t="shared" si="4"/>
        <v>26714612.451563545</v>
      </c>
      <c r="L11" s="125">
        <f t="shared" si="4"/>
        <v>0</v>
      </c>
      <c r="M11" s="681">
        <f t="shared" si="2"/>
        <v>261243902.76427692</v>
      </c>
    </row>
    <row r="12" spans="1:13" ht="16.5" customHeight="1">
      <c r="A12" s="569" t="s">
        <v>284</v>
      </c>
      <c r="B12" s="555">
        <f>B11/2</f>
        <v>12770983</v>
      </c>
      <c r="C12" s="555">
        <f t="shared" ref="C12:L12" si="5">C11/2</f>
        <v>12834837.914999999</v>
      </c>
      <c r="D12" s="555">
        <f t="shared" si="5"/>
        <v>12899012.104574999</v>
      </c>
      <c r="E12" s="555">
        <f t="shared" si="5"/>
        <v>12963507.165097872</v>
      </c>
      <c r="F12" s="555">
        <f t="shared" si="5"/>
        <v>13028324.700923359</v>
      </c>
      <c r="G12" s="555">
        <f t="shared" si="5"/>
        <v>13093466.324427973</v>
      </c>
      <c r="H12" s="555">
        <f t="shared" si="5"/>
        <v>13158933.656050114</v>
      </c>
      <c r="I12" s="555">
        <f t="shared" si="5"/>
        <v>13224728.324330363</v>
      </c>
      <c r="J12" s="555">
        <f t="shared" si="5"/>
        <v>13290851.965952013</v>
      </c>
      <c r="K12" s="555">
        <f t="shared" si="5"/>
        <v>13357306.225781772</v>
      </c>
      <c r="L12" s="555">
        <f t="shared" si="5"/>
        <v>0</v>
      </c>
      <c r="M12" s="682">
        <f t="shared" si="2"/>
        <v>130621951.38213846</v>
      </c>
    </row>
    <row r="13" spans="1:13" ht="33.75" customHeight="1">
      <c r="A13" s="570" t="s">
        <v>285</v>
      </c>
      <c r="B13" s="679">
        <v>0</v>
      </c>
      <c r="C13" s="679">
        <v>0</v>
      </c>
      <c r="D13" s="679">
        <v>0</v>
      </c>
      <c r="E13" s="679">
        <v>0</v>
      </c>
      <c r="F13" s="679">
        <v>0</v>
      </c>
      <c r="G13" s="679">
        <v>0</v>
      </c>
      <c r="H13" s="679">
        <v>0</v>
      </c>
      <c r="I13" s="679">
        <v>0</v>
      </c>
      <c r="J13" s="679">
        <v>0</v>
      </c>
      <c r="K13" s="679">
        <v>0</v>
      </c>
      <c r="L13" s="679">
        <v>0</v>
      </c>
      <c r="M13" s="647">
        <v>0</v>
      </c>
    </row>
    <row r="14" spans="1:13" ht="25.5" customHeight="1">
      <c r="A14" s="568" t="s">
        <v>286</v>
      </c>
      <c r="B14" s="678">
        <v>0</v>
      </c>
      <c r="C14" s="678">
        <v>0</v>
      </c>
      <c r="D14" s="678">
        <v>0</v>
      </c>
      <c r="E14" s="678">
        <v>0</v>
      </c>
      <c r="F14" s="678">
        <v>0</v>
      </c>
      <c r="G14" s="678">
        <v>0</v>
      </c>
      <c r="H14" s="678">
        <v>0</v>
      </c>
      <c r="I14" s="678">
        <v>0</v>
      </c>
      <c r="J14" s="678">
        <v>0</v>
      </c>
      <c r="K14" s="678">
        <v>0</v>
      </c>
      <c r="L14" s="678">
        <v>0</v>
      </c>
      <c r="M14" s="673">
        <v>0</v>
      </c>
    </row>
    <row r="15" spans="1:13" ht="16.5" customHeight="1">
      <c r="A15" s="568" t="s">
        <v>287</v>
      </c>
      <c r="B15" s="678"/>
      <c r="C15" s="678"/>
      <c r="D15" s="678"/>
      <c r="E15" s="678"/>
      <c r="F15" s="678"/>
      <c r="G15" s="678"/>
      <c r="H15" s="678"/>
      <c r="I15" s="678"/>
      <c r="J15" s="678"/>
      <c r="K15" s="678"/>
      <c r="L15" s="678"/>
      <c r="M15" s="673"/>
    </row>
    <row r="16" spans="1:13" ht="24.75" customHeight="1">
      <c r="A16" s="568" t="s">
        <v>288</v>
      </c>
      <c r="B16" s="678"/>
      <c r="C16" s="678"/>
      <c r="D16" s="678"/>
      <c r="E16" s="678"/>
      <c r="F16" s="678"/>
      <c r="G16" s="678"/>
      <c r="H16" s="678"/>
      <c r="I16" s="678"/>
      <c r="J16" s="678"/>
      <c r="K16" s="678"/>
      <c r="L16" s="678"/>
      <c r="M16" s="673"/>
    </row>
    <row r="17" spans="1:13" ht="33" customHeight="1">
      <c r="A17" s="568" t="s">
        <v>289</v>
      </c>
      <c r="B17" s="678"/>
      <c r="C17" s="678"/>
      <c r="D17" s="678"/>
      <c r="E17" s="678"/>
      <c r="F17" s="678"/>
      <c r="G17" s="678"/>
      <c r="H17" s="678"/>
      <c r="I17" s="678"/>
      <c r="J17" s="678"/>
      <c r="K17" s="678"/>
      <c r="L17" s="678"/>
      <c r="M17" s="673"/>
    </row>
    <row r="18" spans="1:13" ht="51" customHeight="1">
      <c r="A18" s="568" t="s">
        <v>290</v>
      </c>
      <c r="B18" s="678"/>
      <c r="C18" s="678"/>
      <c r="D18" s="678"/>
      <c r="E18" s="678"/>
      <c r="F18" s="678"/>
      <c r="G18" s="678"/>
      <c r="H18" s="678"/>
      <c r="I18" s="678"/>
      <c r="J18" s="678"/>
      <c r="K18" s="678"/>
      <c r="L18" s="678"/>
      <c r="M18" s="673"/>
    </row>
    <row r="19" spans="1:13" ht="26.25" customHeight="1" thickBot="1">
      <c r="A19" s="571" t="s">
        <v>291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2">
        <f>SUM(B19:L19)</f>
        <v>0</v>
      </c>
    </row>
    <row r="20" spans="1:13" ht="24.75" customHeight="1" thickBot="1">
      <c r="A20" s="565" t="s">
        <v>292</v>
      </c>
      <c r="B20" s="556">
        <f>SUM(B13:B19)</f>
        <v>0</v>
      </c>
      <c r="C20" s="556">
        <f t="shared" ref="C20:L20" si="6">SUM(C13:C19)</f>
        <v>0</v>
      </c>
      <c r="D20" s="556">
        <f t="shared" si="6"/>
        <v>0</v>
      </c>
      <c r="E20" s="556">
        <f t="shared" si="6"/>
        <v>0</v>
      </c>
      <c r="F20" s="556">
        <f t="shared" si="6"/>
        <v>0</v>
      </c>
      <c r="G20" s="556">
        <f t="shared" si="6"/>
        <v>0</v>
      </c>
      <c r="H20" s="556">
        <f t="shared" si="6"/>
        <v>0</v>
      </c>
      <c r="I20" s="556">
        <f t="shared" si="6"/>
        <v>0</v>
      </c>
      <c r="J20" s="556">
        <f t="shared" si="6"/>
        <v>0</v>
      </c>
      <c r="K20" s="556">
        <f t="shared" si="6"/>
        <v>0</v>
      </c>
      <c r="L20" s="556">
        <f t="shared" si="6"/>
        <v>0</v>
      </c>
      <c r="M20" s="557">
        <f>SUM(B20:L20)</f>
        <v>0</v>
      </c>
    </row>
    <row r="21" spans="1:13" ht="38.25" customHeight="1" thickBot="1">
      <c r="A21" s="564" t="s">
        <v>293</v>
      </c>
      <c r="B21" s="125">
        <f>B12-B20</f>
        <v>12770983</v>
      </c>
      <c r="C21" s="125">
        <f t="shared" ref="C21:M21" si="7">C12-C20</f>
        <v>12834837.914999999</v>
      </c>
      <c r="D21" s="125">
        <f t="shared" si="7"/>
        <v>12899012.104574999</v>
      </c>
      <c r="E21" s="125">
        <f t="shared" si="7"/>
        <v>12963507.165097872</v>
      </c>
      <c r="F21" s="125">
        <f t="shared" si="7"/>
        <v>13028324.700923359</v>
      </c>
      <c r="G21" s="125">
        <f t="shared" si="7"/>
        <v>13093466.324427973</v>
      </c>
      <c r="H21" s="125">
        <f t="shared" si="7"/>
        <v>13158933.656050114</v>
      </c>
      <c r="I21" s="125">
        <f t="shared" si="7"/>
        <v>13224728.324330363</v>
      </c>
      <c r="J21" s="125">
        <f t="shared" si="7"/>
        <v>13290851.965952013</v>
      </c>
      <c r="K21" s="125">
        <f t="shared" si="7"/>
        <v>13357306.225781772</v>
      </c>
      <c r="L21" s="125">
        <f t="shared" si="7"/>
        <v>0</v>
      </c>
      <c r="M21" s="681">
        <f t="shared" si="7"/>
        <v>130621951.38213846</v>
      </c>
    </row>
    <row r="22" spans="1:13">
      <c r="A22" s="1" t="s">
        <v>294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6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A3" sqref="A3:F3"/>
    </sheetView>
  </sheetViews>
  <sheetFormatPr defaultRowHeight="12.75"/>
  <cols>
    <col min="1" max="1" width="5" customWidth="1"/>
    <col min="2" max="2" width="19.85546875" customWidth="1"/>
    <col min="3" max="4" width="12.28515625" customWidth="1"/>
    <col min="5" max="5" width="10.140625" customWidth="1"/>
    <col min="6" max="6" width="10.85546875" customWidth="1"/>
    <col min="7" max="7" width="9.85546875" customWidth="1"/>
    <col min="8" max="8" width="10.28515625" customWidth="1"/>
    <col min="9" max="9" width="9.7109375" customWidth="1"/>
    <col min="10" max="10" width="10.28515625" customWidth="1"/>
    <col min="11" max="11" width="12.28515625" customWidth="1"/>
  </cols>
  <sheetData>
    <row r="3" spans="1:11" ht="15">
      <c r="A3" s="1052" t="s">
        <v>686</v>
      </c>
      <c r="B3" s="1078"/>
      <c r="C3" s="1078"/>
      <c r="D3" s="1078"/>
      <c r="E3" s="1078"/>
      <c r="F3" s="1078"/>
      <c r="G3" s="1"/>
      <c r="H3" s="1"/>
      <c r="I3" s="184"/>
      <c r="J3" s="184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83" t="s">
        <v>71</v>
      </c>
      <c r="C6" s="1100"/>
      <c r="D6" s="1100"/>
      <c r="E6" s="1100"/>
      <c r="F6" s="1100"/>
      <c r="G6" s="1100"/>
      <c r="H6" s="1100"/>
      <c r="I6" s="1100"/>
      <c r="J6" s="1100"/>
      <c r="K6" s="1"/>
    </row>
    <row r="7" spans="1:11">
      <c r="B7" s="1"/>
      <c r="C7" s="1"/>
      <c r="D7" s="36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81" t="s">
        <v>192</v>
      </c>
      <c r="B10" s="185" t="s">
        <v>72</v>
      </c>
      <c r="C10" s="1102" t="s">
        <v>153</v>
      </c>
      <c r="D10" s="1103"/>
      <c r="E10" s="1104" t="s">
        <v>154</v>
      </c>
      <c r="F10" s="1103"/>
      <c r="G10" s="1105" t="s">
        <v>155</v>
      </c>
      <c r="H10" s="1103"/>
      <c r="I10" s="1104" t="s">
        <v>156</v>
      </c>
      <c r="J10" s="1102"/>
      <c r="K10" s="1098" t="s">
        <v>51</v>
      </c>
    </row>
    <row r="11" spans="1:11" ht="13.5" thickBot="1">
      <c r="A11" s="1101"/>
      <c r="B11" s="187"/>
      <c r="C11" s="186" t="s">
        <v>73</v>
      </c>
      <c r="D11" s="188" t="s">
        <v>74</v>
      </c>
      <c r="E11" s="188" t="s">
        <v>157</v>
      </c>
      <c r="F11" s="188" t="s">
        <v>158</v>
      </c>
      <c r="G11" s="189" t="s">
        <v>159</v>
      </c>
      <c r="H11" s="189" t="s">
        <v>158</v>
      </c>
      <c r="I11" s="188" t="s">
        <v>160</v>
      </c>
      <c r="J11" s="186" t="s">
        <v>161</v>
      </c>
      <c r="K11" s="1099"/>
    </row>
    <row r="12" spans="1:11" ht="13.5" thickBot="1">
      <c r="A12" s="421" t="s">
        <v>193</v>
      </c>
      <c r="B12" s="381" t="s">
        <v>194</v>
      </c>
      <c r="C12" s="381" t="s">
        <v>195</v>
      </c>
      <c r="D12" s="921" t="s">
        <v>196</v>
      </c>
      <c r="E12" s="381" t="s">
        <v>216</v>
      </c>
      <c r="F12" s="381" t="s">
        <v>241</v>
      </c>
      <c r="G12" s="381" t="s">
        <v>242</v>
      </c>
      <c r="H12" s="381" t="s">
        <v>244</v>
      </c>
      <c r="I12" s="381" t="s">
        <v>245</v>
      </c>
      <c r="J12" s="186" t="s">
        <v>246</v>
      </c>
      <c r="K12" s="188" t="s">
        <v>249</v>
      </c>
    </row>
    <row r="13" spans="1:11">
      <c r="A13" s="428" t="s">
        <v>197</v>
      </c>
      <c r="B13" s="190" t="s">
        <v>75</v>
      </c>
      <c r="C13" s="136">
        <v>10514</v>
      </c>
      <c r="D13" s="920">
        <v>10125</v>
      </c>
      <c r="E13" s="142"/>
      <c r="F13" s="136"/>
      <c r="G13" s="141"/>
      <c r="H13" s="26"/>
      <c r="I13" s="141"/>
      <c r="J13" s="492"/>
      <c r="K13" s="136"/>
    </row>
    <row r="14" spans="1:11">
      <c r="A14" s="384" t="s">
        <v>198</v>
      </c>
      <c r="B14" s="190" t="s">
        <v>76</v>
      </c>
      <c r="C14" s="136">
        <v>10514</v>
      </c>
      <c r="D14" s="128">
        <v>10520</v>
      </c>
      <c r="E14" s="142"/>
      <c r="F14" s="136"/>
      <c r="G14" s="133"/>
      <c r="H14" s="96"/>
      <c r="I14" s="133"/>
      <c r="J14" s="300"/>
      <c r="K14" s="133"/>
    </row>
    <row r="15" spans="1:11">
      <c r="A15" s="321" t="s">
        <v>199</v>
      </c>
      <c r="B15" s="190" t="s">
        <v>77</v>
      </c>
      <c r="C15" s="136">
        <v>10514</v>
      </c>
      <c r="D15" s="128">
        <v>10500</v>
      </c>
      <c r="E15" s="142"/>
      <c r="F15" s="136"/>
      <c r="G15" s="141"/>
      <c r="H15" s="26"/>
      <c r="I15" s="141"/>
      <c r="J15" s="219"/>
      <c r="K15" s="133"/>
    </row>
    <row r="16" spans="1:11">
      <c r="A16" s="321" t="s">
        <v>200</v>
      </c>
      <c r="B16" s="190" t="s">
        <v>78</v>
      </c>
      <c r="C16" s="136">
        <v>10520</v>
      </c>
      <c r="D16" s="128">
        <v>10060</v>
      </c>
      <c r="E16" s="142"/>
      <c r="F16" s="136"/>
      <c r="G16" s="133"/>
      <c r="H16" s="96"/>
      <c r="I16" s="133"/>
      <c r="J16" s="300"/>
      <c r="K16" s="133"/>
    </row>
    <row r="17" spans="1:11">
      <c r="A17" s="321" t="s">
        <v>201</v>
      </c>
      <c r="B17" s="190" t="s">
        <v>79</v>
      </c>
      <c r="C17" s="136">
        <v>10580</v>
      </c>
      <c r="D17" s="128">
        <v>9900</v>
      </c>
      <c r="E17" s="142"/>
      <c r="F17" s="136"/>
      <c r="G17" s="141"/>
      <c r="H17" s="26"/>
      <c r="I17" s="141"/>
      <c r="J17" s="219"/>
      <c r="K17" s="133"/>
    </row>
    <row r="18" spans="1:11">
      <c r="A18" s="321" t="s">
        <v>202</v>
      </c>
      <c r="B18" s="190" t="s">
        <v>80</v>
      </c>
      <c r="C18" s="142">
        <v>10650</v>
      </c>
      <c r="D18" s="136">
        <v>10600</v>
      </c>
      <c r="E18" s="142"/>
      <c r="F18" s="136"/>
      <c r="G18" s="133"/>
      <c r="H18" s="96"/>
      <c r="I18" s="133"/>
      <c r="J18" s="300"/>
      <c r="K18" s="133"/>
    </row>
    <row r="19" spans="1:11">
      <c r="A19" s="321" t="s">
        <v>203</v>
      </c>
      <c r="B19" s="190" t="s">
        <v>81</v>
      </c>
      <c r="C19" s="133">
        <v>9780</v>
      </c>
      <c r="D19" s="136">
        <v>8960</v>
      </c>
      <c r="E19" s="142"/>
      <c r="F19" s="136"/>
      <c r="G19" s="141"/>
      <c r="H19" s="26"/>
      <c r="I19" s="141"/>
      <c r="J19" s="219"/>
      <c r="K19" s="133"/>
    </row>
    <row r="20" spans="1:11">
      <c r="A20" s="321" t="s">
        <v>204</v>
      </c>
      <c r="B20" s="806" t="s">
        <v>82</v>
      </c>
      <c r="C20" s="678">
        <v>8280</v>
      </c>
      <c r="D20" s="128">
        <v>8020</v>
      </c>
      <c r="E20" s="142"/>
      <c r="F20" s="136"/>
      <c r="G20" s="133"/>
      <c r="H20" s="96"/>
      <c r="I20" s="133"/>
      <c r="J20" s="300"/>
      <c r="K20" s="133"/>
    </row>
    <row r="21" spans="1:11">
      <c r="A21" s="321" t="s">
        <v>205</v>
      </c>
      <c r="B21" s="190" t="s">
        <v>83</v>
      </c>
      <c r="C21" s="142">
        <v>12200</v>
      </c>
      <c r="D21" s="136">
        <v>11560</v>
      </c>
      <c r="E21" s="142"/>
      <c r="F21" s="136"/>
      <c r="G21" s="141"/>
      <c r="H21" s="26"/>
      <c r="I21" s="141"/>
      <c r="J21" s="219"/>
      <c r="K21" s="133">
        <v>20409</v>
      </c>
    </row>
    <row r="22" spans="1:11">
      <c r="A22" s="321" t="s">
        <v>206</v>
      </c>
      <c r="B22" s="190" t="s">
        <v>84</v>
      </c>
      <c r="C22" s="142">
        <v>9280</v>
      </c>
      <c r="D22" s="136">
        <v>11660</v>
      </c>
      <c r="E22" s="142"/>
      <c r="F22" s="136"/>
      <c r="G22" s="133"/>
      <c r="H22" s="493"/>
      <c r="I22" s="133"/>
      <c r="J22" s="494"/>
      <c r="K22" s="133"/>
    </row>
    <row r="23" spans="1:11">
      <c r="A23" s="321" t="s">
        <v>207</v>
      </c>
      <c r="B23" s="190" t="s">
        <v>85</v>
      </c>
      <c r="C23" s="142">
        <v>10514</v>
      </c>
      <c r="D23" s="136">
        <v>10424</v>
      </c>
      <c r="E23" s="142"/>
      <c r="F23" s="136"/>
      <c r="G23" s="133"/>
      <c r="H23" s="96"/>
      <c r="I23" s="133"/>
      <c r="J23" s="300"/>
      <c r="K23" s="133"/>
    </row>
    <row r="24" spans="1:11" ht="13.5" thickBot="1">
      <c r="A24" s="370" t="s">
        <v>208</v>
      </c>
      <c r="B24" s="116" t="s">
        <v>86</v>
      </c>
      <c r="C24" s="142">
        <v>12828</v>
      </c>
      <c r="D24" s="419">
        <v>13845</v>
      </c>
      <c r="E24" s="142"/>
      <c r="F24" s="419"/>
      <c r="G24" s="141"/>
      <c r="H24" s="26"/>
      <c r="I24" s="141"/>
      <c r="J24" s="219"/>
      <c r="K24" s="138"/>
    </row>
    <row r="25" spans="1:11" ht="13.5" thickBot="1">
      <c r="A25" s="344" t="s">
        <v>209</v>
      </c>
      <c r="B25" s="160" t="s">
        <v>15</v>
      </c>
      <c r="C25" s="231">
        <f>SUM(C13:C24)</f>
        <v>126174</v>
      </c>
      <c r="D25" s="140">
        <f t="shared" ref="D25:I25" si="0">SUM(D13:D24)</f>
        <v>126174</v>
      </c>
      <c r="E25" s="231">
        <f t="shared" si="0"/>
        <v>0</v>
      </c>
      <c r="F25" s="140">
        <f t="shared" si="0"/>
        <v>0</v>
      </c>
      <c r="G25" s="231">
        <f t="shared" si="0"/>
        <v>0</v>
      </c>
      <c r="H25" s="140">
        <f t="shared" si="0"/>
        <v>0</v>
      </c>
      <c r="I25" s="231">
        <f t="shared" si="0"/>
        <v>0</v>
      </c>
      <c r="J25" s="224">
        <f>SUM(J13:J24)</f>
        <v>0</v>
      </c>
      <c r="K25" s="140">
        <f>SUM(K13:K24)</f>
        <v>20409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sqref="A1:F1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52" t="s">
        <v>687</v>
      </c>
      <c r="B1" s="1078"/>
      <c r="C1" s="1078"/>
      <c r="D1" s="1078"/>
      <c r="E1" s="1078"/>
      <c r="F1" s="1078"/>
      <c r="G1" s="1106"/>
      <c r="H1" s="1106"/>
      <c r="I1" s="1106"/>
      <c r="J1" s="1106"/>
      <c r="K1" s="1106"/>
      <c r="L1" s="1106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106" t="s">
        <v>529</v>
      </c>
      <c r="C3" s="1106"/>
      <c r="D3" s="1106"/>
      <c r="E3" s="1106"/>
      <c r="F3" s="1106"/>
      <c r="G3" s="1106"/>
      <c r="H3" s="1106"/>
      <c r="I3" s="1106"/>
      <c r="J3" s="1106"/>
      <c r="K3" s="1106"/>
      <c r="L3" s="1106"/>
    </row>
    <row r="4" spans="1:12">
      <c r="B4" s="1106" t="s">
        <v>87</v>
      </c>
      <c r="C4" s="1106"/>
      <c r="D4" s="1106"/>
      <c r="E4" s="1106"/>
      <c r="F4" s="1106"/>
      <c r="G4" s="1106"/>
      <c r="H4" s="1106"/>
      <c r="I4" s="1106"/>
      <c r="J4" s="1106"/>
      <c r="K4" s="1106"/>
      <c r="L4" s="1106"/>
    </row>
    <row r="5" spans="1:12" ht="13.5" thickBot="1">
      <c r="B5" s="81"/>
      <c r="C5" s="81"/>
      <c r="D5" s="81"/>
      <c r="E5" s="81"/>
      <c r="F5" s="81"/>
      <c r="G5" s="81"/>
      <c r="H5" s="81"/>
      <c r="I5" s="81"/>
      <c r="J5" s="81"/>
      <c r="K5" s="81"/>
      <c r="L5" s="81" t="s">
        <v>88</v>
      </c>
    </row>
    <row r="6" spans="1:12" ht="13.5" thickBot="1">
      <c r="A6" s="1081" t="s">
        <v>192</v>
      </c>
      <c r="B6" s="1107" t="s">
        <v>89</v>
      </c>
      <c r="C6" s="1108" t="s">
        <v>90</v>
      </c>
      <c r="D6" s="1108"/>
      <c r="E6" s="1109" t="s">
        <v>91</v>
      </c>
      <c r="F6" s="1109"/>
      <c r="G6" s="1109"/>
      <c r="H6" s="1109"/>
      <c r="I6" s="1109"/>
      <c r="J6" s="1109"/>
      <c r="K6" s="1109"/>
      <c r="L6" s="1110" t="s">
        <v>92</v>
      </c>
    </row>
    <row r="7" spans="1:12" ht="33.75" customHeight="1" thickBot="1">
      <c r="A7" s="1101"/>
      <c r="B7" s="1107"/>
      <c r="C7" s="284" t="s">
        <v>93</v>
      </c>
      <c r="D7" s="284" t="s">
        <v>94</v>
      </c>
      <c r="E7" s="284" t="s">
        <v>530</v>
      </c>
      <c r="F7" s="285"/>
      <c r="G7" s="285"/>
      <c r="H7" s="285"/>
      <c r="I7" s="285"/>
      <c r="J7" s="285"/>
      <c r="K7" s="285"/>
      <c r="L7" s="1110"/>
    </row>
    <row r="8" spans="1:12" ht="14.25" customHeight="1" thickBot="1">
      <c r="A8" s="421" t="s">
        <v>247</v>
      </c>
      <c r="B8" s="421" t="s">
        <v>248</v>
      </c>
      <c r="C8" s="421" t="s">
        <v>195</v>
      </c>
      <c r="D8" s="421" t="s">
        <v>196</v>
      </c>
      <c r="E8" s="421" t="s">
        <v>216</v>
      </c>
      <c r="F8" s="421" t="s">
        <v>241</v>
      </c>
      <c r="G8" s="421" t="s">
        <v>242</v>
      </c>
      <c r="H8" s="421" t="s">
        <v>249</v>
      </c>
      <c r="I8" s="421" t="s">
        <v>245</v>
      </c>
      <c r="J8" s="421" t="s">
        <v>246</v>
      </c>
      <c r="K8" s="421" t="s">
        <v>249</v>
      </c>
      <c r="L8" s="421" t="s">
        <v>250</v>
      </c>
    </row>
    <row r="9" spans="1:12" ht="43.5" customHeight="1">
      <c r="A9" s="427" t="s">
        <v>197</v>
      </c>
      <c r="B9" s="473" t="s">
        <v>510</v>
      </c>
      <c r="C9" s="62"/>
      <c r="D9" s="63"/>
      <c r="E9" s="63"/>
      <c r="F9" s="63"/>
      <c r="G9" s="659"/>
      <c r="H9" s="660"/>
      <c r="I9" s="660"/>
      <c r="J9" s="660"/>
      <c r="K9" s="660"/>
      <c r="L9" s="660">
        <f>SUM(C9:K9)</f>
        <v>0</v>
      </c>
    </row>
    <row r="10" spans="1:12" ht="28.5" customHeight="1">
      <c r="A10" s="322" t="s">
        <v>198</v>
      </c>
      <c r="B10" s="474" t="s">
        <v>511</v>
      </c>
      <c r="C10" s="65"/>
      <c r="D10" s="65"/>
      <c r="E10" s="65"/>
      <c r="F10" s="65"/>
      <c r="G10" s="66"/>
      <c r="H10" s="67"/>
      <c r="I10" s="67"/>
      <c r="J10" s="67"/>
      <c r="K10" s="67"/>
      <c r="L10" s="68">
        <f>SUM(C10:K10)</f>
        <v>0</v>
      </c>
    </row>
    <row r="11" spans="1:12" ht="24.75" customHeight="1">
      <c r="A11" s="321" t="s">
        <v>199</v>
      </c>
      <c r="B11" s="474" t="s">
        <v>95</v>
      </c>
      <c r="C11" s="69"/>
      <c r="D11" s="65"/>
      <c r="E11" s="65"/>
      <c r="F11" s="65"/>
      <c r="G11" s="66"/>
      <c r="H11" s="67"/>
      <c r="I11" s="67"/>
      <c r="J11" s="67"/>
      <c r="K11" s="67"/>
      <c r="L11" s="68"/>
    </row>
    <row r="12" spans="1:12">
      <c r="A12" s="321" t="s">
        <v>201</v>
      </c>
      <c r="B12" s="475">
        <v>2014</v>
      </c>
      <c r="C12" s="70"/>
      <c r="D12" s="73"/>
      <c r="E12" s="29"/>
      <c r="F12" s="65"/>
      <c r="G12" s="71"/>
      <c r="H12" s="72"/>
      <c r="I12" s="23"/>
      <c r="J12" s="23"/>
      <c r="K12" s="72"/>
      <c r="L12" s="23">
        <f t="shared" ref="L12:L23" si="0">SUM(C12:K12)</f>
        <v>0</v>
      </c>
    </row>
    <row r="13" spans="1:12">
      <c r="A13" s="321" t="s">
        <v>202</v>
      </c>
      <c r="B13" s="475">
        <v>2015</v>
      </c>
      <c r="C13" s="70"/>
      <c r="D13" s="73"/>
      <c r="E13" s="29"/>
      <c r="F13" s="65"/>
      <c r="G13" s="71"/>
      <c r="H13" s="72"/>
      <c r="I13" s="23"/>
      <c r="J13" s="23"/>
      <c r="K13" s="72"/>
      <c r="L13" s="23">
        <f t="shared" si="0"/>
        <v>0</v>
      </c>
    </row>
    <row r="14" spans="1:12">
      <c r="A14" s="321" t="s">
        <v>203</v>
      </c>
      <c r="B14" s="475">
        <v>2016</v>
      </c>
      <c r="C14" s="70"/>
      <c r="D14" s="73"/>
      <c r="E14" s="29"/>
      <c r="F14" s="65"/>
      <c r="G14" s="71"/>
      <c r="H14" s="72"/>
      <c r="I14" s="23"/>
      <c r="J14" s="23"/>
      <c r="K14" s="72"/>
      <c r="L14" s="23">
        <f t="shared" si="0"/>
        <v>0</v>
      </c>
    </row>
    <row r="15" spans="1:12">
      <c r="A15" s="321" t="s">
        <v>204</v>
      </c>
      <c r="B15" s="475">
        <v>2017</v>
      </c>
      <c r="C15" s="70"/>
      <c r="D15" s="73"/>
      <c r="E15" s="29"/>
      <c r="F15" s="65"/>
      <c r="G15" s="71"/>
      <c r="H15" s="72"/>
      <c r="I15" s="23"/>
      <c r="J15" s="23"/>
      <c r="K15" s="72"/>
      <c r="L15" s="23">
        <f t="shared" si="0"/>
        <v>0</v>
      </c>
    </row>
    <row r="16" spans="1:12">
      <c r="A16" s="321" t="s">
        <v>205</v>
      </c>
      <c r="B16" s="475">
        <v>2018</v>
      </c>
      <c r="C16" s="70"/>
      <c r="D16" s="73"/>
      <c r="E16" s="29"/>
      <c r="F16" s="65"/>
      <c r="G16" s="71"/>
      <c r="H16" s="72"/>
      <c r="I16" s="23"/>
      <c r="J16" s="23"/>
      <c r="K16" s="72"/>
      <c r="L16" s="23">
        <f t="shared" si="0"/>
        <v>0</v>
      </c>
    </row>
    <row r="17" spans="1:12">
      <c r="A17" s="321" t="s">
        <v>206</v>
      </c>
      <c r="B17" s="475">
        <v>2019</v>
      </c>
      <c r="C17" s="70"/>
      <c r="D17" s="73"/>
      <c r="E17" s="29"/>
      <c r="F17" s="65"/>
      <c r="G17" s="71"/>
      <c r="H17" s="72"/>
      <c r="I17" s="23"/>
      <c r="J17" s="23"/>
      <c r="K17" s="72"/>
      <c r="L17" s="23">
        <f t="shared" si="0"/>
        <v>0</v>
      </c>
    </row>
    <row r="18" spans="1:12">
      <c r="A18" s="321" t="s">
        <v>207</v>
      </c>
      <c r="B18" s="475">
        <v>2020</v>
      </c>
      <c r="C18" s="70"/>
      <c r="D18" s="73"/>
      <c r="E18" s="29"/>
      <c r="F18" s="65"/>
      <c r="G18" s="71"/>
      <c r="H18" s="72"/>
      <c r="I18" s="23"/>
      <c r="J18" s="23"/>
      <c r="K18" s="72"/>
      <c r="L18" s="23">
        <f t="shared" si="0"/>
        <v>0</v>
      </c>
    </row>
    <row r="19" spans="1:12">
      <c r="A19" s="321" t="s">
        <v>208</v>
      </c>
      <c r="B19" s="475">
        <v>2021</v>
      </c>
      <c r="C19" s="70"/>
      <c r="D19" s="73"/>
      <c r="E19" s="29"/>
      <c r="F19" s="65"/>
      <c r="G19" s="71"/>
      <c r="H19" s="72"/>
      <c r="I19" s="23"/>
      <c r="J19" s="23"/>
      <c r="K19" s="72"/>
      <c r="L19" s="23">
        <f t="shared" si="0"/>
        <v>0</v>
      </c>
    </row>
    <row r="20" spans="1:12">
      <c r="A20" s="321" t="s">
        <v>209</v>
      </c>
      <c r="B20" s="475">
        <v>2022</v>
      </c>
      <c r="C20" s="70"/>
      <c r="D20" s="73"/>
      <c r="E20" s="29"/>
      <c r="F20" s="65"/>
      <c r="G20" s="71"/>
      <c r="H20" s="72"/>
      <c r="I20" s="23"/>
      <c r="J20" s="23"/>
      <c r="K20" s="72"/>
      <c r="L20" s="23">
        <f t="shared" si="0"/>
        <v>0</v>
      </c>
    </row>
    <row r="21" spans="1:12">
      <c r="A21" s="321" t="s">
        <v>210</v>
      </c>
      <c r="B21" s="475">
        <v>2023</v>
      </c>
      <c r="C21" s="70"/>
      <c r="D21" s="73"/>
      <c r="E21" s="29"/>
      <c r="F21" s="65"/>
      <c r="G21" s="71"/>
      <c r="H21" s="72"/>
      <c r="I21" s="23"/>
      <c r="J21" s="23"/>
      <c r="K21" s="72"/>
      <c r="L21" s="23">
        <f t="shared" si="0"/>
        <v>0</v>
      </c>
    </row>
    <row r="22" spans="1:12">
      <c r="A22" s="321" t="s">
        <v>211</v>
      </c>
      <c r="B22" s="475">
        <v>2024</v>
      </c>
      <c r="C22" s="70"/>
      <c r="D22" s="73"/>
      <c r="E22" s="29"/>
      <c r="F22" s="65"/>
      <c r="G22" s="71"/>
      <c r="H22" s="72"/>
      <c r="I22" s="23"/>
      <c r="J22" s="23"/>
      <c r="K22" s="72"/>
      <c r="L22" s="23">
        <f t="shared" si="0"/>
        <v>0</v>
      </c>
    </row>
    <row r="23" spans="1:12">
      <c r="A23" s="321" t="s">
        <v>212</v>
      </c>
      <c r="B23" s="476">
        <v>2025</v>
      </c>
      <c r="C23" s="74"/>
      <c r="D23" s="73"/>
      <c r="E23" s="29"/>
      <c r="F23" s="73"/>
      <c r="G23" s="10"/>
      <c r="H23" s="28"/>
      <c r="I23" s="28"/>
      <c r="J23" s="23"/>
      <c r="K23" s="28"/>
      <c r="L23" s="28">
        <f t="shared" si="0"/>
        <v>0</v>
      </c>
    </row>
    <row r="24" spans="1:12">
      <c r="A24" s="321" t="s">
        <v>213</v>
      </c>
      <c r="B24" s="475">
        <v>2026</v>
      </c>
      <c r="C24" s="70"/>
      <c r="D24" s="64"/>
      <c r="E24" s="29"/>
      <c r="F24" s="64"/>
      <c r="G24" s="8"/>
      <c r="H24" s="23"/>
      <c r="I24" s="23"/>
      <c r="J24" s="23"/>
      <c r="K24" s="23"/>
      <c r="L24" s="28">
        <f t="shared" ref="L24:L31" si="1">SUM(C24:K24)</f>
        <v>0</v>
      </c>
    </row>
    <row r="25" spans="1:12">
      <c r="A25" s="321" t="s">
        <v>214</v>
      </c>
      <c r="B25" s="475">
        <v>2027</v>
      </c>
      <c r="C25" s="70"/>
      <c r="D25" s="64"/>
      <c r="E25" s="29"/>
      <c r="F25" s="64"/>
      <c r="G25" s="8"/>
      <c r="H25" s="23"/>
      <c r="I25" s="23"/>
      <c r="J25" s="23"/>
      <c r="K25" s="23"/>
      <c r="L25" s="28">
        <f t="shared" si="1"/>
        <v>0</v>
      </c>
    </row>
    <row r="26" spans="1:12">
      <c r="A26" s="321" t="s">
        <v>215</v>
      </c>
      <c r="B26" s="475">
        <v>2028</v>
      </c>
      <c r="C26" s="70"/>
      <c r="D26" s="64"/>
      <c r="E26" s="29"/>
      <c r="F26" s="64"/>
      <c r="G26" s="8"/>
      <c r="H26" s="23"/>
      <c r="I26" s="23"/>
      <c r="J26" s="23"/>
      <c r="K26" s="23"/>
      <c r="L26" s="28">
        <f t="shared" si="1"/>
        <v>0</v>
      </c>
    </row>
    <row r="27" spans="1:12">
      <c r="A27" s="321" t="s">
        <v>217</v>
      </c>
      <c r="B27" s="475">
        <v>2029</v>
      </c>
      <c r="C27" s="70"/>
      <c r="D27" s="64"/>
      <c r="E27" s="29"/>
      <c r="F27" s="64"/>
      <c r="G27" s="8"/>
      <c r="H27" s="23"/>
      <c r="I27" s="23"/>
      <c r="J27" s="23"/>
      <c r="K27" s="23"/>
      <c r="L27" s="28">
        <f t="shared" si="1"/>
        <v>0</v>
      </c>
    </row>
    <row r="28" spans="1:12">
      <c r="A28" s="321" t="s">
        <v>218</v>
      </c>
      <c r="B28" s="475">
        <v>2030</v>
      </c>
      <c r="C28" s="70"/>
      <c r="D28" s="64"/>
      <c r="E28" s="29"/>
      <c r="F28" s="64"/>
      <c r="G28" s="8"/>
      <c r="H28" s="23"/>
      <c r="I28" s="23"/>
      <c r="J28" s="23"/>
      <c r="K28" s="23"/>
      <c r="L28" s="28">
        <f t="shared" si="1"/>
        <v>0</v>
      </c>
    </row>
    <row r="29" spans="1:12">
      <c r="A29" s="321" t="s">
        <v>219</v>
      </c>
      <c r="B29" s="475">
        <v>2031</v>
      </c>
      <c r="C29" s="70"/>
      <c r="D29" s="64"/>
      <c r="E29" s="29"/>
      <c r="F29" s="64"/>
      <c r="G29" s="8"/>
      <c r="H29" s="23"/>
      <c r="I29" s="23"/>
      <c r="J29" s="23"/>
      <c r="K29" s="23"/>
      <c r="L29" s="28">
        <f t="shared" si="1"/>
        <v>0</v>
      </c>
    </row>
    <row r="30" spans="1:12">
      <c r="A30" s="321" t="s">
        <v>220</v>
      </c>
      <c r="B30" s="475">
        <v>2032</v>
      </c>
      <c r="C30" s="70"/>
      <c r="D30" s="64"/>
      <c r="E30" s="29"/>
      <c r="F30" s="64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221</v>
      </c>
      <c r="B31" s="476">
        <v>2033</v>
      </c>
      <c r="C31" s="9"/>
      <c r="D31" s="9"/>
      <c r="E31" s="9"/>
      <c r="F31" s="9"/>
      <c r="G31" s="156"/>
      <c r="H31" s="922"/>
      <c r="I31" s="28"/>
      <c r="J31" s="922"/>
      <c r="K31" s="922"/>
      <c r="L31" s="28">
        <f t="shared" si="1"/>
        <v>0</v>
      </c>
    </row>
    <row r="32" spans="1:12" ht="13.5" thickBot="1">
      <c r="A32" s="522"/>
      <c r="B32" s="923" t="s">
        <v>96</v>
      </c>
      <c r="C32" s="924">
        <f>SUM(C12:C31)</f>
        <v>0</v>
      </c>
      <c r="D32" s="924">
        <f t="shared" ref="D32:L32" si="2">SUM(D12:D31)</f>
        <v>0</v>
      </c>
      <c r="E32" s="924">
        <f t="shared" si="2"/>
        <v>0</v>
      </c>
      <c r="F32" s="924">
        <f t="shared" si="2"/>
        <v>0</v>
      </c>
      <c r="G32" s="924">
        <f t="shared" si="2"/>
        <v>0</v>
      </c>
      <c r="H32" s="924">
        <f t="shared" si="2"/>
        <v>0</v>
      </c>
      <c r="I32" s="924">
        <f t="shared" si="2"/>
        <v>0</v>
      </c>
      <c r="J32" s="924">
        <f t="shared" si="2"/>
        <v>0</v>
      </c>
      <c r="K32" s="924">
        <f t="shared" si="2"/>
        <v>0</v>
      </c>
      <c r="L32" s="924">
        <f t="shared" si="2"/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B2" sqref="B2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4"/>
      <c r="B2" s="1038" t="s">
        <v>688</v>
      </c>
      <c r="C2" s="147"/>
      <c r="D2" s="147"/>
      <c r="E2" s="147"/>
      <c r="F2" s="147"/>
    </row>
    <row r="3" spans="1:6" ht="14.25">
      <c r="B3" s="76"/>
      <c r="C3" s="77"/>
    </row>
    <row r="4" spans="1:6" ht="14.25">
      <c r="B4" s="76"/>
      <c r="C4" s="79"/>
    </row>
    <row r="5" spans="1:6" ht="15.75">
      <c r="B5" s="1113" t="s">
        <v>97</v>
      </c>
      <c r="C5" s="1113"/>
    </row>
    <row r="6" spans="1:6" ht="15.75">
      <c r="B6" s="1111" t="s">
        <v>616</v>
      </c>
      <c r="C6" s="1111"/>
    </row>
    <row r="7" spans="1:6">
      <c r="B7" s="1112"/>
      <c r="C7" s="1112"/>
    </row>
    <row r="8" spans="1:6" ht="13.5" thickBot="1">
      <c r="B8" s="76"/>
      <c r="C8" s="78" t="s">
        <v>4</v>
      </c>
    </row>
    <row r="9" spans="1:6" ht="26.25" thickBot="1">
      <c r="A9" s="449" t="s">
        <v>192</v>
      </c>
      <c r="B9" s="477" t="s">
        <v>98</v>
      </c>
      <c r="C9" s="478" t="s">
        <v>99</v>
      </c>
      <c r="D9" s="13"/>
    </row>
    <row r="10" spans="1:6" ht="13.5" thickBot="1">
      <c r="A10" s="421" t="s">
        <v>193</v>
      </c>
      <c r="B10" s="470" t="s">
        <v>194</v>
      </c>
      <c r="C10" s="479" t="s">
        <v>195</v>
      </c>
      <c r="D10" s="33"/>
    </row>
    <row r="11" spans="1:6">
      <c r="A11" s="428" t="s">
        <v>197</v>
      </c>
      <c r="B11" s="80" t="s">
        <v>617</v>
      </c>
      <c r="C11" s="480">
        <v>23697274</v>
      </c>
    </row>
    <row r="12" spans="1:6">
      <c r="A12" s="384" t="s">
        <v>198</v>
      </c>
      <c r="B12" s="80" t="s">
        <v>100</v>
      </c>
      <c r="C12" s="481">
        <v>95191801</v>
      </c>
    </row>
    <row r="13" spans="1:6">
      <c r="A13" s="361" t="s">
        <v>199</v>
      </c>
      <c r="B13" s="80" t="s">
        <v>101</v>
      </c>
      <c r="C13" s="482">
        <v>95191801</v>
      </c>
    </row>
    <row r="14" spans="1:6" ht="13.5" thickBot="1">
      <c r="A14" s="371" t="s">
        <v>200</v>
      </c>
      <c r="B14" s="483" t="s">
        <v>549</v>
      </c>
      <c r="C14" s="484">
        <f>C11+C12-C13</f>
        <v>23697274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1" sqref="B1:G1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52" t="s">
        <v>689</v>
      </c>
      <c r="C1" s="1078"/>
      <c r="D1" s="1078"/>
      <c r="E1" s="1078"/>
      <c r="F1" s="1078"/>
      <c r="G1" s="1078"/>
    </row>
    <row r="2" spans="1:7" ht="15.75">
      <c r="A2" s="1083" t="s">
        <v>102</v>
      </c>
      <c r="B2" s="1074"/>
      <c r="C2" s="1074"/>
      <c r="D2" s="1074"/>
      <c r="E2" s="1074"/>
      <c r="F2" s="1074"/>
      <c r="G2" s="1074"/>
    </row>
    <row r="3" spans="1:7">
      <c r="A3" s="1114" t="s">
        <v>103</v>
      </c>
      <c r="B3" s="1078"/>
      <c r="C3" s="1078"/>
      <c r="D3" s="1078"/>
      <c r="E3" s="1078"/>
      <c r="F3" s="1078"/>
      <c r="G3" s="1078"/>
    </row>
    <row r="4" spans="1:7">
      <c r="A4" s="1097" t="s">
        <v>598</v>
      </c>
      <c r="B4" s="1074"/>
      <c r="C4" s="1074"/>
      <c r="D4" s="1074"/>
      <c r="E4" s="1074"/>
      <c r="F4" s="1074"/>
      <c r="G4" s="1074"/>
    </row>
    <row r="5" spans="1:7" ht="13.5" thickBot="1">
      <c r="B5" s="1"/>
      <c r="C5" s="1"/>
      <c r="D5" s="1"/>
      <c r="E5" s="1"/>
      <c r="F5" s="1"/>
      <c r="G5" s="19" t="s">
        <v>4</v>
      </c>
    </row>
    <row r="6" spans="1:7" ht="13.5" thickBot="1">
      <c r="A6" s="1093" t="s">
        <v>192</v>
      </c>
      <c r="B6" s="1115" t="s">
        <v>104</v>
      </c>
      <c r="C6" s="1117" t="s">
        <v>105</v>
      </c>
      <c r="D6" s="486" t="s">
        <v>106</v>
      </c>
      <c r="E6" s="487" t="s">
        <v>62</v>
      </c>
      <c r="F6" s="486" t="s">
        <v>107</v>
      </c>
      <c r="G6" s="488" t="s">
        <v>108</v>
      </c>
    </row>
    <row r="7" spans="1:7" ht="13.5" thickBot="1">
      <c r="A7" s="1094"/>
      <c r="B7" s="1116"/>
      <c r="C7" s="1116"/>
      <c r="D7" s="192" t="s">
        <v>109</v>
      </c>
      <c r="E7" s="146" t="s">
        <v>110</v>
      </c>
      <c r="F7" s="192" t="s">
        <v>111</v>
      </c>
      <c r="G7" s="489" t="s">
        <v>112</v>
      </c>
    </row>
    <row r="8" spans="1:7" ht="13.5" thickBot="1">
      <c r="A8" s="1094"/>
      <c r="B8" s="1116"/>
      <c r="C8" s="1116"/>
      <c r="D8" s="192" t="s">
        <v>113</v>
      </c>
      <c r="E8" s="146" t="s">
        <v>114</v>
      </c>
      <c r="F8" s="192" t="s">
        <v>114</v>
      </c>
      <c r="G8" s="489" t="s">
        <v>115</v>
      </c>
    </row>
    <row r="9" spans="1:7" ht="13.5" thickBot="1">
      <c r="A9" s="381" t="s">
        <v>247</v>
      </c>
      <c r="B9" s="470" t="s">
        <v>194</v>
      </c>
      <c r="C9" s="479" t="s">
        <v>195</v>
      </c>
      <c r="D9" s="485" t="s">
        <v>196</v>
      </c>
      <c r="E9" s="346" t="s">
        <v>216</v>
      </c>
      <c r="F9" s="485" t="s">
        <v>241</v>
      </c>
      <c r="G9" s="347" t="s">
        <v>242</v>
      </c>
    </row>
    <row r="10" spans="1:7">
      <c r="A10" s="367" t="s">
        <v>197</v>
      </c>
      <c r="B10" s="30"/>
      <c r="C10" s="20"/>
      <c r="D10" s="693"/>
      <c r="E10" s="25"/>
      <c r="F10" s="21"/>
      <c r="G10" s="216"/>
    </row>
    <row r="11" spans="1:7">
      <c r="A11" s="384" t="s">
        <v>198</v>
      </c>
      <c r="B11" s="6"/>
      <c r="C11" s="193"/>
      <c r="D11" s="694"/>
      <c r="E11" s="27"/>
      <c r="F11" s="8"/>
      <c r="G11" s="218"/>
    </row>
    <row r="12" spans="1:7">
      <c r="A12" s="361" t="s">
        <v>199</v>
      </c>
      <c r="B12" s="6"/>
      <c r="C12" s="20"/>
      <c r="D12" s="693"/>
      <c r="E12" s="25"/>
      <c r="F12" s="21"/>
      <c r="G12" s="216"/>
    </row>
    <row r="13" spans="1:7">
      <c r="A13" s="361" t="s">
        <v>200</v>
      </c>
      <c r="B13" s="6"/>
      <c r="C13" s="193"/>
      <c r="D13" s="694"/>
      <c r="E13" s="27"/>
      <c r="F13" s="10"/>
      <c r="G13" s="227"/>
    </row>
    <row r="14" spans="1:7">
      <c r="A14" s="361" t="s">
        <v>201</v>
      </c>
      <c r="B14" s="6"/>
      <c r="C14" s="193"/>
      <c r="D14" s="694"/>
      <c r="E14" s="27"/>
      <c r="F14" s="8"/>
      <c r="G14" s="218"/>
    </row>
    <row r="15" spans="1:7">
      <c r="A15" s="361" t="s">
        <v>202</v>
      </c>
      <c r="B15" s="6"/>
      <c r="C15" s="22"/>
      <c r="D15" s="694"/>
      <c r="E15" s="4"/>
      <c r="F15" s="22"/>
      <c r="G15" s="472"/>
    </row>
    <row r="16" spans="1:7">
      <c r="A16" s="361" t="s">
        <v>203</v>
      </c>
      <c r="B16" s="6"/>
      <c r="C16" s="193"/>
      <c r="D16" s="694"/>
      <c r="E16" s="27"/>
      <c r="F16" s="8"/>
      <c r="G16" s="218"/>
    </row>
    <row r="17" spans="1:7">
      <c r="A17" s="361" t="s">
        <v>204</v>
      </c>
      <c r="B17" s="6"/>
      <c r="C17" s="193"/>
      <c r="D17" s="694"/>
      <c r="E17" s="27"/>
      <c r="F17" s="8"/>
      <c r="G17" s="218"/>
    </row>
    <row r="18" spans="1:7">
      <c r="A18" s="361" t="s">
        <v>205</v>
      </c>
      <c r="B18" s="6"/>
      <c r="C18" s="193"/>
      <c r="D18" s="694"/>
      <c r="E18" s="27"/>
      <c r="F18" s="8"/>
      <c r="G18" s="218"/>
    </row>
    <row r="19" spans="1:7">
      <c r="A19" s="361" t="s">
        <v>206</v>
      </c>
      <c r="B19" s="6"/>
      <c r="C19" s="22"/>
      <c r="D19" s="193"/>
      <c r="E19" s="4"/>
      <c r="F19" s="22"/>
      <c r="G19" s="472"/>
    </row>
    <row r="20" spans="1:7">
      <c r="A20" s="361" t="s">
        <v>207</v>
      </c>
      <c r="B20" s="9"/>
      <c r="C20" s="193"/>
      <c r="D20" s="694"/>
      <c r="E20" s="27"/>
      <c r="F20" s="8"/>
      <c r="G20" s="218"/>
    </row>
    <row r="21" spans="1:7" ht="13.5" thickBot="1">
      <c r="A21" s="363" t="s">
        <v>208</v>
      </c>
      <c r="B21" s="9"/>
      <c r="C21" s="490"/>
      <c r="D21" s="10"/>
      <c r="E21" s="92"/>
      <c r="F21" s="10"/>
      <c r="G21" s="227"/>
    </row>
    <row r="22" spans="1:7" ht="13.5" thickBot="1">
      <c r="A22" s="430" t="s">
        <v>209</v>
      </c>
      <c r="B22" s="491" t="s">
        <v>15</v>
      </c>
      <c r="C22" s="485" t="s">
        <v>116</v>
      </c>
      <c r="D22" s="93">
        <f>SUM(D10:D21)</f>
        <v>0</v>
      </c>
      <c r="E22" s="231">
        <f>SUM(E10:E21)</f>
        <v>0</v>
      </c>
      <c r="F22" s="93">
        <f>SUM(F10:F21)</f>
        <v>0</v>
      </c>
      <c r="G22" s="213">
        <f>SUM(G10:G21)</f>
        <v>0</v>
      </c>
    </row>
    <row r="23" spans="1:7">
      <c r="B23" s="32"/>
      <c r="C23" s="146"/>
      <c r="D23" s="26"/>
      <c r="E23" s="26"/>
      <c r="F23" s="26"/>
      <c r="G23" s="26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B1" sqref="B1:G1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52" t="s">
        <v>690</v>
      </c>
      <c r="C1" s="1078"/>
      <c r="D1" s="1078"/>
      <c r="E1" s="1078"/>
      <c r="F1" s="1078"/>
      <c r="G1" s="1078"/>
      <c r="H1" s="1052"/>
      <c r="I1" s="1078"/>
      <c r="J1" s="1078"/>
      <c r="K1" s="1078"/>
      <c r="L1" s="1078"/>
      <c r="M1" s="1078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>
      <c r="B2" s="334"/>
      <c r="C2" s="147"/>
      <c r="D2" s="147"/>
      <c r="E2" s="147"/>
      <c r="F2" s="147"/>
      <c r="G2" s="147"/>
      <c r="H2" s="334"/>
      <c r="I2" s="147"/>
      <c r="J2" s="147"/>
      <c r="K2" s="147"/>
      <c r="L2" s="147"/>
      <c r="M2" s="147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15.75">
      <c r="B3" s="1087" t="s">
        <v>117</v>
      </c>
      <c r="C3" s="1087"/>
      <c r="D3" s="1087"/>
      <c r="E3" s="1087"/>
      <c r="F3" s="1087"/>
      <c r="G3" s="1087"/>
      <c r="H3" s="1087"/>
      <c r="I3" s="1087"/>
      <c r="J3" s="1087"/>
      <c r="K3" s="1087"/>
      <c r="L3" s="1087"/>
      <c r="M3" s="1087"/>
      <c r="N3" s="1087"/>
    </row>
    <row r="4" spans="1:25" ht="12" customHeight="1" thickBot="1">
      <c r="B4" s="1"/>
      <c r="C4" s="1095" t="s">
        <v>582</v>
      </c>
      <c r="D4" s="1095"/>
      <c r="E4" s="1095"/>
      <c r="F4" s="1095"/>
      <c r="G4" s="1095"/>
      <c r="H4" s="1095"/>
      <c r="I4" s="1095"/>
      <c r="J4" s="1095"/>
      <c r="K4" s="1095"/>
      <c r="L4" s="1095"/>
      <c r="M4" s="1095"/>
      <c r="N4" s="1095"/>
    </row>
    <row r="5" spans="1:25" ht="26.25" customHeight="1" thickBot="1">
      <c r="A5" s="449" t="s">
        <v>192</v>
      </c>
      <c r="B5" s="499" t="s">
        <v>3</v>
      </c>
      <c r="C5" s="495" t="s">
        <v>118</v>
      </c>
      <c r="D5" s="495" t="s">
        <v>119</v>
      </c>
      <c r="E5" s="495" t="s">
        <v>120</v>
      </c>
      <c r="F5" s="495" t="s">
        <v>121</v>
      </c>
      <c r="G5" s="495" t="s">
        <v>122</v>
      </c>
      <c r="H5" s="495" t="s">
        <v>123</v>
      </c>
      <c r="I5" s="495" t="s">
        <v>124</v>
      </c>
      <c r="J5" s="495" t="s">
        <v>125</v>
      </c>
      <c r="K5" s="495" t="s">
        <v>129</v>
      </c>
      <c r="L5" s="495" t="s">
        <v>130</v>
      </c>
      <c r="M5" s="894" t="s">
        <v>131</v>
      </c>
      <c r="N5" s="899" t="s">
        <v>132</v>
      </c>
    </row>
    <row r="6" spans="1:25" ht="12.75" customHeight="1" thickBot="1">
      <c r="A6" s="421" t="s">
        <v>193</v>
      </c>
      <c r="B6" s="381" t="s">
        <v>248</v>
      </c>
      <c r="C6" s="381" t="s">
        <v>216</v>
      </c>
      <c r="D6" s="381" t="s">
        <v>241</v>
      </c>
      <c r="E6" s="381" t="s">
        <v>242</v>
      </c>
      <c r="F6" s="381" t="s">
        <v>244</v>
      </c>
      <c r="G6" s="381" t="s">
        <v>245</v>
      </c>
      <c r="H6" s="408" t="s">
        <v>246</v>
      </c>
      <c r="I6" s="408" t="s">
        <v>249</v>
      </c>
      <c r="J6" s="408" t="s">
        <v>250</v>
      </c>
      <c r="K6" s="408" t="s">
        <v>251</v>
      </c>
      <c r="L6" s="471" t="s">
        <v>252</v>
      </c>
      <c r="M6" s="895" t="s">
        <v>195</v>
      </c>
      <c r="N6" s="522"/>
    </row>
    <row r="7" spans="1:25" ht="26.25" customHeight="1">
      <c r="A7" s="427" t="s">
        <v>197</v>
      </c>
      <c r="B7" s="500" t="s">
        <v>496</v>
      </c>
      <c r="C7" s="83"/>
      <c r="D7" s="83"/>
      <c r="E7" s="83"/>
      <c r="F7" s="83"/>
      <c r="G7" s="83"/>
      <c r="H7" s="496"/>
      <c r="I7" s="496"/>
      <c r="J7" s="496"/>
      <c r="K7" s="497"/>
      <c r="L7" s="498"/>
      <c r="M7" s="198"/>
      <c r="N7" s="532"/>
    </row>
    <row r="8" spans="1:25" ht="27.75" customHeight="1">
      <c r="A8" s="321" t="s">
        <v>198</v>
      </c>
      <c r="B8" s="500" t="s">
        <v>126</v>
      </c>
      <c r="C8" s="83"/>
      <c r="D8" s="83"/>
      <c r="E8" s="83"/>
      <c r="F8" s="83"/>
      <c r="G8" s="83"/>
      <c r="H8" s="83"/>
      <c r="I8" s="83"/>
      <c r="J8" s="83"/>
      <c r="K8" s="198"/>
      <c r="L8" s="201"/>
      <c r="M8" s="198"/>
      <c r="N8" s="900">
        <v>0</v>
      </c>
    </row>
    <row r="9" spans="1:25" ht="37.5" customHeight="1">
      <c r="A9" s="321" t="s">
        <v>199</v>
      </c>
      <c r="B9" s="501" t="s">
        <v>127</v>
      </c>
      <c r="C9" s="84"/>
      <c r="D9" s="84"/>
      <c r="E9" s="84"/>
      <c r="F9" s="84"/>
      <c r="G9" s="84"/>
      <c r="H9" s="84"/>
      <c r="I9" s="84"/>
      <c r="J9" s="84"/>
      <c r="K9" s="199"/>
      <c r="L9" s="110"/>
      <c r="M9" s="199"/>
      <c r="N9" s="897"/>
    </row>
    <row r="10" spans="1:25" ht="39.75" customHeight="1">
      <c r="A10" s="321" t="s">
        <v>200</v>
      </c>
      <c r="B10" s="500" t="s">
        <v>497</v>
      </c>
      <c r="C10" s="84"/>
      <c r="D10" s="84"/>
      <c r="E10" s="84"/>
      <c r="F10" s="84"/>
      <c r="G10" s="84"/>
      <c r="H10" s="84"/>
      <c r="I10" s="84"/>
      <c r="J10" s="84"/>
      <c r="K10" s="199"/>
      <c r="L10" s="110"/>
      <c r="M10" s="199"/>
      <c r="N10" s="897"/>
    </row>
    <row r="11" spans="1:25" ht="30.75" customHeight="1">
      <c r="A11" s="321" t="s">
        <v>201</v>
      </c>
      <c r="B11" s="502" t="s">
        <v>433</v>
      </c>
      <c r="C11" s="311"/>
      <c r="D11" s="311"/>
      <c r="E11" s="311"/>
      <c r="F11" s="311"/>
      <c r="G11" s="311"/>
      <c r="H11" s="311"/>
      <c r="I11" s="311"/>
      <c r="J11" s="311"/>
      <c r="K11" s="312"/>
      <c r="L11" s="110"/>
      <c r="M11" s="896"/>
      <c r="N11" s="897"/>
    </row>
    <row r="12" spans="1:25" ht="30.75" customHeight="1" thickBot="1">
      <c r="A12" s="333" t="s">
        <v>202</v>
      </c>
      <c r="B12" s="503" t="s">
        <v>191</v>
      </c>
      <c r="C12" s="308"/>
      <c r="D12" s="308"/>
      <c r="E12" s="308"/>
      <c r="F12" s="308"/>
      <c r="G12" s="308"/>
      <c r="H12" s="308"/>
      <c r="I12" s="308"/>
      <c r="J12" s="308"/>
      <c r="K12" s="309"/>
      <c r="L12" s="191"/>
      <c r="M12" s="310"/>
      <c r="N12" s="898"/>
    </row>
    <row r="13" spans="1:25" ht="13.5" thickBot="1">
      <c r="A13" s="344" t="s">
        <v>203</v>
      </c>
      <c r="B13" s="504" t="s">
        <v>128</v>
      </c>
      <c r="C13" s="200">
        <f t="shared" ref="C13:N13" si="0">SUM(C7:C12)</f>
        <v>0</v>
      </c>
      <c r="D13" s="200">
        <f t="shared" si="0"/>
        <v>0</v>
      </c>
      <c r="E13" s="200">
        <f t="shared" si="0"/>
        <v>0</v>
      </c>
      <c r="F13" s="200">
        <f t="shared" si="0"/>
        <v>0</v>
      </c>
      <c r="G13" s="200">
        <f t="shared" si="0"/>
        <v>0</v>
      </c>
      <c r="H13" s="200">
        <f t="shared" si="0"/>
        <v>0</v>
      </c>
      <c r="I13" s="200">
        <f t="shared" si="0"/>
        <v>0</v>
      </c>
      <c r="J13" s="200">
        <f t="shared" si="0"/>
        <v>0</v>
      </c>
      <c r="K13" s="200">
        <f t="shared" si="0"/>
        <v>0</v>
      </c>
      <c r="L13" s="200">
        <f t="shared" si="0"/>
        <v>0</v>
      </c>
      <c r="M13" s="802">
        <f t="shared" si="0"/>
        <v>0</v>
      </c>
      <c r="N13" s="901">
        <f t="shared" si="0"/>
        <v>0</v>
      </c>
    </row>
    <row r="14" spans="1:25" ht="20.25" customHeight="1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1"/>
      <c r="Q14" s="1"/>
      <c r="R14" s="1"/>
      <c r="S14" s="1"/>
      <c r="U14" s="1"/>
    </row>
    <row r="15" spans="1:25" ht="24" customHeight="1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P15" s="86"/>
      <c r="Q15" s="86"/>
      <c r="R15" s="86"/>
      <c r="S15" s="86"/>
      <c r="U15" s="1"/>
    </row>
    <row r="16" spans="1:25">
      <c r="P16" s="86"/>
      <c r="Q16" s="86"/>
      <c r="R16" s="86"/>
      <c r="S16" s="86"/>
      <c r="U16" s="1"/>
    </row>
    <row r="17" spans="2:21" ht="28.5" customHeight="1">
      <c r="N17" s="87"/>
      <c r="O17" s="87"/>
      <c r="U17" s="1"/>
    </row>
    <row r="18" spans="2:21" ht="26.25" customHeight="1">
      <c r="P18" s="87"/>
      <c r="Q18" s="87"/>
      <c r="R18" s="87"/>
      <c r="S18" s="87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13"/>
      <c r="U23" s="1"/>
    </row>
    <row r="24" spans="2:21" ht="27.75" customHeight="1">
      <c r="N24" s="88"/>
      <c r="O24" s="88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89"/>
    </row>
    <row r="30" spans="2:21" ht="32.25" customHeight="1">
      <c r="U30" s="87"/>
    </row>
    <row r="32" spans="2:21">
      <c r="N32" s="85"/>
      <c r="O32" s="85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1321"/>
  <sheetViews>
    <sheetView workbookViewId="0">
      <selection activeCell="K1273" sqref="K1273"/>
    </sheetView>
  </sheetViews>
  <sheetFormatPr defaultRowHeight="12.75"/>
  <cols>
    <col min="1" max="1" width="4.85546875" customWidth="1"/>
    <col min="2" max="2" width="38.28515625" customWidth="1"/>
    <col min="3" max="3" width="12.140625" customWidth="1"/>
    <col min="4" max="4" width="9.28515625" customWidth="1"/>
    <col min="5" max="5" width="10" customWidth="1"/>
    <col min="6" max="6" width="10.42578125" customWidth="1"/>
  </cols>
  <sheetData>
    <row r="1" spans="1:7">
      <c r="A1" s="1120"/>
      <c r="B1" s="1120"/>
      <c r="C1" s="1120"/>
      <c r="D1" s="1120"/>
      <c r="E1" s="1120"/>
      <c r="F1" s="13"/>
    </row>
    <row r="2" spans="1:7">
      <c r="A2" s="1052" t="s">
        <v>691</v>
      </c>
      <c r="B2" s="1052"/>
      <c r="C2" s="1052"/>
      <c r="D2" s="1052"/>
      <c r="E2" s="1052"/>
      <c r="F2" s="13"/>
    </row>
    <row r="3" spans="1:7" ht="14.25">
      <c r="A3" s="1118"/>
      <c r="B3" s="1121"/>
      <c r="C3" s="1121"/>
      <c r="D3" s="1121"/>
      <c r="E3" s="1121"/>
      <c r="F3" s="1121"/>
    </row>
    <row r="4" spans="1:7" ht="14.25">
      <c r="A4" s="13"/>
      <c r="B4" s="1118" t="s">
        <v>618</v>
      </c>
      <c r="C4" s="1119"/>
      <c r="D4" s="1119"/>
      <c r="E4" s="1119"/>
      <c r="F4" s="1119"/>
      <c r="G4" s="1119"/>
    </row>
    <row r="5" spans="1:7" ht="15.75">
      <c r="A5" s="13"/>
      <c r="C5" s="1036"/>
      <c r="D5" s="1036"/>
      <c r="E5" s="1036"/>
      <c r="F5" s="1036"/>
    </row>
    <row r="6" spans="1:7" ht="15.75">
      <c r="A6" s="13"/>
      <c r="C6" s="1036" t="s">
        <v>14</v>
      </c>
      <c r="D6" s="1036"/>
      <c r="E6" s="1036"/>
      <c r="F6" s="1036"/>
    </row>
    <row r="7" spans="1:7" ht="13.5" thickBot="1">
      <c r="A7" s="658"/>
      <c r="C7" s="1"/>
      <c r="D7" s="1"/>
      <c r="E7" s="1"/>
      <c r="F7" s="19" t="s">
        <v>586</v>
      </c>
    </row>
    <row r="8" spans="1:7" ht="48.75" thickBot="1">
      <c r="A8" s="1035" t="s">
        <v>192</v>
      </c>
      <c r="B8" s="534" t="s">
        <v>11</v>
      </c>
      <c r="C8" s="337" t="s">
        <v>470</v>
      </c>
      <c r="D8" s="338" t="s">
        <v>471</v>
      </c>
      <c r="E8" s="337" t="s">
        <v>469</v>
      </c>
      <c r="F8" s="338" t="s">
        <v>468</v>
      </c>
      <c r="G8" s="1043"/>
    </row>
    <row r="9" spans="1:7">
      <c r="A9" s="535" t="s">
        <v>193</v>
      </c>
      <c r="B9" s="536" t="s">
        <v>194</v>
      </c>
      <c r="C9" s="543" t="s">
        <v>195</v>
      </c>
      <c r="D9" s="544" t="s">
        <v>196</v>
      </c>
      <c r="E9" s="685" t="s">
        <v>216</v>
      </c>
      <c r="F9" s="686" t="s">
        <v>241</v>
      </c>
      <c r="G9" s="1047"/>
    </row>
    <row r="10" spans="1:7">
      <c r="A10" s="322" t="s">
        <v>197</v>
      </c>
      <c r="B10" s="329" t="s">
        <v>137</v>
      </c>
      <c r="C10" s="300"/>
      <c r="D10" s="133"/>
      <c r="E10" s="300"/>
      <c r="F10" s="115"/>
      <c r="G10" s="32"/>
    </row>
    <row r="11" spans="1:7">
      <c r="A11" s="321" t="s">
        <v>198</v>
      </c>
      <c r="B11" s="183" t="s">
        <v>6</v>
      </c>
      <c r="C11" s="300">
        <v>34482758</v>
      </c>
      <c r="D11" s="300">
        <v>0</v>
      </c>
      <c r="E11" s="300">
        <v>0</v>
      </c>
      <c r="F11" s="133">
        <f>SUM(C11:E11)</f>
        <v>34482758</v>
      </c>
      <c r="G11" s="26"/>
    </row>
    <row r="12" spans="1:7">
      <c r="A12" s="321" t="s">
        <v>199</v>
      </c>
      <c r="B12" s="195" t="s">
        <v>7</v>
      </c>
      <c r="C12" s="300">
        <v>5909264</v>
      </c>
      <c r="D12" s="300">
        <v>0</v>
      </c>
      <c r="E12" s="300">
        <v>0</v>
      </c>
      <c r="F12" s="133">
        <v>5909264</v>
      </c>
      <c r="G12" s="26"/>
    </row>
    <row r="13" spans="1:7">
      <c r="A13" s="321" t="s">
        <v>200</v>
      </c>
      <c r="B13" s="195" t="s">
        <v>8</v>
      </c>
      <c r="C13" s="300">
        <v>43213500</v>
      </c>
      <c r="D13" s="300">
        <v>0</v>
      </c>
      <c r="E13" s="300">
        <v>0</v>
      </c>
      <c r="F13" s="133">
        <f>SUM(C13:E13)</f>
        <v>43213500</v>
      </c>
      <c r="G13" s="26"/>
    </row>
    <row r="14" spans="1:7">
      <c r="A14" s="321" t="s">
        <v>201</v>
      </c>
      <c r="B14" s="195" t="s">
        <v>271</v>
      </c>
      <c r="C14" s="300">
        <v>0</v>
      </c>
      <c r="D14" s="300">
        <v>0</v>
      </c>
      <c r="E14" s="300">
        <v>0</v>
      </c>
      <c r="F14" s="133">
        <f>SUM(C14:E14)</f>
        <v>0</v>
      </c>
      <c r="G14" s="26"/>
    </row>
    <row r="15" spans="1:7">
      <c r="A15" s="321" t="s">
        <v>202</v>
      </c>
      <c r="B15" s="195" t="s">
        <v>270</v>
      </c>
      <c r="C15" s="300">
        <v>0</v>
      </c>
      <c r="D15" s="300">
        <v>0</v>
      </c>
      <c r="E15" s="300">
        <v>0</v>
      </c>
      <c r="F15" s="133">
        <f>SUM(C15:E15)</f>
        <v>0</v>
      </c>
      <c r="G15" s="26"/>
    </row>
    <row r="16" spans="1:7">
      <c r="A16" s="321" t="s">
        <v>203</v>
      </c>
      <c r="B16" s="195" t="s">
        <v>319</v>
      </c>
      <c r="C16" s="300">
        <v>5918000</v>
      </c>
      <c r="D16" s="300">
        <v>450000</v>
      </c>
      <c r="E16" s="300">
        <v>0</v>
      </c>
      <c r="F16" s="133">
        <v>6368000</v>
      </c>
      <c r="G16" s="26"/>
    </row>
    <row r="17" spans="1:7">
      <c r="A17" s="321" t="s">
        <v>204</v>
      </c>
      <c r="B17" s="195" t="s">
        <v>320</v>
      </c>
      <c r="C17" s="300">
        <v>4918000</v>
      </c>
      <c r="D17" s="300">
        <v>0</v>
      </c>
      <c r="E17" s="300">
        <v>0</v>
      </c>
      <c r="F17" s="133">
        <f>E17+D17+C17</f>
        <v>4918000</v>
      </c>
      <c r="G17" s="26"/>
    </row>
    <row r="18" spans="1:7">
      <c r="A18" s="321" t="s">
        <v>205</v>
      </c>
      <c r="B18" s="195" t="s">
        <v>321</v>
      </c>
      <c r="C18" s="300">
        <v>0</v>
      </c>
      <c r="D18" s="300">
        <v>0</v>
      </c>
      <c r="E18" s="300">
        <v>0</v>
      </c>
      <c r="F18" s="133">
        <f t="shared" ref="F18:F24" si="0">E18+D18+C18</f>
        <v>0</v>
      </c>
      <c r="G18" s="26"/>
    </row>
    <row r="19" spans="1:7">
      <c r="A19" s="321" t="s">
        <v>206</v>
      </c>
      <c r="B19" s="195" t="s">
        <v>322</v>
      </c>
      <c r="C19" s="300">
        <v>0</v>
      </c>
      <c r="D19" s="300">
        <v>0</v>
      </c>
      <c r="E19" s="300">
        <v>0</v>
      </c>
      <c r="F19" s="133">
        <f t="shared" si="0"/>
        <v>0</v>
      </c>
      <c r="G19" s="26"/>
    </row>
    <row r="20" spans="1:7">
      <c r="A20" s="321" t="s">
        <v>207</v>
      </c>
      <c r="B20" s="330" t="s">
        <v>323</v>
      </c>
      <c r="C20" s="300">
        <v>0</v>
      </c>
      <c r="D20" s="300">
        <v>0</v>
      </c>
      <c r="E20" s="300">
        <v>0</v>
      </c>
      <c r="F20" s="133">
        <f t="shared" si="0"/>
        <v>0</v>
      </c>
      <c r="G20" s="26"/>
    </row>
    <row r="21" spans="1:7">
      <c r="A21" s="321" t="s">
        <v>208</v>
      </c>
      <c r="B21" s="714" t="s">
        <v>338</v>
      </c>
      <c r="C21" s="300">
        <v>0</v>
      </c>
      <c r="D21" s="300">
        <v>0</v>
      </c>
      <c r="E21" s="300">
        <v>0</v>
      </c>
      <c r="F21" s="133">
        <f t="shared" si="0"/>
        <v>0</v>
      </c>
      <c r="G21" s="26"/>
    </row>
    <row r="22" spans="1:7">
      <c r="A22" s="321" t="s">
        <v>209</v>
      </c>
      <c r="B22" s="715" t="s">
        <v>331</v>
      </c>
      <c r="C22" s="300">
        <v>2023343</v>
      </c>
      <c r="D22" s="300">
        <v>0</v>
      </c>
      <c r="E22" s="300">
        <v>0</v>
      </c>
      <c r="F22" s="133">
        <f t="shared" si="0"/>
        <v>2023343</v>
      </c>
      <c r="G22" s="26"/>
    </row>
    <row r="23" spans="1:7" ht="13.5" thickBot="1">
      <c r="A23" s="321" t="s">
        <v>210</v>
      </c>
      <c r="B23" s="932" t="s">
        <v>550</v>
      </c>
      <c r="C23" s="300">
        <v>900000</v>
      </c>
      <c r="D23" s="300">
        <v>0</v>
      </c>
      <c r="E23" s="300">
        <v>0</v>
      </c>
      <c r="F23" s="133">
        <f t="shared" si="0"/>
        <v>900000</v>
      </c>
      <c r="G23" s="26"/>
    </row>
    <row r="24" spans="1:7" ht="13.5" thickBot="1">
      <c r="A24" s="321" t="s">
        <v>211</v>
      </c>
      <c r="B24" s="197" t="s">
        <v>133</v>
      </c>
      <c r="C24" s="300">
        <v>2662400</v>
      </c>
      <c r="D24" s="300">
        <v>0</v>
      </c>
      <c r="E24" s="300">
        <v>0</v>
      </c>
      <c r="F24" s="299">
        <f t="shared" si="0"/>
        <v>2662400</v>
      </c>
      <c r="G24" s="26"/>
    </row>
    <row r="25" spans="1:7" ht="13.5" thickBot="1">
      <c r="A25" s="538" t="s">
        <v>212</v>
      </c>
      <c r="B25" s="539" t="s">
        <v>9</v>
      </c>
      <c r="C25" s="546">
        <v>94209265</v>
      </c>
      <c r="D25" s="546">
        <f>D11+D12+D13+D14+D16+D24</f>
        <v>450000</v>
      </c>
      <c r="E25" s="546">
        <f>E11+E12+E13+E14+E16+E24</f>
        <v>0</v>
      </c>
      <c r="F25" s="547">
        <v>94659265</v>
      </c>
      <c r="G25" s="26"/>
    </row>
    <row r="26" spans="1:7" ht="13.5" thickTop="1">
      <c r="A26" s="529"/>
      <c r="B26" s="329"/>
      <c r="C26" s="219"/>
      <c r="D26" s="219"/>
      <c r="E26" s="219"/>
      <c r="F26" s="141"/>
      <c r="G26" s="26"/>
    </row>
    <row r="27" spans="1:7">
      <c r="A27" s="322" t="s">
        <v>213</v>
      </c>
      <c r="B27" s="331" t="s">
        <v>138</v>
      </c>
      <c r="C27" s="302"/>
      <c r="D27" s="136"/>
      <c r="E27" s="302"/>
      <c r="F27" s="190"/>
      <c r="G27" s="32"/>
    </row>
    <row r="28" spans="1:7">
      <c r="A28" s="321" t="s">
        <v>214</v>
      </c>
      <c r="B28" s="195" t="s">
        <v>272</v>
      </c>
      <c r="C28" s="300">
        <v>74745237</v>
      </c>
      <c r="D28" s="300">
        <v>0</v>
      </c>
      <c r="E28" s="300">
        <v>0</v>
      </c>
      <c r="F28" s="133">
        <f>SUM(C28:E28)</f>
        <v>74745237</v>
      </c>
      <c r="G28" s="26"/>
    </row>
    <row r="29" spans="1:7">
      <c r="A29" s="321" t="s">
        <v>215</v>
      </c>
      <c r="B29" s="195" t="s">
        <v>273</v>
      </c>
      <c r="C29" s="300">
        <v>14955000</v>
      </c>
      <c r="D29" s="300">
        <v>0</v>
      </c>
      <c r="E29" s="300">
        <v>0</v>
      </c>
      <c r="F29" s="133">
        <f>SUM(C29:E29)</f>
        <v>14955000</v>
      </c>
      <c r="G29" s="26"/>
    </row>
    <row r="30" spans="1:7">
      <c r="A30" s="321" t="s">
        <v>217</v>
      </c>
      <c r="B30" s="195" t="s">
        <v>134</v>
      </c>
      <c r="C30" s="300">
        <v>0</v>
      </c>
      <c r="D30" s="300">
        <v>0</v>
      </c>
      <c r="E30" s="300">
        <v>0</v>
      </c>
      <c r="F30" s="133">
        <v>15000000</v>
      </c>
      <c r="G30" s="26"/>
    </row>
    <row r="31" spans="1:7">
      <c r="A31" s="321" t="s">
        <v>218</v>
      </c>
      <c r="B31" s="330" t="s">
        <v>324</v>
      </c>
      <c r="C31" s="300">
        <v>0</v>
      </c>
      <c r="D31" s="300">
        <v>0</v>
      </c>
      <c r="E31" s="300">
        <v>0</v>
      </c>
      <c r="F31" s="133">
        <f>SUM(C31:E31)</f>
        <v>0</v>
      </c>
      <c r="G31" s="26"/>
    </row>
    <row r="32" spans="1:7">
      <c r="A32" s="321" t="s">
        <v>219</v>
      </c>
      <c r="B32" s="330" t="s">
        <v>326</v>
      </c>
      <c r="C32" s="300">
        <v>0</v>
      </c>
      <c r="D32" s="300">
        <v>0</v>
      </c>
      <c r="E32" s="300">
        <v>0</v>
      </c>
      <c r="F32" s="133">
        <f t="shared" ref="F32:F38" si="1">SUM(C32:E32)</f>
        <v>0</v>
      </c>
      <c r="G32" s="26"/>
    </row>
    <row r="33" spans="1:7">
      <c r="A33" s="321" t="s">
        <v>220</v>
      </c>
      <c r="B33" s="330" t="s">
        <v>325</v>
      </c>
      <c r="C33" s="300">
        <v>0</v>
      </c>
      <c r="D33" s="300">
        <v>0</v>
      </c>
      <c r="E33" s="300">
        <v>0</v>
      </c>
      <c r="F33" s="133">
        <f t="shared" si="1"/>
        <v>0</v>
      </c>
      <c r="G33" s="26"/>
    </row>
    <row r="34" spans="1:7">
      <c r="A34" s="321" t="s">
        <v>221</v>
      </c>
      <c r="B34" s="330" t="s">
        <v>327</v>
      </c>
      <c r="C34" s="300">
        <v>0</v>
      </c>
      <c r="D34" s="300">
        <v>0</v>
      </c>
      <c r="E34" s="300">
        <v>0</v>
      </c>
      <c r="F34" s="133">
        <f t="shared" si="1"/>
        <v>0</v>
      </c>
      <c r="G34" s="26"/>
    </row>
    <row r="35" spans="1:7">
      <c r="A35" s="321" t="s">
        <v>222</v>
      </c>
      <c r="B35" s="714" t="s">
        <v>328</v>
      </c>
      <c r="C35" s="300">
        <v>0</v>
      </c>
      <c r="D35" s="300">
        <v>0</v>
      </c>
      <c r="E35" s="300">
        <v>0</v>
      </c>
      <c r="F35" s="133">
        <f t="shared" si="1"/>
        <v>0</v>
      </c>
      <c r="G35" s="26"/>
    </row>
    <row r="36" spans="1:7">
      <c r="A36" s="321" t="s">
        <v>223</v>
      </c>
      <c r="B36" s="278" t="s">
        <v>329</v>
      </c>
      <c r="C36" s="300">
        <v>0</v>
      </c>
      <c r="D36" s="300">
        <v>0</v>
      </c>
      <c r="E36" s="300">
        <v>0</v>
      </c>
      <c r="F36" s="133">
        <f t="shared" si="1"/>
        <v>0</v>
      </c>
      <c r="G36" s="26"/>
    </row>
    <row r="37" spans="1:7">
      <c r="A37" s="321" t="s">
        <v>224</v>
      </c>
      <c r="B37" s="715" t="s">
        <v>346</v>
      </c>
      <c r="C37" s="300">
        <v>15000000</v>
      </c>
      <c r="D37" s="300">
        <v>0</v>
      </c>
      <c r="E37" s="300">
        <v>0</v>
      </c>
      <c r="F37" s="133">
        <f t="shared" si="1"/>
        <v>15000000</v>
      </c>
      <c r="G37" s="26"/>
    </row>
    <row r="38" spans="1:7">
      <c r="A38" s="321" t="s">
        <v>225</v>
      </c>
      <c r="B38" s="195" t="s">
        <v>332</v>
      </c>
      <c r="C38" s="300">
        <v>0</v>
      </c>
      <c r="D38" s="300">
        <v>0</v>
      </c>
      <c r="E38" s="300">
        <v>0</v>
      </c>
      <c r="F38" s="133">
        <f t="shared" si="1"/>
        <v>0</v>
      </c>
      <c r="G38" s="26"/>
    </row>
    <row r="39" spans="1:7" ht="13.5" thickBot="1">
      <c r="A39" s="321" t="s">
        <v>226</v>
      </c>
      <c r="B39" s="197" t="s">
        <v>136</v>
      </c>
      <c r="C39" s="301">
        <f>-C14</f>
        <v>0</v>
      </c>
      <c r="D39" s="301">
        <f>-D14</f>
        <v>0</v>
      </c>
      <c r="E39" s="301">
        <v>0</v>
      </c>
      <c r="F39" s="138">
        <f>-F14</f>
        <v>0</v>
      </c>
      <c r="G39" s="26"/>
    </row>
    <row r="40" spans="1:7" ht="32.25" customHeight="1" thickBot="1">
      <c r="A40" s="538" t="s">
        <v>227</v>
      </c>
      <c r="B40" s="539" t="s">
        <v>10</v>
      </c>
      <c r="C40" s="953" t="s">
        <v>693</v>
      </c>
      <c r="D40" s="546">
        <f>D28+D29+D30+D38+D39</f>
        <v>0</v>
      </c>
      <c r="E40" s="546">
        <v>0</v>
      </c>
      <c r="F40" s="547">
        <f>F28+F29+F30+F38+F39</f>
        <v>104700237</v>
      </c>
      <c r="G40" s="26"/>
    </row>
    <row r="41" spans="1:7" ht="27" thickTop="1" thickBot="1">
      <c r="A41" s="538" t="s">
        <v>228</v>
      </c>
      <c r="B41" s="542" t="s">
        <v>333</v>
      </c>
      <c r="C41" s="952">
        <f>C25+C40</f>
        <v>198909502</v>
      </c>
      <c r="D41" s="549">
        <f>D25+D40</f>
        <v>450000</v>
      </c>
      <c r="E41" s="549">
        <f>E25+E40</f>
        <v>0</v>
      </c>
      <c r="F41" s="950" t="s">
        <v>694</v>
      </c>
      <c r="G41" s="1049"/>
    </row>
    <row r="42" spans="1:7" ht="13.5" thickTop="1">
      <c r="A42" s="529"/>
      <c r="B42" s="730"/>
      <c r="C42" s="230"/>
      <c r="D42" s="230"/>
      <c r="E42" s="230"/>
      <c r="F42" s="236"/>
      <c r="G42" s="704"/>
    </row>
    <row r="43" spans="1:7">
      <c r="A43" s="322" t="s">
        <v>229</v>
      </c>
      <c r="B43" s="420" t="s">
        <v>335</v>
      </c>
      <c r="C43" s="548"/>
      <c r="D43" s="136"/>
      <c r="E43" s="302"/>
      <c r="F43" s="190"/>
      <c r="G43" s="32"/>
    </row>
    <row r="44" spans="1:7">
      <c r="A44" s="321" t="s">
        <v>230</v>
      </c>
      <c r="B44" s="196" t="s">
        <v>334</v>
      </c>
      <c r="C44" s="300">
        <v>0</v>
      </c>
      <c r="D44" s="300">
        <v>0</v>
      </c>
      <c r="E44" s="300">
        <v>0</v>
      </c>
      <c r="F44" s="133">
        <f>SUM(C44:E44)</f>
        <v>0</v>
      </c>
      <c r="G44" s="26"/>
    </row>
    <row r="45" spans="1:7">
      <c r="A45" s="322" t="s">
        <v>231</v>
      </c>
      <c r="B45" s="613" t="s">
        <v>339</v>
      </c>
      <c r="C45" s="300">
        <v>0</v>
      </c>
      <c r="D45" s="300">
        <v>67000</v>
      </c>
      <c r="E45" s="300">
        <v>0</v>
      </c>
      <c r="F45" s="133">
        <f t="shared" ref="F45:F53" si="2">SUM(C45:E45)</f>
        <v>67000</v>
      </c>
      <c r="G45" s="26"/>
    </row>
    <row r="46" spans="1:7">
      <c r="A46" s="321" t="s">
        <v>232</v>
      </c>
      <c r="B46" s="613" t="s">
        <v>340</v>
      </c>
      <c r="C46" s="300">
        <v>8796205</v>
      </c>
      <c r="D46" s="300">
        <v>0</v>
      </c>
      <c r="E46" s="300">
        <v>0</v>
      </c>
      <c r="F46" s="133">
        <f t="shared" si="2"/>
        <v>8796205</v>
      </c>
      <c r="G46" s="26"/>
    </row>
    <row r="47" spans="1:7">
      <c r="A47" s="322" t="s">
        <v>233</v>
      </c>
      <c r="B47" s="613" t="s">
        <v>341</v>
      </c>
      <c r="C47" s="300">
        <v>0</v>
      </c>
      <c r="D47" s="300">
        <v>0</v>
      </c>
      <c r="E47" s="300">
        <v>0</v>
      </c>
      <c r="F47" s="133">
        <f t="shared" si="2"/>
        <v>0</v>
      </c>
      <c r="G47" s="26"/>
    </row>
    <row r="48" spans="1:7">
      <c r="A48" s="321" t="s">
        <v>234</v>
      </c>
      <c r="B48" s="716" t="s">
        <v>342</v>
      </c>
      <c r="C48" s="300">
        <v>0</v>
      </c>
      <c r="D48" s="300">
        <v>0</v>
      </c>
      <c r="E48" s="300">
        <v>0</v>
      </c>
      <c r="F48" s="133">
        <f t="shared" si="2"/>
        <v>0</v>
      </c>
      <c r="G48" s="26"/>
    </row>
    <row r="49" spans="1:7">
      <c r="A49" s="322" t="s">
        <v>235</v>
      </c>
      <c r="B49" s="717" t="s">
        <v>343</v>
      </c>
      <c r="C49" s="300">
        <v>0</v>
      </c>
      <c r="D49" s="300">
        <v>0</v>
      </c>
      <c r="E49" s="300">
        <v>0</v>
      </c>
      <c r="F49" s="133">
        <f t="shared" si="2"/>
        <v>0</v>
      </c>
      <c r="G49" s="26"/>
    </row>
    <row r="50" spans="1:7">
      <c r="A50" s="321" t="s">
        <v>236</v>
      </c>
      <c r="B50" s="718" t="s">
        <v>344</v>
      </c>
      <c r="C50" s="300">
        <v>0</v>
      </c>
      <c r="D50" s="300">
        <v>0</v>
      </c>
      <c r="E50" s="300">
        <v>0</v>
      </c>
      <c r="F50" s="133">
        <f t="shared" si="2"/>
        <v>0</v>
      </c>
      <c r="G50" s="26"/>
    </row>
    <row r="51" spans="1:7">
      <c r="A51" s="322" t="s">
        <v>237</v>
      </c>
      <c r="B51" s="332" t="s">
        <v>345</v>
      </c>
      <c r="C51" s="300">
        <v>0</v>
      </c>
      <c r="D51" s="300">
        <v>0</v>
      </c>
      <c r="E51" s="300">
        <v>0</v>
      </c>
      <c r="F51" s="133">
        <f t="shared" si="2"/>
        <v>0</v>
      </c>
      <c r="G51" s="26"/>
    </row>
    <row r="52" spans="1:7" ht="13.5" thickBot="1">
      <c r="A52" s="529" t="s">
        <v>238</v>
      </c>
      <c r="B52" s="727" t="s">
        <v>551</v>
      </c>
      <c r="C52" s="219">
        <v>667465</v>
      </c>
      <c r="D52" s="219">
        <v>0</v>
      </c>
      <c r="E52" s="219">
        <v>0</v>
      </c>
      <c r="F52" s="138">
        <f t="shared" si="2"/>
        <v>667465</v>
      </c>
      <c r="G52" s="26"/>
    </row>
    <row r="53" spans="1:7" ht="13.5" thickBot="1">
      <c r="A53" s="344" t="s">
        <v>239</v>
      </c>
      <c r="B53" s="281" t="s">
        <v>336</v>
      </c>
      <c r="C53" s="722">
        <v>9463670</v>
      </c>
      <c r="D53" s="722">
        <f>SUM(D44:D52)</f>
        <v>67000</v>
      </c>
      <c r="E53" s="722">
        <f>SUM(E44:E52)</f>
        <v>0</v>
      </c>
      <c r="F53" s="135">
        <f t="shared" si="2"/>
        <v>9530670</v>
      </c>
      <c r="G53" s="26"/>
    </row>
    <row r="54" spans="1:7" ht="13.5" thickBot="1">
      <c r="A54" s="389" t="s">
        <v>240</v>
      </c>
      <c r="B54" s="878" t="s">
        <v>337</v>
      </c>
      <c r="C54" s="951">
        <f>C41+C53</f>
        <v>208373172</v>
      </c>
      <c r="D54" s="880">
        <f>D41+D53</f>
        <v>517000</v>
      </c>
      <c r="E54" s="879">
        <f>E41+E53</f>
        <v>0</v>
      </c>
      <c r="F54" s="951" t="s">
        <v>695</v>
      </c>
      <c r="G54" s="1050"/>
    </row>
    <row r="55" spans="1:7">
      <c r="A55" s="1075"/>
      <c r="B55" s="1075"/>
      <c r="C55" s="1075"/>
      <c r="D55" s="1075"/>
      <c r="E55" s="1075"/>
      <c r="F55" s="1075"/>
    </row>
    <row r="56" spans="1:7">
      <c r="A56" s="1120"/>
      <c r="B56" s="1120"/>
      <c r="C56" s="1120"/>
      <c r="D56" s="1120"/>
      <c r="E56" s="1120"/>
      <c r="F56" s="13"/>
    </row>
    <row r="57" spans="1:7">
      <c r="A57" s="1041"/>
      <c r="B57" s="1041"/>
      <c r="C57" s="1041"/>
      <c r="D57" s="1041"/>
      <c r="E57" s="1041"/>
      <c r="F57" s="13"/>
    </row>
    <row r="58" spans="1:7" ht="14.25">
      <c r="A58" s="1118"/>
      <c r="B58" s="1121"/>
      <c r="C58" s="1121"/>
      <c r="D58" s="1121"/>
      <c r="E58" s="1121"/>
      <c r="F58" s="1121"/>
    </row>
    <row r="59" spans="1:7" ht="15.75">
      <c r="A59" s="13"/>
      <c r="B59" s="1036"/>
      <c r="C59" s="1036"/>
      <c r="D59" s="1036"/>
      <c r="E59" s="1036"/>
      <c r="F59" s="13"/>
    </row>
    <row r="60" spans="1:7" ht="15.75">
      <c r="A60" s="13"/>
      <c r="B60" s="1036"/>
      <c r="C60" s="1036"/>
      <c r="D60" s="1036"/>
      <c r="E60" s="1036"/>
      <c r="F60" s="13"/>
    </row>
    <row r="61" spans="1:7">
      <c r="A61" s="13"/>
      <c r="B61" s="32"/>
      <c r="C61" s="32"/>
      <c r="D61" s="32"/>
      <c r="E61" s="1037"/>
      <c r="F61" s="13"/>
    </row>
    <row r="62" spans="1:7" ht="15.75">
      <c r="A62" s="658"/>
      <c r="B62" s="1042"/>
      <c r="C62" s="1043"/>
      <c r="D62" s="1043"/>
      <c r="E62" s="1043"/>
      <c r="F62" s="1043"/>
    </row>
    <row r="63" spans="1:7">
      <c r="A63" s="1044"/>
      <c r="B63" s="1045"/>
      <c r="C63" s="1046"/>
      <c r="D63" s="1046"/>
      <c r="E63" s="1046"/>
      <c r="F63" s="1047"/>
    </row>
    <row r="64" spans="1:7">
      <c r="A64" s="342"/>
      <c r="B64" s="39"/>
      <c r="C64" s="26"/>
      <c r="D64" s="26"/>
      <c r="E64" s="26"/>
      <c r="F64" s="32"/>
    </row>
    <row r="65" spans="1:6">
      <c r="A65" s="342"/>
      <c r="B65" s="32"/>
      <c r="C65" s="26"/>
      <c r="D65" s="26"/>
      <c r="E65" s="26"/>
      <c r="F65" s="26"/>
    </row>
    <row r="66" spans="1:6">
      <c r="A66" s="342"/>
      <c r="B66" s="32"/>
      <c r="C66" s="26"/>
      <c r="D66" s="26"/>
      <c r="E66" s="26"/>
      <c r="F66" s="26"/>
    </row>
    <row r="67" spans="1:6">
      <c r="A67" s="342"/>
      <c r="B67" s="32"/>
      <c r="C67" s="26"/>
      <c r="D67" s="26"/>
      <c r="E67" s="26"/>
      <c r="F67" s="26"/>
    </row>
    <row r="68" spans="1:6">
      <c r="A68" s="342"/>
      <c r="B68" s="32"/>
      <c r="C68" s="26"/>
      <c r="D68" s="26"/>
      <c r="E68" s="26"/>
      <c r="F68" s="26"/>
    </row>
    <row r="69" spans="1:6">
      <c r="A69" s="342"/>
      <c r="B69" s="32"/>
      <c r="C69" s="26"/>
      <c r="D69" s="26"/>
      <c r="E69" s="26"/>
      <c r="F69" s="26"/>
    </row>
    <row r="70" spans="1:6">
      <c r="A70" s="342"/>
      <c r="B70" s="32"/>
      <c r="C70" s="26"/>
      <c r="D70" s="26"/>
      <c r="E70" s="26"/>
      <c r="F70" s="26"/>
    </row>
    <row r="71" spans="1:6">
      <c r="A71" s="342"/>
      <c r="B71" s="32"/>
      <c r="C71" s="26"/>
      <c r="D71" s="26"/>
      <c r="E71" s="26"/>
      <c r="F71" s="26"/>
    </row>
    <row r="72" spans="1:6">
      <c r="A72" s="342"/>
      <c r="B72" s="32"/>
      <c r="C72" s="26"/>
      <c r="D72" s="26"/>
      <c r="E72" s="26"/>
      <c r="F72" s="26"/>
    </row>
    <row r="73" spans="1:6">
      <c r="A73" s="342"/>
      <c r="B73" s="32"/>
      <c r="C73" s="26"/>
      <c r="D73" s="26"/>
      <c r="E73" s="26"/>
      <c r="F73" s="26"/>
    </row>
    <row r="74" spans="1:6">
      <c r="A74" s="342"/>
      <c r="B74" s="846"/>
      <c r="C74" s="26"/>
      <c r="D74" s="26"/>
      <c r="E74" s="26"/>
      <c r="F74" s="26"/>
    </row>
    <row r="75" spans="1:6">
      <c r="A75" s="342"/>
      <c r="B75" s="32"/>
      <c r="C75" s="704"/>
      <c r="D75" s="704"/>
      <c r="E75" s="26"/>
      <c r="F75" s="26"/>
    </row>
    <row r="76" spans="1:6">
      <c r="A76" s="342"/>
      <c r="B76" s="32"/>
      <c r="C76" s="704"/>
      <c r="D76" s="704"/>
      <c r="E76" s="26"/>
      <c r="F76" s="26"/>
    </row>
    <row r="77" spans="1:6">
      <c r="A77" s="342"/>
      <c r="B77" s="32"/>
      <c r="C77" s="704"/>
      <c r="D77" s="704"/>
      <c r="E77" s="26"/>
      <c r="F77" s="26"/>
    </row>
    <row r="78" spans="1:6">
      <c r="A78" s="342"/>
      <c r="B78" s="32"/>
      <c r="C78" s="26"/>
      <c r="D78" s="26"/>
      <c r="E78" s="26"/>
      <c r="F78" s="26"/>
    </row>
    <row r="79" spans="1:6">
      <c r="A79" s="342"/>
      <c r="B79" s="39"/>
      <c r="C79" s="26"/>
      <c r="D79" s="26"/>
      <c r="E79" s="26"/>
      <c r="F79" s="26"/>
    </row>
    <row r="80" spans="1:6">
      <c r="A80" s="342"/>
      <c r="B80" s="39"/>
      <c r="C80" s="26"/>
      <c r="D80" s="26"/>
      <c r="E80" s="26"/>
      <c r="F80" s="26"/>
    </row>
    <row r="81" spans="1:6">
      <c r="A81" s="342"/>
      <c r="B81" s="39"/>
      <c r="C81" s="26"/>
      <c r="D81" s="26"/>
      <c r="E81" s="26"/>
      <c r="F81" s="32"/>
    </row>
    <row r="82" spans="1:6">
      <c r="A82" s="342"/>
      <c r="B82" s="32"/>
      <c r="C82" s="26"/>
      <c r="D82" s="26"/>
      <c r="E82" s="26"/>
      <c r="F82" s="26"/>
    </row>
    <row r="83" spans="1:6">
      <c r="A83" s="342"/>
      <c r="B83" s="32"/>
      <c r="C83" s="26"/>
      <c r="D83" s="26"/>
      <c r="E83" s="26"/>
      <c r="F83" s="26"/>
    </row>
    <row r="84" spans="1:6">
      <c r="A84" s="342"/>
      <c r="B84" s="32"/>
      <c r="C84" s="704"/>
      <c r="D84" s="704"/>
      <c r="E84" s="704"/>
      <c r="F84" s="704"/>
    </row>
    <row r="85" spans="1:6">
      <c r="A85" s="342"/>
      <c r="B85" s="846"/>
      <c r="C85" s="26"/>
      <c r="D85" s="26"/>
      <c r="E85" s="26"/>
      <c r="F85" s="26"/>
    </row>
    <row r="86" spans="1:6">
      <c r="A86" s="342"/>
      <c r="B86" s="846"/>
      <c r="C86" s="26"/>
      <c r="D86" s="26"/>
      <c r="E86" s="26"/>
      <c r="F86" s="26"/>
    </row>
    <row r="87" spans="1:6">
      <c r="A87" s="342"/>
      <c r="B87" s="846"/>
      <c r="C87" s="26"/>
      <c r="D87" s="26"/>
      <c r="E87" s="26"/>
      <c r="F87" s="26"/>
    </row>
    <row r="88" spans="1:6">
      <c r="A88" s="342"/>
      <c r="B88" s="846"/>
      <c r="C88" s="26"/>
      <c r="D88" s="26"/>
      <c r="E88" s="26"/>
      <c r="F88" s="26"/>
    </row>
    <row r="89" spans="1:6">
      <c r="A89" s="342"/>
      <c r="B89" s="32"/>
      <c r="C89" s="26"/>
      <c r="D89" s="26"/>
      <c r="E89" s="26"/>
      <c r="F89" s="26"/>
    </row>
    <row r="90" spans="1:6">
      <c r="A90" s="342"/>
      <c r="B90" s="32"/>
      <c r="C90" s="26"/>
      <c r="D90" s="26"/>
      <c r="E90" s="26"/>
      <c r="F90" s="26"/>
    </row>
    <row r="91" spans="1:6">
      <c r="A91" s="342"/>
      <c r="B91" s="32"/>
      <c r="C91" s="26"/>
      <c r="D91" s="26"/>
      <c r="E91" s="26"/>
      <c r="F91" s="26"/>
    </row>
    <row r="92" spans="1:6">
      <c r="A92" s="342"/>
      <c r="B92" s="32"/>
      <c r="C92" s="26"/>
      <c r="D92" s="26"/>
      <c r="E92" s="26"/>
      <c r="F92" s="26"/>
    </row>
    <row r="93" spans="1:6">
      <c r="A93" s="342"/>
      <c r="B93" s="32"/>
      <c r="C93" s="704"/>
      <c r="D93" s="704"/>
      <c r="E93" s="704"/>
      <c r="F93" s="704"/>
    </row>
    <row r="94" spans="1:6">
      <c r="A94" s="342"/>
      <c r="B94" s="39"/>
      <c r="C94" s="26"/>
      <c r="D94" s="26"/>
      <c r="E94" s="26"/>
      <c r="F94" s="26"/>
    </row>
    <row r="95" spans="1:6">
      <c r="A95" s="342"/>
      <c r="B95" s="730"/>
      <c r="C95" s="704"/>
      <c r="D95" s="704"/>
      <c r="E95" s="704"/>
      <c r="F95" s="1049"/>
    </row>
    <row r="96" spans="1:6">
      <c r="A96" s="342"/>
      <c r="B96" s="730"/>
      <c r="C96" s="704"/>
      <c r="D96" s="704"/>
      <c r="E96" s="704"/>
      <c r="F96" s="704"/>
    </row>
    <row r="97" spans="1:6">
      <c r="A97" s="342"/>
      <c r="B97" s="39"/>
      <c r="C97" s="264"/>
      <c r="D97" s="26"/>
      <c r="E97" s="26"/>
      <c r="F97" s="32"/>
    </row>
    <row r="98" spans="1:6">
      <c r="A98" s="342"/>
      <c r="B98" s="32"/>
      <c r="C98" s="264"/>
      <c r="D98" s="26"/>
      <c r="E98" s="26"/>
      <c r="F98" s="26"/>
    </row>
    <row r="99" spans="1:6">
      <c r="A99" s="342"/>
      <c r="B99" s="32"/>
      <c r="C99" s="264"/>
      <c r="D99" s="26"/>
      <c r="E99" s="26"/>
      <c r="F99" s="26"/>
    </row>
    <row r="100" spans="1:6">
      <c r="A100" s="342"/>
      <c r="B100" s="32"/>
      <c r="C100" s="264"/>
      <c r="D100" s="26"/>
      <c r="E100" s="26"/>
      <c r="F100" s="26"/>
    </row>
    <row r="101" spans="1:6">
      <c r="A101" s="342"/>
      <c r="B101" s="32"/>
      <c r="C101" s="264"/>
      <c r="D101" s="26"/>
      <c r="E101" s="26"/>
      <c r="F101" s="26"/>
    </row>
    <row r="102" spans="1:6">
      <c r="A102" s="342"/>
      <c r="B102" s="1048"/>
      <c r="C102" s="264"/>
      <c r="D102" s="26"/>
      <c r="E102" s="26"/>
      <c r="F102" s="26"/>
    </row>
    <row r="103" spans="1:6">
      <c r="A103" s="342"/>
      <c r="B103" s="1048"/>
      <c r="C103" s="264"/>
      <c r="D103" s="26"/>
      <c r="E103" s="26"/>
      <c r="F103" s="26"/>
    </row>
    <row r="104" spans="1:6">
      <c r="A104" s="342"/>
      <c r="B104" s="727"/>
      <c r="C104" s="264"/>
      <c r="D104" s="26"/>
      <c r="E104" s="26"/>
      <c r="F104" s="26"/>
    </row>
    <row r="105" spans="1:6">
      <c r="A105" s="342"/>
      <c r="B105" s="727"/>
      <c r="C105" s="264"/>
      <c r="D105" s="26"/>
      <c r="E105" s="26"/>
      <c r="F105" s="26"/>
    </row>
    <row r="106" spans="1:6">
      <c r="A106" s="342"/>
      <c r="B106" s="727"/>
      <c r="C106" s="264"/>
      <c r="D106" s="26"/>
      <c r="E106" s="26"/>
      <c r="F106" s="26"/>
    </row>
    <row r="107" spans="1:6">
      <c r="A107" s="342"/>
      <c r="B107" s="39"/>
      <c r="C107" s="264"/>
      <c r="D107" s="264"/>
      <c r="E107" s="264"/>
      <c r="F107" s="264"/>
    </row>
    <row r="108" spans="1:6">
      <c r="A108" s="342"/>
      <c r="B108" s="39"/>
      <c r="C108" s="264"/>
      <c r="D108" s="26"/>
      <c r="E108" s="26"/>
      <c r="F108" s="32"/>
    </row>
    <row r="109" spans="1:6">
      <c r="A109" s="342"/>
      <c r="B109" s="703"/>
      <c r="C109" s="611"/>
      <c r="D109" s="611"/>
      <c r="E109" s="611"/>
      <c r="F109" s="1050"/>
    </row>
    <row r="110" spans="1:6">
      <c r="A110" s="13"/>
      <c r="B110" s="13"/>
      <c r="C110" s="13"/>
      <c r="D110" s="13"/>
      <c r="E110" s="13"/>
      <c r="F110" s="13"/>
    </row>
    <row r="111" spans="1:6">
      <c r="A111" s="1075"/>
      <c r="B111" s="1075"/>
      <c r="C111" s="1075"/>
      <c r="D111" s="1075"/>
      <c r="E111" s="1075"/>
      <c r="F111" s="1075"/>
    </row>
    <row r="112" spans="1:6">
      <c r="A112" s="1120"/>
      <c r="B112" s="1120"/>
      <c r="C112" s="1120"/>
      <c r="D112" s="1120"/>
      <c r="E112" s="1120"/>
      <c r="F112" s="13"/>
    </row>
    <row r="113" spans="1:6">
      <c r="A113" s="1041"/>
      <c r="B113" s="1041"/>
      <c r="C113" s="1041"/>
      <c r="D113" s="1041"/>
      <c r="E113" s="1041"/>
      <c r="F113" s="13"/>
    </row>
    <row r="114" spans="1:6" ht="14.25">
      <c r="A114" s="1118"/>
      <c r="B114" s="1121"/>
      <c r="C114" s="1121"/>
      <c r="D114" s="1121"/>
      <c r="E114" s="1121"/>
      <c r="F114" s="1121"/>
    </row>
    <row r="115" spans="1:6" ht="15.75">
      <c r="A115" s="13"/>
      <c r="B115" s="1036"/>
      <c r="C115" s="1036"/>
      <c r="D115" s="1036"/>
      <c r="E115" s="1036"/>
      <c r="F115" s="13"/>
    </row>
    <row r="116" spans="1:6" ht="15.75">
      <c r="A116" s="13"/>
      <c r="B116" s="1036"/>
      <c r="C116" s="1036"/>
      <c r="D116" s="1036"/>
      <c r="E116" s="1036"/>
      <c r="F116" s="13"/>
    </row>
    <row r="117" spans="1:6">
      <c r="A117" s="13"/>
      <c r="B117" s="32"/>
      <c r="C117" s="32"/>
      <c r="D117" s="32"/>
      <c r="E117" s="1037"/>
      <c r="F117" s="13"/>
    </row>
    <row r="118" spans="1:6" ht="15.75">
      <c r="A118" s="658"/>
      <c r="B118" s="1042"/>
      <c r="C118" s="1043"/>
      <c r="D118" s="1043"/>
      <c r="E118" s="1043"/>
      <c r="F118" s="1043"/>
    </row>
    <row r="119" spans="1:6">
      <c r="A119" s="1044"/>
      <c r="B119" s="1045"/>
      <c r="C119" s="1046"/>
      <c r="D119" s="1046"/>
      <c r="E119" s="1046"/>
      <c r="F119" s="1047"/>
    </row>
    <row r="120" spans="1:6">
      <c r="A120" s="342"/>
      <c r="B120" s="39"/>
      <c r="C120" s="26"/>
      <c r="D120" s="26"/>
      <c r="E120" s="26"/>
      <c r="F120" s="32"/>
    </row>
    <row r="121" spans="1:6">
      <c r="A121" s="342"/>
      <c r="B121" s="32"/>
      <c r="C121" s="26"/>
      <c r="D121" s="26"/>
      <c r="E121" s="26"/>
      <c r="F121" s="26"/>
    </row>
    <row r="122" spans="1:6">
      <c r="A122" s="342"/>
      <c r="B122" s="32"/>
      <c r="C122" s="26"/>
      <c r="D122" s="26"/>
      <c r="E122" s="26"/>
      <c r="F122" s="26"/>
    </row>
    <row r="123" spans="1:6">
      <c r="A123" s="342"/>
      <c r="B123" s="32"/>
      <c r="C123" s="26"/>
      <c r="D123" s="26"/>
      <c r="E123" s="26"/>
      <c r="F123" s="26"/>
    </row>
    <row r="124" spans="1:6">
      <c r="A124" s="342"/>
      <c r="B124" s="32"/>
      <c r="C124" s="26"/>
      <c r="D124" s="26"/>
      <c r="E124" s="26"/>
      <c r="F124" s="26"/>
    </row>
    <row r="125" spans="1:6">
      <c r="A125" s="342"/>
      <c r="B125" s="32"/>
      <c r="C125" s="26"/>
      <c r="D125" s="26"/>
      <c r="E125" s="26"/>
      <c r="F125" s="26"/>
    </row>
    <row r="126" spans="1:6">
      <c r="A126" s="342"/>
      <c r="B126" s="32"/>
      <c r="C126" s="26"/>
      <c r="D126" s="26"/>
      <c r="E126" s="26"/>
      <c r="F126" s="26"/>
    </row>
    <row r="127" spans="1:6">
      <c r="A127" s="342"/>
      <c r="B127" s="32"/>
      <c r="C127" s="26"/>
      <c r="D127" s="26"/>
      <c r="E127" s="26"/>
      <c r="F127" s="26"/>
    </row>
    <row r="128" spans="1:6">
      <c r="A128" s="342"/>
      <c r="B128" s="32"/>
      <c r="C128" s="26"/>
      <c r="D128" s="26"/>
      <c r="E128" s="26"/>
      <c r="F128" s="26"/>
    </row>
    <row r="129" spans="1:6">
      <c r="A129" s="342"/>
      <c r="B129" s="32"/>
      <c r="C129" s="26"/>
      <c r="D129" s="26"/>
      <c r="E129" s="26"/>
      <c r="F129" s="26"/>
    </row>
    <row r="130" spans="1:6">
      <c r="A130" s="342"/>
      <c r="B130" s="846"/>
      <c r="C130" s="704"/>
      <c r="D130" s="704"/>
      <c r="E130" s="26"/>
      <c r="F130" s="26"/>
    </row>
    <row r="131" spans="1:6">
      <c r="A131" s="342"/>
      <c r="B131" s="32"/>
      <c r="C131" s="704"/>
      <c r="D131" s="704"/>
      <c r="E131" s="26"/>
      <c r="F131" s="26"/>
    </row>
    <row r="132" spans="1:6">
      <c r="A132" s="342"/>
      <c r="B132" s="32"/>
      <c r="C132" s="704"/>
      <c r="D132" s="704"/>
      <c r="E132" s="26"/>
      <c r="F132" s="26"/>
    </row>
    <row r="133" spans="1:6">
      <c r="A133" s="342"/>
      <c r="B133" s="32"/>
      <c r="C133" s="704"/>
      <c r="D133" s="704"/>
      <c r="E133" s="26"/>
      <c r="F133" s="26"/>
    </row>
    <row r="134" spans="1:6">
      <c r="A134" s="342"/>
      <c r="B134" s="32"/>
      <c r="C134" s="26"/>
      <c r="D134" s="26"/>
      <c r="E134" s="26"/>
      <c r="F134" s="26"/>
    </row>
    <row r="135" spans="1:6">
      <c r="A135" s="342"/>
      <c r="B135" s="39"/>
      <c r="C135" s="26"/>
      <c r="D135" s="26"/>
      <c r="E135" s="26"/>
      <c r="F135" s="26"/>
    </row>
    <row r="136" spans="1:6">
      <c r="A136" s="342"/>
      <c r="B136" s="39"/>
      <c r="C136" s="26"/>
      <c r="D136" s="26"/>
      <c r="E136" s="26"/>
      <c r="F136" s="26"/>
    </row>
    <row r="137" spans="1:6">
      <c r="A137" s="342"/>
      <c r="B137" s="39"/>
      <c r="C137" s="26"/>
      <c r="D137" s="26"/>
      <c r="E137" s="26"/>
      <c r="F137" s="32"/>
    </row>
    <row r="138" spans="1:6">
      <c r="A138" s="342"/>
      <c r="B138" s="32"/>
      <c r="C138" s="26"/>
      <c r="D138" s="26"/>
      <c r="E138" s="26"/>
      <c r="F138" s="26"/>
    </row>
    <row r="139" spans="1:6">
      <c r="A139" s="342"/>
      <c r="B139" s="32"/>
      <c r="C139" s="26"/>
      <c r="D139" s="26"/>
      <c r="E139" s="26"/>
      <c r="F139" s="26"/>
    </row>
    <row r="140" spans="1:6">
      <c r="A140" s="342"/>
      <c r="B140" s="32"/>
      <c r="C140" s="704"/>
      <c r="D140" s="704"/>
      <c r="E140" s="704"/>
      <c r="F140" s="704"/>
    </row>
    <row r="141" spans="1:6">
      <c r="A141" s="342"/>
      <c r="B141" s="846"/>
      <c r="C141" s="26"/>
      <c r="D141" s="26"/>
      <c r="E141" s="26"/>
      <c r="F141" s="26"/>
    </row>
    <row r="142" spans="1:6">
      <c r="A142" s="342"/>
      <c r="B142" s="846"/>
      <c r="C142" s="26"/>
      <c r="D142" s="26"/>
      <c r="E142" s="26"/>
      <c r="F142" s="26"/>
    </row>
    <row r="143" spans="1:6">
      <c r="A143" s="342"/>
      <c r="B143" s="846"/>
      <c r="C143" s="26"/>
      <c r="D143" s="26"/>
      <c r="E143" s="26"/>
      <c r="F143" s="26"/>
    </row>
    <row r="144" spans="1:6">
      <c r="A144" s="342"/>
      <c r="B144" s="846"/>
      <c r="C144" s="26"/>
      <c r="D144" s="26"/>
      <c r="E144" s="26"/>
      <c r="F144" s="26"/>
    </row>
    <row r="145" spans="1:6">
      <c r="A145" s="342"/>
      <c r="B145" s="32"/>
      <c r="C145" s="26"/>
      <c r="D145" s="26"/>
      <c r="E145" s="26"/>
      <c r="F145" s="26"/>
    </row>
    <row r="146" spans="1:6">
      <c r="A146" s="342"/>
      <c r="B146" s="32"/>
      <c r="C146" s="26"/>
      <c r="D146" s="26"/>
      <c r="E146" s="26"/>
      <c r="F146" s="26"/>
    </row>
    <row r="147" spans="1:6">
      <c r="A147" s="342"/>
      <c r="B147" s="32"/>
      <c r="C147" s="26"/>
      <c r="D147" s="26"/>
      <c r="E147" s="26"/>
      <c r="F147" s="26"/>
    </row>
    <row r="148" spans="1:6">
      <c r="A148" s="342"/>
      <c r="B148" s="32"/>
      <c r="C148" s="26"/>
      <c r="D148" s="26"/>
      <c r="E148" s="26"/>
      <c r="F148" s="26"/>
    </row>
    <row r="149" spans="1:6">
      <c r="A149" s="342"/>
      <c r="B149" s="32"/>
      <c r="C149" s="26"/>
      <c r="D149" s="26"/>
      <c r="E149" s="26"/>
      <c r="F149" s="26"/>
    </row>
    <row r="150" spans="1:6">
      <c r="A150" s="342"/>
      <c r="B150" s="39"/>
      <c r="C150" s="26"/>
      <c r="D150" s="26"/>
      <c r="E150" s="26"/>
      <c r="F150" s="26"/>
    </row>
    <row r="151" spans="1:6">
      <c r="A151" s="342"/>
      <c r="B151" s="730"/>
      <c r="C151" s="704"/>
      <c r="D151" s="704"/>
      <c r="E151" s="704"/>
      <c r="F151" s="704"/>
    </row>
    <row r="152" spans="1:6">
      <c r="A152" s="342"/>
      <c r="B152" s="730"/>
      <c r="C152" s="704"/>
      <c r="D152" s="704"/>
      <c r="E152" s="704"/>
      <c r="F152" s="704"/>
    </row>
    <row r="153" spans="1:6">
      <c r="A153" s="342"/>
      <c r="B153" s="39"/>
      <c r="C153" s="264"/>
      <c r="D153" s="26"/>
      <c r="E153" s="26"/>
      <c r="F153" s="32"/>
    </row>
    <row r="154" spans="1:6">
      <c r="A154" s="342"/>
      <c r="B154" s="32"/>
      <c r="C154" s="264"/>
      <c r="D154" s="26"/>
      <c r="E154" s="26"/>
      <c r="F154" s="26"/>
    </row>
    <row r="155" spans="1:6">
      <c r="A155" s="342"/>
      <c r="B155" s="32"/>
      <c r="C155" s="264"/>
      <c r="D155" s="26"/>
      <c r="E155" s="26"/>
      <c r="F155" s="26"/>
    </row>
    <row r="156" spans="1:6">
      <c r="A156" s="342"/>
      <c r="B156" s="32"/>
      <c r="C156" s="264"/>
      <c r="D156" s="26"/>
      <c r="E156" s="26"/>
      <c r="F156" s="26"/>
    </row>
    <row r="157" spans="1:6">
      <c r="A157" s="342"/>
      <c r="B157" s="32"/>
      <c r="C157" s="264"/>
      <c r="D157" s="26"/>
      <c r="E157" s="26"/>
      <c r="F157" s="26"/>
    </row>
    <row r="158" spans="1:6">
      <c r="A158" s="342"/>
      <c r="B158" s="1048"/>
      <c r="C158" s="264"/>
      <c r="D158" s="26"/>
      <c r="E158" s="26"/>
      <c r="F158" s="26"/>
    </row>
    <row r="159" spans="1:6">
      <c r="A159" s="342"/>
      <c r="B159" s="1048"/>
      <c r="C159" s="264"/>
      <c r="D159" s="26"/>
      <c r="E159" s="26"/>
      <c r="F159" s="26"/>
    </row>
    <row r="160" spans="1:6">
      <c r="A160" s="342"/>
      <c r="B160" s="727"/>
      <c r="C160" s="264"/>
      <c r="D160" s="26"/>
      <c r="E160" s="26"/>
      <c r="F160" s="26"/>
    </row>
    <row r="161" spans="1:6">
      <c r="A161" s="342"/>
      <c r="B161" s="727"/>
      <c r="C161" s="264"/>
      <c r="D161" s="26"/>
      <c r="E161" s="26"/>
      <c r="F161" s="26"/>
    </row>
    <row r="162" spans="1:6">
      <c r="A162" s="342"/>
      <c r="B162" s="727"/>
      <c r="C162" s="264"/>
      <c r="D162" s="26"/>
      <c r="E162" s="26"/>
      <c r="F162" s="26"/>
    </row>
    <row r="163" spans="1:6">
      <c r="A163" s="342"/>
      <c r="B163" s="39"/>
      <c r="C163" s="264"/>
      <c r="D163" s="264"/>
      <c r="E163" s="264"/>
      <c r="F163" s="264"/>
    </row>
    <row r="164" spans="1:6">
      <c r="A164" s="342"/>
      <c r="B164" s="39"/>
      <c r="C164" s="264"/>
      <c r="D164" s="26"/>
      <c r="E164" s="26"/>
      <c r="F164" s="32"/>
    </row>
    <row r="165" spans="1:6">
      <c r="A165" s="342"/>
      <c r="B165" s="703"/>
      <c r="C165" s="611"/>
      <c r="D165" s="611"/>
      <c r="E165" s="611"/>
      <c r="F165" s="611"/>
    </row>
    <row r="166" spans="1:6">
      <c r="A166" s="13"/>
      <c r="B166" s="13"/>
      <c r="C166" s="13"/>
      <c r="D166" s="13"/>
      <c r="E166" s="13"/>
      <c r="F166" s="13"/>
    </row>
    <row r="167" spans="1:6">
      <c r="A167" s="1075"/>
      <c r="B167" s="1075"/>
      <c r="C167" s="1075"/>
      <c r="D167" s="1075"/>
      <c r="E167" s="1075"/>
      <c r="F167" s="1075"/>
    </row>
    <row r="168" spans="1:6">
      <c r="A168" s="1120"/>
      <c r="B168" s="1120"/>
      <c r="C168" s="1120"/>
      <c r="D168" s="1120"/>
      <c r="E168" s="1120"/>
      <c r="F168" s="13"/>
    </row>
    <row r="169" spans="1:6">
      <c r="A169" s="1041"/>
      <c r="B169" s="1041"/>
      <c r="C169" s="1041"/>
      <c r="D169" s="1041"/>
      <c r="E169" s="1041"/>
      <c r="F169" s="13"/>
    </row>
    <row r="170" spans="1:6" ht="14.25">
      <c r="A170" s="1118"/>
      <c r="B170" s="1121"/>
      <c r="C170" s="1121"/>
      <c r="D170" s="1121"/>
      <c r="E170" s="1121"/>
      <c r="F170" s="1121"/>
    </row>
    <row r="171" spans="1:6" ht="15.75">
      <c r="A171" s="13"/>
      <c r="B171" s="1036"/>
      <c r="C171" s="1036"/>
      <c r="D171" s="1036"/>
      <c r="E171" s="1036"/>
      <c r="F171" s="13"/>
    </row>
    <row r="172" spans="1:6" ht="15.75">
      <c r="A172" s="13"/>
      <c r="B172" s="1036"/>
      <c r="C172" s="1036"/>
      <c r="D172" s="1036"/>
      <c r="E172" s="1036"/>
      <c r="F172" s="13"/>
    </row>
    <row r="173" spans="1:6">
      <c r="A173" s="13"/>
      <c r="B173" s="32"/>
      <c r="C173" s="32"/>
      <c r="D173" s="32"/>
      <c r="E173" s="1037"/>
      <c r="F173" s="13"/>
    </row>
    <row r="174" spans="1:6" ht="15.75">
      <c r="A174" s="658"/>
      <c r="B174" s="1042"/>
      <c r="C174" s="1043"/>
      <c r="D174" s="1043"/>
      <c r="E174" s="1043"/>
      <c r="F174" s="1043"/>
    </row>
    <row r="175" spans="1:6">
      <c r="A175" s="1044"/>
      <c r="B175" s="1045"/>
      <c r="C175" s="1046"/>
      <c r="D175" s="1046"/>
      <c r="E175" s="1046"/>
      <c r="F175" s="1047"/>
    </row>
    <row r="176" spans="1:6">
      <c r="A176" s="342"/>
      <c r="B176" s="39"/>
      <c r="C176" s="26"/>
      <c r="D176" s="26"/>
      <c r="E176" s="26"/>
      <c r="F176" s="32"/>
    </row>
    <row r="177" spans="1:6">
      <c r="A177" s="342"/>
      <c r="B177" s="32"/>
      <c r="C177" s="26"/>
      <c r="D177" s="26"/>
      <c r="E177" s="26"/>
      <c r="F177" s="26"/>
    </row>
    <row r="178" spans="1:6">
      <c r="A178" s="342"/>
      <c r="B178" s="32"/>
      <c r="C178" s="26"/>
      <c r="D178" s="26"/>
      <c r="E178" s="26"/>
      <c r="F178" s="26"/>
    </row>
    <row r="179" spans="1:6">
      <c r="A179" s="342"/>
      <c r="B179" s="32"/>
      <c r="C179" s="26"/>
      <c r="D179" s="26"/>
      <c r="E179" s="26"/>
      <c r="F179" s="26"/>
    </row>
    <row r="180" spans="1:6">
      <c r="A180" s="342"/>
      <c r="B180" s="32"/>
      <c r="C180" s="26"/>
      <c r="D180" s="26"/>
      <c r="E180" s="26"/>
      <c r="F180" s="26"/>
    </row>
    <row r="181" spans="1:6">
      <c r="A181" s="342"/>
      <c r="B181" s="32"/>
      <c r="C181" s="26"/>
      <c r="D181" s="26"/>
      <c r="E181" s="26"/>
      <c r="F181" s="26"/>
    </row>
    <row r="182" spans="1:6">
      <c r="A182" s="342"/>
      <c r="B182" s="32"/>
      <c r="C182" s="26"/>
      <c r="D182" s="26"/>
      <c r="E182" s="26"/>
      <c r="F182" s="26"/>
    </row>
    <row r="183" spans="1:6">
      <c r="A183" s="342"/>
      <c r="B183" s="32"/>
      <c r="C183" s="26"/>
      <c r="D183" s="26"/>
      <c r="E183" s="26"/>
      <c r="F183" s="26"/>
    </row>
    <row r="184" spans="1:6">
      <c r="A184" s="342"/>
      <c r="B184" s="32"/>
      <c r="C184" s="26"/>
      <c r="D184" s="26"/>
      <c r="E184" s="26"/>
      <c r="F184" s="26"/>
    </row>
    <row r="185" spans="1:6">
      <c r="A185" s="342"/>
      <c r="B185" s="32"/>
      <c r="C185" s="26"/>
      <c r="D185" s="26"/>
      <c r="E185" s="26"/>
      <c r="F185" s="26"/>
    </row>
    <row r="186" spans="1:6">
      <c r="A186" s="342"/>
      <c r="B186" s="846"/>
      <c r="C186" s="704"/>
      <c r="D186" s="26"/>
      <c r="E186" s="26"/>
      <c r="F186" s="26"/>
    </row>
    <row r="187" spans="1:6">
      <c r="A187" s="342"/>
      <c r="B187" s="32"/>
      <c r="C187" s="704"/>
      <c r="D187" s="26"/>
      <c r="E187" s="26"/>
      <c r="F187" s="26"/>
    </row>
    <row r="188" spans="1:6">
      <c r="A188" s="342"/>
      <c r="B188" s="32"/>
      <c r="C188" s="704"/>
      <c r="D188" s="704"/>
      <c r="E188" s="26"/>
      <c r="F188" s="26"/>
    </row>
    <row r="189" spans="1:6">
      <c r="A189" s="342"/>
      <c r="B189" s="32"/>
      <c r="C189" s="704"/>
      <c r="D189" s="704"/>
      <c r="E189" s="26"/>
      <c r="F189" s="26"/>
    </row>
    <row r="190" spans="1:6">
      <c r="A190" s="342"/>
      <c r="B190" s="32"/>
      <c r="C190" s="26"/>
      <c r="D190" s="26"/>
      <c r="E190" s="26"/>
      <c r="F190" s="26"/>
    </row>
    <row r="191" spans="1:6">
      <c r="A191" s="342"/>
      <c r="B191" s="39"/>
      <c r="C191" s="26"/>
      <c r="D191" s="26"/>
      <c r="E191" s="26"/>
      <c r="F191" s="26"/>
    </row>
    <row r="192" spans="1:6">
      <c r="A192" s="342"/>
      <c r="B192" s="39"/>
      <c r="C192" s="26"/>
      <c r="D192" s="26"/>
      <c r="E192" s="26"/>
      <c r="F192" s="26"/>
    </row>
    <row r="193" spans="1:6">
      <c r="A193" s="342"/>
      <c r="B193" s="39"/>
      <c r="C193" s="26"/>
      <c r="D193" s="26"/>
      <c r="E193" s="26"/>
      <c r="F193" s="32"/>
    </row>
    <row r="194" spans="1:6">
      <c r="A194" s="342"/>
      <c r="B194" s="32"/>
      <c r="C194" s="26"/>
      <c r="D194" s="26"/>
      <c r="E194" s="26"/>
      <c r="F194" s="26"/>
    </row>
    <row r="195" spans="1:6">
      <c r="A195" s="342"/>
      <c r="B195" s="32"/>
      <c r="C195" s="26"/>
      <c r="D195" s="26"/>
      <c r="E195" s="26"/>
      <c r="F195" s="26"/>
    </row>
    <row r="196" spans="1:6">
      <c r="A196" s="342"/>
      <c r="B196" s="32"/>
      <c r="C196" s="704"/>
      <c r="D196" s="704"/>
      <c r="E196" s="704"/>
      <c r="F196" s="704"/>
    </row>
    <row r="197" spans="1:6">
      <c r="A197" s="342"/>
      <c r="B197" s="846"/>
      <c r="C197" s="26"/>
      <c r="D197" s="26"/>
      <c r="E197" s="26"/>
      <c r="F197" s="26"/>
    </row>
    <row r="198" spans="1:6">
      <c r="A198" s="342"/>
      <c r="B198" s="846"/>
      <c r="C198" s="26"/>
      <c r="D198" s="26"/>
      <c r="E198" s="26"/>
      <c r="F198" s="26"/>
    </row>
    <row r="199" spans="1:6">
      <c r="A199" s="342"/>
      <c r="B199" s="846"/>
      <c r="C199" s="26"/>
      <c r="D199" s="26"/>
      <c r="E199" s="26"/>
      <c r="F199" s="26"/>
    </row>
    <row r="200" spans="1:6">
      <c r="A200" s="342"/>
      <c r="B200" s="846"/>
      <c r="C200" s="26"/>
      <c r="D200" s="26"/>
      <c r="E200" s="26"/>
      <c r="F200" s="26"/>
    </row>
    <row r="201" spans="1:6">
      <c r="A201" s="342"/>
      <c r="B201" s="32"/>
      <c r="C201" s="26"/>
      <c r="D201" s="26"/>
      <c r="E201" s="26"/>
      <c r="F201" s="26"/>
    </row>
    <row r="202" spans="1:6">
      <c r="A202" s="342"/>
      <c r="B202" s="32"/>
      <c r="C202" s="26"/>
      <c r="D202" s="26"/>
      <c r="E202" s="26"/>
      <c r="F202" s="26"/>
    </row>
    <row r="203" spans="1:6">
      <c r="A203" s="342"/>
      <c r="B203" s="32"/>
      <c r="C203" s="26"/>
      <c r="D203" s="26"/>
      <c r="E203" s="26"/>
      <c r="F203" s="26"/>
    </row>
    <row r="204" spans="1:6">
      <c r="A204" s="342"/>
      <c r="B204" s="32"/>
      <c r="C204" s="26"/>
      <c r="D204" s="26"/>
      <c r="E204" s="26"/>
      <c r="F204" s="26"/>
    </row>
    <row r="205" spans="1:6">
      <c r="A205" s="342"/>
      <c r="B205" s="32"/>
      <c r="C205" s="704"/>
      <c r="D205" s="704"/>
      <c r="E205" s="704"/>
      <c r="F205" s="704"/>
    </row>
    <row r="206" spans="1:6">
      <c r="A206" s="342"/>
      <c r="B206" s="39"/>
      <c r="C206" s="26"/>
      <c r="D206" s="26"/>
      <c r="E206" s="26"/>
      <c r="F206" s="26"/>
    </row>
    <row r="207" spans="1:6">
      <c r="A207" s="342"/>
      <c r="B207" s="730"/>
      <c r="C207" s="704"/>
      <c r="D207" s="704"/>
      <c r="E207" s="704"/>
      <c r="F207" s="704"/>
    </row>
    <row r="208" spans="1:6">
      <c r="A208" s="342"/>
      <c r="B208" s="730"/>
      <c r="C208" s="704"/>
      <c r="D208" s="704"/>
      <c r="E208" s="704"/>
      <c r="F208" s="704"/>
    </row>
    <row r="209" spans="1:6">
      <c r="A209" s="342"/>
      <c r="B209" s="39"/>
      <c r="C209" s="264"/>
      <c r="D209" s="26"/>
      <c r="E209" s="26"/>
      <c r="F209" s="32"/>
    </row>
    <row r="210" spans="1:6">
      <c r="A210" s="342"/>
      <c r="B210" s="32"/>
      <c r="C210" s="264"/>
      <c r="D210" s="26"/>
      <c r="E210" s="26"/>
      <c r="F210" s="26"/>
    </row>
    <row r="211" spans="1:6">
      <c r="A211" s="342"/>
      <c r="B211" s="32"/>
      <c r="C211" s="264"/>
      <c r="D211" s="26"/>
      <c r="E211" s="26"/>
      <c r="F211" s="26"/>
    </row>
    <row r="212" spans="1:6">
      <c r="A212" s="342"/>
      <c r="B212" s="32"/>
      <c r="C212" s="264"/>
      <c r="D212" s="26"/>
      <c r="E212" s="26"/>
      <c r="F212" s="26"/>
    </row>
    <row r="213" spans="1:6">
      <c r="A213" s="342"/>
      <c r="B213" s="32"/>
      <c r="C213" s="264"/>
      <c r="D213" s="26"/>
      <c r="E213" s="26"/>
      <c r="F213" s="26"/>
    </row>
    <row r="214" spans="1:6">
      <c r="A214" s="342"/>
      <c r="B214" s="1048"/>
      <c r="C214" s="264"/>
      <c r="D214" s="26"/>
      <c r="E214" s="26"/>
      <c r="F214" s="26"/>
    </row>
    <row r="215" spans="1:6">
      <c r="A215" s="342"/>
      <c r="B215" s="1048"/>
      <c r="C215" s="264"/>
      <c r="D215" s="26"/>
      <c r="E215" s="26"/>
      <c r="F215" s="26"/>
    </row>
    <row r="216" spans="1:6">
      <c r="A216" s="342"/>
      <c r="B216" s="727"/>
      <c r="C216" s="264"/>
      <c r="D216" s="26"/>
      <c r="E216" s="26"/>
      <c r="F216" s="26"/>
    </row>
    <row r="217" spans="1:6">
      <c r="A217" s="342"/>
      <c r="B217" s="727"/>
      <c r="C217" s="264"/>
      <c r="D217" s="26"/>
      <c r="E217" s="26"/>
      <c r="F217" s="26"/>
    </row>
    <row r="218" spans="1:6">
      <c r="A218" s="342"/>
      <c r="B218" s="727"/>
      <c r="C218" s="264"/>
      <c r="D218" s="26"/>
      <c r="E218" s="26"/>
      <c r="F218" s="26"/>
    </row>
    <row r="219" spans="1:6">
      <c r="A219" s="342"/>
      <c r="B219" s="39"/>
      <c r="C219" s="264"/>
      <c r="D219" s="264"/>
      <c r="E219" s="264"/>
      <c r="F219" s="264"/>
    </row>
    <row r="220" spans="1:6">
      <c r="A220" s="342"/>
      <c r="B220" s="39"/>
      <c r="C220" s="264"/>
      <c r="D220" s="26"/>
      <c r="E220" s="26"/>
      <c r="F220" s="32"/>
    </row>
    <row r="221" spans="1:6">
      <c r="A221" s="342"/>
      <c r="B221" s="703"/>
      <c r="C221" s="611"/>
      <c r="D221" s="611"/>
      <c r="E221" s="611"/>
      <c r="F221" s="611"/>
    </row>
    <row r="222" spans="1:6">
      <c r="A222" s="13"/>
      <c r="B222" s="13"/>
      <c r="C222" s="13"/>
      <c r="D222" s="13"/>
      <c r="E222" s="13"/>
      <c r="F222" s="13"/>
    </row>
    <row r="223" spans="1:6">
      <c r="A223" s="1075"/>
      <c r="B223" s="1075"/>
      <c r="C223" s="1075"/>
      <c r="D223" s="1075"/>
      <c r="E223" s="1075"/>
      <c r="F223" s="1075"/>
    </row>
    <row r="224" spans="1:6">
      <c r="A224" s="1120"/>
      <c r="B224" s="1120"/>
      <c r="C224" s="1120"/>
      <c r="D224" s="1120"/>
      <c r="E224" s="1120"/>
      <c r="F224" s="13"/>
    </row>
    <row r="225" spans="1:6">
      <c r="A225" s="1041"/>
      <c r="B225" s="1041"/>
      <c r="C225" s="1041"/>
      <c r="D225" s="1041"/>
      <c r="E225" s="1041"/>
      <c r="F225" s="13"/>
    </row>
    <row r="226" spans="1:6" ht="14.25">
      <c r="A226" s="1118"/>
      <c r="B226" s="1121"/>
      <c r="C226" s="1121"/>
      <c r="D226" s="1121"/>
      <c r="E226" s="1121"/>
      <c r="F226" s="1121"/>
    </row>
    <row r="227" spans="1:6" ht="15.75">
      <c r="A227" s="13"/>
      <c r="B227" s="1036"/>
      <c r="C227" s="1036"/>
      <c r="D227" s="1036"/>
      <c r="E227" s="1036"/>
      <c r="F227" s="13"/>
    </row>
    <row r="228" spans="1:6" ht="15.75">
      <c r="A228" s="13"/>
      <c r="B228" s="1036"/>
      <c r="C228" s="1036"/>
      <c r="D228" s="1036"/>
      <c r="E228" s="1036"/>
      <c r="F228" s="13"/>
    </row>
    <row r="229" spans="1:6">
      <c r="A229" s="13"/>
      <c r="B229" s="32"/>
      <c r="C229" s="32"/>
      <c r="D229" s="32"/>
      <c r="E229" s="1037"/>
      <c r="F229" s="13"/>
    </row>
    <row r="230" spans="1:6" ht="15.75">
      <c r="A230" s="658"/>
      <c r="B230" s="1042"/>
      <c r="C230" s="1043"/>
      <c r="D230" s="1043"/>
      <c r="E230" s="1043"/>
      <c r="F230" s="1043"/>
    </row>
    <row r="231" spans="1:6">
      <c r="A231" s="1044"/>
      <c r="B231" s="1045"/>
      <c r="C231" s="1046"/>
      <c r="D231" s="1046"/>
      <c r="E231" s="1046"/>
      <c r="F231" s="1047"/>
    </row>
    <row r="232" spans="1:6">
      <c r="A232" s="342"/>
      <c r="B232" s="39"/>
      <c r="C232" s="26"/>
      <c r="D232" s="26"/>
      <c r="E232" s="26"/>
      <c r="F232" s="32"/>
    </row>
    <row r="233" spans="1:6">
      <c r="A233" s="342"/>
      <c r="B233" s="32"/>
      <c r="C233" s="26"/>
      <c r="D233" s="26"/>
      <c r="E233" s="26"/>
      <c r="F233" s="26"/>
    </row>
    <row r="234" spans="1:6">
      <c r="A234" s="342"/>
      <c r="B234" s="32"/>
      <c r="C234" s="26"/>
      <c r="D234" s="26"/>
      <c r="E234" s="26"/>
      <c r="F234" s="26"/>
    </row>
    <row r="235" spans="1:6">
      <c r="A235" s="342"/>
      <c r="B235" s="32"/>
      <c r="C235" s="26"/>
      <c r="D235" s="26"/>
      <c r="E235" s="26"/>
      <c r="F235" s="26"/>
    </row>
    <row r="236" spans="1:6">
      <c r="A236" s="342"/>
      <c r="B236" s="32"/>
      <c r="C236" s="26"/>
      <c r="D236" s="26"/>
      <c r="E236" s="26"/>
      <c r="F236" s="26"/>
    </row>
    <row r="237" spans="1:6">
      <c r="A237" s="342"/>
      <c r="B237" s="32"/>
      <c r="C237" s="26"/>
      <c r="D237" s="26"/>
      <c r="E237" s="26"/>
      <c r="F237" s="26"/>
    </row>
    <row r="238" spans="1:6">
      <c r="A238" s="342"/>
      <c r="B238" s="32"/>
      <c r="C238" s="26"/>
      <c r="D238" s="26"/>
      <c r="E238" s="26"/>
      <c r="F238" s="26"/>
    </row>
    <row r="239" spans="1:6">
      <c r="A239" s="342"/>
      <c r="B239" s="32"/>
      <c r="C239" s="26"/>
      <c r="D239" s="26"/>
      <c r="E239" s="26"/>
      <c r="F239" s="26"/>
    </row>
    <row r="240" spans="1:6">
      <c r="A240" s="342"/>
      <c r="B240" s="32"/>
      <c r="C240" s="26"/>
      <c r="D240" s="26"/>
      <c r="E240" s="26"/>
      <c r="F240" s="26"/>
    </row>
    <row r="241" spans="1:6">
      <c r="A241" s="342"/>
      <c r="B241" s="32"/>
      <c r="C241" s="26"/>
      <c r="D241" s="26"/>
      <c r="E241" s="26"/>
      <c r="F241" s="26"/>
    </row>
    <row r="242" spans="1:6">
      <c r="A242" s="342"/>
      <c r="B242" s="846"/>
      <c r="C242" s="26"/>
      <c r="D242" s="704"/>
      <c r="E242" s="26"/>
      <c r="F242" s="26"/>
    </row>
    <row r="243" spans="1:6">
      <c r="A243" s="342"/>
      <c r="B243" s="32"/>
      <c r="C243" s="704"/>
      <c r="D243" s="704"/>
      <c r="E243" s="26"/>
      <c r="F243" s="26"/>
    </row>
    <row r="244" spans="1:6">
      <c r="A244" s="342"/>
      <c r="B244" s="32"/>
      <c r="C244" s="704"/>
      <c r="D244" s="704"/>
      <c r="E244" s="26"/>
      <c r="F244" s="26"/>
    </row>
    <row r="245" spans="1:6">
      <c r="A245" s="342"/>
      <c r="B245" s="32"/>
      <c r="C245" s="704"/>
      <c r="D245" s="704"/>
      <c r="E245" s="26"/>
      <c r="F245" s="26"/>
    </row>
    <row r="246" spans="1:6">
      <c r="A246" s="342"/>
      <c r="B246" s="32"/>
      <c r="C246" s="26"/>
      <c r="D246" s="26"/>
      <c r="E246" s="26"/>
      <c r="F246" s="26"/>
    </row>
    <row r="247" spans="1:6">
      <c r="A247" s="342"/>
      <c r="B247" s="39"/>
      <c r="C247" s="26"/>
      <c r="D247" s="26"/>
      <c r="E247" s="26"/>
      <c r="F247" s="26"/>
    </row>
    <row r="248" spans="1:6">
      <c r="A248" s="342"/>
      <c r="B248" s="39"/>
      <c r="C248" s="26"/>
      <c r="D248" s="26"/>
      <c r="E248" s="26"/>
      <c r="F248" s="26"/>
    </row>
    <row r="249" spans="1:6">
      <c r="A249" s="342"/>
      <c r="B249" s="39"/>
      <c r="C249" s="26"/>
      <c r="D249" s="26"/>
      <c r="E249" s="26"/>
      <c r="F249" s="32"/>
    </row>
    <row r="250" spans="1:6">
      <c r="A250" s="342"/>
      <c r="B250" s="32"/>
      <c r="C250" s="26"/>
      <c r="D250" s="26"/>
      <c r="E250" s="26"/>
      <c r="F250" s="26"/>
    </row>
    <row r="251" spans="1:6">
      <c r="A251" s="342"/>
      <c r="B251" s="32"/>
      <c r="C251" s="26"/>
      <c r="D251" s="26"/>
      <c r="E251" s="26"/>
      <c r="F251" s="26"/>
    </row>
    <row r="252" spans="1:6">
      <c r="A252" s="342"/>
      <c r="B252" s="32"/>
      <c r="C252" s="704"/>
      <c r="D252" s="704"/>
      <c r="E252" s="704"/>
      <c r="F252" s="1049"/>
    </row>
    <row r="253" spans="1:6">
      <c r="A253" s="342"/>
      <c r="B253" s="846"/>
      <c r="C253" s="26"/>
      <c r="D253" s="26"/>
      <c r="E253" s="26"/>
      <c r="F253" s="26"/>
    </row>
    <row r="254" spans="1:6">
      <c r="A254" s="342"/>
      <c r="B254" s="846"/>
      <c r="C254" s="26"/>
      <c r="D254" s="26"/>
      <c r="E254" s="26"/>
      <c r="F254" s="26"/>
    </row>
    <row r="255" spans="1:6">
      <c r="A255" s="342"/>
      <c r="B255" s="846"/>
      <c r="C255" s="26"/>
      <c r="D255" s="26"/>
      <c r="E255" s="26"/>
      <c r="F255" s="26"/>
    </row>
    <row r="256" spans="1:6">
      <c r="A256" s="342"/>
      <c r="B256" s="846"/>
      <c r="C256" s="26"/>
      <c r="D256" s="26"/>
      <c r="E256" s="26"/>
      <c r="F256" s="26"/>
    </row>
    <row r="257" spans="1:6">
      <c r="A257" s="342"/>
      <c r="B257" s="32"/>
      <c r="C257" s="26"/>
      <c r="D257" s="26"/>
      <c r="E257" s="26"/>
      <c r="F257" s="26"/>
    </row>
    <row r="258" spans="1:6">
      <c r="A258" s="342"/>
      <c r="B258" s="32"/>
      <c r="C258" s="26"/>
      <c r="D258" s="26"/>
      <c r="E258" s="26"/>
      <c r="F258" s="26"/>
    </row>
    <row r="259" spans="1:6">
      <c r="A259" s="342"/>
      <c r="B259" s="32"/>
      <c r="C259" s="26"/>
      <c r="D259" s="26"/>
      <c r="E259" s="26"/>
      <c r="F259" s="26"/>
    </row>
    <row r="260" spans="1:6">
      <c r="A260" s="342"/>
      <c r="B260" s="32"/>
      <c r="C260" s="26"/>
      <c r="D260" s="26"/>
      <c r="E260" s="26"/>
      <c r="F260" s="26"/>
    </row>
    <row r="261" spans="1:6">
      <c r="A261" s="342"/>
      <c r="B261" s="32"/>
      <c r="C261" s="704"/>
      <c r="D261" s="704"/>
      <c r="E261" s="704"/>
      <c r="F261" s="704"/>
    </row>
    <row r="262" spans="1:6">
      <c r="A262" s="342"/>
      <c r="B262" s="39"/>
      <c r="C262" s="26"/>
      <c r="D262" s="26"/>
      <c r="E262" s="26"/>
      <c r="F262" s="26"/>
    </row>
    <row r="263" spans="1:6">
      <c r="A263" s="342"/>
      <c r="B263" s="730"/>
      <c r="C263" s="704"/>
      <c r="D263" s="704"/>
      <c r="E263" s="704"/>
      <c r="F263" s="1049"/>
    </row>
    <row r="264" spans="1:6">
      <c r="A264" s="342"/>
      <c r="B264" s="730"/>
      <c r="C264" s="704"/>
      <c r="D264" s="704"/>
      <c r="E264" s="704"/>
      <c r="F264" s="704"/>
    </row>
    <row r="265" spans="1:6">
      <c r="A265" s="342"/>
      <c r="B265" s="39"/>
      <c r="C265" s="264"/>
      <c r="D265" s="26"/>
      <c r="E265" s="26"/>
      <c r="F265" s="32"/>
    </row>
    <row r="266" spans="1:6">
      <c r="A266" s="342"/>
      <c r="B266" s="32"/>
      <c r="C266" s="264"/>
      <c r="D266" s="26"/>
      <c r="E266" s="26"/>
      <c r="F266" s="32"/>
    </row>
    <row r="267" spans="1:6">
      <c r="A267" s="342"/>
      <c r="B267" s="32"/>
      <c r="C267" s="264"/>
      <c r="D267" s="26"/>
      <c r="E267" s="26"/>
      <c r="F267" s="32"/>
    </row>
    <row r="268" spans="1:6">
      <c r="A268" s="342"/>
      <c r="B268" s="32"/>
      <c r="C268" s="264"/>
      <c r="D268" s="26"/>
      <c r="E268" s="26"/>
      <c r="F268" s="32"/>
    </row>
    <row r="269" spans="1:6">
      <c r="A269" s="342"/>
      <c r="B269" s="32"/>
      <c r="C269" s="264"/>
      <c r="D269" s="26"/>
      <c r="E269" s="26"/>
      <c r="F269" s="32"/>
    </row>
    <row r="270" spans="1:6">
      <c r="A270" s="342"/>
      <c r="B270" s="1048"/>
      <c r="C270" s="264"/>
      <c r="D270" s="26"/>
      <c r="E270" s="26"/>
      <c r="F270" s="32"/>
    </row>
    <row r="271" spans="1:6">
      <c r="A271" s="342"/>
      <c r="B271" s="1048"/>
      <c r="C271" s="264"/>
      <c r="D271" s="26"/>
      <c r="E271" s="26"/>
      <c r="F271" s="32"/>
    </row>
    <row r="272" spans="1:6">
      <c r="A272" s="342"/>
      <c r="B272" s="727"/>
      <c r="C272" s="264"/>
      <c r="D272" s="26"/>
      <c r="E272" s="26"/>
      <c r="F272" s="32"/>
    </row>
    <row r="273" spans="1:6">
      <c r="A273" s="342"/>
      <c r="B273" s="727"/>
      <c r="C273" s="264"/>
      <c r="D273" s="26"/>
      <c r="E273" s="26"/>
      <c r="F273" s="32"/>
    </row>
    <row r="274" spans="1:6">
      <c r="A274" s="342"/>
      <c r="B274" s="727"/>
      <c r="C274" s="264"/>
      <c r="D274" s="26"/>
      <c r="E274" s="26"/>
      <c r="F274" s="32"/>
    </row>
    <row r="275" spans="1:6">
      <c r="A275" s="342"/>
      <c r="B275" s="39"/>
      <c r="C275" s="264"/>
      <c r="D275" s="264"/>
      <c r="E275" s="264"/>
      <c r="F275" s="264"/>
    </row>
    <row r="276" spans="1:6">
      <c r="A276" s="342"/>
      <c r="B276" s="39"/>
      <c r="C276" s="264"/>
      <c r="D276" s="26"/>
      <c r="E276" s="26"/>
      <c r="F276" s="32"/>
    </row>
    <row r="277" spans="1:6">
      <c r="A277" s="342"/>
      <c r="B277" s="703"/>
      <c r="C277" s="611"/>
      <c r="D277" s="611"/>
      <c r="E277" s="611"/>
      <c r="F277" s="1050"/>
    </row>
    <row r="278" spans="1:6">
      <c r="A278" s="13"/>
      <c r="B278" s="13"/>
      <c r="C278" s="13"/>
      <c r="D278" s="13"/>
      <c r="E278" s="13"/>
      <c r="F278" s="13"/>
    </row>
    <row r="279" spans="1:6">
      <c r="A279" s="13"/>
      <c r="B279" s="13"/>
      <c r="C279" s="13"/>
      <c r="D279" s="13"/>
      <c r="E279" s="13"/>
      <c r="F279" s="13"/>
    </row>
    <row r="280" spans="1:6">
      <c r="A280" s="1120"/>
      <c r="B280" s="1120"/>
      <c r="C280" s="1120"/>
      <c r="D280" s="1120"/>
      <c r="E280" s="1120"/>
      <c r="F280" s="13"/>
    </row>
    <row r="281" spans="1:6">
      <c r="A281" s="1041"/>
      <c r="B281" s="1041"/>
      <c r="C281" s="1041"/>
      <c r="D281" s="1041"/>
      <c r="E281" s="1041"/>
      <c r="F281" s="13"/>
    </row>
    <row r="282" spans="1:6" ht="14.25">
      <c r="A282" s="1118"/>
      <c r="B282" s="1121"/>
      <c r="C282" s="1121"/>
      <c r="D282" s="1121"/>
      <c r="E282" s="1121"/>
      <c r="F282" s="1121"/>
    </row>
    <row r="283" spans="1:6" ht="15.75">
      <c r="A283" s="13"/>
      <c r="B283" s="1036"/>
      <c r="C283" s="1036"/>
      <c r="D283" s="1036"/>
      <c r="E283" s="1036"/>
      <c r="F283" s="13"/>
    </row>
    <row r="284" spans="1:6" ht="15.75">
      <c r="A284" s="13"/>
      <c r="B284" s="1036"/>
      <c r="C284" s="1036"/>
      <c r="D284" s="1036"/>
      <c r="E284" s="1036"/>
      <c r="F284" s="13"/>
    </row>
    <row r="285" spans="1:6">
      <c r="A285" s="13"/>
      <c r="B285" s="32"/>
      <c r="C285" s="32"/>
      <c r="D285" s="32"/>
      <c r="E285" s="1037"/>
      <c r="F285" s="13"/>
    </row>
    <row r="286" spans="1:6" ht="15.75">
      <c r="A286" s="658"/>
      <c r="B286" s="1042"/>
      <c r="C286" s="1043"/>
      <c r="D286" s="1043"/>
      <c r="E286" s="1043"/>
      <c r="F286" s="1043"/>
    </row>
    <row r="287" spans="1:6">
      <c r="A287" s="1044"/>
      <c r="B287" s="1045"/>
      <c r="C287" s="1046"/>
      <c r="D287" s="1046"/>
      <c r="E287" s="1046"/>
      <c r="F287" s="1047"/>
    </row>
    <row r="288" spans="1:6">
      <c r="A288" s="342"/>
      <c r="B288" s="39"/>
      <c r="C288" s="26"/>
      <c r="D288" s="26"/>
      <c r="E288" s="26"/>
      <c r="F288" s="32"/>
    </row>
    <row r="289" spans="1:6">
      <c r="A289" s="342"/>
      <c r="B289" s="32"/>
      <c r="C289" s="26"/>
      <c r="D289" s="26"/>
      <c r="E289" s="26"/>
      <c r="F289" s="26"/>
    </row>
    <row r="290" spans="1:6">
      <c r="A290" s="342"/>
      <c r="B290" s="32"/>
      <c r="C290" s="26"/>
      <c r="D290" s="26"/>
      <c r="E290" s="26"/>
      <c r="F290" s="26"/>
    </row>
    <row r="291" spans="1:6">
      <c r="A291" s="342"/>
      <c r="B291" s="32"/>
      <c r="C291" s="26"/>
      <c r="D291" s="26"/>
      <c r="E291" s="26"/>
      <c r="F291" s="26"/>
    </row>
    <row r="292" spans="1:6">
      <c r="A292" s="342"/>
      <c r="B292" s="32"/>
      <c r="C292" s="26"/>
      <c r="D292" s="26"/>
      <c r="E292" s="26"/>
      <c r="F292" s="26"/>
    </row>
    <row r="293" spans="1:6">
      <c r="A293" s="342"/>
      <c r="B293" s="32"/>
      <c r="C293" s="26"/>
      <c r="D293" s="26"/>
      <c r="E293" s="26"/>
      <c r="F293" s="26"/>
    </row>
    <row r="294" spans="1:6">
      <c r="A294" s="342"/>
      <c r="B294" s="32"/>
      <c r="C294" s="26"/>
      <c r="D294" s="26"/>
      <c r="E294" s="26"/>
      <c r="F294" s="26"/>
    </row>
    <row r="295" spans="1:6">
      <c r="A295" s="342"/>
      <c r="B295" s="32"/>
      <c r="C295" s="26"/>
      <c r="D295" s="26"/>
      <c r="E295" s="26"/>
      <c r="F295" s="26"/>
    </row>
    <row r="296" spans="1:6">
      <c r="A296" s="342"/>
      <c r="B296" s="32"/>
      <c r="C296" s="26"/>
      <c r="D296" s="26"/>
      <c r="E296" s="26"/>
      <c r="F296" s="26"/>
    </row>
    <row r="297" spans="1:6">
      <c r="A297" s="342"/>
      <c r="B297" s="32"/>
      <c r="C297" s="26"/>
      <c r="D297" s="26"/>
      <c r="E297" s="26"/>
      <c r="F297" s="26"/>
    </row>
    <row r="298" spans="1:6">
      <c r="A298" s="342"/>
      <c r="B298" s="846"/>
      <c r="C298" s="26"/>
      <c r="D298" s="704"/>
      <c r="E298" s="26"/>
      <c r="F298" s="26"/>
    </row>
    <row r="299" spans="1:6">
      <c r="A299" s="342"/>
      <c r="B299" s="32"/>
      <c r="C299" s="704"/>
      <c r="D299" s="704"/>
      <c r="E299" s="26"/>
      <c r="F299" s="26"/>
    </row>
    <row r="300" spans="1:6">
      <c r="A300" s="342"/>
      <c r="B300" s="32"/>
      <c r="C300" s="704"/>
      <c r="D300" s="704"/>
      <c r="E300" s="26"/>
      <c r="F300" s="26"/>
    </row>
    <row r="301" spans="1:6">
      <c r="A301" s="342"/>
      <c r="B301" s="32"/>
      <c r="C301" s="704"/>
      <c r="D301" s="704"/>
      <c r="E301" s="26"/>
      <c r="F301" s="26"/>
    </row>
    <row r="302" spans="1:6">
      <c r="A302" s="342"/>
      <c r="B302" s="32"/>
      <c r="C302" s="26"/>
      <c r="D302" s="26"/>
      <c r="E302" s="26"/>
      <c r="F302" s="26"/>
    </row>
    <row r="303" spans="1:6">
      <c r="A303" s="342"/>
      <c r="B303" s="39"/>
      <c r="C303" s="26"/>
      <c r="D303" s="26"/>
      <c r="E303" s="26"/>
      <c r="F303" s="26"/>
    </row>
    <row r="304" spans="1:6">
      <c r="A304" s="342"/>
      <c r="B304" s="39"/>
      <c r="C304" s="26"/>
      <c r="D304" s="26"/>
      <c r="E304" s="26"/>
      <c r="F304" s="26"/>
    </row>
    <row r="305" spans="1:6">
      <c r="A305" s="342"/>
      <c r="B305" s="39"/>
      <c r="C305" s="26"/>
      <c r="D305" s="26"/>
      <c r="E305" s="26"/>
      <c r="F305" s="32"/>
    </row>
    <row r="306" spans="1:6">
      <c r="A306" s="342"/>
      <c r="B306" s="32"/>
      <c r="C306" s="26"/>
      <c r="D306" s="26"/>
      <c r="E306" s="26"/>
      <c r="F306" s="26"/>
    </row>
    <row r="307" spans="1:6">
      <c r="A307" s="342"/>
      <c r="B307" s="32"/>
      <c r="C307" s="26"/>
      <c r="D307" s="26"/>
      <c r="E307" s="26"/>
      <c r="F307" s="26"/>
    </row>
    <row r="308" spans="1:6">
      <c r="A308" s="342"/>
      <c r="B308" s="32"/>
      <c r="C308" s="704"/>
      <c r="D308" s="704"/>
      <c r="E308" s="704"/>
      <c r="F308" s="704"/>
    </row>
    <row r="309" spans="1:6">
      <c r="A309" s="342"/>
      <c r="B309" s="846"/>
      <c r="C309" s="26"/>
      <c r="D309" s="26"/>
      <c r="E309" s="26"/>
      <c r="F309" s="26"/>
    </row>
    <row r="310" spans="1:6">
      <c r="A310" s="342"/>
      <c r="B310" s="846"/>
      <c r="C310" s="26"/>
      <c r="D310" s="26"/>
      <c r="E310" s="26"/>
      <c r="F310" s="26"/>
    </row>
    <row r="311" spans="1:6">
      <c r="A311" s="342"/>
      <c r="B311" s="846"/>
      <c r="C311" s="26"/>
      <c r="D311" s="26"/>
      <c r="E311" s="26"/>
      <c r="F311" s="26"/>
    </row>
    <row r="312" spans="1:6">
      <c r="A312" s="342"/>
      <c r="B312" s="846"/>
      <c r="C312" s="26"/>
      <c r="D312" s="26"/>
      <c r="E312" s="26"/>
      <c r="F312" s="26"/>
    </row>
    <row r="313" spans="1:6">
      <c r="A313" s="342"/>
      <c r="B313" s="32"/>
      <c r="C313" s="26"/>
      <c r="D313" s="26"/>
      <c r="E313" s="26"/>
      <c r="F313" s="26"/>
    </row>
    <row r="314" spans="1:6">
      <c r="A314" s="342"/>
      <c r="B314" s="32"/>
      <c r="C314" s="26"/>
      <c r="D314" s="26"/>
      <c r="E314" s="26"/>
      <c r="F314" s="26"/>
    </row>
    <row r="315" spans="1:6">
      <c r="A315" s="342"/>
      <c r="B315" s="32"/>
      <c r="C315" s="26"/>
      <c r="D315" s="26"/>
      <c r="E315" s="26"/>
      <c r="F315" s="26"/>
    </row>
    <row r="316" spans="1:6">
      <c r="A316" s="342"/>
      <c r="B316" s="32"/>
      <c r="C316" s="26"/>
      <c r="D316" s="26"/>
      <c r="E316" s="26"/>
      <c r="F316" s="26"/>
    </row>
    <row r="317" spans="1:6">
      <c r="A317" s="342"/>
      <c r="B317" s="32"/>
      <c r="C317" s="704"/>
      <c r="D317" s="704"/>
      <c r="E317" s="704"/>
      <c r="F317" s="704"/>
    </row>
    <row r="318" spans="1:6">
      <c r="A318" s="342"/>
      <c r="B318" s="39"/>
      <c r="C318" s="26"/>
      <c r="D318" s="26"/>
      <c r="E318" s="26"/>
      <c r="F318" s="26"/>
    </row>
    <row r="319" spans="1:6">
      <c r="A319" s="342"/>
      <c r="B319" s="730"/>
      <c r="C319" s="704"/>
      <c r="D319" s="704"/>
      <c r="E319" s="704"/>
      <c r="F319" s="704"/>
    </row>
    <row r="320" spans="1:6">
      <c r="A320" s="342"/>
      <c r="B320" s="730"/>
      <c r="C320" s="704"/>
      <c r="D320" s="704"/>
      <c r="E320" s="704"/>
      <c r="F320" s="704"/>
    </row>
    <row r="321" spans="1:6">
      <c r="A321" s="342"/>
      <c r="B321" s="39"/>
      <c r="C321" s="264"/>
      <c r="D321" s="26"/>
      <c r="E321" s="26"/>
      <c r="F321" s="32"/>
    </row>
    <row r="322" spans="1:6">
      <c r="A322" s="342"/>
      <c r="B322" s="32"/>
      <c r="C322" s="264"/>
      <c r="D322" s="26"/>
      <c r="E322" s="26"/>
      <c r="F322" s="32"/>
    </row>
    <row r="323" spans="1:6">
      <c r="A323" s="342"/>
      <c r="B323" s="32"/>
      <c r="C323" s="264"/>
      <c r="D323" s="26"/>
      <c r="E323" s="26"/>
      <c r="F323" s="32"/>
    </row>
    <row r="324" spans="1:6">
      <c r="A324" s="342"/>
      <c r="B324" s="32"/>
      <c r="C324" s="264"/>
      <c r="D324" s="26"/>
      <c r="E324" s="26"/>
      <c r="F324" s="32"/>
    </row>
    <row r="325" spans="1:6">
      <c r="A325" s="342"/>
      <c r="B325" s="32"/>
      <c r="C325" s="264"/>
      <c r="D325" s="26"/>
      <c r="E325" s="26"/>
      <c r="F325" s="32"/>
    </row>
    <row r="326" spans="1:6">
      <c r="A326" s="342"/>
      <c r="B326" s="1048"/>
      <c r="C326" s="264"/>
      <c r="D326" s="26"/>
      <c r="E326" s="26"/>
      <c r="F326" s="32"/>
    </row>
    <row r="327" spans="1:6">
      <c r="A327" s="342"/>
      <c r="B327" s="1048"/>
      <c r="C327" s="264"/>
      <c r="D327" s="26"/>
      <c r="E327" s="26"/>
      <c r="F327" s="32"/>
    </row>
    <row r="328" spans="1:6">
      <c r="A328" s="342"/>
      <c r="B328" s="727"/>
      <c r="C328" s="264"/>
      <c r="D328" s="26"/>
      <c r="E328" s="26"/>
      <c r="F328" s="32"/>
    </row>
    <row r="329" spans="1:6">
      <c r="A329" s="342"/>
      <c r="B329" s="727"/>
      <c r="C329" s="264"/>
      <c r="D329" s="26"/>
      <c r="E329" s="26"/>
      <c r="F329" s="32"/>
    </row>
    <row r="330" spans="1:6">
      <c r="A330" s="342"/>
      <c r="B330" s="727"/>
      <c r="C330" s="264"/>
      <c r="D330" s="26"/>
      <c r="E330" s="26"/>
      <c r="F330" s="32"/>
    </row>
    <row r="331" spans="1:6">
      <c r="A331" s="342"/>
      <c r="B331" s="39"/>
      <c r="C331" s="264"/>
      <c r="D331" s="264"/>
      <c r="E331" s="264"/>
      <c r="F331" s="264"/>
    </row>
    <row r="332" spans="1:6">
      <c r="A332" s="342"/>
      <c r="B332" s="39"/>
      <c r="C332" s="264"/>
      <c r="D332" s="26"/>
      <c r="E332" s="26"/>
      <c r="F332" s="32"/>
    </row>
    <row r="333" spans="1:6">
      <c r="A333" s="342"/>
      <c r="B333" s="703"/>
      <c r="C333" s="611"/>
      <c r="D333" s="611"/>
      <c r="E333" s="611"/>
      <c r="F333" s="611"/>
    </row>
    <row r="334" spans="1:6">
      <c r="A334" s="13"/>
      <c r="B334" s="13"/>
      <c r="C334" s="13"/>
      <c r="D334" s="13"/>
      <c r="E334" s="13"/>
      <c r="F334" s="13"/>
    </row>
    <row r="335" spans="1:6">
      <c r="A335" s="13"/>
      <c r="B335" s="13"/>
      <c r="C335" s="13"/>
      <c r="D335" s="13"/>
      <c r="E335" s="13"/>
      <c r="F335" s="13"/>
    </row>
    <row r="336" spans="1:6">
      <c r="A336" s="1120"/>
      <c r="B336" s="1120"/>
      <c r="C336" s="1120"/>
      <c r="D336" s="1120"/>
      <c r="E336" s="1120"/>
      <c r="F336" s="13"/>
    </row>
    <row r="337" spans="1:6">
      <c r="A337" s="1041"/>
      <c r="B337" s="1041"/>
      <c r="C337" s="1041"/>
      <c r="D337" s="1041"/>
      <c r="E337" s="1041"/>
      <c r="F337" s="13"/>
    </row>
    <row r="338" spans="1:6" ht="14.25">
      <c r="A338" s="1118"/>
      <c r="B338" s="1121"/>
      <c r="C338" s="1121"/>
      <c r="D338" s="1121"/>
      <c r="E338" s="1121"/>
      <c r="F338" s="1121"/>
    </row>
    <row r="339" spans="1:6" ht="15.75">
      <c r="A339" s="13"/>
      <c r="B339" s="1036"/>
      <c r="C339" s="1036"/>
      <c r="D339" s="1036"/>
      <c r="E339" s="1036"/>
      <c r="F339" s="13"/>
    </row>
    <row r="340" spans="1:6" ht="15.75">
      <c r="A340" s="13"/>
      <c r="B340" s="1036"/>
      <c r="C340" s="1036"/>
      <c r="D340" s="1036"/>
      <c r="E340" s="1036"/>
      <c r="F340" s="13"/>
    </row>
    <row r="341" spans="1:6">
      <c r="A341" s="13"/>
      <c r="B341" s="32"/>
      <c r="C341" s="32"/>
      <c r="D341" s="32"/>
      <c r="E341" s="1037"/>
      <c r="F341" s="13"/>
    </row>
    <row r="342" spans="1:6" ht="15.75">
      <c r="A342" s="658"/>
      <c r="B342" s="1042"/>
      <c r="C342" s="1043"/>
      <c r="D342" s="1043"/>
      <c r="E342" s="1043"/>
      <c r="F342" s="1043"/>
    </row>
    <row r="343" spans="1:6">
      <c r="A343" s="1044"/>
      <c r="B343" s="1045"/>
      <c r="C343" s="1046"/>
      <c r="D343" s="1046"/>
      <c r="E343" s="1046"/>
      <c r="F343" s="1047"/>
    </row>
    <row r="344" spans="1:6">
      <c r="A344" s="342"/>
      <c r="B344" s="39"/>
      <c r="C344" s="26"/>
      <c r="D344" s="26"/>
      <c r="E344" s="26"/>
      <c r="F344" s="32"/>
    </row>
    <row r="345" spans="1:6">
      <c r="A345" s="342"/>
      <c r="B345" s="32"/>
      <c r="C345" s="26"/>
      <c r="D345" s="26"/>
      <c r="E345" s="26"/>
      <c r="F345" s="26"/>
    </row>
    <row r="346" spans="1:6">
      <c r="A346" s="342"/>
      <c r="B346" s="32"/>
      <c r="C346" s="26"/>
      <c r="D346" s="26"/>
      <c r="E346" s="26"/>
      <c r="F346" s="26"/>
    </row>
    <row r="347" spans="1:6">
      <c r="A347" s="342"/>
      <c r="B347" s="32"/>
      <c r="C347" s="26"/>
      <c r="D347" s="26"/>
      <c r="E347" s="26"/>
      <c r="F347" s="26"/>
    </row>
    <row r="348" spans="1:6">
      <c r="A348" s="342"/>
      <c r="B348" s="32"/>
      <c r="C348" s="26"/>
      <c r="D348" s="26"/>
      <c r="E348" s="26"/>
      <c r="F348" s="26"/>
    </row>
    <row r="349" spans="1:6">
      <c r="A349" s="342"/>
      <c r="B349" s="32"/>
      <c r="C349" s="26"/>
      <c r="D349" s="26"/>
      <c r="E349" s="26"/>
      <c r="F349" s="26"/>
    </row>
    <row r="350" spans="1:6">
      <c r="A350" s="342"/>
      <c r="B350" s="32"/>
      <c r="C350" s="26"/>
      <c r="D350" s="26"/>
      <c r="E350" s="26"/>
      <c r="F350" s="26"/>
    </row>
    <row r="351" spans="1:6">
      <c r="A351" s="342"/>
      <c r="B351" s="32"/>
      <c r="C351" s="26"/>
      <c r="D351" s="26"/>
      <c r="E351" s="26"/>
      <c r="F351" s="26"/>
    </row>
    <row r="352" spans="1:6">
      <c r="A352" s="342"/>
      <c r="B352" s="32"/>
      <c r="C352" s="26"/>
      <c r="D352" s="26"/>
      <c r="E352" s="26"/>
      <c r="F352" s="26"/>
    </row>
    <row r="353" spans="1:6">
      <c r="A353" s="342"/>
      <c r="B353" s="32"/>
      <c r="C353" s="26"/>
      <c r="D353" s="26"/>
      <c r="E353" s="26"/>
      <c r="F353" s="26"/>
    </row>
    <row r="354" spans="1:6">
      <c r="A354" s="342"/>
      <c r="B354" s="846"/>
      <c r="C354" s="704"/>
      <c r="D354" s="704"/>
      <c r="E354" s="26"/>
      <c r="F354" s="26"/>
    </row>
    <row r="355" spans="1:6">
      <c r="A355" s="342"/>
      <c r="B355" s="32"/>
      <c r="C355" s="704"/>
      <c r="D355" s="704"/>
      <c r="E355" s="26"/>
      <c r="F355" s="26"/>
    </row>
    <row r="356" spans="1:6">
      <c r="A356" s="342"/>
      <c r="B356" s="32"/>
      <c r="C356" s="704"/>
      <c r="D356" s="704"/>
      <c r="E356" s="26"/>
      <c r="F356" s="26"/>
    </row>
    <row r="357" spans="1:6">
      <c r="A357" s="342"/>
      <c r="B357" s="32"/>
      <c r="C357" s="704"/>
      <c r="D357" s="704"/>
      <c r="E357" s="26"/>
      <c r="F357" s="26"/>
    </row>
    <row r="358" spans="1:6">
      <c r="A358" s="342"/>
      <c r="B358" s="32"/>
      <c r="C358" s="26"/>
      <c r="D358" s="26"/>
      <c r="E358" s="26"/>
      <c r="F358" s="26"/>
    </row>
    <row r="359" spans="1:6">
      <c r="A359" s="342"/>
      <c r="B359" s="39"/>
      <c r="C359" s="26"/>
      <c r="D359" s="26"/>
      <c r="E359" s="26"/>
      <c r="F359" s="26"/>
    </row>
    <row r="360" spans="1:6">
      <c r="A360" s="342"/>
      <c r="B360" s="39"/>
      <c r="C360" s="26"/>
      <c r="D360" s="26"/>
      <c r="E360" s="26"/>
      <c r="F360" s="26"/>
    </row>
    <row r="361" spans="1:6">
      <c r="A361" s="342"/>
      <c r="B361" s="39"/>
      <c r="C361" s="26"/>
      <c r="D361" s="26"/>
      <c r="E361" s="26"/>
      <c r="F361" s="32"/>
    </row>
    <row r="362" spans="1:6">
      <c r="A362" s="342"/>
      <c r="B362" s="32"/>
      <c r="C362" s="26"/>
      <c r="D362" s="26"/>
      <c r="E362" s="26"/>
      <c r="F362" s="26"/>
    </row>
    <row r="363" spans="1:6">
      <c r="A363" s="342"/>
      <c r="B363" s="32"/>
      <c r="C363" s="26"/>
      <c r="D363" s="26"/>
      <c r="E363" s="26"/>
      <c r="F363" s="26"/>
    </row>
    <row r="364" spans="1:6">
      <c r="A364" s="342"/>
      <c r="B364" s="32"/>
      <c r="C364" s="704"/>
      <c r="D364" s="704"/>
      <c r="E364" s="704"/>
      <c r="F364" s="704"/>
    </row>
    <row r="365" spans="1:6">
      <c r="A365" s="342"/>
      <c r="B365" s="846"/>
      <c r="C365" s="26"/>
      <c r="D365" s="26"/>
      <c r="E365" s="26"/>
      <c r="F365" s="26"/>
    </row>
    <row r="366" spans="1:6">
      <c r="A366" s="342"/>
      <c r="B366" s="846"/>
      <c r="C366" s="26"/>
      <c r="D366" s="26"/>
      <c r="E366" s="26"/>
      <c r="F366" s="26"/>
    </row>
    <row r="367" spans="1:6">
      <c r="A367" s="342"/>
      <c r="B367" s="846"/>
      <c r="C367" s="26"/>
      <c r="D367" s="26"/>
      <c r="E367" s="26"/>
      <c r="F367" s="26"/>
    </row>
    <row r="368" spans="1:6">
      <c r="A368" s="342"/>
      <c r="B368" s="846"/>
      <c r="C368" s="26"/>
      <c r="D368" s="26"/>
      <c r="E368" s="26"/>
      <c r="F368" s="26"/>
    </row>
    <row r="369" spans="1:6">
      <c r="A369" s="342"/>
      <c r="B369" s="32"/>
      <c r="C369" s="26"/>
      <c r="D369" s="26"/>
      <c r="E369" s="26"/>
      <c r="F369" s="26"/>
    </row>
    <row r="370" spans="1:6">
      <c r="A370" s="342"/>
      <c r="B370" s="32"/>
      <c r="C370" s="26"/>
      <c r="D370" s="26"/>
      <c r="E370" s="26"/>
      <c r="F370" s="26"/>
    </row>
    <row r="371" spans="1:6">
      <c r="A371" s="342"/>
      <c r="B371" s="32"/>
      <c r="C371" s="26"/>
      <c r="D371" s="26"/>
      <c r="E371" s="26"/>
      <c r="F371" s="26"/>
    </row>
    <row r="372" spans="1:6">
      <c r="A372" s="342"/>
      <c r="B372" s="32"/>
      <c r="C372" s="26"/>
      <c r="D372" s="26"/>
      <c r="E372" s="26"/>
      <c r="F372" s="26"/>
    </row>
    <row r="373" spans="1:6">
      <c r="A373" s="342"/>
      <c r="B373" s="32"/>
      <c r="C373" s="704"/>
      <c r="D373" s="704"/>
      <c r="E373" s="704"/>
      <c r="F373" s="704"/>
    </row>
    <row r="374" spans="1:6">
      <c r="A374" s="342"/>
      <c r="B374" s="39"/>
      <c r="C374" s="26"/>
      <c r="D374" s="26"/>
      <c r="E374" s="26"/>
      <c r="F374" s="26"/>
    </row>
    <row r="375" spans="1:6">
      <c r="A375" s="342"/>
      <c r="B375" s="730"/>
      <c r="C375" s="704"/>
      <c r="D375" s="704"/>
      <c r="E375" s="704"/>
      <c r="F375" s="704"/>
    </row>
    <row r="376" spans="1:6">
      <c r="A376" s="342"/>
      <c r="B376" s="730"/>
      <c r="C376" s="704"/>
      <c r="D376" s="704"/>
      <c r="E376" s="704"/>
      <c r="F376" s="704"/>
    </row>
    <row r="377" spans="1:6">
      <c r="A377" s="342"/>
      <c r="B377" s="39"/>
      <c r="C377" s="264"/>
      <c r="D377" s="26"/>
      <c r="E377" s="26"/>
      <c r="F377" s="32"/>
    </row>
    <row r="378" spans="1:6">
      <c r="A378" s="342"/>
      <c r="B378" s="32"/>
      <c r="C378" s="264"/>
      <c r="D378" s="26"/>
      <c r="E378" s="26"/>
      <c r="F378" s="26"/>
    </row>
    <row r="379" spans="1:6">
      <c r="A379" s="342"/>
      <c r="B379" s="32"/>
      <c r="C379" s="264"/>
      <c r="D379" s="26"/>
      <c r="E379" s="26"/>
      <c r="F379" s="26"/>
    </row>
    <row r="380" spans="1:6">
      <c r="A380" s="342"/>
      <c r="B380" s="32"/>
      <c r="C380" s="264"/>
      <c r="D380" s="26"/>
      <c r="E380" s="26"/>
      <c r="F380" s="26"/>
    </row>
    <row r="381" spans="1:6">
      <c r="A381" s="342"/>
      <c r="B381" s="32"/>
      <c r="C381" s="264"/>
      <c r="D381" s="26"/>
      <c r="E381" s="26"/>
      <c r="F381" s="26"/>
    </row>
    <row r="382" spans="1:6">
      <c r="A382" s="342"/>
      <c r="B382" s="1048"/>
      <c r="C382" s="264"/>
      <c r="D382" s="26"/>
      <c r="E382" s="26"/>
      <c r="F382" s="26"/>
    </row>
    <row r="383" spans="1:6">
      <c r="A383" s="342"/>
      <c r="B383" s="1048"/>
      <c r="C383" s="264"/>
      <c r="D383" s="26"/>
      <c r="E383" s="26"/>
      <c r="F383" s="26"/>
    </row>
    <row r="384" spans="1:6">
      <c r="A384" s="342"/>
      <c r="B384" s="727"/>
      <c r="C384" s="264"/>
      <c r="D384" s="26"/>
      <c r="E384" s="26"/>
      <c r="F384" s="26"/>
    </row>
    <row r="385" spans="1:6">
      <c r="A385" s="342"/>
      <c r="B385" s="727"/>
      <c r="C385" s="264"/>
      <c r="D385" s="26"/>
      <c r="E385" s="26"/>
      <c r="F385" s="26"/>
    </row>
    <row r="386" spans="1:6">
      <c r="A386" s="342"/>
      <c r="B386" s="727"/>
      <c r="C386" s="264"/>
      <c r="D386" s="26"/>
      <c r="E386" s="26"/>
      <c r="F386" s="26"/>
    </row>
    <row r="387" spans="1:6">
      <c r="A387" s="342"/>
      <c r="B387" s="39"/>
      <c r="C387" s="264"/>
      <c r="D387" s="264"/>
      <c r="E387" s="264"/>
      <c r="F387" s="264"/>
    </row>
    <row r="388" spans="1:6">
      <c r="A388" s="342"/>
      <c r="B388" s="39"/>
      <c r="C388" s="264"/>
      <c r="D388" s="26"/>
      <c r="E388" s="26"/>
      <c r="F388" s="32"/>
    </row>
    <row r="389" spans="1:6">
      <c r="A389" s="342"/>
      <c r="B389" s="703"/>
      <c r="C389" s="611"/>
      <c r="D389" s="611"/>
      <c r="E389" s="611"/>
      <c r="F389" s="611"/>
    </row>
    <row r="390" spans="1:6">
      <c r="A390" s="13"/>
      <c r="B390" s="13"/>
      <c r="C390" s="13"/>
      <c r="D390" s="13"/>
      <c r="E390" s="13"/>
      <c r="F390" s="13"/>
    </row>
    <row r="391" spans="1:6">
      <c r="A391" s="13"/>
      <c r="B391" s="13"/>
      <c r="C391" s="13"/>
      <c r="D391" s="13"/>
      <c r="E391" s="13"/>
      <c r="F391" s="13"/>
    </row>
    <row r="392" spans="1:6">
      <c r="A392" s="1120"/>
      <c r="B392" s="1120"/>
      <c r="C392" s="1120"/>
      <c r="D392" s="1120"/>
      <c r="E392" s="1120"/>
      <c r="F392" s="13"/>
    </row>
    <row r="393" spans="1:6">
      <c r="A393" s="1041"/>
      <c r="B393" s="1041"/>
      <c r="C393" s="1041"/>
      <c r="D393" s="1041"/>
      <c r="E393" s="1041"/>
      <c r="F393" s="13"/>
    </row>
    <row r="394" spans="1:6" ht="14.25">
      <c r="A394" s="1118"/>
      <c r="B394" s="1121"/>
      <c r="C394" s="1121"/>
      <c r="D394" s="1121"/>
      <c r="E394" s="1121"/>
      <c r="F394" s="1121"/>
    </row>
    <row r="395" spans="1:6" ht="15.75">
      <c r="A395" s="13"/>
      <c r="B395" s="1036"/>
      <c r="C395" s="1036"/>
      <c r="D395" s="1036"/>
      <c r="E395" s="1036"/>
      <c r="F395" s="13"/>
    </row>
    <row r="396" spans="1:6" ht="15.75">
      <c r="A396" s="13"/>
      <c r="B396" s="1036"/>
      <c r="C396" s="1036"/>
      <c r="D396" s="1036"/>
      <c r="E396" s="1036"/>
      <c r="F396" s="13"/>
    </row>
    <row r="397" spans="1:6">
      <c r="A397" s="13"/>
      <c r="B397" s="32"/>
      <c r="C397" s="32"/>
      <c r="D397" s="32"/>
      <c r="E397" s="1037"/>
      <c r="F397" s="13"/>
    </row>
    <row r="398" spans="1:6" ht="15.75">
      <c r="A398" s="658"/>
      <c r="B398" s="1042"/>
      <c r="C398" s="1043"/>
      <c r="D398" s="1043"/>
      <c r="E398" s="1043"/>
      <c r="F398" s="1043"/>
    </row>
    <row r="399" spans="1:6">
      <c r="A399" s="1044"/>
      <c r="B399" s="1045"/>
      <c r="C399" s="1046"/>
      <c r="D399" s="1046"/>
      <c r="E399" s="1046"/>
      <c r="F399" s="1047"/>
    </row>
    <row r="400" spans="1:6">
      <c r="A400" s="342"/>
      <c r="B400" s="39"/>
      <c r="C400" s="26"/>
      <c r="D400" s="26"/>
      <c r="E400" s="26"/>
      <c r="F400" s="32"/>
    </row>
    <row r="401" spans="1:6">
      <c r="A401" s="342"/>
      <c r="B401" s="32"/>
      <c r="C401" s="26"/>
      <c r="D401" s="26"/>
      <c r="E401" s="26"/>
      <c r="F401" s="26"/>
    </row>
    <row r="402" spans="1:6">
      <c r="A402" s="342"/>
      <c r="B402" s="32"/>
      <c r="C402" s="26"/>
      <c r="D402" s="26"/>
      <c r="E402" s="26"/>
      <c r="F402" s="26"/>
    </row>
    <row r="403" spans="1:6">
      <c r="A403" s="342"/>
      <c r="B403" s="32"/>
      <c r="C403" s="26"/>
      <c r="D403" s="26"/>
      <c r="E403" s="26"/>
      <c r="F403" s="26"/>
    </row>
    <row r="404" spans="1:6">
      <c r="A404" s="342"/>
      <c r="B404" s="32"/>
      <c r="C404" s="26"/>
      <c r="D404" s="26"/>
      <c r="E404" s="26"/>
      <c r="F404" s="26"/>
    </row>
    <row r="405" spans="1:6">
      <c r="A405" s="342"/>
      <c r="B405" s="32"/>
      <c r="C405" s="26"/>
      <c r="D405" s="26"/>
      <c r="E405" s="26"/>
      <c r="F405" s="26"/>
    </row>
    <row r="406" spans="1:6">
      <c r="A406" s="342"/>
      <c r="B406" s="32"/>
      <c r="C406" s="26"/>
      <c r="D406" s="26"/>
      <c r="E406" s="26"/>
      <c r="F406" s="26"/>
    </row>
    <row r="407" spans="1:6">
      <c r="A407" s="342"/>
      <c r="B407" s="32"/>
      <c r="C407" s="26"/>
      <c r="D407" s="26"/>
      <c r="E407" s="26"/>
      <c r="F407" s="26"/>
    </row>
    <row r="408" spans="1:6">
      <c r="A408" s="342"/>
      <c r="B408" s="32"/>
      <c r="C408" s="26"/>
      <c r="D408" s="26"/>
      <c r="E408" s="26"/>
      <c r="F408" s="26"/>
    </row>
    <row r="409" spans="1:6">
      <c r="A409" s="342"/>
      <c r="B409" s="32"/>
      <c r="C409" s="26"/>
      <c r="D409" s="26"/>
      <c r="E409" s="26"/>
      <c r="F409" s="26"/>
    </row>
    <row r="410" spans="1:6">
      <c r="A410" s="342"/>
      <c r="B410" s="846"/>
      <c r="C410" s="704"/>
      <c r="D410" s="704"/>
      <c r="E410" s="26"/>
      <c r="F410" s="26"/>
    </row>
    <row r="411" spans="1:6">
      <c r="A411" s="342"/>
      <c r="B411" s="32"/>
      <c r="C411" s="704"/>
      <c r="D411" s="704"/>
      <c r="E411" s="26"/>
      <c r="F411" s="26"/>
    </row>
    <row r="412" spans="1:6">
      <c r="A412" s="342"/>
      <c r="B412" s="32"/>
      <c r="C412" s="704"/>
      <c r="D412" s="704"/>
      <c r="E412" s="26"/>
      <c r="F412" s="26"/>
    </row>
    <row r="413" spans="1:6">
      <c r="A413" s="342"/>
      <c r="B413" s="32"/>
      <c r="C413" s="704"/>
      <c r="D413" s="704"/>
      <c r="E413" s="26"/>
      <c r="F413" s="26"/>
    </row>
    <row r="414" spans="1:6">
      <c r="A414" s="342"/>
      <c r="B414" s="32"/>
      <c r="C414" s="26"/>
      <c r="D414" s="26"/>
      <c r="E414" s="26"/>
      <c r="F414" s="26"/>
    </row>
    <row r="415" spans="1:6">
      <c r="A415" s="342"/>
      <c r="B415" s="39"/>
      <c r="C415" s="26"/>
      <c r="D415" s="26"/>
      <c r="E415" s="26"/>
      <c r="F415" s="26"/>
    </row>
    <row r="416" spans="1:6">
      <c r="A416" s="342"/>
      <c r="B416" s="39"/>
      <c r="C416" s="26"/>
      <c r="D416" s="26"/>
      <c r="E416" s="26"/>
      <c r="F416" s="26"/>
    </row>
    <row r="417" spans="1:6">
      <c r="A417" s="342"/>
      <c r="B417" s="39"/>
      <c r="C417" s="26"/>
      <c r="D417" s="26"/>
      <c r="E417" s="26"/>
      <c r="F417" s="32"/>
    </row>
    <row r="418" spans="1:6">
      <c r="A418" s="342"/>
      <c r="B418" s="32"/>
      <c r="C418" s="26"/>
      <c r="D418" s="26"/>
      <c r="E418" s="26"/>
      <c r="F418" s="26"/>
    </row>
    <row r="419" spans="1:6">
      <c r="A419" s="342"/>
      <c r="B419" s="32"/>
      <c r="C419" s="26"/>
      <c r="D419" s="26"/>
      <c r="E419" s="26"/>
      <c r="F419" s="26"/>
    </row>
    <row r="420" spans="1:6">
      <c r="A420" s="342"/>
      <c r="B420" s="32"/>
      <c r="C420" s="704"/>
      <c r="D420" s="704"/>
      <c r="E420" s="704"/>
      <c r="F420" s="704"/>
    </row>
    <row r="421" spans="1:6">
      <c r="A421" s="342"/>
      <c r="B421" s="846"/>
      <c r="C421" s="26"/>
      <c r="D421" s="26"/>
      <c r="E421" s="26"/>
      <c r="F421" s="26"/>
    </row>
    <row r="422" spans="1:6">
      <c r="A422" s="342"/>
      <c r="B422" s="846"/>
      <c r="C422" s="26"/>
      <c r="D422" s="26"/>
      <c r="E422" s="26"/>
      <c r="F422" s="26"/>
    </row>
    <row r="423" spans="1:6">
      <c r="A423" s="342"/>
      <c r="B423" s="846"/>
      <c r="C423" s="26"/>
      <c r="D423" s="26"/>
      <c r="E423" s="26"/>
      <c r="F423" s="26"/>
    </row>
    <row r="424" spans="1:6">
      <c r="A424" s="342"/>
      <c r="B424" s="846"/>
      <c r="C424" s="26"/>
      <c r="D424" s="26"/>
      <c r="E424" s="26"/>
      <c r="F424" s="26"/>
    </row>
    <row r="425" spans="1:6">
      <c r="A425" s="342"/>
      <c r="B425" s="32"/>
      <c r="C425" s="26"/>
      <c r="D425" s="26"/>
      <c r="E425" s="26"/>
      <c r="F425" s="26"/>
    </row>
    <row r="426" spans="1:6">
      <c r="A426" s="342"/>
      <c r="B426" s="32"/>
      <c r="C426" s="26"/>
      <c r="D426" s="26"/>
      <c r="E426" s="26"/>
      <c r="F426" s="26"/>
    </row>
    <row r="427" spans="1:6">
      <c r="A427" s="342"/>
      <c r="B427" s="32"/>
      <c r="C427" s="26"/>
      <c r="D427" s="26"/>
      <c r="E427" s="26"/>
      <c r="F427" s="26"/>
    </row>
    <row r="428" spans="1:6">
      <c r="A428" s="342"/>
      <c r="B428" s="32"/>
      <c r="C428" s="26"/>
      <c r="D428" s="26"/>
      <c r="E428" s="26"/>
      <c r="F428" s="26"/>
    </row>
    <row r="429" spans="1:6">
      <c r="A429" s="342"/>
      <c r="B429" s="32"/>
      <c r="C429" s="704"/>
      <c r="D429" s="704"/>
      <c r="E429" s="704"/>
      <c r="F429" s="704"/>
    </row>
    <row r="430" spans="1:6">
      <c r="A430" s="342"/>
      <c r="B430" s="39"/>
      <c r="C430" s="26"/>
      <c r="D430" s="26"/>
      <c r="E430" s="26"/>
      <c r="F430" s="26"/>
    </row>
    <row r="431" spans="1:6">
      <c r="A431" s="342"/>
      <c r="B431" s="730"/>
      <c r="C431" s="704"/>
      <c r="D431" s="704"/>
      <c r="E431" s="704"/>
      <c r="F431" s="704"/>
    </row>
    <row r="432" spans="1:6">
      <c r="A432" s="342"/>
      <c r="B432" s="730"/>
      <c r="C432" s="704"/>
      <c r="D432" s="704"/>
      <c r="E432" s="704"/>
      <c r="F432" s="704"/>
    </row>
    <row r="433" spans="1:6">
      <c r="A433" s="342"/>
      <c r="B433" s="39"/>
      <c r="C433" s="264"/>
      <c r="D433" s="26"/>
      <c r="E433" s="26"/>
      <c r="F433" s="32"/>
    </row>
    <row r="434" spans="1:6">
      <c r="A434" s="342"/>
      <c r="B434" s="32"/>
      <c r="C434" s="264"/>
      <c r="D434" s="26"/>
      <c r="E434" s="26"/>
      <c r="F434" s="26"/>
    </row>
    <row r="435" spans="1:6">
      <c r="A435" s="342"/>
      <c r="B435" s="32"/>
      <c r="C435" s="264"/>
      <c r="D435" s="26"/>
      <c r="E435" s="26"/>
      <c r="F435" s="26"/>
    </row>
    <row r="436" spans="1:6">
      <c r="A436" s="342"/>
      <c r="B436" s="32"/>
      <c r="C436" s="264"/>
      <c r="D436" s="26"/>
      <c r="E436" s="26"/>
      <c r="F436" s="26"/>
    </row>
    <row r="437" spans="1:6">
      <c r="A437" s="342"/>
      <c r="B437" s="32"/>
      <c r="C437" s="264"/>
      <c r="D437" s="26"/>
      <c r="E437" s="26"/>
      <c r="F437" s="26"/>
    </row>
    <row r="438" spans="1:6">
      <c r="A438" s="342"/>
      <c r="B438" s="1048"/>
      <c r="C438" s="264"/>
      <c r="D438" s="26"/>
      <c r="E438" s="26"/>
      <c r="F438" s="26"/>
    </row>
    <row r="439" spans="1:6">
      <c r="A439" s="342"/>
      <c r="B439" s="1048"/>
      <c r="C439" s="264"/>
      <c r="D439" s="26"/>
      <c r="E439" s="26"/>
      <c r="F439" s="26"/>
    </row>
    <row r="440" spans="1:6">
      <c r="A440" s="342"/>
      <c r="B440" s="727"/>
      <c r="C440" s="264"/>
      <c r="D440" s="26"/>
      <c r="E440" s="26"/>
      <c r="F440" s="26"/>
    </row>
    <row r="441" spans="1:6">
      <c r="A441" s="342"/>
      <c r="B441" s="727"/>
      <c r="C441" s="264"/>
      <c r="D441" s="26"/>
      <c r="E441" s="26"/>
      <c r="F441" s="26"/>
    </row>
    <row r="442" spans="1:6">
      <c r="A442" s="342"/>
      <c r="B442" s="727"/>
      <c r="C442" s="264"/>
      <c r="D442" s="26"/>
      <c r="E442" s="26"/>
      <c r="F442" s="26"/>
    </row>
    <row r="443" spans="1:6">
      <c r="A443" s="342"/>
      <c r="B443" s="39"/>
      <c r="C443" s="264"/>
      <c r="D443" s="264"/>
      <c r="E443" s="264"/>
      <c r="F443" s="264"/>
    </row>
    <row r="444" spans="1:6">
      <c r="A444" s="342"/>
      <c r="B444" s="39"/>
      <c r="C444" s="264"/>
      <c r="D444" s="26"/>
      <c r="E444" s="26"/>
      <c r="F444" s="32"/>
    </row>
    <row r="445" spans="1:6" ht="14.25" customHeight="1">
      <c r="A445" s="342"/>
      <c r="B445" s="703"/>
      <c r="C445" s="611"/>
      <c r="D445" s="611"/>
      <c r="E445" s="611"/>
      <c r="F445" s="611"/>
    </row>
    <row r="446" spans="1:6" ht="14.25" customHeight="1">
      <c r="A446" s="13"/>
      <c r="B446" s="13"/>
      <c r="C446" s="13"/>
      <c r="D446" s="13"/>
      <c r="E446" s="13"/>
      <c r="F446" s="13"/>
    </row>
    <row r="447" spans="1:6">
      <c r="A447" s="1075"/>
      <c r="B447" s="1075"/>
      <c r="C447" s="1075"/>
      <c r="D447" s="1075"/>
      <c r="E447" s="1075"/>
      <c r="F447" s="1075"/>
    </row>
    <row r="448" spans="1:6">
      <c r="A448" s="1120"/>
      <c r="B448" s="1120"/>
      <c r="C448" s="1120"/>
      <c r="D448" s="1120"/>
      <c r="E448" s="1120"/>
      <c r="F448" s="13"/>
    </row>
    <row r="449" spans="1:6">
      <c r="A449" s="1041"/>
      <c r="B449" s="1041"/>
      <c r="C449" s="1041"/>
      <c r="D449" s="1041"/>
      <c r="E449" s="1041"/>
      <c r="F449" s="13"/>
    </row>
    <row r="450" spans="1:6" ht="14.25">
      <c r="A450" s="1118"/>
      <c r="B450" s="1121"/>
      <c r="C450" s="1121"/>
      <c r="D450" s="1121"/>
      <c r="E450" s="1121"/>
      <c r="F450" s="1121"/>
    </row>
    <row r="451" spans="1:6" ht="15.75">
      <c r="A451" s="13"/>
      <c r="B451" s="1036"/>
      <c r="C451" s="1036"/>
      <c r="D451" s="1036"/>
      <c r="E451" s="1036"/>
      <c r="F451" s="13"/>
    </row>
    <row r="452" spans="1:6" ht="15.75">
      <c r="A452" s="13"/>
      <c r="B452" s="1036"/>
      <c r="C452" s="1036"/>
      <c r="D452" s="1036"/>
      <c r="E452" s="1036"/>
      <c r="F452" s="13"/>
    </row>
    <row r="453" spans="1:6">
      <c r="A453" s="13"/>
      <c r="B453" s="32"/>
      <c r="C453" s="32"/>
      <c r="D453" s="32"/>
      <c r="E453" s="1037"/>
      <c r="F453" s="13"/>
    </row>
    <row r="454" spans="1:6" ht="15.75">
      <c r="A454" s="658"/>
      <c r="B454" s="1042"/>
      <c r="C454" s="1043"/>
      <c r="D454" s="1043"/>
      <c r="E454" s="1043"/>
      <c r="F454" s="1043"/>
    </row>
    <row r="455" spans="1:6">
      <c r="A455" s="1044"/>
      <c r="B455" s="1045"/>
      <c r="C455" s="1046"/>
      <c r="D455" s="1046"/>
      <c r="E455" s="1046"/>
      <c r="F455" s="1047"/>
    </row>
    <row r="456" spans="1:6">
      <c r="A456" s="342"/>
      <c r="B456" s="39"/>
      <c r="C456" s="26"/>
      <c r="D456" s="26"/>
      <c r="E456" s="26"/>
      <c r="F456" s="32"/>
    </row>
    <row r="457" spans="1:6">
      <c r="A457" s="342"/>
      <c r="B457" s="32"/>
      <c r="C457" s="26"/>
      <c r="D457" s="26"/>
      <c r="E457" s="26"/>
      <c r="F457" s="26"/>
    </row>
    <row r="458" spans="1:6">
      <c r="A458" s="342"/>
      <c r="B458" s="32"/>
      <c r="C458" s="26"/>
      <c r="D458" s="26"/>
      <c r="E458" s="26"/>
      <c r="F458" s="26"/>
    </row>
    <row r="459" spans="1:6">
      <c r="A459" s="342"/>
      <c r="B459" s="32"/>
      <c r="C459" s="26"/>
      <c r="D459" s="26"/>
      <c r="E459" s="26"/>
      <c r="F459" s="26"/>
    </row>
    <row r="460" spans="1:6">
      <c r="A460" s="342"/>
      <c r="B460" s="32"/>
      <c r="C460" s="26"/>
      <c r="D460" s="26"/>
      <c r="E460" s="26"/>
      <c r="F460" s="26"/>
    </row>
    <row r="461" spans="1:6">
      <c r="A461" s="342"/>
      <c r="B461" s="32"/>
      <c r="C461" s="26"/>
      <c r="D461" s="26"/>
      <c r="E461" s="26"/>
      <c r="F461" s="26"/>
    </row>
    <row r="462" spans="1:6">
      <c r="A462" s="342"/>
      <c r="B462" s="32"/>
      <c r="C462" s="26"/>
      <c r="D462" s="26"/>
      <c r="E462" s="26"/>
      <c r="F462" s="26"/>
    </row>
    <row r="463" spans="1:6">
      <c r="A463" s="342"/>
      <c r="B463" s="32"/>
      <c r="C463" s="26"/>
      <c r="D463" s="26"/>
      <c r="E463" s="26"/>
      <c r="F463" s="26"/>
    </row>
    <row r="464" spans="1:6">
      <c r="A464" s="342"/>
      <c r="B464" s="32"/>
      <c r="C464" s="26"/>
      <c r="D464" s="26"/>
      <c r="E464" s="26"/>
      <c r="F464" s="26"/>
    </row>
    <row r="465" spans="1:6">
      <c r="A465" s="342"/>
      <c r="B465" s="32"/>
      <c r="C465" s="26"/>
      <c r="D465" s="26"/>
      <c r="E465" s="26"/>
      <c r="F465" s="26"/>
    </row>
    <row r="466" spans="1:6">
      <c r="A466" s="342"/>
      <c r="B466" s="846"/>
      <c r="C466" s="704"/>
      <c r="D466" s="704"/>
      <c r="E466" s="26"/>
      <c r="F466" s="26"/>
    </row>
    <row r="467" spans="1:6">
      <c r="A467" s="342"/>
      <c r="B467" s="32"/>
      <c r="C467" s="704"/>
      <c r="D467" s="704"/>
      <c r="E467" s="26"/>
      <c r="F467" s="26"/>
    </row>
    <row r="468" spans="1:6">
      <c r="A468" s="342"/>
      <c r="B468" s="32"/>
      <c r="C468" s="704"/>
      <c r="D468" s="704"/>
      <c r="E468" s="26"/>
      <c r="F468" s="26"/>
    </row>
    <row r="469" spans="1:6">
      <c r="A469" s="342"/>
      <c r="B469" s="32"/>
      <c r="C469" s="704"/>
      <c r="D469" s="704"/>
      <c r="E469" s="26"/>
      <c r="F469" s="26"/>
    </row>
    <row r="470" spans="1:6">
      <c r="A470" s="342"/>
      <c r="B470" s="32"/>
      <c r="C470" s="26"/>
      <c r="D470" s="26"/>
      <c r="E470" s="26"/>
      <c r="F470" s="26"/>
    </row>
    <row r="471" spans="1:6">
      <c r="A471" s="342"/>
      <c r="B471" s="39"/>
      <c r="C471" s="26"/>
      <c r="D471" s="26"/>
      <c r="E471" s="26"/>
      <c r="F471" s="26"/>
    </row>
    <row r="472" spans="1:6">
      <c r="A472" s="342"/>
      <c r="B472" s="39"/>
      <c r="C472" s="26"/>
      <c r="D472" s="26"/>
      <c r="E472" s="26"/>
      <c r="F472" s="26"/>
    </row>
    <row r="473" spans="1:6">
      <c r="A473" s="342"/>
      <c r="B473" s="39"/>
      <c r="C473" s="26"/>
      <c r="D473" s="26"/>
      <c r="E473" s="26"/>
      <c r="F473" s="32"/>
    </row>
    <row r="474" spans="1:6">
      <c r="A474" s="342"/>
      <c r="B474" s="32"/>
      <c r="C474" s="26"/>
      <c r="D474" s="26"/>
      <c r="E474" s="26"/>
      <c r="F474" s="26"/>
    </row>
    <row r="475" spans="1:6">
      <c r="A475" s="342"/>
      <c r="B475" s="32"/>
      <c r="C475" s="26"/>
      <c r="D475" s="26"/>
      <c r="E475" s="26"/>
      <c r="F475" s="26"/>
    </row>
    <row r="476" spans="1:6">
      <c r="A476" s="342"/>
      <c r="B476" s="32"/>
      <c r="C476" s="704"/>
      <c r="D476" s="704"/>
      <c r="E476" s="704"/>
      <c r="F476" s="704"/>
    </row>
    <row r="477" spans="1:6">
      <c r="A477" s="342"/>
      <c r="B477" s="846"/>
      <c r="C477" s="26"/>
      <c r="D477" s="26"/>
      <c r="E477" s="26"/>
      <c r="F477" s="26"/>
    </row>
    <row r="478" spans="1:6">
      <c r="A478" s="342"/>
      <c r="B478" s="846"/>
      <c r="C478" s="26"/>
      <c r="D478" s="26"/>
      <c r="E478" s="26"/>
      <c r="F478" s="26"/>
    </row>
    <row r="479" spans="1:6">
      <c r="A479" s="342"/>
      <c r="B479" s="846"/>
      <c r="C479" s="26"/>
      <c r="D479" s="26"/>
      <c r="E479" s="26"/>
      <c r="F479" s="26"/>
    </row>
    <row r="480" spans="1:6">
      <c r="A480" s="342"/>
      <c r="B480" s="846"/>
      <c r="C480" s="26"/>
      <c r="D480" s="26"/>
      <c r="E480" s="26"/>
      <c r="F480" s="26"/>
    </row>
    <row r="481" spans="1:6">
      <c r="A481" s="342"/>
      <c r="B481" s="32"/>
      <c r="C481" s="26"/>
      <c r="D481" s="26"/>
      <c r="E481" s="26"/>
      <c r="F481" s="26"/>
    </row>
    <row r="482" spans="1:6">
      <c r="A482" s="342"/>
      <c r="B482" s="32"/>
      <c r="C482" s="26"/>
      <c r="D482" s="26"/>
      <c r="E482" s="26"/>
      <c r="F482" s="26"/>
    </row>
    <row r="483" spans="1:6">
      <c r="A483" s="342"/>
      <c r="B483" s="32"/>
      <c r="C483" s="26"/>
      <c r="D483" s="26"/>
      <c r="E483" s="26"/>
      <c r="F483" s="26"/>
    </row>
    <row r="484" spans="1:6">
      <c r="A484" s="342"/>
      <c r="B484" s="32"/>
      <c r="C484" s="26"/>
      <c r="D484" s="26"/>
      <c r="E484" s="26"/>
      <c r="F484" s="26"/>
    </row>
    <row r="485" spans="1:6">
      <c r="A485" s="342"/>
      <c r="B485" s="32"/>
      <c r="C485" s="704"/>
      <c r="D485" s="704"/>
      <c r="E485" s="704"/>
      <c r="F485" s="704"/>
    </row>
    <row r="486" spans="1:6">
      <c r="A486" s="342"/>
      <c r="B486" s="39"/>
      <c r="C486" s="26"/>
      <c r="D486" s="26"/>
      <c r="E486" s="26"/>
      <c r="F486" s="26"/>
    </row>
    <row r="487" spans="1:6">
      <c r="A487" s="342"/>
      <c r="B487" s="730"/>
      <c r="C487" s="704"/>
      <c r="D487" s="704"/>
      <c r="E487" s="704"/>
      <c r="F487" s="704"/>
    </row>
    <row r="488" spans="1:6">
      <c r="A488" s="342"/>
      <c r="B488" s="730"/>
      <c r="C488" s="704"/>
      <c r="D488" s="704"/>
      <c r="E488" s="704"/>
      <c r="F488" s="704"/>
    </row>
    <row r="489" spans="1:6">
      <c r="A489" s="342"/>
      <c r="B489" s="39"/>
      <c r="C489" s="264"/>
      <c r="D489" s="26"/>
      <c r="E489" s="26"/>
      <c r="F489" s="32"/>
    </row>
    <row r="490" spans="1:6">
      <c r="A490" s="342"/>
      <c r="B490" s="32"/>
      <c r="C490" s="264"/>
      <c r="D490" s="26"/>
      <c r="E490" s="26"/>
      <c r="F490" s="26"/>
    </row>
    <row r="491" spans="1:6">
      <c r="A491" s="342"/>
      <c r="B491" s="32"/>
      <c r="C491" s="264"/>
      <c r="D491" s="26"/>
      <c r="E491" s="26"/>
      <c r="F491" s="26"/>
    </row>
    <row r="492" spans="1:6">
      <c r="A492" s="342"/>
      <c r="B492" s="32"/>
      <c r="C492" s="264"/>
      <c r="D492" s="26"/>
      <c r="E492" s="26"/>
      <c r="F492" s="26"/>
    </row>
    <row r="493" spans="1:6">
      <c r="A493" s="342"/>
      <c r="B493" s="32"/>
      <c r="C493" s="264"/>
      <c r="D493" s="26"/>
      <c r="E493" s="26"/>
      <c r="F493" s="26"/>
    </row>
    <row r="494" spans="1:6">
      <c r="A494" s="342"/>
      <c r="B494" s="1048"/>
      <c r="C494" s="264"/>
      <c r="D494" s="26"/>
      <c r="E494" s="26"/>
      <c r="F494" s="26"/>
    </row>
    <row r="495" spans="1:6">
      <c r="A495" s="342"/>
      <c r="B495" s="1048"/>
      <c r="C495" s="264"/>
      <c r="D495" s="26"/>
      <c r="E495" s="26"/>
      <c r="F495" s="26"/>
    </row>
    <row r="496" spans="1:6">
      <c r="A496" s="342"/>
      <c r="B496" s="727"/>
      <c r="C496" s="264"/>
      <c r="D496" s="26"/>
      <c r="E496" s="26"/>
      <c r="F496" s="26"/>
    </row>
    <row r="497" spans="1:6">
      <c r="A497" s="342"/>
      <c r="B497" s="727"/>
      <c r="C497" s="264"/>
      <c r="D497" s="26"/>
      <c r="E497" s="26"/>
      <c r="F497" s="26"/>
    </row>
    <row r="498" spans="1:6">
      <c r="A498" s="342"/>
      <c r="B498" s="727"/>
      <c r="C498" s="264"/>
      <c r="D498" s="26"/>
      <c r="E498" s="26"/>
      <c r="F498" s="26"/>
    </row>
    <row r="499" spans="1:6">
      <c r="A499" s="342"/>
      <c r="B499" s="39"/>
      <c r="C499" s="264"/>
      <c r="D499" s="264"/>
      <c r="E499" s="264"/>
      <c r="F499" s="264"/>
    </row>
    <row r="500" spans="1:6">
      <c r="A500" s="342"/>
      <c r="B500" s="39"/>
      <c r="C500" s="264"/>
      <c r="D500" s="26"/>
      <c r="E500" s="26"/>
      <c r="F500" s="32"/>
    </row>
    <row r="501" spans="1:6">
      <c r="A501" s="342"/>
      <c r="B501" s="703"/>
      <c r="C501" s="611"/>
      <c r="D501" s="611"/>
      <c r="E501" s="611"/>
      <c r="F501" s="611"/>
    </row>
    <row r="502" spans="1:6">
      <c r="A502" s="13"/>
      <c r="B502" s="13"/>
      <c r="C502" s="13"/>
      <c r="D502" s="13"/>
      <c r="E502" s="13"/>
      <c r="F502" s="13"/>
    </row>
    <row r="503" spans="1:6">
      <c r="A503" s="1075"/>
      <c r="B503" s="1075"/>
      <c r="C503" s="1075"/>
      <c r="D503" s="1075"/>
      <c r="E503" s="1075"/>
      <c r="F503" s="1075"/>
    </row>
    <row r="504" spans="1:6">
      <c r="A504" s="1120"/>
      <c r="B504" s="1120"/>
      <c r="C504" s="1120"/>
      <c r="D504" s="1120"/>
      <c r="E504" s="1120"/>
      <c r="F504" s="13"/>
    </row>
    <row r="505" spans="1:6">
      <c r="A505" s="1041"/>
      <c r="B505" s="1041"/>
      <c r="C505" s="1041"/>
      <c r="D505" s="1041"/>
      <c r="E505" s="1041"/>
      <c r="F505" s="13"/>
    </row>
    <row r="506" spans="1:6" ht="14.25">
      <c r="A506" s="1118"/>
      <c r="B506" s="1121"/>
      <c r="C506" s="1121"/>
      <c r="D506" s="1121"/>
      <c r="E506" s="1121"/>
      <c r="F506" s="1121"/>
    </row>
    <row r="507" spans="1:6" ht="15.75">
      <c r="A507" s="13"/>
      <c r="B507" s="1036"/>
      <c r="C507" s="1036"/>
      <c r="D507" s="1036"/>
      <c r="E507" s="1036"/>
      <c r="F507" s="13"/>
    </row>
    <row r="508" spans="1:6" ht="15.75">
      <c r="A508" s="13"/>
      <c r="B508" s="1036"/>
      <c r="C508" s="1036"/>
      <c r="D508" s="1036"/>
      <c r="E508" s="1036"/>
      <c r="F508" s="13"/>
    </row>
    <row r="509" spans="1:6">
      <c r="A509" s="13"/>
      <c r="B509" s="32"/>
      <c r="C509" s="32"/>
      <c r="D509" s="32"/>
      <c r="E509" s="1037"/>
      <c r="F509" s="13"/>
    </row>
    <row r="510" spans="1:6" ht="15.75">
      <c r="A510" s="658"/>
      <c r="B510" s="1042"/>
      <c r="C510" s="1043"/>
      <c r="D510" s="1043"/>
      <c r="E510" s="1043"/>
      <c r="F510" s="1043"/>
    </row>
    <row r="511" spans="1:6">
      <c r="A511" s="1044"/>
      <c r="B511" s="1045"/>
      <c r="C511" s="1046"/>
      <c r="D511" s="1046"/>
      <c r="E511" s="1046"/>
      <c r="F511" s="1047"/>
    </row>
    <row r="512" spans="1:6">
      <c r="A512" s="342"/>
      <c r="B512" s="39"/>
      <c r="C512" s="26"/>
      <c r="D512" s="26"/>
      <c r="E512" s="26"/>
      <c r="F512" s="32"/>
    </row>
    <row r="513" spans="1:6">
      <c r="A513" s="342"/>
      <c r="B513" s="32"/>
      <c r="C513" s="26"/>
      <c r="D513" s="26"/>
      <c r="E513" s="26"/>
      <c r="F513" s="26"/>
    </row>
    <row r="514" spans="1:6">
      <c r="A514" s="342"/>
      <c r="B514" s="32"/>
      <c r="C514" s="26"/>
      <c r="D514" s="26"/>
      <c r="E514" s="26"/>
      <c r="F514" s="26"/>
    </row>
    <row r="515" spans="1:6">
      <c r="A515" s="342"/>
      <c r="B515" s="32"/>
      <c r="C515" s="26"/>
      <c r="D515" s="26"/>
      <c r="E515" s="26"/>
      <c r="F515" s="26"/>
    </row>
    <row r="516" spans="1:6">
      <c r="A516" s="342"/>
      <c r="B516" s="32"/>
      <c r="C516" s="26"/>
      <c r="D516" s="26"/>
      <c r="E516" s="26"/>
      <c r="F516" s="26"/>
    </row>
    <row r="517" spans="1:6">
      <c r="A517" s="342"/>
      <c r="B517" s="32"/>
      <c r="C517" s="26"/>
      <c r="D517" s="26"/>
      <c r="E517" s="26"/>
      <c r="F517" s="26"/>
    </row>
    <row r="518" spans="1:6">
      <c r="A518" s="342"/>
      <c r="B518" s="32"/>
      <c r="C518" s="26"/>
      <c r="D518" s="26"/>
      <c r="E518" s="26"/>
      <c r="F518" s="26"/>
    </row>
    <row r="519" spans="1:6">
      <c r="A519" s="342"/>
      <c r="B519" s="32"/>
      <c r="C519" s="26"/>
      <c r="D519" s="26"/>
      <c r="E519" s="26"/>
      <c r="F519" s="26"/>
    </row>
    <row r="520" spans="1:6">
      <c r="A520" s="342"/>
      <c r="B520" s="32"/>
      <c r="C520" s="26"/>
      <c r="D520" s="26"/>
      <c r="E520" s="26"/>
      <c r="F520" s="26"/>
    </row>
    <row r="521" spans="1:6">
      <c r="A521" s="342"/>
      <c r="B521" s="32"/>
      <c r="C521" s="26"/>
      <c r="D521" s="26"/>
      <c r="E521" s="26"/>
      <c r="F521" s="26"/>
    </row>
    <row r="522" spans="1:6">
      <c r="A522" s="342"/>
      <c r="B522" s="846"/>
      <c r="C522" s="704"/>
      <c r="D522" s="704"/>
      <c r="E522" s="26"/>
      <c r="F522" s="26"/>
    </row>
    <row r="523" spans="1:6">
      <c r="A523" s="342"/>
      <c r="B523" s="32"/>
      <c r="C523" s="704"/>
      <c r="D523" s="704"/>
      <c r="E523" s="26"/>
      <c r="F523" s="26"/>
    </row>
    <row r="524" spans="1:6">
      <c r="A524" s="342"/>
      <c r="B524" s="32"/>
      <c r="C524" s="704"/>
      <c r="D524" s="704"/>
      <c r="E524" s="26"/>
      <c r="F524" s="26"/>
    </row>
    <row r="525" spans="1:6">
      <c r="A525" s="342"/>
      <c r="B525" s="32"/>
      <c r="C525" s="704"/>
      <c r="D525" s="704"/>
      <c r="E525" s="26"/>
      <c r="F525" s="26"/>
    </row>
    <row r="526" spans="1:6">
      <c r="A526" s="342"/>
      <c r="B526" s="32"/>
      <c r="C526" s="26"/>
      <c r="D526" s="26"/>
      <c r="E526" s="26"/>
      <c r="F526" s="26"/>
    </row>
    <row r="527" spans="1:6">
      <c r="A527" s="342"/>
      <c r="B527" s="39"/>
      <c r="C527" s="26"/>
      <c r="D527" s="26"/>
      <c r="E527" s="26"/>
      <c r="F527" s="26"/>
    </row>
    <row r="528" spans="1:6">
      <c r="A528" s="342"/>
      <c r="B528" s="39"/>
      <c r="C528" s="26"/>
      <c r="D528" s="26"/>
      <c r="E528" s="26"/>
      <c r="F528" s="26"/>
    </row>
    <row r="529" spans="1:6">
      <c r="A529" s="342"/>
      <c r="B529" s="39"/>
      <c r="C529" s="26"/>
      <c r="D529" s="26"/>
      <c r="E529" s="26"/>
      <c r="F529" s="32"/>
    </row>
    <row r="530" spans="1:6">
      <c r="A530" s="342"/>
      <c r="B530" s="32"/>
      <c r="C530" s="26"/>
      <c r="D530" s="26"/>
      <c r="E530" s="26"/>
      <c r="F530" s="26"/>
    </row>
    <row r="531" spans="1:6">
      <c r="A531" s="342"/>
      <c r="B531" s="32"/>
      <c r="C531" s="26"/>
      <c r="D531" s="26"/>
      <c r="E531" s="26"/>
      <c r="F531" s="26"/>
    </row>
    <row r="532" spans="1:6">
      <c r="A532" s="342"/>
      <c r="B532" s="32"/>
      <c r="C532" s="704"/>
      <c r="D532" s="704"/>
      <c r="E532" s="704"/>
      <c r="F532" s="704"/>
    </row>
    <row r="533" spans="1:6">
      <c r="A533" s="342"/>
      <c r="B533" s="846"/>
      <c r="C533" s="26"/>
      <c r="D533" s="26"/>
      <c r="E533" s="26"/>
      <c r="F533" s="26"/>
    </row>
    <row r="534" spans="1:6">
      <c r="A534" s="342"/>
      <c r="B534" s="846"/>
      <c r="C534" s="26"/>
      <c r="D534" s="26"/>
      <c r="E534" s="26"/>
      <c r="F534" s="26"/>
    </row>
    <row r="535" spans="1:6">
      <c r="A535" s="342"/>
      <c r="B535" s="846"/>
      <c r="C535" s="26"/>
      <c r="D535" s="26"/>
      <c r="E535" s="26"/>
      <c r="F535" s="26"/>
    </row>
    <row r="536" spans="1:6">
      <c r="A536" s="342"/>
      <c r="B536" s="846"/>
      <c r="C536" s="26"/>
      <c r="D536" s="26"/>
      <c r="E536" s="26"/>
      <c r="F536" s="26"/>
    </row>
    <row r="537" spans="1:6">
      <c r="A537" s="342"/>
      <c r="B537" s="32"/>
      <c r="C537" s="26"/>
      <c r="D537" s="26"/>
      <c r="E537" s="26"/>
      <c r="F537" s="26"/>
    </row>
    <row r="538" spans="1:6">
      <c r="A538" s="342"/>
      <c r="B538" s="32"/>
      <c r="C538" s="26"/>
      <c r="D538" s="26"/>
      <c r="E538" s="26"/>
      <c r="F538" s="26"/>
    </row>
    <row r="539" spans="1:6">
      <c r="A539" s="342"/>
      <c r="B539" s="32"/>
      <c r="C539" s="26"/>
      <c r="D539" s="26"/>
      <c r="E539" s="26"/>
      <c r="F539" s="26"/>
    </row>
    <row r="540" spans="1:6">
      <c r="A540" s="342"/>
      <c r="B540" s="32"/>
      <c r="C540" s="26"/>
      <c r="D540" s="26"/>
      <c r="E540" s="26"/>
      <c r="F540" s="26"/>
    </row>
    <row r="541" spans="1:6">
      <c r="A541" s="342"/>
      <c r="B541" s="32"/>
      <c r="C541" s="704"/>
      <c r="D541" s="704"/>
      <c r="E541" s="704"/>
      <c r="F541" s="704"/>
    </row>
    <row r="542" spans="1:6">
      <c r="A542" s="342"/>
      <c r="B542" s="39"/>
      <c r="C542" s="26"/>
      <c r="D542" s="26"/>
      <c r="E542" s="26"/>
      <c r="F542" s="26"/>
    </row>
    <row r="543" spans="1:6">
      <c r="A543" s="342"/>
      <c r="B543" s="730"/>
      <c r="C543" s="704"/>
      <c r="D543" s="704"/>
      <c r="E543" s="704"/>
      <c r="F543" s="1049"/>
    </row>
    <row r="544" spans="1:6">
      <c r="A544" s="342"/>
      <c r="B544" s="730"/>
      <c r="C544" s="704"/>
      <c r="D544" s="704"/>
      <c r="E544" s="704"/>
      <c r="F544" s="704"/>
    </row>
    <row r="545" spans="1:6">
      <c r="A545" s="342"/>
      <c r="B545" s="39"/>
      <c r="C545" s="264"/>
      <c r="D545" s="26"/>
      <c r="E545" s="26"/>
      <c r="F545" s="32"/>
    </row>
    <row r="546" spans="1:6">
      <c r="A546" s="342"/>
      <c r="B546" s="32"/>
      <c r="C546" s="264"/>
      <c r="D546" s="26"/>
      <c r="E546" s="26"/>
      <c r="F546" s="26"/>
    </row>
    <row r="547" spans="1:6">
      <c r="A547" s="342"/>
      <c r="B547" s="32"/>
      <c r="C547" s="264"/>
      <c r="D547" s="26"/>
      <c r="E547" s="26"/>
      <c r="F547" s="26"/>
    </row>
    <row r="548" spans="1:6">
      <c r="A548" s="342"/>
      <c r="B548" s="32"/>
      <c r="C548" s="264"/>
      <c r="D548" s="26"/>
      <c r="E548" s="26"/>
      <c r="F548" s="26"/>
    </row>
    <row r="549" spans="1:6">
      <c r="A549" s="342"/>
      <c r="B549" s="32"/>
      <c r="C549" s="264"/>
      <c r="D549" s="26"/>
      <c r="E549" s="26"/>
      <c r="F549" s="26"/>
    </row>
    <row r="550" spans="1:6">
      <c r="A550" s="342"/>
      <c r="B550" s="1048"/>
      <c r="C550" s="264"/>
      <c r="D550" s="26"/>
      <c r="E550" s="26"/>
      <c r="F550" s="26"/>
    </row>
    <row r="551" spans="1:6">
      <c r="A551" s="342"/>
      <c r="B551" s="1048"/>
      <c r="C551" s="264"/>
      <c r="D551" s="26"/>
      <c r="E551" s="26"/>
      <c r="F551" s="26"/>
    </row>
    <row r="552" spans="1:6">
      <c r="A552" s="342"/>
      <c r="B552" s="727"/>
      <c r="C552" s="264"/>
      <c r="D552" s="26"/>
      <c r="E552" s="26"/>
      <c r="F552" s="26"/>
    </row>
    <row r="553" spans="1:6">
      <c r="A553" s="342"/>
      <c r="B553" s="727"/>
      <c r="C553" s="264"/>
      <c r="D553" s="26"/>
      <c r="E553" s="26"/>
      <c r="F553" s="26"/>
    </row>
    <row r="554" spans="1:6">
      <c r="A554" s="342"/>
      <c r="B554" s="727"/>
      <c r="C554" s="264"/>
      <c r="D554" s="26"/>
      <c r="E554" s="26"/>
      <c r="F554" s="26"/>
    </row>
    <row r="555" spans="1:6">
      <c r="A555" s="342"/>
      <c r="B555" s="39"/>
      <c r="C555" s="264"/>
      <c r="D555" s="264"/>
      <c r="E555" s="264"/>
      <c r="F555" s="264"/>
    </row>
    <row r="556" spans="1:6">
      <c r="A556" s="342"/>
      <c r="B556" s="39"/>
      <c r="C556" s="264"/>
      <c r="D556" s="26"/>
      <c r="E556" s="26"/>
      <c r="F556" s="32"/>
    </row>
    <row r="557" spans="1:6">
      <c r="A557" s="342"/>
      <c r="B557" s="703"/>
      <c r="C557" s="611"/>
      <c r="D557" s="611"/>
      <c r="E557" s="611"/>
      <c r="F557" s="1050"/>
    </row>
    <row r="558" spans="1:6">
      <c r="A558" s="13"/>
      <c r="B558" s="13"/>
      <c r="C558" s="13"/>
      <c r="D558" s="13"/>
      <c r="E558" s="13"/>
      <c r="F558" s="13"/>
    </row>
    <row r="559" spans="1:6">
      <c r="A559" s="1075"/>
      <c r="B559" s="1075"/>
      <c r="C559" s="1075"/>
      <c r="D559" s="1075"/>
      <c r="E559" s="1075"/>
      <c r="F559" s="1075"/>
    </row>
    <row r="560" spans="1:6">
      <c r="A560" s="1120"/>
      <c r="B560" s="1120"/>
      <c r="C560" s="1120"/>
      <c r="D560" s="1120"/>
      <c r="E560" s="1120"/>
      <c r="F560" s="13"/>
    </row>
    <row r="561" spans="1:6">
      <c r="A561" s="1041"/>
      <c r="B561" s="1041"/>
      <c r="C561" s="1041"/>
      <c r="D561" s="1041"/>
      <c r="E561" s="1041"/>
      <c r="F561" s="13"/>
    </row>
    <row r="562" spans="1:6" ht="14.25">
      <c r="A562" s="1118"/>
      <c r="B562" s="1121"/>
      <c r="C562" s="1121"/>
      <c r="D562" s="1121"/>
      <c r="E562" s="1121"/>
      <c r="F562" s="1121"/>
    </row>
    <row r="563" spans="1:6" ht="15.75">
      <c r="A563" s="13"/>
      <c r="B563" s="1036"/>
      <c r="C563" s="1036"/>
      <c r="D563" s="1036"/>
      <c r="E563" s="1036"/>
      <c r="F563" s="13"/>
    </row>
    <row r="564" spans="1:6" ht="15.75">
      <c r="A564" s="13"/>
      <c r="B564" s="1036"/>
      <c r="C564" s="1036"/>
      <c r="D564" s="1036"/>
      <c r="E564" s="1036"/>
      <c r="F564" s="13"/>
    </row>
    <row r="565" spans="1:6">
      <c r="A565" s="13"/>
      <c r="B565" s="32"/>
      <c r="C565" s="32"/>
      <c r="D565" s="32"/>
      <c r="E565" s="1037"/>
      <c r="F565" s="13"/>
    </row>
    <row r="566" spans="1:6" ht="15.75">
      <c r="A566" s="658"/>
      <c r="B566" s="1042"/>
      <c r="C566" s="1043"/>
      <c r="D566" s="1043"/>
      <c r="E566" s="1043"/>
      <c r="F566" s="1043"/>
    </row>
    <row r="567" spans="1:6">
      <c r="A567" s="1044"/>
      <c r="B567" s="1045"/>
      <c r="C567" s="1046"/>
      <c r="D567" s="1046"/>
      <c r="E567" s="1046"/>
      <c r="F567" s="1047"/>
    </row>
    <row r="568" spans="1:6">
      <c r="A568" s="342"/>
      <c r="B568" s="39"/>
      <c r="C568" s="26"/>
      <c r="D568" s="26"/>
      <c r="E568" s="26"/>
      <c r="F568" s="32"/>
    </row>
    <row r="569" spans="1:6">
      <c r="A569" s="342"/>
      <c r="B569" s="32"/>
      <c r="C569" s="26"/>
      <c r="D569" s="26"/>
      <c r="E569" s="26"/>
      <c r="F569" s="26"/>
    </row>
    <row r="570" spans="1:6">
      <c r="A570" s="342"/>
      <c r="B570" s="32"/>
      <c r="C570" s="26"/>
      <c r="D570" s="26"/>
      <c r="E570" s="26"/>
      <c r="F570" s="26"/>
    </row>
    <row r="571" spans="1:6">
      <c r="A571" s="342"/>
      <c r="B571" s="32"/>
      <c r="C571" s="26"/>
      <c r="D571" s="26"/>
      <c r="E571" s="26"/>
      <c r="F571" s="26"/>
    </row>
    <row r="572" spans="1:6">
      <c r="A572" s="342"/>
      <c r="B572" s="32"/>
      <c r="C572" s="26"/>
      <c r="D572" s="26"/>
      <c r="E572" s="26"/>
      <c r="F572" s="26"/>
    </row>
    <row r="573" spans="1:6">
      <c r="A573" s="342"/>
      <c r="B573" s="32"/>
      <c r="C573" s="26"/>
      <c r="D573" s="26"/>
      <c r="E573" s="26"/>
      <c r="F573" s="26"/>
    </row>
    <row r="574" spans="1:6">
      <c r="A574" s="342"/>
      <c r="B574" s="32"/>
      <c r="C574" s="26"/>
      <c r="D574" s="26"/>
      <c r="E574" s="26"/>
      <c r="F574" s="26"/>
    </row>
    <row r="575" spans="1:6">
      <c r="A575" s="342"/>
      <c r="B575" s="32"/>
      <c r="C575" s="26"/>
      <c r="D575" s="26"/>
      <c r="E575" s="26"/>
      <c r="F575" s="26"/>
    </row>
    <row r="576" spans="1:6">
      <c r="A576" s="342"/>
      <c r="B576" s="32"/>
      <c r="C576" s="26"/>
      <c r="D576" s="26"/>
      <c r="E576" s="26"/>
      <c r="F576" s="26"/>
    </row>
    <row r="577" spans="1:6">
      <c r="A577" s="342"/>
      <c r="B577" s="32"/>
      <c r="C577" s="26"/>
      <c r="D577" s="26"/>
      <c r="E577" s="26"/>
      <c r="F577" s="26"/>
    </row>
    <row r="578" spans="1:6">
      <c r="A578" s="342"/>
      <c r="B578" s="846"/>
      <c r="C578" s="704"/>
      <c r="D578" s="704"/>
      <c r="E578" s="26"/>
      <c r="F578" s="26"/>
    </row>
    <row r="579" spans="1:6">
      <c r="A579" s="342"/>
      <c r="B579" s="32"/>
      <c r="C579" s="704"/>
      <c r="D579" s="704"/>
      <c r="E579" s="26"/>
      <c r="F579" s="26"/>
    </row>
    <row r="580" spans="1:6">
      <c r="A580" s="342"/>
      <c r="B580" s="32"/>
      <c r="C580" s="704"/>
      <c r="D580" s="704"/>
      <c r="E580" s="26"/>
      <c r="F580" s="26"/>
    </row>
    <row r="581" spans="1:6">
      <c r="A581" s="342"/>
      <c r="B581" s="32"/>
      <c r="C581" s="704"/>
      <c r="D581" s="704"/>
      <c r="E581" s="26"/>
      <c r="F581" s="26"/>
    </row>
    <row r="582" spans="1:6">
      <c r="A582" s="342"/>
      <c r="B582" s="32"/>
      <c r="C582" s="26"/>
      <c r="D582" s="26"/>
      <c r="E582" s="26"/>
      <c r="F582" s="26"/>
    </row>
    <row r="583" spans="1:6">
      <c r="A583" s="342"/>
      <c r="B583" s="39"/>
      <c r="C583" s="26"/>
      <c r="D583" s="26"/>
      <c r="E583" s="26"/>
      <c r="F583" s="26"/>
    </row>
    <row r="584" spans="1:6">
      <c r="A584" s="342"/>
      <c r="B584" s="39"/>
      <c r="C584" s="26"/>
      <c r="D584" s="26"/>
      <c r="E584" s="26"/>
      <c r="F584" s="26"/>
    </row>
    <row r="585" spans="1:6">
      <c r="A585" s="342"/>
      <c r="B585" s="39"/>
      <c r="C585" s="26"/>
      <c r="D585" s="26"/>
      <c r="E585" s="26"/>
      <c r="F585" s="32"/>
    </row>
    <row r="586" spans="1:6">
      <c r="A586" s="342"/>
      <c r="B586" s="32"/>
      <c r="C586" s="26"/>
      <c r="D586" s="26"/>
      <c r="E586" s="26"/>
      <c r="F586" s="26"/>
    </row>
    <row r="587" spans="1:6">
      <c r="A587" s="342"/>
      <c r="B587" s="32"/>
      <c r="C587" s="26"/>
      <c r="D587" s="26"/>
      <c r="E587" s="26"/>
      <c r="F587" s="26"/>
    </row>
    <row r="588" spans="1:6">
      <c r="A588" s="342"/>
      <c r="B588" s="32"/>
      <c r="C588" s="704"/>
      <c r="D588" s="704"/>
      <c r="E588" s="704"/>
      <c r="F588" s="704"/>
    </row>
    <row r="589" spans="1:6">
      <c r="A589" s="342"/>
      <c r="B589" s="846"/>
      <c r="C589" s="26"/>
      <c r="D589" s="26"/>
      <c r="E589" s="26"/>
      <c r="F589" s="26"/>
    </row>
    <row r="590" spans="1:6">
      <c r="A590" s="342"/>
      <c r="B590" s="846"/>
      <c r="C590" s="26"/>
      <c r="D590" s="26"/>
      <c r="E590" s="26"/>
      <c r="F590" s="26"/>
    </row>
    <row r="591" spans="1:6">
      <c r="A591" s="342"/>
      <c r="B591" s="846"/>
      <c r="C591" s="26"/>
      <c r="D591" s="26"/>
      <c r="E591" s="26"/>
      <c r="F591" s="26"/>
    </row>
    <row r="592" spans="1:6">
      <c r="A592" s="342"/>
      <c r="B592" s="846"/>
      <c r="C592" s="26"/>
      <c r="D592" s="26"/>
      <c r="E592" s="26"/>
      <c r="F592" s="26"/>
    </row>
    <row r="593" spans="1:6">
      <c r="A593" s="342"/>
      <c r="B593" s="32"/>
      <c r="C593" s="26"/>
      <c r="D593" s="26"/>
      <c r="E593" s="26"/>
      <c r="F593" s="26"/>
    </row>
    <row r="594" spans="1:6">
      <c r="A594" s="342"/>
      <c r="B594" s="32"/>
      <c r="C594" s="26"/>
      <c r="D594" s="26"/>
      <c r="E594" s="26"/>
      <c r="F594" s="26"/>
    </row>
    <row r="595" spans="1:6">
      <c r="A595" s="342"/>
      <c r="B595" s="32"/>
      <c r="C595" s="26"/>
      <c r="D595" s="26"/>
      <c r="E595" s="26"/>
      <c r="F595" s="26"/>
    </row>
    <row r="596" spans="1:6">
      <c r="A596" s="342"/>
      <c r="B596" s="32"/>
      <c r="C596" s="26"/>
      <c r="D596" s="26"/>
      <c r="E596" s="26"/>
      <c r="F596" s="26"/>
    </row>
    <row r="597" spans="1:6">
      <c r="A597" s="342"/>
      <c r="B597" s="32"/>
      <c r="C597" s="704"/>
      <c r="D597" s="704"/>
      <c r="E597" s="704"/>
      <c r="F597" s="704"/>
    </row>
    <row r="598" spans="1:6">
      <c r="A598" s="342"/>
      <c r="B598" s="39"/>
      <c r="C598" s="26"/>
      <c r="D598" s="26"/>
      <c r="E598" s="26"/>
      <c r="F598" s="26"/>
    </row>
    <row r="599" spans="1:6">
      <c r="A599" s="342"/>
      <c r="B599" s="730"/>
      <c r="C599" s="704"/>
      <c r="D599" s="704"/>
      <c r="E599" s="704"/>
      <c r="F599" s="704"/>
    </row>
    <row r="600" spans="1:6">
      <c r="A600" s="342"/>
      <c r="B600" s="730"/>
      <c r="C600" s="704"/>
      <c r="D600" s="704"/>
      <c r="E600" s="704"/>
      <c r="F600" s="704"/>
    </row>
    <row r="601" spans="1:6">
      <c r="A601" s="342"/>
      <c r="B601" s="39"/>
      <c r="C601" s="264"/>
      <c r="D601" s="26"/>
      <c r="E601" s="26"/>
      <c r="F601" s="32"/>
    </row>
    <row r="602" spans="1:6">
      <c r="A602" s="342"/>
      <c r="B602" s="32"/>
      <c r="C602" s="264"/>
      <c r="D602" s="26"/>
      <c r="E602" s="26"/>
      <c r="F602" s="26"/>
    </row>
    <row r="603" spans="1:6">
      <c r="A603" s="342"/>
      <c r="B603" s="32"/>
      <c r="C603" s="264"/>
      <c r="D603" s="26"/>
      <c r="E603" s="26"/>
      <c r="F603" s="26"/>
    </row>
    <row r="604" spans="1:6">
      <c r="A604" s="342"/>
      <c r="B604" s="32"/>
      <c r="C604" s="264"/>
      <c r="D604" s="26"/>
      <c r="E604" s="26"/>
      <c r="F604" s="26"/>
    </row>
    <row r="605" spans="1:6">
      <c r="A605" s="342"/>
      <c r="B605" s="32"/>
      <c r="C605" s="264"/>
      <c r="D605" s="26"/>
      <c r="E605" s="26"/>
      <c r="F605" s="26"/>
    </row>
    <row r="606" spans="1:6">
      <c r="A606" s="342"/>
      <c r="B606" s="1048"/>
      <c r="C606" s="264"/>
      <c r="D606" s="26"/>
      <c r="E606" s="26"/>
      <c r="F606" s="26"/>
    </row>
    <row r="607" spans="1:6">
      <c r="A607" s="342"/>
      <c r="B607" s="1048"/>
      <c r="C607" s="264"/>
      <c r="D607" s="26"/>
      <c r="E607" s="26"/>
      <c r="F607" s="26"/>
    </row>
    <row r="608" spans="1:6">
      <c r="A608" s="342"/>
      <c r="B608" s="727"/>
      <c r="C608" s="264"/>
      <c r="D608" s="26"/>
      <c r="E608" s="26"/>
      <c r="F608" s="26"/>
    </row>
    <row r="609" spans="1:6">
      <c r="A609" s="342"/>
      <c r="B609" s="727"/>
      <c r="C609" s="264"/>
      <c r="D609" s="26"/>
      <c r="E609" s="26"/>
      <c r="F609" s="26"/>
    </row>
    <row r="610" spans="1:6">
      <c r="A610" s="342"/>
      <c r="B610" s="727"/>
      <c r="C610" s="264"/>
      <c r="D610" s="26"/>
      <c r="E610" s="26"/>
      <c r="F610" s="26"/>
    </row>
    <row r="611" spans="1:6">
      <c r="A611" s="342"/>
      <c r="B611" s="39"/>
      <c r="C611" s="264"/>
      <c r="D611" s="264"/>
      <c r="E611" s="264"/>
      <c r="F611" s="264"/>
    </row>
    <row r="612" spans="1:6">
      <c r="A612" s="342"/>
      <c r="B612" s="39"/>
      <c r="C612" s="264"/>
      <c r="D612" s="26"/>
      <c r="E612" s="26"/>
      <c r="F612" s="32"/>
    </row>
    <row r="613" spans="1:6">
      <c r="A613" s="342"/>
      <c r="B613" s="703"/>
      <c r="C613" s="611"/>
      <c r="D613" s="611"/>
      <c r="E613" s="611"/>
      <c r="F613" s="611"/>
    </row>
    <row r="614" spans="1:6">
      <c r="A614" s="13"/>
      <c r="B614" s="13"/>
      <c r="C614" s="13"/>
      <c r="D614" s="13"/>
      <c r="E614" s="13"/>
      <c r="F614" s="13"/>
    </row>
    <row r="615" spans="1:6">
      <c r="A615" s="1075"/>
      <c r="B615" s="1075"/>
      <c r="C615" s="1075"/>
      <c r="D615" s="1075"/>
      <c r="E615" s="1075"/>
      <c r="F615" s="1075"/>
    </row>
    <row r="616" spans="1:6">
      <c r="A616" s="1120"/>
      <c r="B616" s="1120"/>
      <c r="C616" s="1120"/>
      <c r="D616" s="1120"/>
      <c r="E616" s="1120"/>
      <c r="F616" s="13"/>
    </row>
    <row r="617" spans="1:6">
      <c r="A617" s="1041"/>
      <c r="B617" s="1041"/>
      <c r="C617" s="1041"/>
      <c r="D617" s="1041"/>
      <c r="E617" s="1041"/>
      <c r="F617" s="13"/>
    </row>
    <row r="618" spans="1:6" ht="14.25">
      <c r="A618" s="1118"/>
      <c r="B618" s="1121"/>
      <c r="C618" s="1121"/>
      <c r="D618" s="1121"/>
      <c r="E618" s="1121"/>
      <c r="F618" s="1121"/>
    </row>
    <row r="619" spans="1:6" ht="15.75">
      <c r="A619" s="13"/>
      <c r="B619" s="1036"/>
      <c r="C619" s="1036"/>
      <c r="D619" s="1036"/>
      <c r="E619" s="1036"/>
      <c r="F619" s="13"/>
    </row>
    <row r="620" spans="1:6" ht="15.75">
      <c r="A620" s="13"/>
      <c r="B620" s="1036"/>
      <c r="C620" s="1036"/>
      <c r="D620" s="1036"/>
      <c r="E620" s="1036"/>
      <c r="F620" s="13"/>
    </row>
    <row r="621" spans="1:6">
      <c r="A621" s="13"/>
      <c r="B621" s="32"/>
      <c r="C621" s="32"/>
      <c r="D621" s="32"/>
      <c r="E621" s="1037"/>
      <c r="F621" s="13"/>
    </row>
    <row r="622" spans="1:6" ht="15.75">
      <c r="A622" s="658"/>
      <c r="B622" s="1042"/>
      <c r="C622" s="1043"/>
      <c r="D622" s="1043"/>
      <c r="E622" s="1043"/>
      <c r="F622" s="1043"/>
    </row>
    <row r="623" spans="1:6">
      <c r="A623" s="1044"/>
      <c r="B623" s="1045"/>
      <c r="C623" s="1046"/>
      <c r="D623" s="1046"/>
      <c r="E623" s="1046"/>
      <c r="F623" s="1047"/>
    </row>
    <row r="624" spans="1:6">
      <c r="A624" s="342"/>
      <c r="B624" s="39"/>
      <c r="C624" s="26"/>
      <c r="D624" s="26"/>
      <c r="E624" s="26"/>
      <c r="F624" s="32"/>
    </row>
    <row r="625" spans="1:6">
      <c r="A625" s="342"/>
      <c r="B625" s="32"/>
      <c r="C625" s="26"/>
      <c r="D625" s="26"/>
      <c r="E625" s="26"/>
      <c r="F625" s="26"/>
    </row>
    <row r="626" spans="1:6">
      <c r="A626" s="342"/>
      <c r="B626" s="32"/>
      <c r="C626" s="26"/>
      <c r="D626" s="26"/>
      <c r="E626" s="26"/>
      <c r="F626" s="26"/>
    </row>
    <row r="627" spans="1:6">
      <c r="A627" s="342"/>
      <c r="B627" s="32"/>
      <c r="C627" s="26"/>
      <c r="D627" s="26"/>
      <c r="E627" s="26"/>
      <c r="F627" s="26"/>
    </row>
    <row r="628" spans="1:6">
      <c r="A628" s="342"/>
      <c r="B628" s="32"/>
      <c r="C628" s="26"/>
      <c r="D628" s="26"/>
      <c r="E628" s="26"/>
      <c r="F628" s="26"/>
    </row>
    <row r="629" spans="1:6">
      <c r="A629" s="342"/>
      <c r="B629" s="32"/>
      <c r="C629" s="26"/>
      <c r="D629" s="26"/>
      <c r="E629" s="26"/>
      <c r="F629" s="26"/>
    </row>
    <row r="630" spans="1:6">
      <c r="A630" s="342"/>
      <c r="B630" s="32"/>
      <c r="C630" s="26"/>
      <c r="D630" s="26"/>
      <c r="E630" s="26"/>
      <c r="F630" s="26"/>
    </row>
    <row r="631" spans="1:6">
      <c r="A631" s="342"/>
      <c r="B631" s="32"/>
      <c r="C631" s="26"/>
      <c r="D631" s="26"/>
      <c r="E631" s="26"/>
      <c r="F631" s="26"/>
    </row>
    <row r="632" spans="1:6">
      <c r="A632" s="342"/>
      <c r="B632" s="32"/>
      <c r="C632" s="26"/>
      <c r="D632" s="26"/>
      <c r="E632" s="26"/>
      <c r="F632" s="26"/>
    </row>
    <row r="633" spans="1:6">
      <c r="A633" s="342"/>
      <c r="B633" s="32"/>
      <c r="C633" s="26"/>
      <c r="D633" s="26"/>
      <c r="E633" s="26"/>
      <c r="F633" s="26"/>
    </row>
    <row r="634" spans="1:6">
      <c r="A634" s="342"/>
      <c r="B634" s="846"/>
      <c r="C634" s="704"/>
      <c r="D634" s="704"/>
      <c r="E634" s="26"/>
      <c r="F634" s="26"/>
    </row>
    <row r="635" spans="1:6">
      <c r="A635" s="342"/>
      <c r="B635" s="32"/>
      <c r="C635" s="704"/>
      <c r="D635" s="704"/>
      <c r="E635" s="26"/>
      <c r="F635" s="26"/>
    </row>
    <row r="636" spans="1:6">
      <c r="A636" s="342"/>
      <c r="B636" s="32"/>
      <c r="C636" s="704"/>
      <c r="D636" s="704"/>
      <c r="E636" s="26"/>
      <c r="F636" s="26"/>
    </row>
    <row r="637" spans="1:6">
      <c r="A637" s="342"/>
      <c r="B637" s="32"/>
      <c r="C637" s="704"/>
      <c r="D637" s="704"/>
      <c r="E637" s="26"/>
      <c r="F637" s="26"/>
    </row>
    <row r="638" spans="1:6">
      <c r="A638" s="342"/>
      <c r="B638" s="32"/>
      <c r="C638" s="26"/>
      <c r="D638" s="26"/>
      <c r="E638" s="26"/>
      <c r="F638" s="26"/>
    </row>
    <row r="639" spans="1:6">
      <c r="A639" s="342"/>
      <c r="B639" s="39"/>
      <c r="C639" s="26"/>
      <c r="D639" s="26"/>
      <c r="E639" s="26"/>
      <c r="F639" s="26"/>
    </row>
    <row r="640" spans="1:6">
      <c r="A640" s="342"/>
      <c r="B640" s="39"/>
      <c r="C640" s="26"/>
      <c r="D640" s="26"/>
      <c r="E640" s="26"/>
      <c r="F640" s="26"/>
    </row>
    <row r="641" spans="1:6">
      <c r="A641" s="342"/>
      <c r="B641" s="39"/>
      <c r="C641" s="26"/>
      <c r="D641" s="26"/>
      <c r="E641" s="26"/>
      <c r="F641" s="32"/>
    </row>
    <row r="642" spans="1:6">
      <c r="A642" s="342"/>
      <c r="B642" s="32"/>
      <c r="C642" s="26"/>
      <c r="D642" s="26"/>
      <c r="E642" s="26"/>
      <c r="F642" s="26"/>
    </row>
    <row r="643" spans="1:6">
      <c r="A643" s="342"/>
      <c r="B643" s="32"/>
      <c r="C643" s="26"/>
      <c r="D643" s="26"/>
      <c r="E643" s="26"/>
      <c r="F643" s="26"/>
    </row>
    <row r="644" spans="1:6">
      <c r="A644" s="342"/>
      <c r="B644" s="32"/>
      <c r="C644" s="704"/>
      <c r="D644" s="704"/>
      <c r="E644" s="704"/>
      <c r="F644" s="704"/>
    </row>
    <row r="645" spans="1:6">
      <c r="A645" s="342"/>
      <c r="B645" s="846"/>
      <c r="C645" s="26"/>
      <c r="D645" s="26"/>
      <c r="E645" s="26"/>
      <c r="F645" s="26"/>
    </row>
    <row r="646" spans="1:6">
      <c r="A646" s="342"/>
      <c r="B646" s="846"/>
      <c r="C646" s="26"/>
      <c r="D646" s="26"/>
      <c r="E646" s="26"/>
      <c r="F646" s="26"/>
    </row>
    <row r="647" spans="1:6">
      <c r="A647" s="342"/>
      <c r="B647" s="846"/>
      <c r="C647" s="26"/>
      <c r="D647" s="26"/>
      <c r="E647" s="26"/>
      <c r="F647" s="26"/>
    </row>
    <row r="648" spans="1:6">
      <c r="A648" s="342"/>
      <c r="B648" s="846"/>
      <c r="C648" s="26"/>
      <c r="D648" s="26"/>
      <c r="E648" s="26"/>
      <c r="F648" s="26"/>
    </row>
    <row r="649" spans="1:6">
      <c r="A649" s="342"/>
      <c r="B649" s="32"/>
      <c r="C649" s="26"/>
      <c r="D649" s="26"/>
      <c r="E649" s="26"/>
      <c r="F649" s="26"/>
    </row>
    <row r="650" spans="1:6">
      <c r="A650" s="342"/>
      <c r="B650" s="32"/>
      <c r="C650" s="26"/>
      <c r="D650" s="26"/>
      <c r="E650" s="26"/>
      <c r="F650" s="26"/>
    </row>
    <row r="651" spans="1:6">
      <c r="A651" s="342"/>
      <c r="B651" s="32"/>
      <c r="C651" s="26"/>
      <c r="D651" s="26"/>
      <c r="E651" s="26"/>
      <c r="F651" s="26"/>
    </row>
    <row r="652" spans="1:6">
      <c r="A652" s="342"/>
      <c r="B652" s="32"/>
      <c r="C652" s="26"/>
      <c r="D652" s="26"/>
      <c r="E652" s="26"/>
      <c r="F652" s="26"/>
    </row>
    <row r="653" spans="1:6">
      <c r="A653" s="342"/>
      <c r="B653" s="32"/>
      <c r="C653" s="704"/>
      <c r="D653" s="704"/>
      <c r="E653" s="704"/>
      <c r="F653" s="704"/>
    </row>
    <row r="654" spans="1:6">
      <c r="A654" s="342"/>
      <c r="B654" s="39"/>
      <c r="C654" s="26"/>
      <c r="D654" s="26"/>
      <c r="E654" s="26"/>
      <c r="F654" s="26"/>
    </row>
    <row r="655" spans="1:6">
      <c r="A655" s="342"/>
      <c r="B655" s="730"/>
      <c r="C655" s="704"/>
      <c r="D655" s="704"/>
      <c r="E655" s="704"/>
      <c r="F655" s="704"/>
    </row>
    <row r="656" spans="1:6">
      <c r="A656" s="342"/>
      <c r="B656" s="730"/>
      <c r="C656" s="704"/>
      <c r="D656" s="704"/>
      <c r="E656" s="704"/>
      <c r="F656" s="704"/>
    </row>
    <row r="657" spans="1:6">
      <c r="A657" s="342"/>
      <c r="B657" s="39"/>
      <c r="C657" s="264"/>
      <c r="D657" s="26"/>
      <c r="E657" s="26"/>
      <c r="F657" s="32"/>
    </row>
    <row r="658" spans="1:6">
      <c r="A658" s="342"/>
      <c r="B658" s="32"/>
      <c r="C658" s="264"/>
      <c r="D658" s="26"/>
      <c r="E658" s="26"/>
      <c r="F658" s="26"/>
    </row>
    <row r="659" spans="1:6">
      <c r="A659" s="342"/>
      <c r="B659" s="32"/>
      <c r="C659" s="264"/>
      <c r="D659" s="26"/>
      <c r="E659" s="26"/>
      <c r="F659" s="26"/>
    </row>
    <row r="660" spans="1:6">
      <c r="A660" s="342"/>
      <c r="B660" s="32"/>
      <c r="C660" s="264"/>
      <c r="D660" s="26"/>
      <c r="E660" s="26"/>
      <c r="F660" s="26"/>
    </row>
    <row r="661" spans="1:6">
      <c r="A661" s="342"/>
      <c r="B661" s="32"/>
      <c r="C661" s="264"/>
      <c r="D661" s="26"/>
      <c r="E661" s="26"/>
      <c r="F661" s="26"/>
    </row>
    <row r="662" spans="1:6">
      <c r="A662" s="342"/>
      <c r="B662" s="1048"/>
      <c r="C662" s="264"/>
      <c r="D662" s="26"/>
      <c r="E662" s="26"/>
      <c r="F662" s="26"/>
    </row>
    <row r="663" spans="1:6">
      <c r="A663" s="342"/>
      <c r="B663" s="1048"/>
      <c r="C663" s="264"/>
      <c r="D663" s="26"/>
      <c r="E663" s="26"/>
      <c r="F663" s="26"/>
    </row>
    <row r="664" spans="1:6">
      <c r="A664" s="342"/>
      <c r="B664" s="727"/>
      <c r="C664" s="264"/>
      <c r="D664" s="26"/>
      <c r="E664" s="26"/>
      <c r="F664" s="26"/>
    </row>
    <row r="665" spans="1:6">
      <c r="A665" s="342"/>
      <c r="B665" s="727"/>
      <c r="C665" s="264"/>
      <c r="D665" s="26"/>
      <c r="E665" s="26"/>
      <c r="F665" s="26"/>
    </row>
    <row r="666" spans="1:6">
      <c r="A666" s="342"/>
      <c r="B666" s="727"/>
      <c r="C666" s="264"/>
      <c r="D666" s="26"/>
      <c r="E666" s="26"/>
      <c r="F666" s="26"/>
    </row>
    <row r="667" spans="1:6">
      <c r="A667" s="342"/>
      <c r="B667" s="39"/>
      <c r="C667" s="264"/>
      <c r="D667" s="264"/>
      <c r="E667" s="264"/>
      <c r="F667" s="264"/>
    </row>
    <row r="668" spans="1:6">
      <c r="A668" s="342"/>
      <c r="B668" s="39"/>
      <c r="C668" s="264"/>
      <c r="D668" s="26"/>
      <c r="E668" s="26"/>
      <c r="F668" s="32"/>
    </row>
    <row r="669" spans="1:6">
      <c r="A669" s="342"/>
      <c r="B669" s="703"/>
      <c r="C669" s="611"/>
      <c r="D669" s="611"/>
      <c r="E669" s="611"/>
      <c r="F669" s="611"/>
    </row>
    <row r="670" spans="1:6">
      <c r="A670" s="13"/>
      <c r="B670" s="13"/>
      <c r="C670" s="13"/>
      <c r="D670" s="13"/>
      <c r="E670" s="13"/>
      <c r="F670" s="13"/>
    </row>
    <row r="671" spans="1:6">
      <c r="A671" s="1075"/>
      <c r="B671" s="1075"/>
      <c r="C671" s="1075"/>
      <c r="D671" s="1075"/>
      <c r="E671" s="1075"/>
      <c r="F671" s="1075"/>
    </row>
    <row r="672" spans="1:6">
      <c r="A672" s="1120"/>
      <c r="B672" s="1120"/>
      <c r="C672" s="1120"/>
      <c r="D672" s="1120"/>
      <c r="E672" s="1120"/>
      <c r="F672" s="13"/>
    </row>
    <row r="673" spans="1:6">
      <c r="A673" s="1041"/>
      <c r="B673" s="1041"/>
      <c r="C673" s="1041"/>
      <c r="D673" s="1041"/>
      <c r="E673" s="1041"/>
      <c r="F673" s="13"/>
    </row>
    <row r="674" spans="1:6" ht="14.25">
      <c r="A674" s="1118"/>
      <c r="B674" s="1121"/>
      <c r="C674" s="1121"/>
      <c r="D674" s="1121"/>
      <c r="E674" s="1121"/>
      <c r="F674" s="1121"/>
    </row>
    <row r="675" spans="1:6" ht="15.75">
      <c r="A675" s="13"/>
      <c r="B675" s="1036"/>
      <c r="C675" s="1036"/>
      <c r="D675" s="1036"/>
      <c r="E675" s="1036"/>
      <c r="F675" s="13"/>
    </row>
    <row r="676" spans="1:6" ht="15.75">
      <c r="A676" s="13"/>
      <c r="B676" s="1036"/>
      <c r="C676" s="1036"/>
      <c r="D676" s="1036"/>
      <c r="E676" s="1036"/>
      <c r="F676" s="13"/>
    </row>
    <row r="677" spans="1:6">
      <c r="A677" s="13"/>
      <c r="B677" s="32"/>
      <c r="C677" s="32"/>
      <c r="D677" s="32"/>
      <c r="E677" s="1037"/>
      <c r="F677" s="13"/>
    </row>
    <row r="678" spans="1:6" ht="15.75">
      <c r="A678" s="658"/>
      <c r="B678" s="1042"/>
      <c r="C678" s="1043"/>
      <c r="D678" s="1043"/>
      <c r="E678" s="1043"/>
      <c r="F678" s="1043"/>
    </row>
    <row r="679" spans="1:6">
      <c r="A679" s="1044"/>
      <c r="B679" s="1045"/>
      <c r="C679" s="1046"/>
      <c r="D679" s="1046"/>
      <c r="E679" s="1046"/>
      <c r="F679" s="1047"/>
    </row>
    <row r="680" spans="1:6">
      <c r="A680" s="342"/>
      <c r="B680" s="39"/>
      <c r="C680" s="26"/>
      <c r="D680" s="26"/>
      <c r="E680" s="26"/>
      <c r="F680" s="32"/>
    </row>
    <row r="681" spans="1:6">
      <c r="A681" s="342"/>
      <c r="B681" s="32"/>
      <c r="C681" s="26"/>
      <c r="D681" s="26"/>
      <c r="E681" s="26"/>
      <c r="F681" s="26"/>
    </row>
    <row r="682" spans="1:6">
      <c r="A682" s="342"/>
      <c r="B682" s="32"/>
      <c r="C682" s="26"/>
      <c r="D682" s="26"/>
      <c r="E682" s="26"/>
      <c r="F682" s="26"/>
    </row>
    <row r="683" spans="1:6">
      <c r="A683" s="342"/>
      <c r="B683" s="32"/>
      <c r="C683" s="26"/>
      <c r="D683" s="26"/>
      <c r="E683" s="26"/>
      <c r="F683" s="26"/>
    </row>
    <row r="684" spans="1:6">
      <c r="A684" s="342"/>
      <c r="B684" s="32"/>
      <c r="C684" s="26"/>
      <c r="D684" s="26"/>
      <c r="E684" s="26"/>
      <c r="F684" s="26"/>
    </row>
    <row r="685" spans="1:6">
      <c r="A685" s="342"/>
      <c r="B685" s="32"/>
      <c r="C685" s="26"/>
      <c r="D685" s="26"/>
      <c r="E685" s="26"/>
      <c r="F685" s="26"/>
    </row>
    <row r="686" spans="1:6">
      <c r="A686" s="342"/>
      <c r="B686" s="32"/>
      <c r="C686" s="26"/>
      <c r="D686" s="26"/>
      <c r="E686" s="26"/>
      <c r="F686" s="26"/>
    </row>
    <row r="687" spans="1:6">
      <c r="A687" s="342"/>
      <c r="B687" s="32"/>
      <c r="C687" s="26"/>
      <c r="D687" s="26"/>
      <c r="E687" s="26"/>
      <c r="F687" s="26"/>
    </row>
    <row r="688" spans="1:6">
      <c r="A688" s="342"/>
      <c r="B688" s="32"/>
      <c r="C688" s="26"/>
      <c r="D688" s="26"/>
      <c r="E688" s="26"/>
      <c r="F688" s="26"/>
    </row>
    <row r="689" spans="1:6">
      <c r="A689" s="342"/>
      <c r="B689" s="32"/>
      <c r="C689" s="26"/>
      <c r="D689" s="26"/>
      <c r="E689" s="26"/>
      <c r="F689" s="26"/>
    </row>
    <row r="690" spans="1:6">
      <c r="A690" s="342"/>
      <c r="B690" s="846"/>
      <c r="C690" s="704"/>
      <c r="D690" s="704"/>
      <c r="E690" s="26"/>
      <c r="F690" s="26"/>
    </row>
    <row r="691" spans="1:6">
      <c r="A691" s="342"/>
      <c r="B691" s="32"/>
      <c r="C691" s="704"/>
      <c r="D691" s="704"/>
      <c r="E691" s="26"/>
      <c r="F691" s="26"/>
    </row>
    <row r="692" spans="1:6">
      <c r="A692" s="342"/>
      <c r="B692" s="32"/>
      <c r="C692" s="704"/>
      <c r="D692" s="704"/>
      <c r="E692" s="26"/>
      <c r="F692" s="26"/>
    </row>
    <row r="693" spans="1:6">
      <c r="A693" s="342"/>
      <c r="B693" s="32"/>
      <c r="C693" s="704"/>
      <c r="D693" s="704"/>
      <c r="E693" s="26"/>
      <c r="F693" s="26"/>
    </row>
    <row r="694" spans="1:6">
      <c r="A694" s="342"/>
      <c r="B694" s="32"/>
      <c r="C694" s="26"/>
      <c r="D694" s="26"/>
      <c r="E694" s="26"/>
      <c r="F694" s="26"/>
    </row>
    <row r="695" spans="1:6">
      <c r="A695" s="342"/>
      <c r="B695" s="39"/>
      <c r="C695" s="26"/>
      <c r="D695" s="26"/>
      <c r="E695" s="26"/>
      <c r="F695" s="26"/>
    </row>
    <row r="696" spans="1:6">
      <c r="A696" s="342"/>
      <c r="B696" s="39"/>
      <c r="C696" s="26"/>
      <c r="D696" s="26"/>
      <c r="E696" s="26"/>
      <c r="F696" s="26"/>
    </row>
    <row r="697" spans="1:6">
      <c r="A697" s="342"/>
      <c r="B697" s="39"/>
      <c r="C697" s="26"/>
      <c r="D697" s="26"/>
      <c r="E697" s="26"/>
      <c r="F697" s="32"/>
    </row>
    <row r="698" spans="1:6">
      <c r="A698" s="342"/>
      <c r="B698" s="32"/>
      <c r="C698" s="26"/>
      <c r="D698" s="26"/>
      <c r="E698" s="26"/>
      <c r="F698" s="26"/>
    </row>
    <row r="699" spans="1:6">
      <c r="A699" s="342"/>
      <c r="B699" s="32"/>
      <c r="C699" s="26"/>
      <c r="D699" s="26"/>
      <c r="E699" s="26"/>
      <c r="F699" s="26"/>
    </row>
    <row r="700" spans="1:6">
      <c r="A700" s="342"/>
      <c r="B700" s="32"/>
      <c r="C700" s="26"/>
      <c r="D700" s="704"/>
      <c r="E700" s="704"/>
      <c r="F700" s="26"/>
    </row>
    <row r="701" spans="1:6">
      <c r="A701" s="342"/>
      <c r="B701" s="846"/>
      <c r="C701" s="26"/>
      <c r="D701" s="26"/>
      <c r="E701" s="26"/>
      <c r="F701" s="26"/>
    </row>
    <row r="702" spans="1:6">
      <c r="A702" s="342"/>
      <c r="B702" s="846"/>
      <c r="C702" s="26"/>
      <c r="D702" s="26"/>
      <c r="E702" s="26"/>
      <c r="F702" s="26"/>
    </row>
    <row r="703" spans="1:6">
      <c r="A703" s="342"/>
      <c r="B703" s="846"/>
      <c r="C703" s="26"/>
      <c r="D703" s="26"/>
      <c r="E703" s="26"/>
      <c r="F703" s="26"/>
    </row>
    <row r="704" spans="1:6">
      <c r="A704" s="342"/>
      <c r="B704" s="846"/>
      <c r="C704" s="26"/>
      <c r="D704" s="26"/>
      <c r="E704" s="26"/>
      <c r="F704" s="26"/>
    </row>
    <row r="705" spans="1:6">
      <c r="A705" s="342"/>
      <c r="B705" s="32"/>
      <c r="C705" s="26"/>
      <c r="D705" s="26"/>
      <c r="E705" s="26"/>
      <c r="F705" s="26"/>
    </row>
    <row r="706" spans="1:6">
      <c r="A706" s="342"/>
      <c r="B706" s="32"/>
      <c r="C706" s="26"/>
      <c r="D706" s="26"/>
      <c r="E706" s="26"/>
      <c r="F706" s="26"/>
    </row>
    <row r="707" spans="1:6">
      <c r="A707" s="342"/>
      <c r="B707" s="32"/>
      <c r="C707" s="26"/>
      <c r="D707" s="26"/>
      <c r="E707" s="26"/>
      <c r="F707" s="26"/>
    </row>
    <row r="708" spans="1:6">
      <c r="A708" s="342"/>
      <c r="B708" s="32"/>
      <c r="C708" s="26"/>
      <c r="D708" s="26"/>
      <c r="E708" s="26"/>
      <c r="F708" s="26"/>
    </row>
    <row r="709" spans="1:6">
      <c r="A709" s="342"/>
      <c r="B709" s="32"/>
      <c r="C709" s="26"/>
      <c r="D709" s="26"/>
      <c r="E709" s="26"/>
      <c r="F709" s="26"/>
    </row>
    <row r="710" spans="1:6">
      <c r="A710" s="342"/>
      <c r="B710" s="39"/>
      <c r="C710" s="26"/>
      <c r="D710" s="26"/>
      <c r="E710" s="26"/>
      <c r="F710" s="26"/>
    </row>
    <row r="711" spans="1:6">
      <c r="A711" s="342"/>
      <c r="B711" s="730"/>
      <c r="C711" s="704"/>
      <c r="D711" s="704"/>
      <c r="E711" s="704"/>
      <c r="F711" s="704"/>
    </row>
    <row r="712" spans="1:6">
      <c r="A712" s="342"/>
      <c r="B712" s="730"/>
      <c r="C712" s="704"/>
      <c r="D712" s="704"/>
      <c r="E712" s="704"/>
      <c r="F712" s="704"/>
    </row>
    <row r="713" spans="1:6">
      <c r="A713" s="342"/>
      <c r="B713" s="39"/>
      <c r="C713" s="264"/>
      <c r="D713" s="26"/>
      <c r="E713" s="26"/>
      <c r="F713" s="32"/>
    </row>
    <row r="714" spans="1:6">
      <c r="A714" s="342"/>
      <c r="B714" s="32"/>
      <c r="C714" s="264"/>
      <c r="D714" s="26"/>
      <c r="E714" s="26"/>
      <c r="F714" s="26"/>
    </row>
    <row r="715" spans="1:6">
      <c r="A715" s="342"/>
      <c r="B715" s="32"/>
      <c r="C715" s="264"/>
      <c r="D715" s="26"/>
      <c r="E715" s="26"/>
      <c r="F715" s="26"/>
    </row>
    <row r="716" spans="1:6">
      <c r="A716" s="342"/>
      <c r="B716" s="32"/>
      <c r="C716" s="264"/>
      <c r="D716" s="26"/>
      <c r="E716" s="26"/>
      <c r="F716" s="26"/>
    </row>
    <row r="717" spans="1:6">
      <c r="A717" s="342"/>
      <c r="B717" s="32"/>
      <c r="C717" s="264"/>
      <c r="D717" s="26"/>
      <c r="E717" s="26"/>
      <c r="F717" s="26"/>
    </row>
    <row r="718" spans="1:6">
      <c r="A718" s="342"/>
      <c r="B718" s="1048"/>
      <c r="C718" s="264"/>
      <c r="D718" s="26"/>
      <c r="E718" s="26"/>
      <c r="F718" s="26"/>
    </row>
    <row r="719" spans="1:6">
      <c r="A719" s="342"/>
      <c r="B719" s="1048"/>
      <c r="C719" s="264"/>
      <c r="D719" s="26"/>
      <c r="E719" s="26"/>
      <c r="F719" s="26"/>
    </row>
    <row r="720" spans="1:6">
      <c r="A720" s="342"/>
      <c r="B720" s="727"/>
      <c r="C720" s="264"/>
      <c r="D720" s="26"/>
      <c r="E720" s="26"/>
      <c r="F720" s="26"/>
    </row>
    <row r="721" spans="1:6">
      <c r="A721" s="342"/>
      <c r="B721" s="727"/>
      <c r="C721" s="264"/>
      <c r="D721" s="26"/>
      <c r="E721" s="26"/>
      <c r="F721" s="26"/>
    </row>
    <row r="722" spans="1:6">
      <c r="A722" s="342"/>
      <c r="B722" s="727"/>
      <c r="C722" s="264"/>
      <c r="D722" s="26"/>
      <c r="E722" s="26"/>
      <c r="F722" s="26"/>
    </row>
    <row r="723" spans="1:6">
      <c r="A723" s="342"/>
      <c r="B723" s="39"/>
      <c r="C723" s="264"/>
      <c r="D723" s="264"/>
      <c r="E723" s="264"/>
      <c r="F723" s="264"/>
    </row>
    <row r="724" spans="1:6">
      <c r="A724" s="342"/>
      <c r="B724" s="39"/>
      <c r="C724" s="264"/>
      <c r="D724" s="26"/>
      <c r="E724" s="26"/>
      <c r="F724" s="32"/>
    </row>
    <row r="725" spans="1:6">
      <c r="A725" s="342"/>
      <c r="B725" s="703"/>
      <c r="C725" s="611"/>
      <c r="D725" s="611"/>
      <c r="E725" s="611"/>
      <c r="F725" s="611"/>
    </row>
    <row r="726" spans="1:6">
      <c r="A726" s="13"/>
      <c r="B726" s="13"/>
      <c r="C726" s="13"/>
      <c r="D726" s="13"/>
      <c r="E726" s="13"/>
      <c r="F726" s="13"/>
    </row>
    <row r="727" spans="1:6">
      <c r="A727" s="1075"/>
      <c r="B727" s="1075"/>
      <c r="C727" s="1075"/>
      <c r="D727" s="1075"/>
      <c r="E727" s="1075"/>
      <c r="F727" s="1075"/>
    </row>
    <row r="728" spans="1:6">
      <c r="A728" s="1120"/>
      <c r="B728" s="1120"/>
      <c r="C728" s="1120"/>
      <c r="D728" s="1120"/>
      <c r="E728" s="1120"/>
      <c r="F728" s="13"/>
    </row>
    <row r="729" spans="1:6">
      <c r="A729" s="1041"/>
      <c r="B729" s="1041"/>
      <c r="C729" s="1041"/>
      <c r="D729" s="1041"/>
      <c r="E729" s="1041"/>
      <c r="F729" s="13"/>
    </row>
    <row r="730" spans="1:6" ht="14.25">
      <c r="A730" s="1118"/>
      <c r="B730" s="1121"/>
      <c r="C730" s="1121"/>
      <c r="D730" s="1121"/>
      <c r="E730" s="1121"/>
      <c r="F730" s="1121"/>
    </row>
    <row r="731" spans="1:6" ht="15.75">
      <c r="A731" s="13"/>
      <c r="B731" s="1036"/>
      <c r="C731" s="1036"/>
      <c r="D731" s="1036"/>
      <c r="E731" s="1036"/>
      <c r="F731" s="13"/>
    </row>
    <row r="732" spans="1:6" ht="15.75">
      <c r="A732" s="13"/>
      <c r="B732" s="1036"/>
      <c r="C732" s="1036"/>
      <c r="D732" s="1036"/>
      <c r="E732" s="1036"/>
      <c r="F732" s="13"/>
    </row>
    <row r="733" spans="1:6">
      <c r="A733" s="13"/>
      <c r="B733" s="32"/>
      <c r="C733" s="32"/>
      <c r="D733" s="32"/>
      <c r="E733" s="1037"/>
      <c r="F733" s="13"/>
    </row>
    <row r="734" spans="1:6" ht="15.75">
      <c r="A734" s="658"/>
      <c r="B734" s="1042"/>
      <c r="C734" s="1043"/>
      <c r="D734" s="1043"/>
      <c r="E734" s="1043"/>
      <c r="F734" s="1043"/>
    </row>
    <row r="735" spans="1:6">
      <c r="A735" s="1044"/>
      <c r="B735" s="1045"/>
      <c r="C735" s="1046"/>
      <c r="D735" s="1046"/>
      <c r="E735" s="1046"/>
      <c r="F735" s="1047"/>
    </row>
    <row r="736" spans="1:6">
      <c r="A736" s="342"/>
      <c r="B736" s="39"/>
      <c r="C736" s="26"/>
      <c r="D736" s="26"/>
      <c r="E736" s="26"/>
      <c r="F736" s="32"/>
    </row>
    <row r="737" spans="1:6">
      <c r="A737" s="342"/>
      <c r="B737" s="32"/>
      <c r="C737" s="26"/>
      <c r="D737" s="26"/>
      <c r="E737" s="26"/>
      <c r="F737" s="26"/>
    </row>
    <row r="738" spans="1:6">
      <c r="A738" s="342"/>
      <c r="B738" s="32"/>
      <c r="C738" s="26"/>
      <c r="D738" s="26"/>
      <c r="E738" s="26"/>
      <c r="F738" s="26"/>
    </row>
    <row r="739" spans="1:6">
      <c r="A739" s="342"/>
      <c r="B739" s="32"/>
      <c r="C739" s="26"/>
      <c r="D739" s="26"/>
      <c r="E739" s="26"/>
      <c r="F739" s="26"/>
    </row>
    <row r="740" spans="1:6">
      <c r="A740" s="342"/>
      <c r="B740" s="32"/>
      <c r="C740" s="26"/>
      <c r="D740" s="26"/>
      <c r="E740" s="26"/>
      <c r="F740" s="26"/>
    </row>
    <row r="741" spans="1:6">
      <c r="A741" s="342"/>
      <c r="B741" s="32"/>
      <c r="C741" s="26"/>
      <c r="D741" s="26"/>
      <c r="E741" s="26"/>
      <c r="F741" s="26"/>
    </row>
    <row r="742" spans="1:6">
      <c r="A742" s="342"/>
      <c r="B742" s="32"/>
      <c r="C742" s="26"/>
      <c r="D742" s="26"/>
      <c r="E742" s="26"/>
      <c r="F742" s="26"/>
    </row>
    <row r="743" spans="1:6">
      <c r="A743" s="342"/>
      <c r="B743" s="32"/>
      <c r="C743" s="26"/>
      <c r="D743" s="26"/>
      <c r="E743" s="26"/>
      <c r="F743" s="26"/>
    </row>
    <row r="744" spans="1:6">
      <c r="A744" s="342"/>
      <c r="B744" s="32"/>
      <c r="C744" s="26"/>
      <c r="D744" s="26"/>
      <c r="E744" s="26"/>
      <c r="F744" s="26"/>
    </row>
    <row r="745" spans="1:6">
      <c r="A745" s="342"/>
      <c r="B745" s="32"/>
      <c r="C745" s="26"/>
      <c r="D745" s="26"/>
      <c r="E745" s="26"/>
      <c r="F745" s="26"/>
    </row>
    <row r="746" spans="1:6">
      <c r="A746" s="342"/>
      <c r="B746" s="846"/>
      <c r="C746" s="704"/>
      <c r="D746" s="704"/>
      <c r="E746" s="26"/>
      <c r="F746" s="26"/>
    </row>
    <row r="747" spans="1:6">
      <c r="A747" s="342"/>
      <c r="B747" s="32"/>
      <c r="C747" s="704"/>
      <c r="D747" s="704"/>
      <c r="E747" s="26"/>
      <c r="F747" s="26"/>
    </row>
    <row r="748" spans="1:6">
      <c r="A748" s="342"/>
      <c r="B748" s="32"/>
      <c r="C748" s="704"/>
      <c r="D748" s="704"/>
      <c r="E748" s="26"/>
      <c r="F748" s="26"/>
    </row>
    <row r="749" spans="1:6">
      <c r="A749" s="342"/>
      <c r="B749" s="32"/>
      <c r="C749" s="704"/>
      <c r="D749" s="704"/>
      <c r="E749" s="26"/>
      <c r="F749" s="26"/>
    </row>
    <row r="750" spans="1:6">
      <c r="A750" s="342"/>
      <c r="B750" s="32"/>
      <c r="C750" s="26"/>
      <c r="D750" s="26"/>
      <c r="E750" s="26"/>
      <c r="F750" s="26"/>
    </row>
    <row r="751" spans="1:6">
      <c r="A751" s="342"/>
      <c r="B751" s="39"/>
      <c r="C751" s="26"/>
      <c r="D751" s="26"/>
      <c r="E751" s="26"/>
      <c r="F751" s="26"/>
    </row>
    <row r="752" spans="1:6">
      <c r="A752" s="342"/>
      <c r="B752" s="39"/>
      <c r="C752" s="26"/>
      <c r="D752" s="26"/>
      <c r="E752" s="26"/>
      <c r="F752" s="26"/>
    </row>
    <row r="753" spans="1:6">
      <c r="A753" s="342"/>
      <c r="B753" s="39"/>
      <c r="C753" s="26"/>
      <c r="D753" s="26"/>
      <c r="E753" s="26"/>
      <c r="F753" s="32"/>
    </row>
    <row r="754" spans="1:6">
      <c r="A754" s="342"/>
      <c r="B754" s="32"/>
      <c r="C754" s="26"/>
      <c r="D754" s="26"/>
      <c r="E754" s="26"/>
      <c r="F754" s="26"/>
    </row>
    <row r="755" spans="1:6">
      <c r="A755" s="342"/>
      <c r="B755" s="32"/>
      <c r="C755" s="26"/>
      <c r="D755" s="26"/>
      <c r="E755" s="26"/>
      <c r="F755" s="26"/>
    </row>
    <row r="756" spans="1:6">
      <c r="A756" s="342"/>
      <c r="B756" s="32"/>
      <c r="C756" s="26"/>
      <c r="D756" s="26"/>
      <c r="E756" s="26"/>
      <c r="F756" s="26"/>
    </row>
    <row r="757" spans="1:6">
      <c r="A757" s="342"/>
      <c r="B757" s="846"/>
      <c r="C757" s="26"/>
      <c r="D757" s="26"/>
      <c r="E757" s="26"/>
      <c r="F757" s="26"/>
    </row>
    <row r="758" spans="1:6">
      <c r="A758" s="342"/>
      <c r="B758" s="846"/>
      <c r="C758" s="26"/>
      <c r="D758" s="26"/>
      <c r="E758" s="26"/>
      <c r="F758" s="26"/>
    </row>
    <row r="759" spans="1:6">
      <c r="A759" s="342"/>
      <c r="B759" s="846"/>
      <c r="C759" s="26"/>
      <c r="D759" s="26"/>
      <c r="E759" s="26"/>
      <c r="F759" s="26"/>
    </row>
    <row r="760" spans="1:6">
      <c r="A760" s="342"/>
      <c r="B760" s="846"/>
      <c r="C760" s="26"/>
      <c r="D760" s="26"/>
      <c r="E760" s="26"/>
      <c r="F760" s="26"/>
    </row>
    <row r="761" spans="1:6">
      <c r="A761" s="342"/>
      <c r="B761" s="32"/>
      <c r="C761" s="26"/>
      <c r="D761" s="26"/>
      <c r="E761" s="26"/>
      <c r="F761" s="26"/>
    </row>
    <row r="762" spans="1:6">
      <c r="A762" s="342"/>
      <c r="B762" s="32"/>
      <c r="C762" s="26"/>
      <c r="D762" s="26"/>
      <c r="E762" s="26"/>
      <c r="F762" s="26"/>
    </row>
    <row r="763" spans="1:6">
      <c r="A763" s="342"/>
      <c r="B763" s="32"/>
      <c r="C763" s="26"/>
      <c r="D763" s="26"/>
      <c r="E763" s="26"/>
      <c r="F763" s="26"/>
    </row>
    <row r="764" spans="1:6">
      <c r="A764" s="342"/>
      <c r="B764" s="32"/>
      <c r="C764" s="26"/>
      <c r="D764" s="26"/>
      <c r="E764" s="26"/>
      <c r="F764" s="26"/>
    </row>
    <row r="765" spans="1:6">
      <c r="A765" s="342"/>
      <c r="B765" s="32"/>
      <c r="C765" s="704"/>
      <c r="D765" s="704"/>
      <c r="E765" s="704"/>
      <c r="F765" s="704"/>
    </row>
    <row r="766" spans="1:6">
      <c r="A766" s="342"/>
      <c r="B766" s="39"/>
      <c r="C766" s="26"/>
      <c r="D766" s="26"/>
      <c r="E766" s="26"/>
      <c r="F766" s="26"/>
    </row>
    <row r="767" spans="1:6">
      <c r="A767" s="342"/>
      <c r="B767" s="730"/>
      <c r="C767" s="704"/>
      <c r="D767" s="704"/>
      <c r="E767" s="704"/>
      <c r="F767" s="704"/>
    </row>
    <row r="768" spans="1:6">
      <c r="A768" s="342"/>
      <c r="B768" s="730"/>
      <c r="C768" s="704"/>
      <c r="D768" s="704"/>
      <c r="E768" s="704"/>
      <c r="F768" s="704"/>
    </row>
    <row r="769" spans="1:6">
      <c r="A769" s="342"/>
      <c r="B769" s="39"/>
      <c r="C769" s="264"/>
      <c r="D769" s="26"/>
      <c r="E769" s="26"/>
      <c r="F769" s="32"/>
    </row>
    <row r="770" spans="1:6">
      <c r="A770" s="342"/>
      <c r="B770" s="32"/>
      <c r="C770" s="264"/>
      <c r="D770" s="26"/>
      <c r="E770" s="26"/>
      <c r="F770" s="26"/>
    </row>
    <row r="771" spans="1:6">
      <c r="A771" s="342"/>
      <c r="B771" s="32"/>
      <c r="C771" s="264"/>
      <c r="D771" s="26"/>
      <c r="E771" s="26"/>
      <c r="F771" s="26"/>
    </row>
    <row r="772" spans="1:6">
      <c r="A772" s="342"/>
      <c r="B772" s="32"/>
      <c r="C772" s="264"/>
      <c r="D772" s="26"/>
      <c r="E772" s="26"/>
      <c r="F772" s="26"/>
    </row>
    <row r="773" spans="1:6">
      <c r="A773" s="342"/>
      <c r="B773" s="32"/>
      <c r="C773" s="264"/>
      <c r="D773" s="26"/>
      <c r="E773" s="26"/>
      <c r="F773" s="26"/>
    </row>
    <row r="774" spans="1:6">
      <c r="A774" s="342"/>
      <c r="B774" s="1048"/>
      <c r="C774" s="264"/>
      <c r="D774" s="26"/>
      <c r="E774" s="26"/>
      <c r="F774" s="26"/>
    </row>
    <row r="775" spans="1:6">
      <c r="A775" s="342"/>
      <c r="B775" s="1048"/>
      <c r="C775" s="264"/>
      <c r="D775" s="26"/>
      <c r="E775" s="26"/>
      <c r="F775" s="26"/>
    </row>
    <row r="776" spans="1:6">
      <c r="A776" s="342"/>
      <c r="B776" s="727"/>
      <c r="C776" s="264"/>
      <c r="D776" s="26"/>
      <c r="E776" s="26"/>
      <c r="F776" s="26"/>
    </row>
    <row r="777" spans="1:6">
      <c r="A777" s="342"/>
      <c r="B777" s="727"/>
      <c r="C777" s="264"/>
      <c r="D777" s="26"/>
      <c r="E777" s="26"/>
      <c r="F777" s="26"/>
    </row>
    <row r="778" spans="1:6">
      <c r="A778" s="342"/>
      <c r="B778" s="727"/>
      <c r="C778" s="264"/>
      <c r="D778" s="26"/>
      <c r="E778" s="26"/>
      <c r="F778" s="26"/>
    </row>
    <row r="779" spans="1:6">
      <c r="A779" s="342"/>
      <c r="B779" s="39"/>
      <c r="C779" s="264"/>
      <c r="D779" s="264"/>
      <c r="E779" s="264"/>
      <c r="F779" s="264"/>
    </row>
    <row r="780" spans="1:6">
      <c r="A780" s="342"/>
      <c r="B780" s="39"/>
      <c r="C780" s="264"/>
      <c r="D780" s="26"/>
      <c r="E780" s="26"/>
      <c r="F780" s="32"/>
    </row>
    <row r="781" spans="1:6">
      <c r="A781" s="342"/>
      <c r="B781" s="703"/>
      <c r="C781" s="611"/>
      <c r="D781" s="611"/>
      <c r="E781" s="611"/>
      <c r="F781" s="611"/>
    </row>
    <row r="782" spans="1:6">
      <c r="A782" s="13"/>
      <c r="B782" s="13"/>
      <c r="C782" s="13"/>
      <c r="D782" s="13"/>
      <c r="E782" s="13"/>
      <c r="F782" s="13"/>
    </row>
    <row r="783" spans="1:6">
      <c r="A783" s="1075"/>
      <c r="B783" s="1075"/>
      <c r="C783" s="1075"/>
      <c r="D783" s="1075"/>
      <c r="E783" s="1075"/>
      <c r="F783" s="1075"/>
    </row>
    <row r="784" spans="1:6">
      <c r="A784" s="1120"/>
      <c r="B784" s="1120"/>
      <c r="C784" s="1120"/>
      <c r="D784" s="1120"/>
      <c r="E784" s="1120"/>
      <c r="F784" s="13"/>
    </row>
    <row r="785" spans="1:6">
      <c r="A785" s="1041"/>
      <c r="B785" s="1041"/>
      <c r="C785" s="1041"/>
      <c r="D785" s="1041"/>
      <c r="E785" s="1041"/>
      <c r="F785" s="13"/>
    </row>
    <row r="786" spans="1:6" ht="14.25">
      <c r="A786" s="1118"/>
      <c r="B786" s="1121"/>
      <c r="C786" s="1121"/>
      <c r="D786" s="1121"/>
      <c r="E786" s="1121"/>
      <c r="F786" s="1121"/>
    </row>
    <row r="787" spans="1:6" ht="15.75">
      <c r="A787" s="13"/>
      <c r="B787" s="1036"/>
      <c r="C787" s="1036"/>
      <c r="D787" s="1036"/>
      <c r="E787" s="1036"/>
      <c r="F787" s="13"/>
    </row>
    <row r="788" spans="1:6" ht="15.75">
      <c r="A788" s="13"/>
      <c r="B788" s="1036"/>
      <c r="C788" s="1036"/>
      <c r="D788" s="1036"/>
      <c r="E788" s="1036"/>
      <c r="F788" s="13"/>
    </row>
    <row r="789" spans="1:6">
      <c r="A789" s="13"/>
      <c r="B789" s="32"/>
      <c r="C789" s="32"/>
      <c r="D789" s="32"/>
      <c r="E789" s="1037"/>
      <c r="F789" s="13"/>
    </row>
    <row r="790" spans="1:6" ht="15.75">
      <c r="A790" s="658"/>
      <c r="B790" s="1042"/>
      <c r="C790" s="1043"/>
      <c r="D790" s="1043"/>
      <c r="E790" s="1043"/>
      <c r="F790" s="1043"/>
    </row>
    <row r="791" spans="1:6">
      <c r="A791" s="1044"/>
      <c r="B791" s="1045"/>
      <c r="C791" s="1046"/>
      <c r="D791" s="1046"/>
      <c r="E791" s="1046"/>
      <c r="F791" s="1047"/>
    </row>
    <row r="792" spans="1:6">
      <c r="A792" s="342"/>
      <c r="B792" s="39"/>
      <c r="C792" s="26"/>
      <c r="D792" s="26"/>
      <c r="E792" s="26"/>
      <c r="F792" s="32"/>
    </row>
    <row r="793" spans="1:6">
      <c r="A793" s="342"/>
      <c r="B793" s="32"/>
      <c r="C793" s="26"/>
      <c r="D793" s="26"/>
      <c r="E793" s="26"/>
      <c r="F793" s="26"/>
    </row>
    <row r="794" spans="1:6">
      <c r="A794" s="342"/>
      <c r="B794" s="32"/>
      <c r="C794" s="26"/>
      <c r="D794" s="26"/>
      <c r="E794" s="26"/>
      <c r="F794" s="26"/>
    </row>
    <row r="795" spans="1:6">
      <c r="A795" s="342"/>
      <c r="B795" s="32"/>
      <c r="C795" s="26"/>
      <c r="D795" s="26"/>
      <c r="E795" s="26"/>
      <c r="F795" s="26"/>
    </row>
    <row r="796" spans="1:6">
      <c r="A796" s="342"/>
      <c r="B796" s="32"/>
      <c r="C796" s="26"/>
      <c r="D796" s="26"/>
      <c r="E796" s="26"/>
      <c r="F796" s="26"/>
    </row>
    <row r="797" spans="1:6">
      <c r="A797" s="342"/>
      <c r="B797" s="32"/>
      <c r="C797" s="26"/>
      <c r="D797" s="26"/>
      <c r="E797" s="26"/>
      <c r="F797" s="26"/>
    </row>
    <row r="798" spans="1:6">
      <c r="A798" s="342"/>
      <c r="B798" s="32"/>
      <c r="C798" s="26"/>
      <c r="D798" s="26"/>
      <c r="E798" s="26"/>
      <c r="F798" s="26"/>
    </row>
    <row r="799" spans="1:6">
      <c r="A799" s="342"/>
      <c r="B799" s="32"/>
      <c r="C799" s="26"/>
      <c r="D799" s="26"/>
      <c r="E799" s="26"/>
      <c r="F799" s="26"/>
    </row>
    <row r="800" spans="1:6">
      <c r="A800" s="342"/>
      <c r="B800" s="32"/>
      <c r="C800" s="26"/>
      <c r="D800" s="26"/>
      <c r="E800" s="26"/>
      <c r="F800" s="26"/>
    </row>
    <row r="801" spans="1:6">
      <c r="A801" s="342"/>
      <c r="B801" s="32"/>
      <c r="C801" s="26"/>
      <c r="D801" s="26"/>
      <c r="E801" s="26"/>
      <c r="F801" s="26"/>
    </row>
    <row r="802" spans="1:6">
      <c r="A802" s="342"/>
      <c r="B802" s="846"/>
      <c r="C802" s="704"/>
      <c r="D802" s="704"/>
      <c r="E802" s="26"/>
      <c r="F802" s="26"/>
    </row>
    <row r="803" spans="1:6">
      <c r="A803" s="342"/>
      <c r="B803" s="32"/>
      <c r="C803" s="704"/>
      <c r="D803" s="704"/>
      <c r="E803" s="26"/>
      <c r="F803" s="26"/>
    </row>
    <row r="804" spans="1:6">
      <c r="A804" s="342"/>
      <c r="B804" s="32"/>
      <c r="C804" s="704"/>
      <c r="D804" s="704"/>
      <c r="E804" s="26"/>
      <c r="F804" s="26"/>
    </row>
    <row r="805" spans="1:6">
      <c r="A805" s="342"/>
      <c r="B805" s="32"/>
      <c r="C805" s="704"/>
      <c r="D805" s="704"/>
      <c r="E805" s="26"/>
      <c r="F805" s="26"/>
    </row>
    <row r="806" spans="1:6">
      <c r="A806" s="342"/>
      <c r="B806" s="32"/>
      <c r="C806" s="26"/>
      <c r="D806" s="26"/>
      <c r="E806" s="26"/>
      <c r="F806" s="26"/>
    </row>
    <row r="807" spans="1:6">
      <c r="A807" s="342"/>
      <c r="B807" s="39"/>
      <c r="C807" s="26"/>
      <c r="D807" s="26"/>
      <c r="E807" s="26"/>
      <c r="F807" s="26"/>
    </row>
    <row r="808" spans="1:6">
      <c r="A808" s="342"/>
      <c r="B808" s="39"/>
      <c r="C808" s="26"/>
      <c r="D808" s="26"/>
      <c r="E808" s="26"/>
      <c r="F808" s="26"/>
    </row>
    <row r="809" spans="1:6">
      <c r="A809" s="342"/>
      <c r="B809" s="39"/>
      <c r="C809" s="26"/>
      <c r="D809" s="26"/>
      <c r="E809" s="26"/>
      <c r="F809" s="32"/>
    </row>
    <row r="810" spans="1:6">
      <c r="A810" s="342"/>
      <c r="B810" s="32"/>
      <c r="C810" s="26"/>
      <c r="D810" s="26"/>
      <c r="E810" s="26"/>
      <c r="F810" s="26"/>
    </row>
    <row r="811" spans="1:6">
      <c r="A811" s="342"/>
      <c r="B811" s="32"/>
      <c r="C811" s="26"/>
      <c r="D811" s="26"/>
      <c r="E811" s="26"/>
      <c r="F811" s="26"/>
    </row>
    <row r="812" spans="1:6">
      <c r="A812" s="342"/>
      <c r="B812" s="32"/>
      <c r="C812" s="26"/>
      <c r="D812" s="26"/>
      <c r="E812" s="26"/>
      <c r="F812" s="26"/>
    </row>
    <row r="813" spans="1:6">
      <c r="A813" s="342"/>
      <c r="B813" s="846"/>
      <c r="C813" s="26"/>
      <c r="D813" s="26"/>
      <c r="E813" s="26"/>
      <c r="F813" s="26"/>
    </row>
    <row r="814" spans="1:6">
      <c r="A814" s="342"/>
      <c r="B814" s="846"/>
      <c r="C814" s="26"/>
      <c r="D814" s="26"/>
      <c r="E814" s="26"/>
      <c r="F814" s="26"/>
    </row>
    <row r="815" spans="1:6">
      <c r="A815" s="342"/>
      <c r="B815" s="846"/>
      <c r="C815" s="26"/>
      <c r="D815" s="26"/>
      <c r="E815" s="26"/>
      <c r="F815" s="26"/>
    </row>
    <row r="816" spans="1:6">
      <c r="A816" s="342"/>
      <c r="B816" s="846"/>
      <c r="C816" s="26"/>
      <c r="D816" s="26"/>
      <c r="E816" s="26"/>
      <c r="F816" s="26"/>
    </row>
    <row r="817" spans="1:6">
      <c r="A817" s="342"/>
      <c r="B817" s="32"/>
      <c r="C817" s="26"/>
      <c r="D817" s="26"/>
      <c r="E817" s="26"/>
      <c r="F817" s="26"/>
    </row>
    <row r="818" spans="1:6">
      <c r="A818" s="342"/>
      <c r="B818" s="32"/>
      <c r="C818" s="26"/>
      <c r="D818" s="26"/>
      <c r="E818" s="26"/>
      <c r="F818" s="26"/>
    </row>
    <row r="819" spans="1:6">
      <c r="A819" s="342"/>
      <c r="B819" s="32"/>
      <c r="C819" s="26"/>
      <c r="D819" s="26"/>
      <c r="E819" s="26"/>
      <c r="F819" s="26"/>
    </row>
    <row r="820" spans="1:6">
      <c r="A820" s="342"/>
      <c r="B820" s="32"/>
      <c r="C820" s="26"/>
      <c r="D820" s="26"/>
      <c r="E820" s="26"/>
      <c r="F820" s="26"/>
    </row>
    <row r="821" spans="1:6">
      <c r="A821" s="342"/>
      <c r="B821" s="32"/>
      <c r="C821" s="704"/>
      <c r="D821" s="704"/>
      <c r="E821" s="704"/>
      <c r="F821" s="704"/>
    </row>
    <row r="822" spans="1:6">
      <c r="A822" s="342"/>
      <c r="B822" s="39"/>
      <c r="C822" s="26"/>
      <c r="D822" s="26"/>
      <c r="E822" s="26"/>
      <c r="F822" s="26"/>
    </row>
    <row r="823" spans="1:6">
      <c r="A823" s="342"/>
      <c r="B823" s="730"/>
      <c r="C823" s="704"/>
      <c r="D823" s="704"/>
      <c r="E823" s="704"/>
      <c r="F823" s="704"/>
    </row>
    <row r="824" spans="1:6">
      <c r="A824" s="342"/>
      <c r="B824" s="730"/>
      <c r="C824" s="704"/>
      <c r="D824" s="704"/>
      <c r="E824" s="704"/>
      <c r="F824" s="704"/>
    </row>
    <row r="825" spans="1:6">
      <c r="A825" s="342"/>
      <c r="B825" s="39"/>
      <c r="C825" s="264"/>
      <c r="D825" s="26"/>
      <c r="E825" s="26"/>
      <c r="F825" s="32"/>
    </row>
    <row r="826" spans="1:6">
      <c r="A826" s="342"/>
      <c r="B826" s="32"/>
      <c r="C826" s="264"/>
      <c r="D826" s="26"/>
      <c r="E826" s="26"/>
      <c r="F826" s="26"/>
    </row>
    <row r="827" spans="1:6">
      <c r="A827" s="342"/>
      <c r="B827" s="32"/>
      <c r="C827" s="264"/>
      <c r="D827" s="26"/>
      <c r="E827" s="26"/>
      <c r="F827" s="26"/>
    </row>
    <row r="828" spans="1:6">
      <c r="A828" s="342"/>
      <c r="B828" s="32"/>
      <c r="C828" s="264"/>
      <c r="D828" s="26"/>
      <c r="E828" s="26"/>
      <c r="F828" s="26"/>
    </row>
    <row r="829" spans="1:6">
      <c r="A829" s="342"/>
      <c r="B829" s="32"/>
      <c r="C829" s="264"/>
      <c r="D829" s="26"/>
      <c r="E829" s="26"/>
      <c r="F829" s="26"/>
    </row>
    <row r="830" spans="1:6">
      <c r="A830" s="342"/>
      <c r="B830" s="1048"/>
      <c r="C830" s="264"/>
      <c r="D830" s="26"/>
      <c r="E830" s="26"/>
      <c r="F830" s="26"/>
    </row>
    <row r="831" spans="1:6">
      <c r="A831" s="342"/>
      <c r="B831" s="1048"/>
      <c r="C831" s="264"/>
      <c r="D831" s="26"/>
      <c r="E831" s="26"/>
      <c r="F831" s="26"/>
    </row>
    <row r="832" spans="1:6">
      <c r="A832" s="342"/>
      <c r="B832" s="727"/>
      <c r="C832" s="264"/>
      <c r="D832" s="26"/>
      <c r="E832" s="26"/>
      <c r="F832" s="26"/>
    </row>
    <row r="833" spans="1:6">
      <c r="A833" s="342"/>
      <c r="B833" s="727"/>
      <c r="C833" s="264"/>
      <c r="D833" s="26"/>
      <c r="E833" s="26"/>
      <c r="F833" s="26"/>
    </row>
    <row r="834" spans="1:6">
      <c r="A834" s="342"/>
      <c r="B834" s="727"/>
      <c r="C834" s="264"/>
      <c r="D834" s="26"/>
      <c r="E834" s="26"/>
      <c r="F834" s="26"/>
    </row>
    <row r="835" spans="1:6">
      <c r="A835" s="342"/>
      <c r="B835" s="39"/>
      <c r="C835" s="264"/>
      <c r="D835" s="264"/>
      <c r="E835" s="264"/>
      <c r="F835" s="264"/>
    </row>
    <row r="836" spans="1:6">
      <c r="A836" s="342"/>
      <c r="B836" s="39"/>
      <c r="C836" s="264"/>
      <c r="D836" s="26"/>
      <c r="E836" s="26"/>
      <c r="F836" s="32"/>
    </row>
    <row r="837" spans="1:6">
      <c r="A837" s="342"/>
      <c r="B837" s="703"/>
      <c r="C837" s="611"/>
      <c r="D837" s="611"/>
      <c r="E837" s="611"/>
      <c r="F837" s="611"/>
    </row>
    <row r="838" spans="1:6">
      <c r="A838" s="13"/>
      <c r="B838" s="13"/>
      <c r="C838" s="13"/>
      <c r="D838" s="13"/>
      <c r="E838" s="13"/>
      <c r="F838" s="13"/>
    </row>
    <row r="839" spans="1:6">
      <c r="A839" s="1075"/>
      <c r="B839" s="1075"/>
      <c r="C839" s="1075"/>
      <c r="D839" s="1075"/>
      <c r="E839" s="1075"/>
      <c r="F839" s="1075"/>
    </row>
    <row r="840" spans="1:6">
      <c r="A840" s="1120"/>
      <c r="B840" s="1120"/>
      <c r="C840" s="1120"/>
      <c r="D840" s="1120"/>
      <c r="E840" s="1120"/>
      <c r="F840" s="13"/>
    </row>
    <row r="841" spans="1:6">
      <c r="A841" s="1041"/>
      <c r="B841" s="1041"/>
      <c r="C841" s="1041"/>
      <c r="D841" s="1041"/>
      <c r="E841" s="1041"/>
      <c r="F841" s="13"/>
    </row>
    <row r="842" spans="1:6" ht="14.25">
      <c r="A842" s="1118"/>
      <c r="B842" s="1121"/>
      <c r="C842" s="1121"/>
      <c r="D842" s="1121"/>
      <c r="E842" s="1121"/>
      <c r="F842" s="1121"/>
    </row>
    <row r="843" spans="1:6" ht="15.75">
      <c r="A843" s="13"/>
      <c r="B843" s="1036"/>
      <c r="C843" s="1036"/>
      <c r="D843" s="1036"/>
      <c r="E843" s="1036"/>
      <c r="F843" s="13"/>
    </row>
    <row r="844" spans="1:6" ht="15.75">
      <c r="A844" s="13"/>
      <c r="B844" s="1036"/>
      <c r="C844" s="1036"/>
      <c r="D844" s="1036"/>
      <c r="E844" s="1036"/>
      <c r="F844" s="13"/>
    </row>
    <row r="845" spans="1:6">
      <c r="A845" s="13"/>
      <c r="B845" s="32"/>
      <c r="C845" s="32"/>
      <c r="D845" s="32"/>
      <c r="E845" s="1037"/>
      <c r="F845" s="13"/>
    </row>
    <row r="846" spans="1:6" ht="15.75">
      <c r="A846" s="658"/>
      <c r="B846" s="1042"/>
      <c r="C846" s="1043"/>
      <c r="D846" s="1043"/>
      <c r="E846" s="1043"/>
      <c r="F846" s="1043"/>
    </row>
    <row r="847" spans="1:6">
      <c r="A847" s="1044"/>
      <c r="B847" s="1045"/>
      <c r="C847" s="1046"/>
      <c r="D847" s="1046"/>
      <c r="E847" s="1046"/>
      <c r="F847" s="1047"/>
    </row>
    <row r="848" spans="1:6">
      <c r="A848" s="342"/>
      <c r="B848" s="39"/>
      <c r="C848" s="26"/>
      <c r="D848" s="26"/>
      <c r="E848" s="26"/>
      <c r="F848" s="32"/>
    </row>
    <row r="849" spans="1:6">
      <c r="A849" s="342"/>
      <c r="B849" s="32"/>
      <c r="C849" s="26"/>
      <c r="D849" s="26"/>
      <c r="E849" s="26"/>
      <c r="F849" s="26"/>
    </row>
    <row r="850" spans="1:6">
      <c r="A850" s="342"/>
      <c r="B850" s="32"/>
      <c r="C850" s="26"/>
      <c r="D850" s="26"/>
      <c r="E850" s="26"/>
      <c r="F850" s="26"/>
    </row>
    <row r="851" spans="1:6">
      <c r="A851" s="342"/>
      <c r="B851" s="32"/>
      <c r="C851" s="26"/>
      <c r="D851" s="26"/>
      <c r="E851" s="26"/>
      <c r="F851" s="26"/>
    </row>
    <row r="852" spans="1:6">
      <c r="A852" s="342"/>
      <c r="B852" s="32"/>
      <c r="C852" s="26"/>
      <c r="D852" s="26"/>
      <c r="E852" s="26"/>
      <c r="F852" s="26"/>
    </row>
    <row r="853" spans="1:6">
      <c r="A853" s="342"/>
      <c r="B853" s="32"/>
      <c r="C853" s="26"/>
      <c r="D853" s="26"/>
      <c r="E853" s="26"/>
      <c r="F853" s="26"/>
    </row>
    <row r="854" spans="1:6">
      <c r="A854" s="342"/>
      <c r="B854" s="32"/>
      <c r="C854" s="26"/>
      <c r="D854" s="26"/>
      <c r="E854" s="26"/>
      <c r="F854" s="26"/>
    </row>
    <row r="855" spans="1:6">
      <c r="A855" s="342"/>
      <c r="B855" s="32"/>
      <c r="C855" s="26"/>
      <c r="D855" s="26"/>
      <c r="E855" s="26"/>
      <c r="F855" s="26"/>
    </row>
    <row r="856" spans="1:6">
      <c r="A856" s="342"/>
      <c r="B856" s="32"/>
      <c r="C856" s="26"/>
      <c r="D856" s="26"/>
      <c r="E856" s="26"/>
      <c r="F856" s="26"/>
    </row>
    <row r="857" spans="1:6">
      <c r="A857" s="342"/>
      <c r="B857" s="32"/>
      <c r="C857" s="26"/>
      <c r="D857" s="26"/>
      <c r="E857" s="26"/>
      <c r="F857" s="26"/>
    </row>
    <row r="858" spans="1:6">
      <c r="A858" s="342"/>
      <c r="B858" s="846"/>
      <c r="C858" s="704"/>
      <c r="D858" s="704"/>
      <c r="E858" s="26"/>
      <c r="F858" s="26"/>
    </row>
    <row r="859" spans="1:6">
      <c r="A859" s="342"/>
      <c r="B859" s="32"/>
      <c r="C859" s="704"/>
      <c r="D859" s="704"/>
      <c r="E859" s="26"/>
      <c r="F859" s="26"/>
    </row>
    <row r="860" spans="1:6">
      <c r="A860" s="342"/>
      <c r="B860" s="32"/>
      <c r="C860" s="704"/>
      <c r="D860" s="704"/>
      <c r="E860" s="26"/>
      <c r="F860" s="26"/>
    </row>
    <row r="861" spans="1:6">
      <c r="A861" s="342"/>
      <c r="B861" s="32"/>
      <c r="C861" s="704"/>
      <c r="D861" s="704"/>
      <c r="E861" s="26"/>
      <c r="F861" s="26"/>
    </row>
    <row r="862" spans="1:6">
      <c r="A862" s="342"/>
      <c r="B862" s="32"/>
      <c r="C862" s="26"/>
      <c r="D862" s="26"/>
      <c r="E862" s="26"/>
      <c r="F862" s="26"/>
    </row>
    <row r="863" spans="1:6">
      <c r="A863" s="342"/>
      <c r="B863" s="39"/>
      <c r="C863" s="26"/>
      <c r="D863" s="26"/>
      <c r="E863" s="26"/>
      <c r="F863" s="26"/>
    </row>
    <row r="864" spans="1:6">
      <c r="A864" s="342"/>
      <c r="B864" s="39"/>
      <c r="C864" s="26"/>
      <c r="D864" s="26"/>
      <c r="E864" s="26"/>
      <c r="F864" s="26"/>
    </row>
    <row r="865" spans="1:6">
      <c r="A865" s="342"/>
      <c r="B865" s="39"/>
      <c r="C865" s="26"/>
      <c r="D865" s="26"/>
      <c r="E865" s="26"/>
      <c r="F865" s="32"/>
    </row>
    <row r="866" spans="1:6">
      <c r="A866" s="342"/>
      <c r="B866" s="32"/>
      <c r="C866" s="26"/>
      <c r="D866" s="26"/>
      <c r="E866" s="26"/>
      <c r="F866" s="26"/>
    </row>
    <row r="867" spans="1:6">
      <c r="A867" s="342"/>
      <c r="B867" s="32"/>
      <c r="C867" s="26"/>
      <c r="D867" s="26"/>
      <c r="E867" s="26"/>
      <c r="F867" s="26"/>
    </row>
    <row r="868" spans="1:6">
      <c r="A868" s="342"/>
      <c r="B868" s="32"/>
      <c r="C868" s="26"/>
      <c r="D868" s="26"/>
      <c r="E868" s="26"/>
      <c r="F868" s="26"/>
    </row>
    <row r="869" spans="1:6">
      <c r="A869" s="342"/>
      <c r="B869" s="846"/>
      <c r="C869" s="26"/>
      <c r="D869" s="26"/>
      <c r="E869" s="26"/>
      <c r="F869" s="26"/>
    </row>
    <row r="870" spans="1:6">
      <c r="A870" s="342"/>
      <c r="B870" s="846"/>
      <c r="C870" s="26"/>
      <c r="D870" s="26"/>
      <c r="E870" s="26"/>
      <c r="F870" s="26"/>
    </row>
    <row r="871" spans="1:6">
      <c r="A871" s="342"/>
      <c r="B871" s="846"/>
      <c r="C871" s="26"/>
      <c r="D871" s="26"/>
      <c r="E871" s="26"/>
      <c r="F871" s="26"/>
    </row>
    <row r="872" spans="1:6">
      <c r="A872" s="342"/>
      <c r="B872" s="846"/>
      <c r="C872" s="26"/>
      <c r="D872" s="26"/>
      <c r="E872" s="26"/>
      <c r="F872" s="26"/>
    </row>
    <row r="873" spans="1:6">
      <c r="A873" s="342"/>
      <c r="B873" s="32"/>
      <c r="C873" s="26"/>
      <c r="D873" s="26"/>
      <c r="E873" s="26"/>
      <c r="F873" s="26"/>
    </row>
    <row r="874" spans="1:6">
      <c r="A874" s="342"/>
      <c r="B874" s="32"/>
      <c r="C874" s="26"/>
      <c r="D874" s="26"/>
      <c r="E874" s="26"/>
      <c r="F874" s="26"/>
    </row>
    <row r="875" spans="1:6">
      <c r="A875" s="342"/>
      <c r="B875" s="32"/>
      <c r="C875" s="26"/>
      <c r="D875" s="26"/>
      <c r="E875" s="26"/>
      <c r="F875" s="26"/>
    </row>
    <row r="876" spans="1:6">
      <c r="A876" s="342"/>
      <c r="B876" s="32"/>
      <c r="C876" s="26"/>
      <c r="D876" s="26"/>
      <c r="E876" s="26"/>
      <c r="F876" s="26"/>
    </row>
    <row r="877" spans="1:6">
      <c r="A877" s="342"/>
      <c r="B877" s="32"/>
      <c r="C877" s="704"/>
      <c r="D877" s="704"/>
      <c r="E877" s="704"/>
      <c r="F877" s="704"/>
    </row>
    <row r="878" spans="1:6">
      <c r="A878" s="342"/>
      <c r="B878" s="39"/>
      <c r="C878" s="26"/>
      <c r="D878" s="26"/>
      <c r="E878" s="26"/>
      <c r="F878" s="26"/>
    </row>
    <row r="879" spans="1:6">
      <c r="A879" s="342"/>
      <c r="B879" s="730"/>
      <c r="C879" s="704"/>
      <c r="D879" s="704"/>
      <c r="E879" s="704"/>
      <c r="F879" s="704"/>
    </row>
    <row r="880" spans="1:6">
      <c r="A880" s="342"/>
      <c r="B880" s="730"/>
      <c r="C880" s="704"/>
      <c r="D880" s="704"/>
      <c r="E880" s="704"/>
      <c r="F880" s="704"/>
    </row>
    <row r="881" spans="1:6">
      <c r="A881" s="342"/>
      <c r="B881" s="39"/>
      <c r="C881" s="264"/>
      <c r="D881" s="26"/>
      <c r="E881" s="26"/>
      <c r="F881" s="32"/>
    </row>
    <row r="882" spans="1:6">
      <c r="A882" s="342"/>
      <c r="B882" s="32"/>
      <c r="C882" s="264"/>
      <c r="D882" s="26"/>
      <c r="E882" s="26"/>
      <c r="F882" s="26"/>
    </row>
    <row r="883" spans="1:6">
      <c r="A883" s="342"/>
      <c r="B883" s="32"/>
      <c r="C883" s="264"/>
      <c r="D883" s="26"/>
      <c r="E883" s="26"/>
      <c r="F883" s="26"/>
    </row>
    <row r="884" spans="1:6">
      <c r="A884" s="342"/>
      <c r="B884" s="32"/>
      <c r="C884" s="264"/>
      <c r="D884" s="26"/>
      <c r="E884" s="26"/>
      <c r="F884" s="26"/>
    </row>
    <row r="885" spans="1:6">
      <c r="A885" s="342"/>
      <c r="B885" s="32"/>
      <c r="C885" s="264"/>
      <c r="D885" s="26"/>
      <c r="E885" s="26"/>
      <c r="F885" s="26"/>
    </row>
    <row r="886" spans="1:6">
      <c r="A886" s="342"/>
      <c r="B886" s="1048"/>
      <c r="C886" s="264"/>
      <c r="D886" s="26"/>
      <c r="E886" s="26"/>
      <c r="F886" s="26"/>
    </row>
    <row r="887" spans="1:6">
      <c r="A887" s="342"/>
      <c r="B887" s="1048"/>
      <c r="C887" s="264"/>
      <c r="D887" s="26"/>
      <c r="E887" s="26"/>
      <c r="F887" s="26"/>
    </row>
    <row r="888" spans="1:6">
      <c r="A888" s="342"/>
      <c r="B888" s="727"/>
      <c r="C888" s="264"/>
      <c r="D888" s="26"/>
      <c r="E888" s="26"/>
      <c r="F888" s="26"/>
    </row>
    <row r="889" spans="1:6">
      <c r="A889" s="342"/>
      <c r="B889" s="727"/>
      <c r="C889" s="264"/>
      <c r="D889" s="26"/>
      <c r="E889" s="26"/>
      <c r="F889" s="26"/>
    </row>
    <row r="890" spans="1:6">
      <c r="A890" s="342"/>
      <c r="B890" s="727"/>
      <c r="C890" s="264"/>
      <c r="D890" s="26"/>
      <c r="E890" s="26"/>
      <c r="F890" s="26"/>
    </row>
    <row r="891" spans="1:6">
      <c r="A891" s="342"/>
      <c r="B891" s="39"/>
      <c r="C891" s="264"/>
      <c r="D891" s="264"/>
      <c r="E891" s="264"/>
      <c r="F891" s="264"/>
    </row>
    <row r="892" spans="1:6">
      <c r="A892" s="342"/>
      <c r="B892" s="39"/>
      <c r="C892" s="264"/>
      <c r="D892" s="26"/>
      <c r="E892" s="26"/>
      <c r="F892" s="32"/>
    </row>
    <row r="893" spans="1:6">
      <c r="A893" s="342"/>
      <c r="B893" s="703"/>
      <c r="C893" s="611"/>
      <c r="D893" s="611"/>
      <c r="E893" s="611"/>
      <c r="F893" s="611"/>
    </row>
    <row r="894" spans="1:6">
      <c r="A894" s="13"/>
      <c r="B894" s="13"/>
      <c r="C894" s="13"/>
      <c r="D894" s="13"/>
      <c r="E894" s="13"/>
      <c r="F894" s="13"/>
    </row>
    <row r="895" spans="1:6">
      <c r="A895" s="1075"/>
      <c r="B895" s="1075"/>
      <c r="C895" s="1075"/>
      <c r="D895" s="1075"/>
      <c r="E895" s="1075"/>
      <c r="F895" s="1075"/>
    </row>
    <row r="896" spans="1:6">
      <c r="A896" s="1120"/>
      <c r="B896" s="1120"/>
      <c r="C896" s="1120"/>
      <c r="D896" s="1120"/>
      <c r="E896" s="1120"/>
      <c r="F896" s="13"/>
    </row>
    <row r="897" spans="1:6">
      <c r="A897" s="1041"/>
      <c r="B897" s="1041"/>
      <c r="C897" s="1041"/>
      <c r="D897" s="1041"/>
      <c r="E897" s="1041"/>
      <c r="F897" s="13"/>
    </row>
    <row r="898" spans="1:6" ht="14.25">
      <c r="A898" s="1118"/>
      <c r="B898" s="1121"/>
      <c r="C898" s="1121"/>
      <c r="D898" s="1121"/>
      <c r="E898" s="1121"/>
      <c r="F898" s="1121"/>
    </row>
    <row r="899" spans="1:6" ht="15.75">
      <c r="A899" s="13"/>
      <c r="B899" s="1036"/>
      <c r="C899" s="1036"/>
      <c r="D899" s="1036"/>
      <c r="E899" s="1036"/>
      <c r="F899" s="13"/>
    </row>
    <row r="900" spans="1:6" ht="15.75">
      <c r="A900" s="13"/>
      <c r="B900" s="1036"/>
      <c r="C900" s="1036"/>
      <c r="D900" s="1036"/>
      <c r="E900" s="1036"/>
      <c r="F900" s="13"/>
    </row>
    <row r="901" spans="1:6">
      <c r="A901" s="13"/>
      <c r="B901" s="32"/>
      <c r="C901" s="32"/>
      <c r="D901" s="32"/>
      <c r="E901" s="1037"/>
      <c r="F901" s="13"/>
    </row>
    <row r="902" spans="1:6" ht="15.75">
      <c r="A902" s="658"/>
      <c r="B902" s="1042"/>
      <c r="C902" s="1043"/>
      <c r="D902" s="1043"/>
      <c r="E902" s="1043"/>
      <c r="F902" s="1043"/>
    </row>
    <row r="903" spans="1:6">
      <c r="A903" s="1044"/>
      <c r="B903" s="1045"/>
      <c r="C903" s="1046"/>
      <c r="D903" s="1046"/>
      <c r="E903" s="1046"/>
      <c r="F903" s="1047"/>
    </row>
    <row r="904" spans="1:6">
      <c r="A904" s="342"/>
      <c r="B904" s="39"/>
      <c r="C904" s="26"/>
      <c r="D904" s="26"/>
      <c r="E904" s="26"/>
      <c r="F904" s="32"/>
    </row>
    <row r="905" spans="1:6">
      <c r="A905" s="342"/>
      <c r="B905" s="32"/>
      <c r="C905" s="26"/>
      <c r="D905" s="26"/>
      <c r="E905" s="26"/>
      <c r="F905" s="26"/>
    </row>
    <row r="906" spans="1:6">
      <c r="A906" s="342"/>
      <c r="B906" s="32"/>
      <c r="C906" s="26"/>
      <c r="D906" s="26"/>
      <c r="E906" s="26"/>
      <c r="F906" s="26"/>
    </row>
    <row r="907" spans="1:6">
      <c r="A907" s="342"/>
      <c r="B907" s="32"/>
      <c r="C907" s="26"/>
      <c r="D907" s="26"/>
      <c r="E907" s="26"/>
      <c r="F907" s="26"/>
    </row>
    <row r="908" spans="1:6">
      <c r="A908" s="342"/>
      <c r="B908" s="32"/>
      <c r="C908" s="26"/>
      <c r="D908" s="26"/>
      <c r="E908" s="26"/>
      <c r="F908" s="26"/>
    </row>
    <row r="909" spans="1:6">
      <c r="A909" s="342"/>
      <c r="B909" s="32"/>
      <c r="C909" s="26"/>
      <c r="D909" s="26"/>
      <c r="E909" s="26"/>
      <c r="F909" s="26"/>
    </row>
    <row r="910" spans="1:6">
      <c r="A910" s="342"/>
      <c r="B910" s="32"/>
      <c r="C910" s="26"/>
      <c r="D910" s="26"/>
      <c r="E910" s="26"/>
      <c r="F910" s="26"/>
    </row>
    <row r="911" spans="1:6">
      <c r="A911" s="342"/>
      <c r="B911" s="32"/>
      <c r="C911" s="26"/>
      <c r="D911" s="26"/>
      <c r="E911" s="26"/>
      <c r="F911" s="26"/>
    </row>
    <row r="912" spans="1:6">
      <c r="A912" s="342"/>
      <c r="B912" s="32"/>
      <c r="C912" s="26"/>
      <c r="D912" s="26"/>
      <c r="E912" s="26"/>
      <c r="F912" s="26"/>
    </row>
    <row r="913" spans="1:6">
      <c r="A913" s="342"/>
      <c r="B913" s="32"/>
      <c r="C913" s="26"/>
      <c r="D913" s="26"/>
      <c r="E913" s="26"/>
      <c r="F913" s="26"/>
    </row>
    <row r="914" spans="1:6">
      <c r="A914" s="342"/>
      <c r="B914" s="846"/>
      <c r="C914" s="26"/>
      <c r="D914" s="26"/>
      <c r="E914" s="26"/>
      <c r="F914" s="26"/>
    </row>
    <row r="915" spans="1:6">
      <c r="A915" s="342"/>
      <c r="B915" s="32"/>
      <c r="C915" s="26"/>
      <c r="D915" s="26"/>
      <c r="E915" s="26"/>
      <c r="F915" s="26"/>
    </row>
    <row r="916" spans="1:6">
      <c r="A916" s="342"/>
      <c r="B916" s="32"/>
      <c r="C916" s="704"/>
      <c r="D916" s="704"/>
      <c r="E916" s="26"/>
      <c r="F916" s="26"/>
    </row>
    <row r="917" spans="1:6">
      <c r="A917" s="342"/>
      <c r="B917" s="32"/>
      <c r="C917" s="704"/>
      <c r="D917" s="704"/>
      <c r="E917" s="26"/>
      <c r="F917" s="26"/>
    </row>
    <row r="918" spans="1:6">
      <c r="A918" s="342"/>
      <c r="B918" s="32"/>
      <c r="C918" s="26"/>
      <c r="D918" s="26"/>
      <c r="E918" s="26"/>
      <c r="F918" s="26"/>
    </row>
    <row r="919" spans="1:6">
      <c r="A919" s="342"/>
      <c r="B919" s="39"/>
      <c r="C919" s="26"/>
      <c r="D919" s="26"/>
      <c r="E919" s="26"/>
      <c r="F919" s="26"/>
    </row>
    <row r="920" spans="1:6">
      <c r="A920" s="342"/>
      <c r="B920" s="39"/>
      <c r="C920" s="26"/>
      <c r="D920" s="26"/>
      <c r="E920" s="26"/>
      <c r="F920" s="26"/>
    </row>
    <row r="921" spans="1:6">
      <c r="A921" s="342"/>
      <c r="B921" s="39"/>
      <c r="C921" s="26"/>
      <c r="D921" s="26"/>
      <c r="E921" s="26"/>
      <c r="F921" s="32"/>
    </row>
    <row r="922" spans="1:6">
      <c r="A922" s="342"/>
      <c r="B922" s="32"/>
      <c r="C922" s="26"/>
      <c r="D922" s="26"/>
      <c r="E922" s="26"/>
      <c r="F922" s="26"/>
    </row>
    <row r="923" spans="1:6">
      <c r="A923" s="342"/>
      <c r="B923" s="32"/>
      <c r="C923" s="26"/>
      <c r="D923" s="26"/>
      <c r="E923" s="26"/>
      <c r="F923" s="26"/>
    </row>
    <row r="924" spans="1:6">
      <c r="A924" s="342"/>
      <c r="B924" s="32"/>
      <c r="C924" s="26"/>
      <c r="D924" s="26"/>
      <c r="E924" s="26"/>
      <c r="F924" s="26"/>
    </row>
    <row r="925" spans="1:6">
      <c r="A925" s="342"/>
      <c r="B925" s="846"/>
      <c r="C925" s="26"/>
      <c r="D925" s="26"/>
      <c r="E925" s="26"/>
      <c r="F925" s="26"/>
    </row>
    <row r="926" spans="1:6">
      <c r="A926" s="342"/>
      <c r="B926" s="846"/>
      <c r="C926" s="26"/>
      <c r="D926" s="26"/>
      <c r="E926" s="26"/>
      <c r="F926" s="26"/>
    </row>
    <row r="927" spans="1:6">
      <c r="A927" s="342"/>
      <c r="B927" s="846"/>
      <c r="C927" s="26"/>
      <c r="D927" s="26"/>
      <c r="E927" s="26"/>
      <c r="F927" s="26"/>
    </row>
    <row r="928" spans="1:6">
      <c r="A928" s="342"/>
      <c r="B928" s="846"/>
      <c r="C928" s="26"/>
      <c r="D928" s="26"/>
      <c r="E928" s="26"/>
      <c r="F928" s="26"/>
    </row>
    <row r="929" spans="1:6">
      <c r="A929" s="342"/>
      <c r="B929" s="32"/>
      <c r="C929" s="26"/>
      <c r="D929" s="26"/>
      <c r="E929" s="26"/>
      <c r="F929" s="26"/>
    </row>
    <row r="930" spans="1:6">
      <c r="A930" s="342"/>
      <c r="B930" s="32"/>
      <c r="C930" s="26"/>
      <c r="D930" s="26"/>
      <c r="E930" s="26"/>
      <c r="F930" s="26"/>
    </row>
    <row r="931" spans="1:6">
      <c r="A931" s="342"/>
      <c r="B931" s="32"/>
      <c r="C931" s="26"/>
      <c r="D931" s="26"/>
      <c r="E931" s="26"/>
      <c r="F931" s="26"/>
    </row>
    <row r="932" spans="1:6">
      <c r="A932" s="342"/>
      <c r="B932" s="32"/>
      <c r="C932" s="26"/>
      <c r="D932" s="26"/>
      <c r="E932" s="26"/>
      <c r="F932" s="26"/>
    </row>
    <row r="933" spans="1:6">
      <c r="A933" s="342"/>
      <c r="B933" s="32"/>
      <c r="C933" s="704"/>
      <c r="D933" s="704"/>
      <c r="E933" s="704"/>
      <c r="F933" s="704"/>
    </row>
    <row r="934" spans="1:6">
      <c r="A934" s="342"/>
      <c r="B934" s="39"/>
      <c r="C934" s="26"/>
      <c r="D934" s="26"/>
      <c r="E934" s="26"/>
      <c r="F934" s="26"/>
    </row>
    <row r="935" spans="1:6">
      <c r="A935" s="342"/>
      <c r="B935" s="730"/>
      <c r="C935" s="704"/>
      <c r="D935" s="704"/>
      <c r="E935" s="704"/>
      <c r="F935" s="704"/>
    </row>
    <row r="936" spans="1:6">
      <c r="A936" s="342"/>
      <c r="B936" s="730"/>
      <c r="C936" s="704"/>
      <c r="D936" s="704"/>
      <c r="E936" s="704"/>
      <c r="F936" s="704"/>
    </row>
    <row r="937" spans="1:6">
      <c r="A937" s="342"/>
      <c r="B937" s="39"/>
      <c r="C937" s="264"/>
      <c r="D937" s="26"/>
      <c r="E937" s="26"/>
      <c r="F937" s="32"/>
    </row>
    <row r="938" spans="1:6">
      <c r="A938" s="342"/>
      <c r="B938" s="32"/>
      <c r="C938" s="264"/>
      <c r="D938" s="26"/>
      <c r="E938" s="26"/>
      <c r="F938" s="26"/>
    </row>
    <row r="939" spans="1:6">
      <c r="A939" s="342"/>
      <c r="B939" s="32"/>
      <c r="C939" s="264"/>
      <c r="D939" s="26"/>
      <c r="E939" s="26"/>
      <c r="F939" s="26"/>
    </row>
    <row r="940" spans="1:6">
      <c r="A940" s="342"/>
      <c r="B940" s="32"/>
      <c r="C940" s="264"/>
      <c r="D940" s="26"/>
      <c r="E940" s="26"/>
      <c r="F940" s="26"/>
    </row>
    <row r="941" spans="1:6">
      <c r="A941" s="342"/>
      <c r="B941" s="32"/>
      <c r="C941" s="264"/>
      <c r="D941" s="26"/>
      <c r="E941" s="26"/>
      <c r="F941" s="26"/>
    </row>
    <row r="942" spans="1:6">
      <c r="A942" s="342"/>
      <c r="B942" s="1048"/>
      <c r="C942" s="264"/>
      <c r="D942" s="26"/>
      <c r="E942" s="26"/>
      <c r="F942" s="26"/>
    </row>
    <row r="943" spans="1:6">
      <c r="A943" s="342"/>
      <c r="B943" s="1048"/>
      <c r="C943" s="264"/>
      <c r="D943" s="26"/>
      <c r="E943" s="26"/>
      <c r="F943" s="26"/>
    </row>
    <row r="944" spans="1:6">
      <c r="A944" s="342"/>
      <c r="B944" s="727"/>
      <c r="C944" s="264"/>
      <c r="D944" s="26"/>
      <c r="E944" s="26"/>
      <c r="F944" s="26"/>
    </row>
    <row r="945" spans="1:7">
      <c r="A945" s="342"/>
      <c r="B945" s="727"/>
      <c r="C945" s="264"/>
      <c r="D945" s="26"/>
      <c r="E945" s="26"/>
      <c r="F945" s="26"/>
    </row>
    <row r="946" spans="1:7">
      <c r="A946" s="342"/>
      <c r="B946" s="727"/>
      <c r="C946" s="264"/>
      <c r="D946" s="26"/>
      <c r="E946" s="26"/>
      <c r="F946" s="26"/>
    </row>
    <row r="947" spans="1:7">
      <c r="A947" s="342"/>
      <c r="B947" s="39"/>
      <c r="C947" s="264"/>
      <c r="D947" s="264"/>
      <c r="E947" s="264"/>
      <c r="F947" s="264"/>
    </row>
    <row r="948" spans="1:7">
      <c r="A948" s="342"/>
      <c r="B948" s="39"/>
      <c r="C948" s="264"/>
      <c r="D948" s="26"/>
      <c r="E948" s="26"/>
      <c r="F948" s="32"/>
    </row>
    <row r="949" spans="1:7">
      <c r="A949" s="342"/>
      <c r="B949" s="703"/>
      <c r="C949" s="611"/>
      <c r="D949" s="611"/>
      <c r="E949" s="611"/>
      <c r="F949" s="611"/>
      <c r="G949" s="13"/>
    </row>
    <row r="950" spans="1:7" s="13" customFormat="1">
      <c r="A950" s="342"/>
      <c r="B950" s="703"/>
      <c r="C950" s="611"/>
      <c r="D950" s="611"/>
      <c r="E950" s="611"/>
      <c r="F950" s="611"/>
    </row>
    <row r="951" spans="1:7">
      <c r="G951" s="13"/>
    </row>
    <row r="952" spans="1:7">
      <c r="A952" s="1052"/>
      <c r="B952" s="1052"/>
      <c r="C952" s="1052"/>
      <c r="D952" s="1052"/>
      <c r="E952" s="1052"/>
    </row>
    <row r="953" spans="1:7">
      <c r="A953" s="334"/>
      <c r="B953" s="334"/>
      <c r="C953" s="334"/>
      <c r="D953" s="334"/>
      <c r="E953" s="334"/>
    </row>
    <row r="954" spans="1:7" ht="14.25">
      <c r="A954" s="1118"/>
      <c r="B954" s="1119"/>
      <c r="C954" s="1119"/>
      <c r="D954" s="1119"/>
      <c r="E954" s="1119"/>
      <c r="F954" s="1119"/>
    </row>
    <row r="955" spans="1:7" ht="15.75">
      <c r="B955" s="18"/>
      <c r="C955" s="18"/>
      <c r="D955" s="18"/>
      <c r="E955" s="18"/>
    </row>
    <row r="956" spans="1:7" ht="15.75">
      <c r="B956" s="18"/>
      <c r="C956" s="18"/>
      <c r="D956" s="18"/>
      <c r="E956" s="18"/>
    </row>
    <row r="957" spans="1:7">
      <c r="B957" s="1"/>
      <c r="C957" s="1"/>
      <c r="D957" s="1"/>
      <c r="E957" s="19"/>
    </row>
    <row r="958" spans="1:7" ht="15.75">
      <c r="A958" s="658"/>
      <c r="B958" s="1042"/>
      <c r="C958" s="1043"/>
      <c r="D958" s="1043"/>
      <c r="E958" s="1043"/>
      <c r="F958" s="1043"/>
    </row>
    <row r="959" spans="1:7">
      <c r="A959" s="1044"/>
      <c r="B959" s="1045"/>
      <c r="C959" s="1046"/>
      <c r="D959" s="1046"/>
      <c r="E959" s="1046"/>
      <c r="F959" s="1047"/>
    </row>
    <row r="960" spans="1:7">
      <c r="A960" s="342"/>
      <c r="B960" s="39"/>
      <c r="C960" s="26"/>
      <c r="D960" s="26"/>
      <c r="E960" s="26"/>
      <c r="F960" s="32"/>
    </row>
    <row r="961" spans="1:7">
      <c r="A961" s="342"/>
      <c r="B961" s="32"/>
      <c r="C961" s="26"/>
      <c r="D961" s="26"/>
      <c r="E961" s="26"/>
      <c r="F961" s="26"/>
    </row>
    <row r="962" spans="1:7">
      <c r="A962" s="342"/>
      <c r="B962" s="32"/>
      <c r="C962" s="26"/>
      <c r="D962" s="26"/>
      <c r="E962" s="26"/>
      <c r="F962" s="26"/>
    </row>
    <row r="963" spans="1:7">
      <c r="A963" s="342"/>
      <c r="B963" s="32"/>
      <c r="C963" s="26"/>
      <c r="D963" s="26"/>
      <c r="E963" s="26"/>
      <c r="F963" s="26"/>
    </row>
    <row r="964" spans="1:7">
      <c r="A964" s="342"/>
      <c r="B964" s="32"/>
      <c r="C964" s="26"/>
      <c r="D964" s="26"/>
      <c r="E964" s="26"/>
      <c r="F964" s="26"/>
    </row>
    <row r="965" spans="1:7">
      <c r="A965" s="342"/>
      <c r="B965" s="32"/>
      <c r="C965" s="26"/>
      <c r="D965" s="26"/>
      <c r="E965" s="26"/>
      <c r="F965" s="26"/>
    </row>
    <row r="966" spans="1:7">
      <c r="A966" s="342"/>
      <c r="B966" s="32"/>
      <c r="C966" s="26"/>
      <c r="D966" s="26"/>
      <c r="E966" s="26"/>
      <c r="F966" s="26"/>
      <c r="G966" s="13"/>
    </row>
    <row r="967" spans="1:7">
      <c r="A967" s="342"/>
      <c r="B967" s="32"/>
      <c r="C967" s="26"/>
      <c r="D967" s="26"/>
      <c r="E967" s="26"/>
      <c r="F967" s="26"/>
    </row>
    <row r="968" spans="1:7">
      <c r="A968" s="342"/>
      <c r="B968" s="32"/>
      <c r="C968" s="26"/>
      <c r="D968" s="26"/>
      <c r="E968" s="26"/>
      <c r="F968" s="26"/>
    </row>
    <row r="969" spans="1:7">
      <c r="A969" s="342"/>
      <c r="B969" s="32"/>
      <c r="C969" s="26"/>
      <c r="D969" s="26"/>
      <c r="E969" s="26"/>
      <c r="F969" s="26"/>
    </row>
    <row r="970" spans="1:7">
      <c r="A970" s="342"/>
      <c r="B970" s="846"/>
      <c r="C970" s="26"/>
      <c r="D970" s="26"/>
      <c r="E970" s="26"/>
      <c r="F970" s="26"/>
    </row>
    <row r="971" spans="1:7">
      <c r="A971" s="342"/>
      <c r="B971" s="32"/>
      <c r="C971" s="26"/>
      <c r="D971" s="26"/>
      <c r="E971" s="26"/>
      <c r="F971" s="26"/>
    </row>
    <row r="972" spans="1:7">
      <c r="A972" s="342"/>
      <c r="B972" s="32"/>
      <c r="C972" s="704"/>
      <c r="D972" s="704"/>
      <c r="E972" s="26"/>
      <c r="F972" s="26"/>
    </row>
    <row r="973" spans="1:7">
      <c r="A973" s="342"/>
      <c r="B973" s="32"/>
      <c r="C973" s="704"/>
      <c r="D973" s="704"/>
      <c r="E973" s="26"/>
      <c r="F973" s="26"/>
    </row>
    <row r="974" spans="1:7">
      <c r="A974" s="342"/>
      <c r="B974" s="32"/>
      <c r="C974" s="26"/>
      <c r="D974" s="26"/>
      <c r="E974" s="26"/>
      <c r="F974" s="26"/>
    </row>
    <row r="975" spans="1:7">
      <c r="A975" s="342"/>
      <c r="B975" s="39"/>
      <c r="C975" s="26"/>
      <c r="D975" s="26"/>
      <c r="E975" s="26"/>
      <c r="F975" s="26"/>
    </row>
    <row r="976" spans="1:7">
      <c r="A976" s="342"/>
      <c r="B976" s="39"/>
      <c r="C976" s="26"/>
      <c r="D976" s="26"/>
      <c r="E976" s="26"/>
      <c r="F976" s="26"/>
    </row>
    <row r="977" spans="1:6">
      <c r="A977" s="342"/>
      <c r="B977" s="39"/>
      <c r="C977" s="26"/>
      <c r="D977" s="26"/>
      <c r="E977" s="26"/>
      <c r="F977" s="32"/>
    </row>
    <row r="978" spans="1:6">
      <c r="A978" s="342"/>
      <c r="B978" s="32"/>
      <c r="C978" s="26"/>
      <c r="D978" s="26"/>
      <c r="E978" s="26"/>
      <c r="F978" s="26"/>
    </row>
    <row r="979" spans="1:6">
      <c r="A979" s="342"/>
      <c r="B979" s="32"/>
      <c r="C979" s="26"/>
      <c r="D979" s="26"/>
      <c r="E979" s="26"/>
      <c r="F979" s="26"/>
    </row>
    <row r="980" spans="1:6">
      <c r="A980" s="342"/>
      <c r="B980" s="32"/>
      <c r="C980" s="26"/>
      <c r="D980" s="26"/>
      <c r="E980" s="26"/>
      <c r="F980" s="26"/>
    </row>
    <row r="981" spans="1:6">
      <c r="A981" s="342"/>
      <c r="B981" s="846"/>
      <c r="C981" s="26"/>
      <c r="D981" s="26"/>
      <c r="E981" s="26"/>
      <c r="F981" s="26"/>
    </row>
    <row r="982" spans="1:6">
      <c r="A982" s="342"/>
      <c r="B982" s="846"/>
      <c r="C982" s="26"/>
      <c r="D982" s="26"/>
      <c r="E982" s="26"/>
      <c r="F982" s="26"/>
    </row>
    <row r="983" spans="1:6">
      <c r="A983" s="342"/>
      <c r="B983" s="846"/>
      <c r="C983" s="26"/>
      <c r="D983" s="26"/>
      <c r="E983" s="26"/>
      <c r="F983" s="26"/>
    </row>
    <row r="984" spans="1:6">
      <c r="A984" s="342"/>
      <c r="B984" s="846"/>
      <c r="C984" s="26"/>
      <c r="D984" s="26"/>
      <c r="E984" s="26"/>
      <c r="F984" s="26"/>
    </row>
    <row r="985" spans="1:6">
      <c r="A985" s="342"/>
      <c r="B985" s="32"/>
      <c r="C985" s="26"/>
      <c r="D985" s="26"/>
      <c r="E985" s="26"/>
      <c r="F985" s="26"/>
    </row>
    <row r="986" spans="1:6">
      <c r="A986" s="342"/>
      <c r="B986" s="32"/>
      <c r="C986" s="26"/>
      <c r="D986" s="26"/>
      <c r="E986" s="26"/>
      <c r="F986" s="26"/>
    </row>
    <row r="987" spans="1:6">
      <c r="A987" s="342"/>
      <c r="B987" s="32"/>
      <c r="C987" s="26"/>
      <c r="D987" s="26"/>
      <c r="E987" s="26"/>
      <c r="F987" s="26"/>
    </row>
    <row r="988" spans="1:6">
      <c r="A988" s="342"/>
      <c r="B988" s="32"/>
      <c r="C988" s="26"/>
      <c r="D988" s="26"/>
      <c r="E988" s="26"/>
      <c r="F988" s="26"/>
    </row>
    <row r="989" spans="1:6">
      <c r="A989" s="342"/>
      <c r="B989" s="32"/>
      <c r="C989" s="704"/>
      <c r="D989" s="704"/>
      <c r="E989" s="704"/>
      <c r="F989" s="704"/>
    </row>
    <row r="990" spans="1:6">
      <c r="A990" s="342"/>
      <c r="B990" s="39"/>
      <c r="C990" s="26"/>
      <c r="D990" s="26"/>
      <c r="E990" s="26"/>
      <c r="F990" s="26"/>
    </row>
    <row r="991" spans="1:6">
      <c r="A991" s="342"/>
      <c r="B991" s="730"/>
      <c r="C991" s="704"/>
      <c r="D991" s="704"/>
      <c r="E991" s="704"/>
      <c r="F991" s="704"/>
    </row>
    <row r="992" spans="1:6">
      <c r="A992" s="342"/>
      <c r="B992" s="730"/>
      <c r="C992" s="704"/>
      <c r="D992" s="704"/>
      <c r="E992" s="704"/>
      <c r="F992" s="704"/>
    </row>
    <row r="993" spans="1:6">
      <c r="A993" s="342"/>
      <c r="B993" s="39"/>
      <c r="C993" s="264"/>
      <c r="D993" s="26"/>
      <c r="E993" s="26"/>
      <c r="F993" s="32"/>
    </row>
    <row r="994" spans="1:6">
      <c r="A994" s="342"/>
      <c r="B994" s="32"/>
      <c r="C994" s="264"/>
      <c r="D994" s="26"/>
      <c r="E994" s="26"/>
      <c r="F994" s="26"/>
    </row>
    <row r="995" spans="1:6">
      <c r="A995" s="342"/>
      <c r="B995" s="32"/>
      <c r="C995" s="264"/>
      <c r="D995" s="26"/>
      <c r="E995" s="26"/>
      <c r="F995" s="26"/>
    </row>
    <row r="996" spans="1:6">
      <c r="A996" s="342"/>
      <c r="B996" s="32"/>
      <c r="C996" s="264"/>
      <c r="D996" s="26"/>
      <c r="E996" s="26"/>
      <c r="F996" s="26"/>
    </row>
    <row r="997" spans="1:6">
      <c r="A997" s="342"/>
      <c r="B997" s="32"/>
      <c r="C997" s="264"/>
      <c r="D997" s="26"/>
      <c r="E997" s="26"/>
      <c r="F997" s="26"/>
    </row>
    <row r="998" spans="1:6">
      <c r="A998" s="342"/>
      <c r="B998" s="1048"/>
      <c r="C998" s="264"/>
      <c r="D998" s="26"/>
      <c r="E998" s="26"/>
      <c r="F998" s="26"/>
    </row>
    <row r="999" spans="1:6">
      <c r="A999" s="342"/>
      <c r="B999" s="1048"/>
      <c r="C999" s="264"/>
      <c r="D999" s="26"/>
      <c r="E999" s="26"/>
      <c r="F999" s="26"/>
    </row>
    <row r="1000" spans="1:6">
      <c r="A1000" s="342"/>
      <c r="B1000" s="727"/>
      <c r="C1000" s="264"/>
      <c r="D1000" s="26"/>
      <c r="E1000" s="26"/>
      <c r="F1000" s="26"/>
    </row>
    <row r="1001" spans="1:6">
      <c r="A1001" s="342"/>
      <c r="B1001" s="727"/>
      <c r="C1001" s="264"/>
      <c r="D1001" s="26"/>
      <c r="E1001" s="26"/>
      <c r="F1001" s="26"/>
    </row>
    <row r="1002" spans="1:6">
      <c r="A1002" s="342"/>
      <c r="B1002" s="727"/>
      <c r="C1002" s="264"/>
      <c r="D1002" s="26"/>
      <c r="E1002" s="26"/>
      <c r="F1002" s="26"/>
    </row>
    <row r="1003" spans="1:6">
      <c r="A1003" s="342"/>
      <c r="B1003" s="39"/>
      <c r="C1003" s="264"/>
      <c r="D1003" s="264"/>
      <c r="E1003" s="264"/>
      <c r="F1003" s="264"/>
    </row>
    <row r="1004" spans="1:6">
      <c r="A1004" s="342"/>
      <c r="B1004" s="39"/>
      <c r="C1004" s="264"/>
      <c r="D1004" s="26"/>
      <c r="E1004" s="26"/>
      <c r="F1004" s="32"/>
    </row>
    <row r="1005" spans="1:6">
      <c r="A1005" s="342"/>
      <c r="B1005" s="703"/>
      <c r="C1005" s="611"/>
      <c r="D1005" s="611"/>
      <c r="E1005" s="611"/>
      <c r="F1005" s="611"/>
    </row>
    <row r="1006" spans="1:6">
      <c r="A1006" s="13"/>
      <c r="B1006" s="13"/>
      <c r="C1006" s="13"/>
      <c r="D1006" s="13"/>
      <c r="E1006" s="13"/>
      <c r="F1006" s="13"/>
    </row>
    <row r="1007" spans="1:6">
      <c r="A1007" s="13"/>
      <c r="B1007" s="13"/>
      <c r="C1007" s="13"/>
      <c r="D1007" s="13"/>
      <c r="E1007" s="13"/>
      <c r="F1007" s="13"/>
    </row>
    <row r="1008" spans="1:6">
      <c r="A1008" s="1120"/>
      <c r="B1008" s="1120"/>
      <c r="C1008" s="1120"/>
      <c r="D1008" s="1120"/>
      <c r="E1008" s="1120"/>
      <c r="F1008" s="13"/>
    </row>
    <row r="1009" spans="1:7">
      <c r="A1009" s="1041"/>
      <c r="B1009" s="1041"/>
      <c r="C1009" s="1041"/>
      <c r="D1009" s="1041"/>
      <c r="E1009" s="1041"/>
      <c r="F1009" s="13"/>
    </row>
    <row r="1010" spans="1:7" ht="14.25">
      <c r="A1010" s="1118"/>
      <c r="B1010" s="1121"/>
      <c r="C1010" s="1121"/>
      <c r="D1010" s="1121"/>
      <c r="E1010" s="1121"/>
      <c r="F1010" s="1121"/>
    </row>
    <row r="1011" spans="1:7" ht="15.75">
      <c r="A1011" s="13"/>
      <c r="B1011" s="1036"/>
      <c r="C1011" s="1036"/>
      <c r="D1011" s="1036"/>
      <c r="E1011" s="1036"/>
      <c r="F1011" s="13"/>
    </row>
    <row r="1012" spans="1:7" ht="15.75">
      <c r="A1012" s="13"/>
      <c r="B1012" s="1036"/>
      <c r="C1012" s="1036"/>
      <c r="D1012" s="1036"/>
      <c r="E1012" s="1036"/>
      <c r="F1012" s="13"/>
    </row>
    <row r="1013" spans="1:7">
      <c r="A1013" s="13"/>
      <c r="B1013" s="32"/>
      <c r="C1013" s="32"/>
      <c r="D1013" s="32"/>
      <c r="E1013" s="1037"/>
      <c r="F1013" s="13"/>
    </row>
    <row r="1014" spans="1:7" ht="15.75">
      <c r="A1014" s="658"/>
      <c r="B1014" s="1042"/>
      <c r="C1014" s="1043"/>
      <c r="D1014" s="1043"/>
      <c r="E1014" s="1043"/>
      <c r="F1014" s="1043"/>
    </row>
    <row r="1015" spans="1:7">
      <c r="A1015" s="1044"/>
      <c r="B1015" s="1045"/>
      <c r="C1015" s="1046"/>
      <c r="D1015" s="1046"/>
      <c r="E1015" s="1046"/>
      <c r="F1015" s="1047"/>
    </row>
    <row r="1016" spans="1:7">
      <c r="A1016" s="342"/>
      <c r="B1016" s="39"/>
      <c r="C1016" s="26"/>
      <c r="D1016" s="26"/>
      <c r="E1016" s="26"/>
      <c r="F1016" s="32"/>
    </row>
    <row r="1017" spans="1:7">
      <c r="A1017" s="342"/>
      <c r="B1017" s="32"/>
      <c r="C1017" s="26"/>
      <c r="D1017" s="26"/>
      <c r="E1017" s="26"/>
      <c r="F1017" s="26"/>
    </row>
    <row r="1018" spans="1:7">
      <c r="A1018" s="342"/>
      <c r="B1018" s="32"/>
      <c r="C1018" s="26"/>
      <c r="D1018" s="26"/>
      <c r="E1018" s="26"/>
      <c r="F1018" s="26"/>
    </row>
    <row r="1019" spans="1:7">
      <c r="A1019" s="342"/>
      <c r="B1019" s="32"/>
      <c r="C1019" s="26"/>
      <c r="D1019" s="26"/>
      <c r="E1019" s="26"/>
      <c r="F1019" s="26"/>
    </row>
    <row r="1020" spans="1:7">
      <c r="A1020" s="342"/>
      <c r="B1020" s="32"/>
      <c r="C1020" s="26"/>
      <c r="D1020" s="26"/>
      <c r="E1020" s="26"/>
      <c r="F1020" s="26"/>
    </row>
    <row r="1021" spans="1:7">
      <c r="A1021" s="342"/>
      <c r="B1021" s="32"/>
      <c r="C1021" s="26"/>
      <c r="D1021" s="26"/>
      <c r="E1021" s="26"/>
      <c r="F1021" s="26"/>
    </row>
    <row r="1022" spans="1:7">
      <c r="A1022" s="342"/>
      <c r="B1022" s="32"/>
      <c r="C1022" s="26"/>
      <c r="D1022" s="26"/>
      <c r="E1022" s="26"/>
      <c r="F1022" s="26"/>
      <c r="G1022" s="13"/>
    </row>
    <row r="1023" spans="1:7">
      <c r="A1023" s="342"/>
      <c r="B1023" s="32"/>
      <c r="C1023" s="26"/>
      <c r="D1023" s="26"/>
      <c r="E1023" s="26"/>
      <c r="F1023" s="26"/>
    </row>
    <row r="1024" spans="1:7">
      <c r="A1024" s="342"/>
      <c r="B1024" s="32"/>
      <c r="C1024" s="26"/>
      <c r="D1024" s="26"/>
      <c r="E1024" s="26"/>
      <c r="F1024" s="26"/>
    </row>
    <row r="1025" spans="1:6">
      <c r="A1025" s="342"/>
      <c r="B1025" s="32"/>
      <c r="C1025" s="26"/>
      <c r="D1025" s="26"/>
      <c r="E1025" s="26"/>
      <c r="F1025" s="26"/>
    </row>
    <row r="1026" spans="1:6">
      <c r="A1026" s="342"/>
      <c r="B1026" s="846"/>
      <c r="C1026" s="26"/>
      <c r="D1026" s="26"/>
      <c r="E1026" s="26"/>
      <c r="F1026" s="26"/>
    </row>
    <row r="1027" spans="1:6">
      <c r="A1027" s="342"/>
      <c r="B1027" s="32"/>
      <c r="C1027" s="26"/>
      <c r="D1027" s="26"/>
      <c r="E1027" s="26"/>
      <c r="F1027" s="26"/>
    </row>
    <row r="1028" spans="1:6">
      <c r="A1028" s="342"/>
      <c r="B1028" s="32"/>
      <c r="C1028" s="704"/>
      <c r="D1028" s="704"/>
      <c r="E1028" s="26"/>
      <c r="F1028" s="26"/>
    </row>
    <row r="1029" spans="1:6">
      <c r="A1029" s="342"/>
      <c r="B1029" s="32"/>
      <c r="C1029" s="704"/>
      <c r="D1029" s="704"/>
      <c r="E1029" s="26"/>
      <c r="F1029" s="26"/>
    </row>
    <row r="1030" spans="1:6">
      <c r="A1030" s="342"/>
      <c r="B1030" s="32"/>
      <c r="C1030" s="26"/>
      <c r="D1030" s="26"/>
      <c r="E1030" s="26"/>
      <c r="F1030" s="26"/>
    </row>
    <row r="1031" spans="1:6">
      <c r="A1031" s="342"/>
      <c r="B1031" s="39"/>
      <c r="C1031" s="26"/>
      <c r="D1031" s="26"/>
      <c r="E1031" s="26"/>
      <c r="F1031" s="26"/>
    </row>
    <row r="1032" spans="1:6">
      <c r="A1032" s="342"/>
      <c r="B1032" s="39"/>
      <c r="C1032" s="26"/>
      <c r="D1032" s="26"/>
      <c r="E1032" s="26"/>
      <c r="F1032" s="26"/>
    </row>
    <row r="1033" spans="1:6">
      <c r="A1033" s="342"/>
      <c r="B1033" s="39"/>
      <c r="C1033" s="26"/>
      <c r="D1033" s="26"/>
      <c r="E1033" s="26"/>
      <c r="F1033" s="32"/>
    </row>
    <row r="1034" spans="1:6">
      <c r="A1034" s="342"/>
      <c r="B1034" s="32"/>
      <c r="C1034" s="26"/>
      <c r="D1034" s="26"/>
      <c r="E1034" s="26"/>
      <c r="F1034" s="26"/>
    </row>
    <row r="1035" spans="1:6">
      <c r="A1035" s="342"/>
      <c r="B1035" s="32"/>
      <c r="C1035" s="26"/>
      <c r="D1035" s="26"/>
      <c r="E1035" s="26"/>
      <c r="F1035" s="26"/>
    </row>
    <row r="1036" spans="1:6">
      <c r="A1036" s="342"/>
      <c r="B1036" s="32"/>
      <c r="C1036" s="26"/>
      <c r="D1036" s="26"/>
      <c r="E1036" s="26"/>
      <c r="F1036" s="26"/>
    </row>
    <row r="1037" spans="1:6">
      <c r="A1037" s="342"/>
      <c r="B1037" s="846"/>
      <c r="C1037" s="26"/>
      <c r="D1037" s="26"/>
      <c r="E1037" s="26"/>
      <c r="F1037" s="26"/>
    </row>
    <row r="1038" spans="1:6">
      <c r="A1038" s="342"/>
      <c r="B1038" s="846"/>
      <c r="C1038" s="26"/>
      <c r="D1038" s="26"/>
      <c r="E1038" s="26"/>
      <c r="F1038" s="26"/>
    </row>
    <row r="1039" spans="1:6">
      <c r="A1039" s="342"/>
      <c r="B1039" s="846"/>
      <c r="C1039" s="26"/>
      <c r="D1039" s="26"/>
      <c r="E1039" s="26"/>
      <c r="F1039" s="26"/>
    </row>
    <row r="1040" spans="1:6">
      <c r="A1040" s="342"/>
      <c r="B1040" s="846"/>
      <c r="C1040" s="26"/>
      <c r="D1040" s="26"/>
      <c r="E1040" s="26"/>
      <c r="F1040" s="26"/>
    </row>
    <row r="1041" spans="1:6">
      <c r="A1041" s="342"/>
      <c r="B1041" s="32"/>
      <c r="C1041" s="26"/>
      <c r="D1041" s="26"/>
      <c r="E1041" s="26"/>
      <c r="F1041" s="26"/>
    </row>
    <row r="1042" spans="1:6">
      <c r="A1042" s="342"/>
      <c r="B1042" s="32"/>
      <c r="C1042" s="26"/>
      <c r="D1042" s="26"/>
      <c r="E1042" s="26"/>
      <c r="F1042" s="26"/>
    </row>
    <row r="1043" spans="1:6">
      <c r="A1043" s="342"/>
      <c r="B1043" s="32"/>
      <c r="C1043" s="26"/>
      <c r="D1043" s="26"/>
      <c r="E1043" s="26"/>
      <c r="F1043" s="26"/>
    </row>
    <row r="1044" spans="1:6">
      <c r="A1044" s="342"/>
      <c r="B1044" s="32"/>
      <c r="C1044" s="26"/>
      <c r="D1044" s="26"/>
      <c r="E1044" s="26"/>
      <c r="F1044" s="26"/>
    </row>
    <row r="1045" spans="1:6">
      <c r="A1045" s="342"/>
      <c r="B1045" s="32"/>
      <c r="C1045" s="704"/>
      <c r="D1045" s="704"/>
      <c r="E1045" s="704"/>
      <c r="F1045" s="704"/>
    </row>
    <row r="1046" spans="1:6">
      <c r="A1046" s="342"/>
      <c r="B1046" s="39"/>
      <c r="C1046" s="26"/>
      <c r="D1046" s="26"/>
      <c r="E1046" s="26"/>
      <c r="F1046" s="26"/>
    </row>
    <row r="1047" spans="1:6">
      <c r="A1047" s="342"/>
      <c r="B1047" s="730"/>
      <c r="C1047" s="704"/>
      <c r="D1047" s="704"/>
      <c r="E1047" s="704"/>
      <c r="F1047" s="704"/>
    </row>
    <row r="1048" spans="1:6">
      <c r="A1048" s="342"/>
      <c r="B1048" s="730"/>
      <c r="C1048" s="704"/>
      <c r="D1048" s="704"/>
      <c r="E1048" s="704"/>
      <c r="F1048" s="704"/>
    </row>
    <row r="1049" spans="1:6">
      <c r="A1049" s="342"/>
      <c r="B1049" s="39"/>
      <c r="C1049" s="264"/>
      <c r="D1049" s="26"/>
      <c r="E1049" s="26"/>
      <c r="F1049" s="32"/>
    </row>
    <row r="1050" spans="1:6">
      <c r="A1050" s="342"/>
      <c r="B1050" s="32"/>
      <c r="C1050" s="264"/>
      <c r="D1050" s="26"/>
      <c r="E1050" s="26"/>
      <c r="F1050" s="26"/>
    </row>
    <row r="1051" spans="1:6">
      <c r="A1051" s="342"/>
      <c r="B1051" s="32"/>
      <c r="C1051" s="264"/>
      <c r="D1051" s="26"/>
      <c r="E1051" s="26"/>
      <c r="F1051" s="26"/>
    </row>
    <row r="1052" spans="1:6">
      <c r="A1052" s="342"/>
      <c r="B1052" s="32"/>
      <c r="C1052" s="264"/>
      <c r="D1052" s="26"/>
      <c r="E1052" s="26"/>
      <c r="F1052" s="26"/>
    </row>
    <row r="1053" spans="1:6">
      <c r="A1053" s="342"/>
      <c r="B1053" s="32"/>
      <c r="C1053" s="264"/>
      <c r="D1053" s="26"/>
      <c r="E1053" s="26"/>
      <c r="F1053" s="26"/>
    </row>
    <row r="1054" spans="1:6">
      <c r="A1054" s="342"/>
      <c r="B1054" s="1048"/>
      <c r="C1054" s="264"/>
      <c r="D1054" s="26"/>
      <c r="E1054" s="26"/>
      <c r="F1054" s="26"/>
    </row>
    <row r="1055" spans="1:6">
      <c r="A1055" s="342"/>
      <c r="B1055" s="1048"/>
      <c r="C1055" s="264"/>
      <c r="D1055" s="26"/>
      <c r="E1055" s="26"/>
      <c r="F1055" s="26"/>
    </row>
    <row r="1056" spans="1:6">
      <c r="A1056" s="342"/>
      <c r="B1056" s="727"/>
      <c r="C1056" s="264"/>
      <c r="D1056" s="26"/>
      <c r="E1056" s="26"/>
      <c r="F1056" s="26"/>
    </row>
    <row r="1057" spans="1:6">
      <c r="A1057" s="342"/>
      <c r="B1057" s="727"/>
      <c r="C1057" s="264"/>
      <c r="D1057" s="26"/>
      <c r="E1057" s="26"/>
      <c r="F1057" s="26"/>
    </row>
    <row r="1058" spans="1:6">
      <c r="A1058" s="342"/>
      <c r="B1058" s="727"/>
      <c r="C1058" s="264"/>
      <c r="D1058" s="26"/>
      <c r="E1058" s="26"/>
      <c r="F1058" s="26"/>
    </row>
    <row r="1059" spans="1:6">
      <c r="A1059" s="342"/>
      <c r="B1059" s="39"/>
      <c r="C1059" s="264"/>
      <c r="D1059" s="264"/>
      <c r="E1059" s="264"/>
      <c r="F1059" s="264"/>
    </row>
    <row r="1060" spans="1:6">
      <c r="A1060" s="342"/>
      <c r="B1060" s="39"/>
      <c r="C1060" s="264"/>
      <c r="D1060" s="26"/>
      <c r="E1060" s="26"/>
      <c r="F1060" s="32"/>
    </row>
    <row r="1061" spans="1:6">
      <c r="A1061" s="342"/>
      <c r="B1061" s="703"/>
      <c r="C1061" s="611"/>
      <c r="D1061" s="611"/>
      <c r="E1061" s="611"/>
      <c r="F1061" s="611"/>
    </row>
    <row r="1062" spans="1:6">
      <c r="A1062" s="13"/>
      <c r="B1062" s="13"/>
      <c r="C1062" s="13"/>
      <c r="D1062" s="13"/>
      <c r="E1062" s="13"/>
      <c r="F1062" s="13"/>
    </row>
    <row r="1063" spans="1:6">
      <c r="A1063" s="13"/>
      <c r="B1063" s="13"/>
      <c r="C1063" s="13"/>
      <c r="D1063" s="13"/>
      <c r="E1063" s="13"/>
      <c r="F1063" s="13"/>
    </row>
    <row r="1064" spans="1:6">
      <c r="A1064" s="1120"/>
      <c r="B1064" s="1120"/>
      <c r="C1064" s="1120"/>
      <c r="D1064" s="1120"/>
      <c r="E1064" s="1120"/>
      <c r="F1064" s="13"/>
    </row>
    <row r="1065" spans="1:6">
      <c r="A1065" s="1041"/>
      <c r="B1065" s="1041"/>
      <c r="C1065" s="1041"/>
      <c r="D1065" s="1041"/>
      <c r="E1065" s="1041"/>
      <c r="F1065" s="13"/>
    </row>
    <row r="1066" spans="1:6" ht="14.25">
      <c r="A1066" s="1118"/>
      <c r="B1066" s="1121"/>
      <c r="C1066" s="1121"/>
      <c r="D1066" s="1121"/>
      <c r="E1066" s="1121"/>
      <c r="F1066" s="1121"/>
    </row>
    <row r="1067" spans="1:6" ht="15.75">
      <c r="A1067" s="13"/>
      <c r="B1067" s="1036"/>
      <c r="C1067" s="1036"/>
      <c r="D1067" s="1036"/>
      <c r="E1067" s="1036"/>
      <c r="F1067" s="13"/>
    </row>
    <row r="1068" spans="1:6" ht="15.75">
      <c r="A1068" s="13"/>
      <c r="B1068" s="1036"/>
      <c r="C1068" s="1036"/>
      <c r="D1068" s="1036"/>
      <c r="E1068" s="1036"/>
      <c r="F1068" s="13"/>
    </row>
    <row r="1069" spans="1:6">
      <c r="A1069" s="13"/>
      <c r="B1069" s="32"/>
      <c r="C1069" s="32"/>
      <c r="D1069" s="32"/>
      <c r="E1069" s="1037"/>
      <c r="F1069" s="13"/>
    </row>
    <row r="1070" spans="1:6" ht="15.75">
      <c r="A1070" s="658"/>
      <c r="B1070" s="1042"/>
      <c r="C1070" s="1043"/>
      <c r="D1070" s="1043"/>
      <c r="E1070" s="1043"/>
      <c r="F1070" s="1043"/>
    </row>
    <row r="1071" spans="1:6">
      <c r="A1071" s="1044"/>
      <c r="B1071" s="1045"/>
      <c r="C1071" s="1046"/>
      <c r="D1071" s="1046"/>
      <c r="E1071" s="1046"/>
      <c r="F1071" s="1047"/>
    </row>
    <row r="1072" spans="1:6">
      <c r="A1072" s="342"/>
      <c r="B1072" s="39"/>
      <c r="C1072" s="26"/>
      <c r="D1072" s="26"/>
      <c r="E1072" s="26"/>
      <c r="F1072" s="32"/>
    </row>
    <row r="1073" spans="1:7">
      <c r="A1073" s="342"/>
      <c r="B1073" s="32"/>
      <c r="C1073" s="26"/>
      <c r="D1073" s="26"/>
      <c r="E1073" s="26"/>
      <c r="F1073" s="26"/>
    </row>
    <row r="1074" spans="1:7">
      <c r="A1074" s="342"/>
      <c r="B1074" s="32"/>
      <c r="C1074" s="26"/>
      <c r="D1074" s="26"/>
      <c r="E1074" s="26"/>
      <c r="F1074" s="26"/>
    </row>
    <row r="1075" spans="1:7">
      <c r="A1075" s="342"/>
      <c r="B1075" s="32"/>
      <c r="C1075" s="26"/>
      <c r="D1075" s="26"/>
      <c r="E1075" s="26"/>
      <c r="F1075" s="26"/>
    </row>
    <row r="1076" spans="1:7">
      <c r="A1076" s="342"/>
      <c r="B1076" s="32"/>
      <c r="C1076" s="26"/>
      <c r="D1076" s="26"/>
      <c r="E1076" s="26"/>
      <c r="F1076" s="26"/>
    </row>
    <row r="1077" spans="1:7">
      <c r="A1077" s="342"/>
      <c r="B1077" s="32"/>
      <c r="C1077" s="26"/>
      <c r="D1077" s="26"/>
      <c r="E1077" s="26"/>
      <c r="F1077" s="26"/>
    </row>
    <row r="1078" spans="1:7">
      <c r="A1078" s="342"/>
      <c r="B1078" s="32"/>
      <c r="C1078" s="26"/>
      <c r="D1078" s="26"/>
      <c r="E1078" s="26"/>
      <c r="F1078" s="26"/>
      <c r="G1078" s="13"/>
    </row>
    <row r="1079" spans="1:7">
      <c r="A1079" s="342"/>
      <c r="B1079" s="32"/>
      <c r="C1079" s="26"/>
      <c r="D1079" s="26"/>
      <c r="E1079" s="26"/>
      <c r="F1079" s="26"/>
    </row>
    <row r="1080" spans="1:7">
      <c r="A1080" s="342"/>
      <c r="B1080" s="32"/>
      <c r="C1080" s="26"/>
      <c r="D1080" s="26"/>
      <c r="E1080" s="26"/>
      <c r="F1080" s="26"/>
    </row>
    <row r="1081" spans="1:7">
      <c r="A1081" s="342"/>
      <c r="B1081" s="32"/>
      <c r="C1081" s="26"/>
      <c r="D1081" s="26"/>
      <c r="E1081" s="26"/>
      <c r="F1081" s="26"/>
    </row>
    <row r="1082" spans="1:7">
      <c r="A1082" s="342"/>
      <c r="B1082" s="846"/>
      <c r="C1082" s="26"/>
      <c r="D1082" s="26"/>
      <c r="E1082" s="26"/>
      <c r="F1082" s="26"/>
    </row>
    <row r="1083" spans="1:7">
      <c r="A1083" s="342"/>
      <c r="B1083" s="32"/>
      <c r="C1083" s="26"/>
      <c r="D1083" s="26"/>
      <c r="E1083" s="26"/>
      <c r="F1083" s="26"/>
    </row>
    <row r="1084" spans="1:7">
      <c r="A1084" s="342"/>
      <c r="B1084" s="32"/>
      <c r="C1084" s="704"/>
      <c r="D1084" s="704"/>
      <c r="E1084" s="26"/>
      <c r="F1084" s="26"/>
    </row>
    <row r="1085" spans="1:7">
      <c r="A1085" s="342"/>
      <c r="B1085" s="32"/>
      <c r="C1085" s="704"/>
      <c r="D1085" s="704"/>
      <c r="E1085" s="26"/>
      <c r="F1085" s="26"/>
    </row>
    <row r="1086" spans="1:7">
      <c r="A1086" s="342"/>
      <c r="B1086" s="32"/>
      <c r="C1086" s="26"/>
      <c r="D1086" s="26"/>
      <c r="E1086" s="26"/>
      <c r="F1086" s="26"/>
    </row>
    <row r="1087" spans="1:7">
      <c r="A1087" s="342"/>
      <c r="B1087" s="39"/>
      <c r="C1087" s="26"/>
      <c r="D1087" s="26"/>
      <c r="E1087" s="26"/>
      <c r="F1087" s="26"/>
    </row>
    <row r="1088" spans="1:7">
      <c r="A1088" s="342"/>
      <c r="B1088" s="39"/>
      <c r="C1088" s="26"/>
      <c r="D1088" s="26"/>
      <c r="E1088" s="26"/>
      <c r="F1088" s="26"/>
    </row>
    <row r="1089" spans="1:6">
      <c r="A1089" s="342"/>
      <c r="B1089" s="39"/>
      <c r="C1089" s="26"/>
      <c r="D1089" s="26"/>
      <c r="E1089" s="26"/>
      <c r="F1089" s="32"/>
    </row>
    <row r="1090" spans="1:6">
      <c r="A1090" s="342"/>
      <c r="B1090" s="32"/>
      <c r="C1090" s="26"/>
      <c r="D1090" s="26"/>
      <c r="E1090" s="26"/>
      <c r="F1090" s="26"/>
    </row>
    <row r="1091" spans="1:6">
      <c r="A1091" s="342"/>
      <c r="B1091" s="32"/>
      <c r="C1091" s="26"/>
      <c r="D1091" s="26"/>
      <c r="E1091" s="26"/>
      <c r="F1091" s="26"/>
    </row>
    <row r="1092" spans="1:6">
      <c r="A1092" s="342"/>
      <c r="B1092" s="32"/>
      <c r="C1092" s="26"/>
      <c r="D1092" s="26"/>
      <c r="E1092" s="26"/>
      <c r="F1092" s="26"/>
    </row>
    <row r="1093" spans="1:6">
      <c r="A1093" s="342"/>
      <c r="B1093" s="846"/>
      <c r="C1093" s="26"/>
      <c r="D1093" s="26"/>
      <c r="E1093" s="26"/>
      <c r="F1093" s="26"/>
    </row>
    <row r="1094" spans="1:6">
      <c r="A1094" s="342"/>
      <c r="B1094" s="846"/>
      <c r="C1094" s="26"/>
      <c r="D1094" s="26"/>
      <c r="E1094" s="26"/>
      <c r="F1094" s="26"/>
    </row>
    <row r="1095" spans="1:6">
      <c r="A1095" s="342"/>
      <c r="B1095" s="846"/>
      <c r="C1095" s="26"/>
      <c r="D1095" s="26"/>
      <c r="E1095" s="26"/>
      <c r="F1095" s="26"/>
    </row>
    <row r="1096" spans="1:6">
      <c r="A1096" s="342"/>
      <c r="B1096" s="846"/>
      <c r="C1096" s="26"/>
      <c r="D1096" s="26"/>
      <c r="E1096" s="26"/>
      <c r="F1096" s="26"/>
    </row>
    <row r="1097" spans="1:6">
      <c r="A1097" s="342"/>
      <c r="B1097" s="32"/>
      <c r="C1097" s="26"/>
      <c r="D1097" s="26"/>
      <c r="E1097" s="26"/>
      <c r="F1097" s="26"/>
    </row>
    <row r="1098" spans="1:6">
      <c r="A1098" s="342"/>
      <c r="B1098" s="32"/>
      <c r="C1098" s="26"/>
      <c r="D1098" s="26"/>
      <c r="E1098" s="26"/>
      <c r="F1098" s="26"/>
    </row>
    <row r="1099" spans="1:6">
      <c r="A1099" s="342"/>
      <c r="B1099" s="32"/>
      <c r="C1099" s="26"/>
      <c r="D1099" s="26"/>
      <c r="E1099" s="26"/>
      <c r="F1099" s="26"/>
    </row>
    <row r="1100" spans="1:6">
      <c r="A1100" s="342"/>
      <c r="B1100" s="32"/>
      <c r="C1100" s="26"/>
      <c r="D1100" s="26"/>
      <c r="E1100" s="26"/>
      <c r="F1100" s="26"/>
    </row>
    <row r="1101" spans="1:6">
      <c r="A1101" s="342"/>
      <c r="B1101" s="32"/>
      <c r="C1101" s="704"/>
      <c r="D1101" s="704"/>
      <c r="E1101" s="704"/>
      <c r="F1101" s="704"/>
    </row>
    <row r="1102" spans="1:6">
      <c r="A1102" s="342"/>
      <c r="B1102" s="39"/>
      <c r="C1102" s="26"/>
      <c r="D1102" s="26"/>
      <c r="E1102" s="26"/>
      <c r="F1102" s="26"/>
    </row>
    <row r="1103" spans="1:6">
      <c r="A1103" s="342"/>
      <c r="B1103" s="730"/>
      <c r="C1103" s="704"/>
      <c r="D1103" s="704"/>
      <c r="E1103" s="704"/>
      <c r="F1103" s="704"/>
    </row>
    <row r="1104" spans="1:6">
      <c r="A1104" s="342"/>
      <c r="B1104" s="730"/>
      <c r="C1104" s="704"/>
      <c r="D1104" s="704"/>
      <c r="E1104" s="704"/>
      <c r="F1104" s="704"/>
    </row>
    <row r="1105" spans="1:7">
      <c r="A1105" s="342"/>
      <c r="B1105" s="39"/>
      <c r="C1105" s="264"/>
      <c r="D1105" s="26"/>
      <c r="E1105" s="26"/>
      <c r="F1105" s="32"/>
    </row>
    <row r="1106" spans="1:7">
      <c r="A1106" s="342"/>
      <c r="B1106" s="32"/>
      <c r="C1106" s="264"/>
      <c r="D1106" s="26"/>
      <c r="E1106" s="26"/>
      <c r="F1106" s="26"/>
    </row>
    <row r="1107" spans="1:7">
      <c r="A1107" s="342"/>
      <c r="B1107" s="32"/>
      <c r="C1107" s="264"/>
      <c r="D1107" s="26"/>
      <c r="E1107" s="26"/>
      <c r="F1107" s="26"/>
    </row>
    <row r="1108" spans="1:7">
      <c r="A1108" s="342"/>
      <c r="B1108" s="32"/>
      <c r="C1108" s="264"/>
      <c r="D1108" s="26"/>
      <c r="E1108" s="26"/>
      <c r="F1108" s="26"/>
    </row>
    <row r="1109" spans="1:7">
      <c r="A1109" s="342"/>
      <c r="B1109" s="32"/>
      <c r="C1109" s="264"/>
      <c r="D1109" s="26"/>
      <c r="E1109" s="26"/>
      <c r="F1109" s="26"/>
    </row>
    <row r="1110" spans="1:7">
      <c r="A1110" s="342"/>
      <c r="B1110" s="1048"/>
      <c r="C1110" s="264"/>
      <c r="D1110" s="26"/>
      <c r="E1110" s="26"/>
      <c r="F1110" s="26"/>
    </row>
    <row r="1111" spans="1:7">
      <c r="A1111" s="342"/>
      <c r="B1111" s="1048"/>
      <c r="C1111" s="264"/>
      <c r="D1111" s="26"/>
      <c r="E1111" s="26"/>
      <c r="F1111" s="26"/>
    </row>
    <row r="1112" spans="1:7">
      <c r="A1112" s="342"/>
      <c r="B1112" s="727"/>
      <c r="C1112" s="264"/>
      <c r="D1112" s="26"/>
      <c r="E1112" s="26"/>
      <c r="F1112" s="26"/>
    </row>
    <row r="1113" spans="1:7">
      <c r="A1113" s="342"/>
      <c r="B1113" s="727"/>
      <c r="C1113" s="264"/>
      <c r="D1113" s="26"/>
      <c r="E1113" s="26"/>
      <c r="F1113" s="26"/>
    </row>
    <row r="1114" spans="1:7">
      <c r="A1114" s="342"/>
      <c r="B1114" s="727"/>
      <c r="C1114" s="264"/>
      <c r="D1114" s="26"/>
      <c r="E1114" s="26"/>
      <c r="F1114" s="26"/>
    </row>
    <row r="1115" spans="1:7">
      <c r="A1115" s="342"/>
      <c r="B1115" s="39"/>
      <c r="C1115" s="264"/>
      <c r="D1115" s="264"/>
      <c r="E1115" s="264"/>
      <c r="F1115" s="264"/>
      <c r="G1115" s="13"/>
    </row>
    <row r="1116" spans="1:7">
      <c r="A1116" s="342"/>
      <c r="B1116" s="39"/>
      <c r="C1116" s="264"/>
      <c r="D1116" s="26"/>
      <c r="E1116" s="26"/>
      <c r="F1116" s="32"/>
    </row>
    <row r="1117" spans="1:7">
      <c r="A1117" s="342"/>
      <c r="B1117" s="703"/>
      <c r="C1117" s="611"/>
      <c r="D1117" s="611"/>
      <c r="E1117" s="611"/>
      <c r="F1117" s="611"/>
    </row>
    <row r="1118" spans="1:7">
      <c r="A1118" s="13"/>
      <c r="B1118" s="13"/>
      <c r="C1118" s="13"/>
      <c r="D1118" s="13"/>
      <c r="E1118" s="13"/>
      <c r="F1118" s="13"/>
    </row>
    <row r="1119" spans="1:7">
      <c r="A1119" s="13"/>
      <c r="B1119" s="13"/>
      <c r="C1119" s="13"/>
      <c r="D1119" s="13"/>
      <c r="E1119" s="13"/>
      <c r="F1119" s="13"/>
    </row>
    <row r="1120" spans="1:7">
      <c r="A1120" s="1120"/>
      <c r="B1120" s="1120"/>
      <c r="C1120" s="1120"/>
      <c r="D1120" s="1120"/>
      <c r="E1120" s="1120"/>
      <c r="F1120" s="13"/>
    </row>
    <row r="1121" spans="1:7">
      <c r="A1121" s="1041"/>
      <c r="B1121" s="1041"/>
      <c r="C1121" s="1041"/>
      <c r="D1121" s="1041"/>
      <c r="E1121" s="1041"/>
      <c r="F1121" s="13"/>
    </row>
    <row r="1122" spans="1:7" ht="14.25">
      <c r="A1122" s="1118"/>
      <c r="B1122" s="1121"/>
      <c r="C1122" s="1121"/>
      <c r="D1122" s="1121"/>
      <c r="E1122" s="1121"/>
      <c r="F1122" s="1121"/>
    </row>
    <row r="1123" spans="1:7" ht="15.75">
      <c r="A1123" s="13"/>
      <c r="B1123" s="1036"/>
      <c r="C1123" s="1036"/>
      <c r="D1123" s="1036"/>
      <c r="E1123" s="1036"/>
      <c r="F1123" s="13"/>
    </row>
    <row r="1124" spans="1:7" ht="15.75">
      <c r="A1124" s="13"/>
      <c r="B1124" s="1036"/>
      <c r="C1124" s="1036"/>
      <c r="D1124" s="1036"/>
      <c r="E1124" s="1036"/>
      <c r="F1124" s="13"/>
    </row>
    <row r="1125" spans="1:7">
      <c r="A1125" s="13"/>
      <c r="B1125" s="32"/>
      <c r="C1125" s="32"/>
      <c r="D1125" s="32"/>
      <c r="E1125" s="1037"/>
      <c r="F1125" s="13"/>
    </row>
    <row r="1126" spans="1:7" ht="15.75">
      <c r="A1126" s="658"/>
      <c r="B1126" s="1042"/>
      <c r="C1126" s="1043"/>
      <c r="D1126" s="1043"/>
      <c r="E1126" s="1043"/>
      <c r="F1126" s="1043"/>
    </row>
    <row r="1127" spans="1:7">
      <c r="A1127" s="1044"/>
      <c r="B1127" s="1045"/>
      <c r="C1127" s="1046"/>
      <c r="D1127" s="1046"/>
      <c r="E1127" s="1046"/>
      <c r="F1127" s="1047"/>
    </row>
    <row r="1128" spans="1:7">
      <c r="A1128" s="342"/>
      <c r="B1128" s="39"/>
      <c r="C1128" s="26"/>
      <c r="D1128" s="26"/>
      <c r="E1128" s="26"/>
      <c r="F1128" s="32"/>
    </row>
    <row r="1129" spans="1:7">
      <c r="A1129" s="342"/>
      <c r="B1129" s="32"/>
      <c r="C1129" s="26"/>
      <c r="D1129" s="26"/>
      <c r="E1129" s="26"/>
      <c r="F1129" s="26"/>
    </row>
    <row r="1130" spans="1:7">
      <c r="A1130" s="342"/>
      <c r="B1130" s="32"/>
      <c r="C1130" s="26"/>
      <c r="D1130" s="26"/>
      <c r="E1130" s="26"/>
      <c r="F1130" s="26"/>
    </row>
    <row r="1131" spans="1:7">
      <c r="A1131" s="342"/>
      <c r="B1131" s="32"/>
      <c r="C1131" s="26"/>
      <c r="D1131" s="26"/>
      <c r="E1131" s="26"/>
      <c r="F1131" s="26"/>
    </row>
    <row r="1132" spans="1:7">
      <c r="A1132" s="342"/>
      <c r="B1132" s="32"/>
      <c r="C1132" s="26"/>
      <c r="D1132" s="26"/>
      <c r="E1132" s="26"/>
      <c r="F1132" s="26"/>
    </row>
    <row r="1133" spans="1:7">
      <c r="A1133" s="342"/>
      <c r="B1133" s="32"/>
      <c r="C1133" s="26"/>
      <c r="D1133" s="26"/>
      <c r="E1133" s="26"/>
      <c r="F1133" s="26"/>
    </row>
    <row r="1134" spans="1:7">
      <c r="A1134" s="342"/>
      <c r="B1134" s="32"/>
      <c r="C1134" s="26"/>
      <c r="D1134" s="26"/>
      <c r="E1134" s="26"/>
      <c r="F1134" s="26"/>
      <c r="G1134" s="13"/>
    </row>
    <row r="1135" spans="1:7">
      <c r="A1135" s="342"/>
      <c r="B1135" s="32"/>
      <c r="C1135" s="26"/>
      <c r="D1135" s="26"/>
      <c r="E1135" s="26"/>
      <c r="F1135" s="26"/>
    </row>
    <row r="1136" spans="1:7">
      <c r="A1136" s="342"/>
      <c r="B1136" s="32"/>
      <c r="C1136" s="26"/>
      <c r="D1136" s="26"/>
      <c r="E1136" s="26"/>
      <c r="F1136" s="26"/>
    </row>
    <row r="1137" spans="1:6">
      <c r="A1137" s="342"/>
      <c r="B1137" s="32"/>
      <c r="C1137" s="26"/>
      <c r="D1137" s="26"/>
      <c r="E1137" s="26"/>
      <c r="F1137" s="26"/>
    </row>
    <row r="1138" spans="1:6">
      <c r="A1138" s="342"/>
      <c r="B1138" s="846"/>
      <c r="C1138" s="26"/>
      <c r="D1138" s="26"/>
      <c r="E1138" s="26"/>
      <c r="F1138" s="26"/>
    </row>
    <row r="1139" spans="1:6">
      <c r="A1139" s="342"/>
      <c r="B1139" s="32"/>
      <c r="C1139" s="26"/>
      <c r="D1139" s="26"/>
      <c r="E1139" s="26"/>
      <c r="F1139" s="26"/>
    </row>
    <row r="1140" spans="1:6">
      <c r="A1140" s="342"/>
      <c r="B1140" s="32"/>
      <c r="C1140" s="704"/>
      <c r="D1140" s="704"/>
      <c r="E1140" s="26"/>
      <c r="F1140" s="26"/>
    </row>
    <row r="1141" spans="1:6">
      <c r="A1141" s="342"/>
      <c r="B1141" s="32"/>
      <c r="C1141" s="704"/>
      <c r="D1141" s="704"/>
      <c r="E1141" s="26"/>
      <c r="F1141" s="26"/>
    </row>
    <row r="1142" spans="1:6">
      <c r="A1142" s="342"/>
      <c r="B1142" s="32"/>
      <c r="C1142" s="26"/>
      <c r="D1142" s="26"/>
      <c r="E1142" s="26"/>
      <c r="F1142" s="26"/>
    </row>
    <row r="1143" spans="1:6">
      <c r="A1143" s="342"/>
      <c r="B1143" s="39"/>
      <c r="C1143" s="26"/>
      <c r="D1143" s="26"/>
      <c r="E1143" s="26"/>
      <c r="F1143" s="26"/>
    </row>
    <row r="1144" spans="1:6">
      <c r="A1144" s="342"/>
      <c r="B1144" s="39"/>
      <c r="C1144" s="26"/>
      <c r="D1144" s="26"/>
      <c r="E1144" s="26"/>
      <c r="F1144" s="26"/>
    </row>
    <row r="1145" spans="1:6">
      <c r="A1145" s="342"/>
      <c r="B1145" s="39"/>
      <c r="C1145" s="26"/>
      <c r="D1145" s="26"/>
      <c r="E1145" s="26"/>
      <c r="F1145" s="32"/>
    </row>
    <row r="1146" spans="1:6">
      <c r="A1146" s="342"/>
      <c r="B1146" s="32"/>
      <c r="C1146" s="26"/>
      <c r="D1146" s="26"/>
      <c r="E1146" s="26"/>
      <c r="F1146" s="26"/>
    </row>
    <row r="1147" spans="1:6">
      <c r="A1147" s="342"/>
      <c r="B1147" s="32"/>
      <c r="C1147" s="26"/>
      <c r="D1147" s="26"/>
      <c r="E1147" s="26"/>
      <c r="F1147" s="26"/>
    </row>
    <row r="1148" spans="1:6">
      <c r="A1148" s="342"/>
      <c r="B1148" s="32"/>
      <c r="C1148" s="26"/>
      <c r="D1148" s="26"/>
      <c r="E1148" s="26"/>
      <c r="F1148" s="26"/>
    </row>
    <row r="1149" spans="1:6">
      <c r="A1149" s="342"/>
      <c r="B1149" s="846"/>
      <c r="C1149" s="26"/>
      <c r="D1149" s="26"/>
      <c r="E1149" s="26"/>
      <c r="F1149" s="26"/>
    </row>
    <row r="1150" spans="1:6">
      <c r="A1150" s="342"/>
      <c r="B1150" s="846"/>
      <c r="C1150" s="26"/>
      <c r="D1150" s="26"/>
      <c r="E1150" s="26"/>
      <c r="F1150" s="26"/>
    </row>
    <row r="1151" spans="1:6">
      <c r="A1151" s="342"/>
      <c r="B1151" s="846"/>
      <c r="C1151" s="26"/>
      <c r="D1151" s="26"/>
      <c r="E1151" s="26"/>
      <c r="F1151" s="26"/>
    </row>
    <row r="1152" spans="1:6">
      <c r="A1152" s="342"/>
      <c r="B1152" s="846"/>
      <c r="C1152" s="26"/>
      <c r="D1152" s="26"/>
      <c r="E1152" s="26"/>
      <c r="F1152" s="26"/>
    </row>
    <row r="1153" spans="1:6">
      <c r="A1153" s="342"/>
      <c r="B1153" s="32"/>
      <c r="C1153" s="26"/>
      <c r="D1153" s="26"/>
      <c r="E1153" s="26"/>
      <c r="F1153" s="26"/>
    </row>
    <row r="1154" spans="1:6">
      <c r="A1154" s="342"/>
      <c r="B1154" s="32"/>
      <c r="C1154" s="26"/>
      <c r="D1154" s="26"/>
      <c r="E1154" s="26"/>
      <c r="F1154" s="26"/>
    </row>
    <row r="1155" spans="1:6">
      <c r="A1155" s="342"/>
      <c r="B1155" s="32"/>
      <c r="C1155" s="26"/>
      <c r="D1155" s="26"/>
      <c r="E1155" s="26"/>
      <c r="F1155" s="26"/>
    </row>
    <row r="1156" spans="1:6">
      <c r="A1156" s="342"/>
      <c r="B1156" s="32"/>
      <c r="C1156" s="26"/>
      <c r="D1156" s="26"/>
      <c r="E1156" s="26"/>
      <c r="F1156" s="26"/>
    </row>
    <row r="1157" spans="1:6">
      <c r="A1157" s="342"/>
      <c r="B1157" s="32"/>
      <c r="C1157" s="704"/>
      <c r="D1157" s="704"/>
      <c r="E1157" s="704"/>
      <c r="F1157" s="704"/>
    </row>
    <row r="1158" spans="1:6">
      <c r="A1158" s="342"/>
      <c r="B1158" s="39"/>
      <c r="C1158" s="26"/>
      <c r="D1158" s="26"/>
      <c r="E1158" s="26"/>
      <c r="F1158" s="26"/>
    </row>
    <row r="1159" spans="1:6">
      <c r="A1159" s="342"/>
      <c r="B1159" s="730"/>
      <c r="C1159" s="704"/>
      <c r="D1159" s="704"/>
      <c r="E1159" s="704"/>
      <c r="F1159" s="704"/>
    </row>
    <row r="1160" spans="1:6">
      <c r="A1160" s="342"/>
      <c r="B1160" s="730"/>
      <c r="C1160" s="704"/>
      <c r="D1160" s="704"/>
      <c r="E1160" s="704"/>
      <c r="F1160" s="704"/>
    </row>
    <row r="1161" spans="1:6">
      <c r="A1161" s="342"/>
      <c r="B1161" s="39"/>
      <c r="C1161" s="264"/>
      <c r="D1161" s="26"/>
      <c r="E1161" s="26"/>
      <c r="F1161" s="32"/>
    </row>
    <row r="1162" spans="1:6">
      <c r="A1162" s="342"/>
      <c r="B1162" s="32"/>
      <c r="C1162" s="264"/>
      <c r="D1162" s="26"/>
      <c r="E1162" s="26"/>
      <c r="F1162" s="26"/>
    </row>
    <row r="1163" spans="1:6">
      <c r="A1163" s="342"/>
      <c r="B1163" s="32"/>
      <c r="C1163" s="264"/>
      <c r="D1163" s="26"/>
      <c r="E1163" s="26"/>
      <c r="F1163" s="26"/>
    </row>
    <row r="1164" spans="1:6">
      <c r="A1164" s="342"/>
      <c r="B1164" s="32"/>
      <c r="C1164" s="264"/>
      <c r="D1164" s="26"/>
      <c r="E1164" s="26"/>
      <c r="F1164" s="26"/>
    </row>
    <row r="1165" spans="1:6">
      <c r="A1165" s="342"/>
      <c r="B1165" s="32"/>
      <c r="C1165" s="264"/>
      <c r="D1165" s="26"/>
      <c r="E1165" s="26"/>
      <c r="F1165" s="26"/>
    </row>
    <row r="1166" spans="1:6">
      <c r="A1166" s="342"/>
      <c r="B1166" s="1048"/>
      <c r="C1166" s="264"/>
      <c r="D1166" s="26"/>
      <c r="E1166" s="26"/>
      <c r="F1166" s="26"/>
    </row>
    <row r="1167" spans="1:6">
      <c r="A1167" s="342"/>
      <c r="B1167" s="1048"/>
      <c r="C1167" s="264"/>
      <c r="D1167" s="26"/>
      <c r="E1167" s="26"/>
      <c r="F1167" s="26"/>
    </row>
    <row r="1168" spans="1:6">
      <c r="A1168" s="342"/>
      <c r="B1168" s="727"/>
      <c r="C1168" s="264"/>
      <c r="D1168" s="26"/>
      <c r="E1168" s="26"/>
      <c r="F1168" s="26"/>
    </row>
    <row r="1169" spans="1:7">
      <c r="A1169" s="342"/>
      <c r="B1169" s="727"/>
      <c r="C1169" s="264"/>
      <c r="D1169" s="26"/>
      <c r="E1169" s="26"/>
      <c r="F1169" s="26"/>
    </row>
    <row r="1170" spans="1:7">
      <c r="A1170" s="342"/>
      <c r="B1170" s="727"/>
      <c r="C1170" s="264"/>
      <c r="D1170" s="26"/>
      <c r="E1170" s="26"/>
      <c r="F1170" s="26"/>
    </row>
    <row r="1171" spans="1:7">
      <c r="A1171" s="342"/>
      <c r="B1171" s="39"/>
      <c r="C1171" s="264"/>
      <c r="D1171" s="264"/>
      <c r="E1171" s="264"/>
      <c r="F1171" s="264"/>
      <c r="G1171" s="13"/>
    </row>
    <row r="1172" spans="1:7">
      <c r="A1172" s="342"/>
      <c r="B1172" s="39"/>
      <c r="C1172" s="264"/>
      <c r="D1172" s="26"/>
      <c r="E1172" s="26"/>
      <c r="F1172" s="32"/>
    </row>
    <row r="1173" spans="1:7">
      <c r="A1173" s="342"/>
      <c r="B1173" s="703"/>
      <c r="C1173" s="611"/>
      <c r="D1173" s="611"/>
      <c r="E1173" s="611"/>
      <c r="F1173" s="611"/>
    </row>
    <row r="1175" spans="1:7">
      <c r="A1175" s="1074"/>
      <c r="B1175" s="1074"/>
      <c r="C1175" s="1074"/>
      <c r="D1175" s="1074"/>
      <c r="E1175" s="1074"/>
      <c r="F1175" s="1074"/>
    </row>
    <row r="1176" spans="1:7">
      <c r="A1176" s="1120"/>
      <c r="B1176" s="1120"/>
      <c r="C1176" s="1120"/>
      <c r="D1176" s="1120"/>
      <c r="E1176" s="1120"/>
      <c r="F1176" s="13"/>
    </row>
    <row r="1177" spans="1:7">
      <c r="A1177" s="1041"/>
      <c r="B1177" s="1041"/>
      <c r="C1177" s="1041"/>
      <c r="D1177" s="1041"/>
      <c r="E1177" s="1041"/>
      <c r="F1177" s="13"/>
    </row>
    <row r="1178" spans="1:7" ht="14.25">
      <c r="A1178" s="1118"/>
      <c r="B1178" s="1121"/>
      <c r="C1178" s="1121"/>
      <c r="D1178" s="1121"/>
      <c r="E1178" s="1121"/>
      <c r="F1178" s="1121"/>
    </row>
    <row r="1179" spans="1:7" ht="15.75">
      <c r="A1179" s="13"/>
      <c r="B1179" s="1036"/>
      <c r="C1179" s="1036"/>
      <c r="D1179" s="1036"/>
      <c r="E1179" s="1036"/>
      <c r="F1179" s="13"/>
    </row>
    <row r="1180" spans="1:7" ht="15.75">
      <c r="A1180" s="13"/>
      <c r="B1180" s="1036"/>
      <c r="C1180" s="1036"/>
      <c r="D1180" s="1036"/>
      <c r="E1180" s="1036"/>
      <c r="F1180" s="13"/>
    </row>
    <row r="1181" spans="1:7">
      <c r="A1181" s="13"/>
      <c r="B1181" s="32"/>
      <c r="C1181" s="32"/>
      <c r="D1181" s="32"/>
      <c r="E1181" s="1037"/>
      <c r="F1181" s="13"/>
    </row>
    <row r="1182" spans="1:7" ht="15.75">
      <c r="A1182" s="658"/>
      <c r="B1182" s="1042"/>
      <c r="C1182" s="1043"/>
      <c r="D1182" s="1043"/>
      <c r="E1182" s="1043"/>
      <c r="F1182" s="1043"/>
    </row>
    <row r="1183" spans="1:7">
      <c r="A1183" s="1044"/>
      <c r="B1183" s="1045"/>
      <c r="C1183" s="1046"/>
      <c r="D1183" s="1046"/>
      <c r="E1183" s="1046"/>
      <c r="F1183" s="1047"/>
    </row>
    <row r="1184" spans="1:7">
      <c r="A1184" s="342"/>
      <c r="B1184" s="39"/>
      <c r="C1184" s="26"/>
      <c r="D1184" s="26"/>
      <c r="E1184" s="26"/>
      <c r="F1184" s="32"/>
    </row>
    <row r="1185" spans="1:6">
      <c r="A1185" s="342"/>
      <c r="B1185" s="32"/>
      <c r="C1185" s="26"/>
      <c r="D1185" s="26"/>
      <c r="E1185" s="26"/>
      <c r="F1185" s="26"/>
    </row>
    <row r="1186" spans="1:6">
      <c r="A1186" s="342"/>
      <c r="B1186" s="32"/>
      <c r="C1186" s="26"/>
      <c r="D1186" s="26"/>
      <c r="E1186" s="26"/>
      <c r="F1186" s="26"/>
    </row>
    <row r="1187" spans="1:6">
      <c r="A1187" s="342"/>
      <c r="B1187" s="32"/>
      <c r="C1187" s="26"/>
      <c r="D1187" s="26"/>
      <c r="E1187" s="26"/>
      <c r="F1187" s="26"/>
    </row>
    <row r="1188" spans="1:6">
      <c r="A1188" s="342"/>
      <c r="B1188" s="32"/>
      <c r="C1188" s="26"/>
      <c r="D1188" s="26"/>
      <c r="E1188" s="26"/>
      <c r="F1188" s="26"/>
    </row>
    <row r="1189" spans="1:6">
      <c r="A1189" s="342"/>
      <c r="B1189" s="32"/>
      <c r="C1189" s="26"/>
      <c r="D1189" s="26"/>
      <c r="E1189" s="26"/>
      <c r="F1189" s="26"/>
    </row>
    <row r="1190" spans="1:6">
      <c r="A1190" s="342"/>
      <c r="B1190" s="32"/>
      <c r="C1190" s="26"/>
      <c r="D1190" s="26"/>
      <c r="E1190" s="26"/>
      <c r="F1190" s="26"/>
    </row>
    <row r="1191" spans="1:6">
      <c r="A1191" s="342"/>
      <c r="B1191" s="32"/>
      <c r="C1191" s="26"/>
      <c r="D1191" s="26"/>
      <c r="E1191" s="26"/>
      <c r="F1191" s="26"/>
    </row>
    <row r="1192" spans="1:6">
      <c r="A1192" s="342"/>
      <c r="B1192" s="32"/>
      <c r="C1192" s="26"/>
      <c r="D1192" s="26"/>
      <c r="E1192" s="26"/>
      <c r="F1192" s="26"/>
    </row>
    <row r="1193" spans="1:6">
      <c r="A1193" s="342"/>
      <c r="B1193" s="32"/>
      <c r="C1193" s="26"/>
      <c r="D1193" s="26"/>
      <c r="E1193" s="26"/>
      <c r="F1193" s="26"/>
    </row>
    <row r="1194" spans="1:6">
      <c r="A1194" s="342"/>
      <c r="B1194" s="846"/>
      <c r="C1194" s="26"/>
      <c r="D1194" s="26"/>
      <c r="E1194" s="26"/>
      <c r="F1194" s="26"/>
    </row>
    <row r="1195" spans="1:6">
      <c r="A1195" s="342"/>
      <c r="B1195" s="32"/>
      <c r="C1195" s="26"/>
      <c r="D1195" s="26"/>
      <c r="E1195" s="26"/>
      <c r="F1195" s="26"/>
    </row>
    <row r="1196" spans="1:6">
      <c r="A1196" s="342"/>
      <c r="B1196" s="32"/>
      <c r="C1196" s="26"/>
      <c r="D1196" s="26"/>
      <c r="E1196" s="26"/>
      <c r="F1196" s="26"/>
    </row>
    <row r="1197" spans="1:6">
      <c r="A1197" s="342"/>
      <c r="B1197" s="32"/>
      <c r="C1197" s="26"/>
      <c r="D1197" s="26"/>
      <c r="E1197" s="26"/>
      <c r="F1197" s="26"/>
    </row>
    <row r="1198" spans="1:6">
      <c r="A1198" s="342"/>
      <c r="B1198" s="32"/>
      <c r="C1198" s="26"/>
      <c r="D1198" s="26"/>
      <c r="E1198" s="26"/>
      <c r="F1198" s="26"/>
    </row>
    <row r="1199" spans="1:6">
      <c r="A1199" s="342"/>
      <c r="B1199" s="32"/>
      <c r="C1199" s="26"/>
      <c r="D1199" s="26"/>
      <c r="E1199" s="26"/>
      <c r="F1199" s="26"/>
    </row>
    <row r="1200" spans="1:6">
      <c r="A1200" s="342"/>
      <c r="B1200" s="32"/>
      <c r="C1200" s="26"/>
      <c r="D1200" s="26"/>
      <c r="E1200" s="26"/>
      <c r="F1200" s="26"/>
    </row>
    <row r="1201" spans="1:6">
      <c r="A1201" s="342"/>
      <c r="B1201" s="32"/>
      <c r="C1201" s="26"/>
      <c r="D1201" s="26"/>
      <c r="E1201" s="26"/>
      <c r="F1201" s="26"/>
    </row>
    <row r="1202" spans="1:6">
      <c r="A1202" s="342"/>
      <c r="B1202" s="1048"/>
      <c r="C1202" s="26"/>
      <c r="D1202" s="26"/>
      <c r="E1202" s="26"/>
      <c r="F1202" s="26"/>
    </row>
    <row r="1203" spans="1:6">
      <c r="A1203" s="342"/>
      <c r="B1203" s="1048"/>
      <c r="C1203" s="26"/>
      <c r="D1203" s="26"/>
      <c r="E1203" s="26"/>
      <c r="F1203" s="26"/>
    </row>
    <row r="1204" spans="1:6">
      <c r="A1204" s="342"/>
      <c r="B1204" s="727"/>
      <c r="C1204" s="26"/>
      <c r="D1204" s="26"/>
      <c r="E1204" s="26"/>
      <c r="F1204" s="26"/>
    </row>
    <row r="1205" spans="1:6">
      <c r="A1205" s="342"/>
      <c r="B1205" s="727"/>
      <c r="C1205" s="26"/>
      <c r="D1205" s="26"/>
      <c r="E1205" s="26"/>
      <c r="F1205" s="26"/>
    </row>
    <row r="1206" spans="1:6">
      <c r="A1206" s="342"/>
      <c r="B1206" s="727"/>
      <c r="C1206" s="26"/>
      <c r="D1206" s="26"/>
      <c r="E1206" s="26"/>
      <c r="F1206" s="26"/>
    </row>
    <row r="1207" spans="1:6">
      <c r="A1207" s="342"/>
      <c r="B1207" s="39"/>
      <c r="C1207" s="264"/>
      <c r="D1207" s="264"/>
      <c r="E1207" s="26"/>
      <c r="F1207" s="264"/>
    </row>
    <row r="1208" spans="1:6">
      <c r="A1208" s="342"/>
      <c r="B1208" s="39"/>
      <c r="C1208" s="264"/>
      <c r="D1208" s="26"/>
      <c r="E1208" s="26"/>
      <c r="F1208" s="32"/>
    </row>
    <row r="1209" spans="1:6">
      <c r="A1209" s="342"/>
      <c r="B1209" s="703"/>
      <c r="C1209" s="1050"/>
      <c r="D1209" s="611"/>
      <c r="E1209" s="611"/>
      <c r="F1209" s="1050"/>
    </row>
    <row r="1210" spans="1:6">
      <c r="A1210" s="13"/>
      <c r="B1210" s="13"/>
      <c r="C1210" s="13"/>
      <c r="D1210" s="13"/>
      <c r="E1210" s="13"/>
      <c r="F1210" s="13"/>
    </row>
    <row r="1211" spans="1:6">
      <c r="A1211" s="1075"/>
      <c r="B1211" s="1075"/>
      <c r="C1211" s="1075"/>
      <c r="D1211" s="1075"/>
      <c r="E1211" s="1075"/>
      <c r="F1211" s="1075"/>
    </row>
    <row r="1212" spans="1:6">
      <c r="A1212" s="1120"/>
      <c r="B1212" s="1120"/>
      <c r="C1212" s="1120"/>
      <c r="D1212" s="1120"/>
      <c r="E1212" s="1120"/>
      <c r="F1212" s="13"/>
    </row>
    <row r="1213" spans="1:6">
      <c r="A1213" s="1041"/>
      <c r="B1213" s="1041"/>
      <c r="C1213" s="1041"/>
      <c r="D1213" s="1041"/>
      <c r="E1213" s="1041"/>
      <c r="F1213" s="13"/>
    </row>
    <row r="1214" spans="1:6" ht="14.25">
      <c r="A1214" s="1118"/>
      <c r="B1214" s="1121"/>
      <c r="C1214" s="1121"/>
      <c r="D1214" s="1121"/>
      <c r="E1214" s="1121"/>
      <c r="F1214" s="1121"/>
    </row>
    <row r="1215" spans="1:6" ht="15.75">
      <c r="A1215" s="13"/>
      <c r="B1215" s="1036"/>
      <c r="C1215" s="1036"/>
      <c r="D1215" s="1036"/>
      <c r="E1215" s="1036"/>
      <c r="F1215" s="13"/>
    </row>
    <row r="1216" spans="1:6" ht="15.75">
      <c r="A1216" s="13"/>
      <c r="B1216" s="1036"/>
      <c r="C1216" s="1036"/>
      <c r="D1216" s="1036"/>
      <c r="E1216" s="1036"/>
      <c r="F1216" s="13"/>
    </row>
    <row r="1217" spans="1:6">
      <c r="A1217" s="13"/>
      <c r="B1217" s="32"/>
      <c r="C1217" s="32"/>
      <c r="D1217" s="32"/>
      <c r="E1217" s="1037"/>
      <c r="F1217" s="13"/>
    </row>
    <row r="1218" spans="1:6" ht="15.75">
      <c r="A1218" s="658"/>
      <c r="B1218" s="1042"/>
      <c r="C1218" s="1043"/>
      <c r="D1218" s="1043"/>
      <c r="E1218" s="1043"/>
      <c r="F1218" s="1043"/>
    </row>
    <row r="1219" spans="1:6">
      <c r="A1219" s="1044"/>
      <c r="B1219" s="1045"/>
      <c r="C1219" s="1046"/>
      <c r="D1219" s="1046"/>
      <c r="E1219" s="1046"/>
      <c r="F1219" s="1047"/>
    </row>
    <row r="1220" spans="1:6">
      <c r="A1220" s="342"/>
      <c r="B1220" s="39"/>
      <c r="C1220" s="26"/>
      <c r="D1220" s="26"/>
      <c r="E1220" s="26"/>
      <c r="F1220" s="32"/>
    </row>
    <row r="1221" spans="1:6">
      <c r="A1221" s="342"/>
      <c r="B1221" s="32"/>
      <c r="C1221" s="26"/>
      <c r="D1221" s="26"/>
      <c r="E1221" s="26"/>
      <c r="F1221" s="26"/>
    </row>
    <row r="1222" spans="1:6">
      <c r="A1222" s="342"/>
      <c r="B1222" s="32"/>
      <c r="C1222" s="26"/>
      <c r="D1222" s="26"/>
      <c r="E1222" s="26"/>
      <c r="F1222" s="26"/>
    </row>
    <row r="1223" spans="1:6">
      <c r="A1223" s="342"/>
      <c r="B1223" s="32"/>
      <c r="C1223" s="26"/>
      <c r="D1223" s="26"/>
      <c r="E1223" s="26"/>
      <c r="F1223" s="26"/>
    </row>
    <row r="1224" spans="1:6">
      <c r="A1224" s="342"/>
      <c r="B1224" s="32"/>
      <c r="C1224" s="26"/>
      <c r="D1224" s="26"/>
      <c r="E1224" s="26"/>
      <c r="F1224" s="26"/>
    </row>
    <row r="1225" spans="1:6">
      <c r="A1225" s="342"/>
      <c r="B1225" s="32"/>
      <c r="C1225" s="26"/>
      <c r="D1225" s="26"/>
      <c r="E1225" s="26"/>
      <c r="F1225" s="26"/>
    </row>
    <row r="1226" spans="1:6">
      <c r="A1226" s="342"/>
      <c r="B1226" s="32"/>
      <c r="C1226" s="26"/>
      <c r="D1226" s="26"/>
      <c r="E1226" s="26"/>
      <c r="F1226" s="26"/>
    </row>
    <row r="1227" spans="1:6">
      <c r="A1227" s="342"/>
      <c r="B1227" s="32"/>
      <c r="C1227" s="26"/>
      <c r="D1227" s="26"/>
      <c r="E1227" s="26"/>
      <c r="F1227" s="26"/>
    </row>
    <row r="1228" spans="1:6">
      <c r="A1228" s="342"/>
      <c r="B1228" s="32"/>
      <c r="C1228" s="26"/>
      <c r="D1228" s="26"/>
      <c r="E1228" s="26"/>
      <c r="F1228" s="26"/>
    </row>
    <row r="1229" spans="1:6">
      <c r="A1229" s="342"/>
      <c r="B1229" s="32"/>
      <c r="C1229" s="26"/>
      <c r="D1229" s="26"/>
      <c r="E1229" s="26"/>
      <c r="F1229" s="26"/>
    </row>
    <row r="1230" spans="1:6">
      <c r="A1230" s="342"/>
      <c r="B1230" s="846"/>
      <c r="C1230" s="704"/>
      <c r="D1230" s="704"/>
      <c r="E1230" s="26"/>
      <c r="F1230" s="26"/>
    </row>
    <row r="1231" spans="1:6">
      <c r="A1231" s="342"/>
      <c r="B1231" s="32"/>
      <c r="C1231" s="26"/>
      <c r="D1231" s="704"/>
      <c r="E1231" s="26"/>
      <c r="F1231" s="26"/>
    </row>
    <row r="1232" spans="1:6">
      <c r="A1232" s="342"/>
      <c r="B1232" s="32"/>
      <c r="C1232" s="26"/>
      <c r="D1232" s="26"/>
      <c r="E1232" s="26"/>
      <c r="F1232" s="26"/>
    </row>
    <row r="1233" spans="1:6">
      <c r="A1233" s="342"/>
      <c r="B1233" s="32"/>
      <c r="C1233" s="26"/>
      <c r="D1233" s="26"/>
      <c r="E1233" s="26"/>
      <c r="F1233" s="26"/>
    </row>
    <row r="1234" spans="1:6">
      <c r="A1234" s="342"/>
      <c r="B1234" s="32"/>
      <c r="C1234" s="26"/>
      <c r="D1234" s="26"/>
      <c r="E1234" s="26"/>
      <c r="F1234" s="26"/>
    </row>
    <row r="1235" spans="1:6">
      <c r="A1235" s="342"/>
      <c r="B1235" s="39"/>
      <c r="C1235" s="26"/>
      <c r="D1235" s="26"/>
      <c r="E1235" s="26"/>
      <c r="F1235" s="26"/>
    </row>
    <row r="1236" spans="1:6">
      <c r="A1236" s="342"/>
      <c r="B1236" s="39"/>
      <c r="C1236" s="26"/>
      <c r="D1236" s="26"/>
      <c r="E1236" s="26"/>
      <c r="F1236" s="26"/>
    </row>
    <row r="1237" spans="1:6">
      <c r="A1237" s="342"/>
      <c r="B1237" s="39"/>
      <c r="C1237" s="26"/>
      <c r="D1237" s="26"/>
      <c r="E1237" s="26"/>
      <c r="F1237" s="32"/>
    </row>
    <row r="1238" spans="1:6">
      <c r="A1238" s="342"/>
      <c r="B1238" s="32"/>
      <c r="C1238" s="26"/>
      <c r="D1238" s="26"/>
      <c r="E1238" s="26"/>
      <c r="F1238" s="26"/>
    </row>
    <row r="1239" spans="1:6">
      <c r="A1239" s="342"/>
      <c r="B1239" s="32"/>
      <c r="C1239" s="26"/>
      <c r="D1239" s="26"/>
      <c r="E1239" s="26"/>
      <c r="F1239" s="26"/>
    </row>
    <row r="1240" spans="1:6">
      <c r="A1240" s="342"/>
      <c r="B1240" s="32"/>
      <c r="C1240" s="26"/>
      <c r="D1240" s="26"/>
      <c r="E1240" s="26"/>
      <c r="F1240" s="26"/>
    </row>
    <row r="1241" spans="1:6">
      <c r="A1241" s="342"/>
      <c r="B1241" s="846"/>
      <c r="C1241" s="26"/>
      <c r="D1241" s="26"/>
      <c r="E1241" s="26"/>
      <c r="F1241" s="26"/>
    </row>
    <row r="1242" spans="1:6">
      <c r="A1242" s="342"/>
      <c r="B1242" s="846"/>
      <c r="C1242" s="26"/>
      <c r="D1242" s="26"/>
      <c r="E1242" s="26"/>
      <c r="F1242" s="26"/>
    </row>
    <row r="1243" spans="1:6">
      <c r="A1243" s="342"/>
      <c r="B1243" s="846"/>
      <c r="C1243" s="26"/>
      <c r="D1243" s="26"/>
      <c r="E1243" s="26"/>
      <c r="F1243" s="26"/>
    </row>
    <row r="1244" spans="1:6">
      <c r="A1244" s="342"/>
      <c r="B1244" s="846"/>
      <c r="C1244" s="26"/>
      <c r="D1244" s="26"/>
      <c r="E1244" s="26"/>
      <c r="F1244" s="26"/>
    </row>
    <row r="1245" spans="1:6">
      <c r="A1245" s="342"/>
      <c r="B1245" s="32"/>
      <c r="C1245" s="26"/>
      <c r="D1245" s="26"/>
      <c r="E1245" s="26"/>
      <c r="F1245" s="26"/>
    </row>
    <row r="1246" spans="1:6">
      <c r="A1246" s="342"/>
      <c r="B1246" s="32"/>
      <c r="C1246" s="26"/>
      <c r="D1246" s="26"/>
      <c r="E1246" s="26"/>
      <c r="F1246" s="26"/>
    </row>
    <row r="1247" spans="1:6">
      <c r="A1247" s="342"/>
      <c r="B1247" s="32"/>
      <c r="C1247" s="26"/>
      <c r="D1247" s="26"/>
      <c r="E1247" s="26"/>
      <c r="F1247" s="26"/>
    </row>
    <row r="1248" spans="1:6">
      <c r="A1248" s="342"/>
      <c r="B1248" s="32"/>
      <c r="C1248" s="26"/>
      <c r="D1248" s="26"/>
      <c r="E1248" s="26"/>
      <c r="F1248" s="26"/>
    </row>
    <row r="1249" spans="1:6">
      <c r="A1249" s="342"/>
      <c r="B1249" s="32"/>
      <c r="C1249" s="704"/>
      <c r="D1249" s="704"/>
      <c r="E1249" s="704"/>
      <c r="F1249" s="704"/>
    </row>
    <row r="1250" spans="1:6">
      <c r="A1250" s="342"/>
      <c r="B1250" s="39"/>
      <c r="C1250" s="26"/>
      <c r="D1250" s="26"/>
      <c r="E1250" s="26"/>
      <c r="F1250" s="26"/>
    </row>
    <row r="1251" spans="1:6">
      <c r="A1251" s="342"/>
      <c r="B1251" s="730"/>
      <c r="C1251" s="704"/>
      <c r="D1251" s="704"/>
      <c r="E1251" s="704"/>
      <c r="F1251" s="704"/>
    </row>
    <row r="1252" spans="1:6">
      <c r="A1252" s="342"/>
      <c r="B1252" s="730"/>
      <c r="C1252" s="704"/>
      <c r="D1252" s="704"/>
      <c r="E1252" s="704"/>
      <c r="F1252" s="704"/>
    </row>
    <row r="1253" spans="1:6">
      <c r="A1253" s="342"/>
      <c r="B1253" s="39"/>
      <c r="C1253" s="264"/>
      <c r="D1253" s="26"/>
      <c r="E1253" s="26"/>
      <c r="F1253" s="32"/>
    </row>
    <row r="1254" spans="1:6">
      <c r="A1254" s="342"/>
      <c r="B1254" s="32"/>
      <c r="C1254" s="264"/>
      <c r="D1254" s="26"/>
      <c r="E1254" s="26"/>
      <c r="F1254" s="26"/>
    </row>
    <row r="1255" spans="1:6">
      <c r="A1255" s="342"/>
      <c r="B1255" s="32"/>
      <c r="C1255" s="264"/>
      <c r="D1255" s="26"/>
      <c r="E1255" s="26"/>
      <c r="F1255" s="26"/>
    </row>
    <row r="1256" spans="1:6">
      <c r="A1256" s="342"/>
      <c r="B1256" s="32"/>
      <c r="C1256" s="264"/>
      <c r="D1256" s="26"/>
      <c r="E1256" s="26"/>
      <c r="F1256" s="26"/>
    </row>
    <row r="1257" spans="1:6">
      <c r="A1257" s="342"/>
      <c r="B1257" s="32"/>
      <c r="C1257" s="264"/>
      <c r="D1257" s="26"/>
      <c r="E1257" s="26"/>
      <c r="F1257" s="26"/>
    </row>
    <row r="1258" spans="1:6">
      <c r="A1258" s="342"/>
      <c r="B1258" s="1048"/>
      <c r="C1258" s="264"/>
      <c r="D1258" s="26"/>
      <c r="E1258" s="26"/>
      <c r="F1258" s="26"/>
    </row>
    <row r="1259" spans="1:6">
      <c r="A1259" s="342"/>
      <c r="B1259" s="1048"/>
      <c r="C1259" s="264"/>
      <c r="D1259" s="26"/>
      <c r="E1259" s="26"/>
      <c r="F1259" s="26"/>
    </row>
    <row r="1260" spans="1:6">
      <c r="A1260" s="342"/>
      <c r="B1260" s="727"/>
      <c r="C1260" s="264"/>
      <c r="D1260" s="26"/>
      <c r="E1260" s="26"/>
      <c r="F1260" s="26"/>
    </row>
    <row r="1261" spans="1:6">
      <c r="A1261" s="342"/>
      <c r="B1261" s="727"/>
      <c r="C1261" s="264"/>
      <c r="D1261" s="26"/>
      <c r="E1261" s="26"/>
      <c r="F1261" s="26"/>
    </row>
    <row r="1262" spans="1:6">
      <c r="A1262" s="342"/>
      <c r="B1262" s="727"/>
      <c r="C1262" s="264"/>
      <c r="D1262" s="26"/>
      <c r="E1262" s="26"/>
      <c r="F1262" s="26"/>
    </row>
    <row r="1263" spans="1:6">
      <c r="A1263" s="342"/>
      <c r="B1263" s="39"/>
      <c r="C1263" s="264"/>
      <c r="D1263" s="264"/>
      <c r="E1263" s="264"/>
      <c r="F1263" s="264"/>
    </row>
    <row r="1264" spans="1:6">
      <c r="A1264" s="342"/>
      <c r="B1264" s="39"/>
      <c r="C1264" s="264"/>
      <c r="D1264" s="26"/>
      <c r="E1264" s="26"/>
      <c r="F1264" s="32"/>
    </row>
    <row r="1265" spans="1:6">
      <c r="A1265" s="342"/>
      <c r="B1265" s="703"/>
      <c r="C1265" s="611"/>
      <c r="D1265" s="611"/>
      <c r="E1265" s="611"/>
      <c r="F1265" s="611"/>
    </row>
    <row r="1266" spans="1:6">
      <c r="A1266" s="342"/>
      <c r="B1266" s="703"/>
      <c r="C1266" s="611"/>
      <c r="D1266" s="611"/>
      <c r="E1266" s="611"/>
      <c r="F1266" s="611"/>
    </row>
    <row r="1268" spans="1:6">
      <c r="A1268" s="1120"/>
      <c r="B1268" s="1120"/>
      <c r="C1268" s="1120"/>
      <c r="D1268" s="1120"/>
      <c r="E1268" s="1120"/>
      <c r="F1268" s="13"/>
    </row>
    <row r="1269" spans="1:6">
      <c r="A1269" s="1041"/>
      <c r="B1269" s="1041"/>
      <c r="C1269" s="1041"/>
      <c r="D1269" s="1041"/>
      <c r="E1269" s="1041"/>
      <c r="F1269" s="13"/>
    </row>
    <row r="1270" spans="1:6" ht="14.25">
      <c r="A1270" s="1118"/>
      <c r="B1270" s="1121"/>
      <c r="C1270" s="1121"/>
      <c r="D1270" s="1121"/>
      <c r="E1270" s="1121"/>
      <c r="F1270" s="1121"/>
    </row>
    <row r="1271" spans="1:6" ht="15.75">
      <c r="A1271" s="13"/>
      <c r="B1271" s="1036"/>
      <c r="C1271" s="1036"/>
      <c r="D1271" s="1036"/>
      <c r="E1271" s="1036"/>
      <c r="F1271" s="13"/>
    </row>
    <row r="1272" spans="1:6" ht="15.75">
      <c r="A1272" s="13"/>
      <c r="B1272" s="1036"/>
      <c r="C1272" s="1036"/>
      <c r="D1272" s="1036"/>
      <c r="E1272" s="1036"/>
      <c r="F1272" s="13"/>
    </row>
    <row r="1273" spans="1:6">
      <c r="A1273" s="13"/>
      <c r="B1273" s="32"/>
      <c r="C1273" s="32"/>
      <c r="D1273" s="32"/>
      <c r="E1273" s="1037"/>
      <c r="F1273" s="13"/>
    </row>
    <row r="1274" spans="1:6" ht="15.75">
      <c r="A1274" s="658"/>
      <c r="B1274" s="1042"/>
      <c r="C1274" s="1043"/>
      <c r="D1274" s="1043"/>
      <c r="E1274" s="1043"/>
      <c r="F1274" s="1043"/>
    </row>
    <row r="1275" spans="1:6">
      <c r="A1275" s="1044"/>
      <c r="B1275" s="1045"/>
      <c r="C1275" s="1046"/>
      <c r="D1275" s="1046"/>
      <c r="E1275" s="1046"/>
      <c r="F1275" s="1047"/>
    </row>
    <row r="1276" spans="1:6">
      <c r="A1276" s="342"/>
      <c r="B1276" s="39"/>
      <c r="C1276" s="26"/>
      <c r="D1276" s="26"/>
      <c r="E1276" s="26"/>
      <c r="F1276" s="32"/>
    </row>
    <row r="1277" spans="1:6">
      <c r="A1277" s="342"/>
      <c r="B1277" s="32"/>
      <c r="C1277" s="26"/>
      <c r="D1277" s="26"/>
      <c r="E1277" s="26"/>
      <c r="F1277" s="26"/>
    </row>
    <row r="1278" spans="1:6">
      <c r="A1278" s="342"/>
      <c r="B1278" s="32"/>
      <c r="C1278" s="26"/>
      <c r="D1278" s="26"/>
      <c r="E1278" s="26"/>
      <c r="F1278" s="26"/>
    </row>
    <row r="1279" spans="1:6">
      <c r="A1279" s="342"/>
      <c r="B1279" s="32"/>
      <c r="C1279" s="26"/>
      <c r="D1279" s="26"/>
      <c r="E1279" s="26"/>
      <c r="F1279" s="26"/>
    </row>
    <row r="1280" spans="1:6">
      <c r="A1280" s="342"/>
      <c r="B1280" s="32"/>
      <c r="C1280" s="26"/>
      <c r="D1280" s="26"/>
      <c r="E1280" s="26"/>
      <c r="F1280" s="26"/>
    </row>
    <row r="1281" spans="1:6">
      <c r="A1281" s="342"/>
      <c r="B1281" s="32"/>
      <c r="C1281" s="26"/>
      <c r="D1281" s="26"/>
      <c r="E1281" s="26"/>
      <c r="F1281" s="26"/>
    </row>
    <row r="1282" spans="1:6">
      <c r="A1282" s="342"/>
      <c r="B1282" s="32"/>
      <c r="C1282" s="26"/>
      <c r="D1282" s="26"/>
      <c r="E1282" s="26"/>
      <c r="F1282" s="26"/>
    </row>
    <row r="1283" spans="1:6">
      <c r="A1283" s="342"/>
      <c r="B1283" s="32"/>
      <c r="C1283" s="26"/>
      <c r="D1283" s="26"/>
      <c r="E1283" s="26"/>
      <c r="F1283" s="26"/>
    </row>
    <row r="1284" spans="1:6">
      <c r="A1284" s="342"/>
      <c r="B1284" s="32"/>
      <c r="C1284" s="26"/>
      <c r="D1284" s="26"/>
      <c r="E1284" s="26"/>
      <c r="F1284" s="26"/>
    </row>
    <row r="1285" spans="1:6">
      <c r="A1285" s="342"/>
      <c r="B1285" s="32"/>
      <c r="C1285" s="26"/>
      <c r="D1285" s="26"/>
      <c r="E1285" s="26"/>
      <c r="F1285" s="26"/>
    </row>
    <row r="1286" spans="1:6">
      <c r="A1286" s="342"/>
      <c r="B1286" s="846"/>
      <c r="C1286" s="26"/>
      <c r="D1286" s="26"/>
      <c r="E1286" s="26"/>
      <c r="F1286" s="26"/>
    </row>
    <row r="1287" spans="1:6">
      <c r="A1287" s="342"/>
      <c r="B1287" s="32"/>
      <c r="C1287" s="26"/>
      <c r="D1287" s="26"/>
      <c r="E1287" s="26"/>
      <c r="F1287" s="26"/>
    </row>
    <row r="1288" spans="1:6">
      <c r="A1288" s="342"/>
      <c r="B1288" s="32"/>
      <c r="C1288" s="26"/>
      <c r="D1288" s="26"/>
      <c r="E1288" s="26"/>
      <c r="F1288" s="26"/>
    </row>
    <row r="1289" spans="1:6">
      <c r="A1289" s="342"/>
      <c r="B1289" s="32"/>
      <c r="C1289" s="26"/>
      <c r="D1289" s="26"/>
      <c r="E1289" s="26"/>
      <c r="F1289" s="26"/>
    </row>
    <row r="1290" spans="1:6">
      <c r="A1290" s="342"/>
      <c r="B1290" s="32"/>
      <c r="C1290" s="26"/>
      <c r="D1290" s="26"/>
      <c r="E1290" s="26"/>
      <c r="F1290" s="26"/>
    </row>
    <row r="1291" spans="1:6">
      <c r="A1291" s="342"/>
      <c r="B1291" s="39"/>
      <c r="C1291" s="26"/>
      <c r="D1291" s="26"/>
      <c r="E1291" s="26"/>
      <c r="F1291" s="26"/>
    </row>
    <row r="1292" spans="1:6">
      <c r="A1292" s="342"/>
      <c r="B1292" s="39"/>
      <c r="C1292" s="26"/>
      <c r="D1292" s="26"/>
      <c r="E1292" s="26"/>
      <c r="F1292" s="26"/>
    </row>
    <row r="1293" spans="1:6">
      <c r="A1293" s="342"/>
      <c r="B1293" s="39"/>
      <c r="C1293" s="26"/>
      <c r="D1293" s="26"/>
      <c r="E1293" s="26"/>
      <c r="F1293" s="32"/>
    </row>
    <row r="1294" spans="1:6">
      <c r="A1294" s="342"/>
      <c r="B1294" s="32"/>
      <c r="C1294" s="26"/>
      <c r="D1294" s="26"/>
      <c r="E1294" s="26"/>
      <c r="F1294" s="26"/>
    </row>
    <row r="1295" spans="1:6">
      <c r="A1295" s="342"/>
      <c r="B1295" s="32"/>
      <c r="C1295" s="26"/>
      <c r="D1295" s="26"/>
      <c r="E1295" s="26"/>
      <c r="F1295" s="26"/>
    </row>
    <row r="1296" spans="1:6">
      <c r="A1296" s="342"/>
      <c r="B1296" s="32"/>
      <c r="C1296" s="26"/>
      <c r="D1296" s="26"/>
      <c r="E1296" s="26"/>
      <c r="F1296" s="26"/>
    </row>
    <row r="1297" spans="1:6">
      <c r="A1297" s="342"/>
      <c r="B1297" s="846"/>
      <c r="C1297" s="26"/>
      <c r="D1297" s="26"/>
      <c r="E1297" s="26"/>
      <c r="F1297" s="26"/>
    </row>
    <row r="1298" spans="1:6">
      <c r="A1298" s="342"/>
      <c r="B1298" s="846"/>
      <c r="C1298" s="26"/>
      <c r="D1298" s="26"/>
      <c r="E1298" s="26"/>
      <c r="F1298" s="26"/>
    </row>
    <row r="1299" spans="1:6">
      <c r="A1299" s="342"/>
      <c r="B1299" s="846"/>
      <c r="C1299" s="26"/>
      <c r="D1299" s="26"/>
      <c r="E1299" s="26"/>
      <c r="F1299" s="26"/>
    </row>
    <row r="1300" spans="1:6">
      <c r="A1300" s="342"/>
      <c r="B1300" s="846"/>
      <c r="C1300" s="26"/>
      <c r="D1300" s="26"/>
      <c r="E1300" s="26"/>
      <c r="F1300" s="26"/>
    </row>
    <row r="1301" spans="1:6">
      <c r="A1301" s="342"/>
      <c r="B1301" s="32"/>
      <c r="C1301" s="26"/>
      <c r="D1301" s="26"/>
      <c r="E1301" s="26"/>
      <c r="F1301" s="26"/>
    </row>
    <row r="1302" spans="1:6">
      <c r="A1302" s="342"/>
      <c r="B1302" s="32"/>
      <c r="C1302" s="26"/>
      <c r="D1302" s="26"/>
      <c r="E1302" s="26"/>
      <c r="F1302" s="26"/>
    </row>
    <row r="1303" spans="1:6">
      <c r="A1303" s="342"/>
      <c r="B1303" s="32"/>
      <c r="C1303" s="26"/>
      <c r="D1303" s="26"/>
      <c r="E1303" s="26"/>
      <c r="F1303" s="26"/>
    </row>
    <row r="1304" spans="1:6">
      <c r="A1304" s="342"/>
      <c r="B1304" s="32"/>
      <c r="C1304" s="26"/>
      <c r="D1304" s="26"/>
      <c r="E1304" s="26"/>
      <c r="F1304" s="26"/>
    </row>
    <row r="1305" spans="1:6">
      <c r="A1305" s="342"/>
      <c r="B1305" s="32"/>
      <c r="C1305" s="26"/>
      <c r="D1305" s="26"/>
      <c r="E1305" s="26"/>
      <c r="F1305" s="26"/>
    </row>
    <row r="1306" spans="1:6">
      <c r="A1306" s="342"/>
      <c r="B1306" s="39"/>
      <c r="C1306" s="1051"/>
      <c r="D1306" s="26"/>
      <c r="E1306" s="26"/>
      <c r="F1306" s="26"/>
    </row>
    <row r="1307" spans="1:6">
      <c r="A1307" s="342"/>
      <c r="B1307" s="730"/>
      <c r="C1307" s="1049"/>
      <c r="D1307" s="704"/>
      <c r="E1307" s="704"/>
      <c r="F1307" s="1049"/>
    </row>
    <row r="1308" spans="1:6">
      <c r="A1308" s="342"/>
      <c r="B1308" s="730"/>
      <c r="C1308" s="704"/>
      <c r="D1308" s="704"/>
      <c r="E1308" s="704"/>
      <c r="F1308" s="704"/>
    </row>
    <row r="1309" spans="1:6">
      <c r="A1309" s="342"/>
      <c r="B1309" s="39"/>
      <c r="C1309" s="264"/>
      <c r="D1309" s="26"/>
      <c r="E1309" s="26"/>
      <c r="F1309" s="32"/>
    </row>
    <row r="1310" spans="1:6">
      <c r="A1310" s="342"/>
      <c r="B1310" s="32"/>
      <c r="C1310" s="26"/>
      <c r="D1310" s="26"/>
      <c r="E1310" s="26"/>
      <c r="F1310" s="26"/>
    </row>
    <row r="1311" spans="1:6">
      <c r="A1311" s="342"/>
      <c r="B1311" s="32"/>
      <c r="C1311" s="26"/>
      <c r="D1311" s="26"/>
      <c r="E1311" s="26"/>
      <c r="F1311" s="26"/>
    </row>
    <row r="1312" spans="1:6">
      <c r="A1312" s="342"/>
      <c r="B1312" s="32"/>
      <c r="C1312" s="26"/>
      <c r="D1312" s="26"/>
      <c r="E1312" s="26"/>
      <c r="F1312" s="26"/>
    </row>
    <row r="1313" spans="1:6">
      <c r="A1313" s="342"/>
      <c r="B1313" s="32"/>
      <c r="C1313" s="26"/>
      <c r="D1313" s="26"/>
      <c r="E1313" s="26"/>
      <c r="F1313" s="26"/>
    </row>
    <row r="1314" spans="1:6">
      <c r="A1314" s="342"/>
      <c r="B1314" s="1048"/>
      <c r="C1314" s="26"/>
      <c r="D1314" s="26"/>
      <c r="E1314" s="26"/>
      <c r="F1314" s="26"/>
    </row>
    <row r="1315" spans="1:6">
      <c r="A1315" s="342"/>
      <c r="B1315" s="1048"/>
      <c r="C1315" s="26"/>
      <c r="D1315" s="26"/>
      <c r="E1315" s="26"/>
      <c r="F1315" s="26"/>
    </row>
    <row r="1316" spans="1:6">
      <c r="A1316" s="342"/>
      <c r="B1316" s="727"/>
      <c r="C1316" s="26"/>
      <c r="D1316" s="26"/>
      <c r="E1316" s="26"/>
      <c r="F1316" s="26"/>
    </row>
    <row r="1317" spans="1:6">
      <c r="A1317" s="342"/>
      <c r="B1317" s="727"/>
      <c r="C1317" s="26"/>
      <c r="D1317" s="26"/>
      <c r="E1317" s="26"/>
      <c r="F1317" s="26"/>
    </row>
    <row r="1318" spans="1:6">
      <c r="A1318" s="342"/>
      <c r="B1318" s="727"/>
      <c r="C1318" s="26"/>
      <c r="D1318" s="26"/>
      <c r="E1318" s="26"/>
      <c r="F1318" s="26"/>
    </row>
    <row r="1319" spans="1:6">
      <c r="A1319" s="342"/>
      <c r="B1319" s="39"/>
      <c r="C1319" s="264"/>
      <c r="D1319" s="264"/>
      <c r="E1319" s="264"/>
      <c r="F1319" s="26"/>
    </row>
    <row r="1320" spans="1:6">
      <c r="A1320" s="342"/>
      <c r="B1320" s="39"/>
      <c r="C1320" s="264"/>
      <c r="D1320" s="26"/>
      <c r="E1320" s="26"/>
      <c r="F1320" s="32"/>
    </row>
    <row r="1321" spans="1:6">
      <c r="A1321" s="342"/>
      <c r="B1321" s="703"/>
      <c r="C1321" s="1050"/>
      <c r="D1321" s="611"/>
      <c r="E1321" s="611"/>
      <c r="F1321" s="1050"/>
    </row>
  </sheetData>
  <mergeCells count="65">
    <mergeCell ref="A1120:E1120"/>
    <mergeCell ref="A1122:F1122"/>
    <mergeCell ref="A392:E392"/>
    <mergeCell ref="A394:F394"/>
    <mergeCell ref="A952:E952"/>
    <mergeCell ref="A954:F954"/>
    <mergeCell ref="A1008:E1008"/>
    <mergeCell ref="A1010:F1010"/>
    <mergeCell ref="A506:F506"/>
    <mergeCell ref="A504:E504"/>
    <mergeCell ref="A503:F503"/>
    <mergeCell ref="A559:F559"/>
    <mergeCell ref="A562:F562"/>
    <mergeCell ref="A616:E616"/>
    <mergeCell ref="A1064:E1064"/>
    <mergeCell ref="A1066:F1066"/>
    <mergeCell ref="A560:E560"/>
    <mergeCell ref="A783:F783"/>
    <mergeCell ref="A730:F730"/>
    <mergeCell ref="A784:E784"/>
    <mergeCell ref="A618:F618"/>
    <mergeCell ref="A672:E672"/>
    <mergeCell ref="A674:F674"/>
    <mergeCell ref="A448:E448"/>
    <mergeCell ref="A280:E280"/>
    <mergeCell ref="A282:F282"/>
    <mergeCell ref="A336:E336"/>
    <mergeCell ref="A338:F338"/>
    <mergeCell ref="A728:E728"/>
    <mergeCell ref="A615:F615"/>
    <mergeCell ref="A671:F671"/>
    <mergeCell ref="A727:F727"/>
    <mergeCell ref="A1:E1"/>
    <mergeCell ref="A3:F3"/>
    <mergeCell ref="A58:F58"/>
    <mergeCell ref="A56:E56"/>
    <mergeCell ref="A450:F450"/>
    <mergeCell ref="A447:F447"/>
    <mergeCell ref="A112:E112"/>
    <mergeCell ref="A114:F114"/>
    <mergeCell ref="A168:E168"/>
    <mergeCell ref="A170:F170"/>
    <mergeCell ref="A224:E224"/>
    <mergeCell ref="A226:F226"/>
    <mergeCell ref="A840:E840"/>
    <mergeCell ref="A842:F842"/>
    <mergeCell ref="A896:E896"/>
    <mergeCell ref="A839:F839"/>
    <mergeCell ref="A895:F895"/>
    <mergeCell ref="A2:E2"/>
    <mergeCell ref="B4:G4"/>
    <mergeCell ref="A1268:E1268"/>
    <mergeCell ref="A1270:F1270"/>
    <mergeCell ref="A1176:E1176"/>
    <mergeCell ref="A1178:F1178"/>
    <mergeCell ref="A1211:F1211"/>
    <mergeCell ref="A1212:E1212"/>
    <mergeCell ref="A1214:F1214"/>
    <mergeCell ref="A1175:F1175"/>
    <mergeCell ref="A55:F55"/>
    <mergeCell ref="A111:F111"/>
    <mergeCell ref="A167:F167"/>
    <mergeCell ref="A223:F223"/>
    <mergeCell ref="A898:F898"/>
    <mergeCell ref="A786:F786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53"/>
  <sheetViews>
    <sheetView tabSelected="1" workbookViewId="0">
      <selection activeCell="O49" sqref="O4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1052" t="s">
        <v>692</v>
      </c>
      <c r="B1" s="1052"/>
      <c r="C1" s="1052"/>
      <c r="D1" s="1052"/>
      <c r="E1" s="1052"/>
    </row>
    <row r="2" spans="1:6">
      <c r="A2" s="334"/>
      <c r="B2" s="334"/>
      <c r="C2" s="334"/>
      <c r="D2" s="334"/>
      <c r="E2" s="334"/>
    </row>
    <row r="3" spans="1:6" ht="15.75">
      <c r="B3" s="1073" t="s">
        <v>619</v>
      </c>
      <c r="C3" s="1073"/>
      <c r="D3" s="1073"/>
      <c r="E3" s="1073"/>
      <c r="F3" s="1078"/>
    </row>
    <row r="4" spans="1:6" ht="13.5" thickBot="1">
      <c r="B4" s="1"/>
      <c r="C4" s="1"/>
      <c r="D4" s="1"/>
      <c r="E4" s="19"/>
      <c r="F4" s="19" t="s">
        <v>572</v>
      </c>
    </row>
    <row r="5" spans="1:6" ht="42" customHeight="1" thickBot="1">
      <c r="A5" s="341" t="s">
        <v>192</v>
      </c>
      <c r="B5" s="268" t="s">
        <v>18</v>
      </c>
      <c r="C5" s="337" t="s">
        <v>470</v>
      </c>
      <c r="D5" s="338" t="s">
        <v>471</v>
      </c>
      <c r="E5" s="337" t="s">
        <v>469</v>
      </c>
      <c r="F5" s="338" t="s">
        <v>468</v>
      </c>
    </row>
    <row r="6" spans="1:6" ht="13.5" thickBot="1">
      <c r="A6" s="471" t="s">
        <v>193</v>
      </c>
      <c r="B6" s="592" t="s">
        <v>194</v>
      </c>
      <c r="C6" s="593" t="s">
        <v>195</v>
      </c>
      <c r="D6" s="594" t="s">
        <v>196</v>
      </c>
      <c r="E6" s="594" t="s">
        <v>216</v>
      </c>
      <c r="F6" s="595" t="s">
        <v>241</v>
      </c>
    </row>
    <row r="7" spans="1:6" ht="13.5" thickBot="1">
      <c r="A7" s="471" t="s">
        <v>197</v>
      </c>
      <c r="B7" s="248" t="s">
        <v>398</v>
      </c>
      <c r="C7" s="61">
        <f>C8+C9+C16</f>
        <v>73906576</v>
      </c>
      <c r="D7" s="61">
        <f>D8+D9+D16</f>
        <v>0</v>
      </c>
      <c r="E7" s="61">
        <f>E8+E9+E16</f>
        <v>0</v>
      </c>
      <c r="F7" s="103">
        <f t="shared" ref="F7:F26" si="0">SUM(C7:E7)</f>
        <v>73906576</v>
      </c>
    </row>
    <row r="8" spans="1:6" ht="13.5" thickBot="1">
      <c r="A8" s="471" t="s">
        <v>198</v>
      </c>
      <c r="B8" s="249" t="s">
        <v>173</v>
      </c>
      <c r="C8" s="31">
        <v>2800000</v>
      </c>
      <c r="D8" s="596"/>
      <c r="E8" s="596"/>
      <c r="F8" s="819">
        <f t="shared" si="0"/>
        <v>2800000</v>
      </c>
    </row>
    <row r="9" spans="1:6" ht="13.5" thickBot="1">
      <c r="A9" s="471" t="s">
        <v>199</v>
      </c>
      <c r="B9" s="250" t="s">
        <v>391</v>
      </c>
      <c r="C9" s="255">
        <f>SUM(C10:C15)</f>
        <v>27041966</v>
      </c>
      <c r="D9" s="255">
        <f>SUM(D10:D15)</f>
        <v>0</v>
      </c>
      <c r="E9" s="255">
        <f>SUM(E10:E15)</f>
        <v>0</v>
      </c>
      <c r="F9" s="820">
        <f>F10+F11+F12+F13+F14+F15</f>
        <v>27041966</v>
      </c>
    </row>
    <row r="10" spans="1:6">
      <c r="A10" s="598" t="s">
        <v>200</v>
      </c>
      <c r="B10" s="771" t="s">
        <v>370</v>
      </c>
      <c r="C10" s="533"/>
      <c r="D10" s="386"/>
      <c r="E10" s="386"/>
      <c r="F10" s="256">
        <f t="shared" si="0"/>
        <v>0</v>
      </c>
    </row>
    <row r="11" spans="1:6">
      <c r="A11" s="163" t="s">
        <v>201</v>
      </c>
      <c r="B11" s="772" t="s">
        <v>371</v>
      </c>
      <c r="C11" s="770"/>
      <c r="D11" s="762"/>
      <c r="E11" s="762"/>
      <c r="F11" s="256">
        <f t="shared" si="0"/>
        <v>0</v>
      </c>
    </row>
    <row r="12" spans="1:6">
      <c r="A12" s="163" t="s">
        <v>202</v>
      </c>
      <c r="B12" s="251" t="s">
        <v>372</v>
      </c>
      <c r="C12" s="770">
        <f>'10.m.bev.ei'!E13</f>
        <v>1500000</v>
      </c>
      <c r="D12" s="762"/>
      <c r="E12" s="762"/>
      <c r="F12" s="256">
        <f t="shared" si="0"/>
        <v>1500000</v>
      </c>
    </row>
    <row r="13" spans="1:6">
      <c r="A13" s="752" t="s">
        <v>203</v>
      </c>
      <c r="B13" s="769" t="s">
        <v>373</v>
      </c>
      <c r="C13" s="770">
        <f>'10.m.bev.ei'!E14</f>
        <v>24024966</v>
      </c>
      <c r="D13" s="202"/>
      <c r="E13" s="202"/>
      <c r="F13" s="256">
        <f t="shared" si="0"/>
        <v>24024966</v>
      </c>
    </row>
    <row r="14" spans="1:6">
      <c r="A14" s="163" t="s">
        <v>204</v>
      </c>
      <c r="B14" s="251" t="s">
        <v>374</v>
      </c>
      <c r="C14" s="770">
        <f>'10.m.bev.ei'!E15</f>
        <v>947000</v>
      </c>
      <c r="D14" s="29"/>
      <c r="E14" s="29"/>
      <c r="F14" s="256">
        <f t="shared" si="0"/>
        <v>947000</v>
      </c>
    </row>
    <row r="15" spans="1:6" ht="13.5" thickBot="1">
      <c r="A15" s="599" t="s">
        <v>205</v>
      </c>
      <c r="B15" s="252" t="s">
        <v>375</v>
      </c>
      <c r="C15" s="10">
        <v>570000</v>
      </c>
      <c r="D15" s="206"/>
      <c r="E15" s="206"/>
      <c r="F15" s="256">
        <f t="shared" si="0"/>
        <v>570000</v>
      </c>
    </row>
    <row r="16" spans="1:6" ht="13.5" thickBot="1">
      <c r="A16" s="471" t="s">
        <v>206</v>
      </c>
      <c r="B16" s="248" t="s">
        <v>174</v>
      </c>
      <c r="C16" s="600">
        <f>C17+C22+C23+C24++C25+C26</f>
        <v>44064610</v>
      </c>
      <c r="D16" s="600">
        <f>D17+D22+D23+D24+D25+D26</f>
        <v>0</v>
      </c>
      <c r="E16" s="600">
        <f>E17+E22+E23+E24++E25+E26</f>
        <v>0</v>
      </c>
      <c r="F16" s="600">
        <f>F17+F22+F23+F24++F25+F26</f>
        <v>44064610</v>
      </c>
    </row>
    <row r="17" spans="1:6">
      <c r="A17" s="598" t="s">
        <v>207</v>
      </c>
      <c r="B17" s="775" t="s">
        <v>392</v>
      </c>
      <c r="C17" s="21">
        <f>C18+C19+C20+C21</f>
        <v>41152115</v>
      </c>
      <c r="D17" s="21">
        <f>D18+D19+D20+D21</f>
        <v>0</v>
      </c>
      <c r="E17" s="21">
        <f>E18+E19+E20+E21</f>
        <v>0</v>
      </c>
      <c r="F17" s="21">
        <f>F18+F19+F20+F21</f>
        <v>41152115</v>
      </c>
    </row>
    <row r="18" spans="1:6">
      <c r="A18" s="752" t="s">
        <v>208</v>
      </c>
      <c r="B18" s="792" t="s">
        <v>422</v>
      </c>
      <c r="C18" s="21">
        <v>16969641</v>
      </c>
      <c r="D18" s="791"/>
      <c r="E18" s="94"/>
      <c r="F18" s="100">
        <f>SUM(C18:E18)</f>
        <v>16969641</v>
      </c>
    </row>
    <row r="19" spans="1:6">
      <c r="A19" s="752" t="s">
        <v>209</v>
      </c>
      <c r="B19" s="793" t="s">
        <v>423</v>
      </c>
      <c r="C19" s="21">
        <v>16482474</v>
      </c>
      <c r="D19" s="211"/>
      <c r="E19" s="95"/>
      <c r="F19" s="100">
        <f>SUM(C19:E19)</f>
        <v>16482474</v>
      </c>
    </row>
    <row r="20" spans="1:6">
      <c r="A20" s="752" t="s">
        <v>210</v>
      </c>
      <c r="B20" s="793" t="s">
        <v>424</v>
      </c>
      <c r="C20" s="21">
        <f>'10.m.bev.ei'!E21</f>
        <v>0</v>
      </c>
      <c r="D20" s="211"/>
      <c r="E20" s="95"/>
      <c r="F20" s="100">
        <f>SUM(C20:E20)</f>
        <v>0</v>
      </c>
    </row>
    <row r="21" spans="1:6">
      <c r="A21" s="752" t="s">
        <v>211</v>
      </c>
      <c r="B21" s="790" t="s">
        <v>425</v>
      </c>
      <c r="C21" s="21">
        <f>'10.m.bev.ei'!E22</f>
        <v>7700000</v>
      </c>
      <c r="D21" s="202"/>
      <c r="E21" s="202"/>
      <c r="F21" s="100">
        <f>SUM(C21:E21)</f>
        <v>7700000</v>
      </c>
    </row>
    <row r="22" spans="1:6">
      <c r="A22" s="752" t="s">
        <v>212</v>
      </c>
      <c r="B22" s="243" t="s">
        <v>393</v>
      </c>
      <c r="C22" s="21">
        <f>'10.m.bev.ei'!E23</f>
        <v>0</v>
      </c>
      <c r="D22" s="206"/>
      <c r="E22" s="94"/>
      <c r="F22" s="100">
        <f t="shared" si="0"/>
        <v>0</v>
      </c>
    </row>
    <row r="23" spans="1:6">
      <c r="A23" s="752" t="s">
        <v>213</v>
      </c>
      <c r="B23" s="776" t="s">
        <v>394</v>
      </c>
      <c r="C23" s="21">
        <f>'10.m.bev.ei'!E24</f>
        <v>0</v>
      </c>
      <c r="D23" s="29"/>
      <c r="E23" s="204"/>
      <c r="F23" s="100">
        <f t="shared" si="0"/>
        <v>0</v>
      </c>
    </row>
    <row r="24" spans="1:6" ht="13.5" customHeight="1">
      <c r="A24" s="752" t="s">
        <v>214</v>
      </c>
      <c r="B24" s="253" t="s">
        <v>395</v>
      </c>
      <c r="C24" s="21">
        <v>2912495</v>
      </c>
      <c r="D24" s="204"/>
      <c r="E24" s="204"/>
      <c r="F24" s="100">
        <f t="shared" si="0"/>
        <v>2912495</v>
      </c>
    </row>
    <row r="25" spans="1:6" ht="13.5" customHeight="1">
      <c r="A25" s="752" t="s">
        <v>215</v>
      </c>
      <c r="B25" s="777" t="s">
        <v>396</v>
      </c>
      <c r="C25" s="21">
        <f>'10.m.bev.ei'!E26</f>
        <v>0</v>
      </c>
      <c r="D25" s="204"/>
      <c r="E25" s="204"/>
      <c r="F25" s="100">
        <f t="shared" si="0"/>
        <v>0</v>
      </c>
    </row>
    <row r="26" spans="1:6" ht="15" customHeight="1" thickBot="1">
      <c r="A26" s="752" t="s">
        <v>217</v>
      </c>
      <c r="B26" s="253" t="s">
        <v>397</v>
      </c>
      <c r="C26" s="881">
        <f>'10.m.bev.ei'!E27</f>
        <v>0</v>
      </c>
      <c r="D26" s="882"/>
      <c r="E26" s="882"/>
      <c r="F26" s="883">
        <f t="shared" si="0"/>
        <v>0</v>
      </c>
    </row>
    <row r="27" spans="1:6" ht="6.75" customHeight="1" thickBot="1">
      <c r="A27" s="471"/>
      <c r="B27" s="254"/>
      <c r="C27" s="24"/>
      <c r="D27" s="202"/>
      <c r="E27" s="202"/>
      <c r="F27" s="102"/>
    </row>
    <row r="28" spans="1:6" ht="13.5" thickBot="1">
      <c r="A28" s="471" t="s">
        <v>218</v>
      </c>
      <c r="B28" s="214" t="s">
        <v>475</v>
      </c>
      <c r="C28" s="140">
        <f>C29+C34+C37</f>
        <v>0</v>
      </c>
      <c r="D28" s="811">
        <f>D29+D34+D37</f>
        <v>2200000</v>
      </c>
      <c r="E28" s="93">
        <f>E29+E34+E37</f>
        <v>0</v>
      </c>
      <c r="F28" s="789">
        <v>2200000</v>
      </c>
    </row>
    <row r="29" spans="1:6">
      <c r="A29" s="598" t="s">
        <v>219</v>
      </c>
      <c r="B29" s="120" t="s">
        <v>399</v>
      </c>
      <c r="C29" s="232">
        <f>C30+C32+C33+C31</f>
        <v>0</v>
      </c>
      <c r="D29" s="602">
        <v>0</v>
      </c>
      <c r="E29" s="601">
        <f>E30+E32+E33+E31</f>
        <v>0</v>
      </c>
      <c r="F29" s="601">
        <v>0</v>
      </c>
    </row>
    <row r="30" spans="1:6">
      <c r="A30" s="163" t="s">
        <v>220</v>
      </c>
      <c r="B30" s="117" t="s">
        <v>170</v>
      </c>
      <c r="C30" s="165">
        <f>'23. m.KEÉK m.bev.'!F29</f>
        <v>0</v>
      </c>
      <c r="D30" s="372"/>
      <c r="E30" s="165">
        <v>0</v>
      </c>
      <c r="F30" s="372">
        <v>0</v>
      </c>
    </row>
    <row r="31" spans="1:6">
      <c r="A31" s="163" t="s">
        <v>221</v>
      </c>
      <c r="B31" s="241" t="s">
        <v>400</v>
      </c>
      <c r="C31" s="136">
        <v>0</v>
      </c>
      <c r="D31" s="128"/>
      <c r="E31" s="136"/>
      <c r="F31" s="372">
        <v>0</v>
      </c>
    </row>
    <row r="32" spans="1:6" ht="24" customHeight="1">
      <c r="A32" s="163" t="s">
        <v>222</v>
      </c>
      <c r="B32" s="604" t="s">
        <v>401</v>
      </c>
      <c r="C32" s="133">
        <v>0</v>
      </c>
      <c r="D32" s="126">
        <v>0</v>
      </c>
      <c r="E32" s="133"/>
      <c r="F32" s="372">
        <f t="shared" ref="F32:F39" si="1">SUM(C32:E32)</f>
        <v>0</v>
      </c>
    </row>
    <row r="33" spans="1:6">
      <c r="A33" s="163" t="s">
        <v>223</v>
      </c>
      <c r="B33" s="241" t="s">
        <v>402</v>
      </c>
      <c r="C33" s="141">
        <f>'23. m.KEÉK m.bev.'!F32</f>
        <v>0</v>
      </c>
      <c r="D33" s="132">
        <v>0</v>
      </c>
      <c r="E33" s="141"/>
      <c r="F33" s="372">
        <v>0</v>
      </c>
    </row>
    <row r="34" spans="1:6">
      <c r="A34" s="163" t="s">
        <v>224</v>
      </c>
      <c r="B34" s="780" t="s">
        <v>405</v>
      </c>
      <c r="C34" s="144">
        <f>C35+C36+C37+C38+C39+C40</f>
        <v>0</v>
      </c>
      <c r="D34" s="812">
        <f>D35+D36+D37+D38+D39+D40</f>
        <v>2200000</v>
      </c>
      <c r="E34" s="144">
        <f>E35+E36+E37+E38+E39+E40</f>
        <v>0</v>
      </c>
      <c r="F34" s="144">
        <f>F35+F36+F37+F38+F39+F40</f>
        <v>2200000</v>
      </c>
    </row>
    <row r="35" spans="1:6">
      <c r="A35" s="163" t="s">
        <v>225</v>
      </c>
      <c r="B35" s="605" t="s">
        <v>403</v>
      </c>
      <c r="C35" s="141"/>
      <c r="D35" s="132"/>
      <c r="E35" s="141"/>
      <c r="F35" s="372">
        <f t="shared" si="1"/>
        <v>0</v>
      </c>
    </row>
    <row r="36" spans="1:6">
      <c r="A36" s="163" t="s">
        <v>226</v>
      </c>
      <c r="B36" s="779" t="s">
        <v>404</v>
      </c>
      <c r="C36" s="606">
        <f>'18-19.m.kp.fejl.tám.bev'!C34</f>
        <v>0</v>
      </c>
      <c r="D36" s="813"/>
      <c r="E36" s="606"/>
      <c r="F36" s="372">
        <f t="shared" si="1"/>
        <v>0</v>
      </c>
    </row>
    <row r="37" spans="1:6">
      <c r="A37" s="163" t="s">
        <v>227</v>
      </c>
      <c r="B37" s="781" t="s">
        <v>406</v>
      </c>
      <c r="C37" s="607"/>
      <c r="D37" s="814"/>
      <c r="E37" s="607"/>
      <c r="F37" s="372">
        <f t="shared" si="1"/>
        <v>0</v>
      </c>
    </row>
    <row r="38" spans="1:6">
      <c r="A38" s="163" t="s">
        <v>228</v>
      </c>
      <c r="B38" s="117" t="s">
        <v>407</v>
      </c>
      <c r="C38" s="165"/>
      <c r="D38" s="218">
        <v>2200000</v>
      </c>
      <c r="E38" s="164"/>
      <c r="F38" s="372">
        <f t="shared" si="1"/>
        <v>2200000</v>
      </c>
    </row>
    <row r="39" spans="1:6">
      <c r="A39" s="163" t="s">
        <v>229</v>
      </c>
      <c r="B39" s="781" t="s">
        <v>408</v>
      </c>
      <c r="C39" s="165"/>
      <c r="D39" s="227">
        <f>'10.m.bev.ei'!E40</f>
        <v>0</v>
      </c>
      <c r="E39" s="234"/>
      <c r="F39" s="372">
        <f t="shared" si="1"/>
        <v>0</v>
      </c>
    </row>
    <row r="40" spans="1:6" ht="13.5" thickBot="1">
      <c r="A40" s="163" t="s">
        <v>230</v>
      </c>
      <c r="B40" s="117" t="s">
        <v>409</v>
      </c>
      <c r="C40" s="639">
        <f>'20-21.m.felh bev'!E32</f>
        <v>0</v>
      </c>
      <c r="D40" s="815"/>
      <c r="E40" s="639"/>
      <c r="F40" s="372">
        <f>SUM(C40:E40)</f>
        <v>0</v>
      </c>
    </row>
    <row r="41" spans="1:6" ht="27.75" customHeight="1" thickBot="1">
      <c r="A41" s="471" t="s">
        <v>231</v>
      </c>
      <c r="B41" s="122" t="s">
        <v>410</v>
      </c>
      <c r="C41" s="608">
        <f>C7+C28</f>
        <v>73906576</v>
      </c>
      <c r="D41" s="608">
        <f>D7+D28</f>
        <v>2200000</v>
      </c>
      <c r="E41" s="608">
        <f>E7+E28</f>
        <v>0</v>
      </c>
      <c r="F41" s="608">
        <f>F7+F28</f>
        <v>76106576</v>
      </c>
    </row>
    <row r="42" spans="1:6" ht="7.5" customHeight="1" thickBot="1">
      <c r="A42" s="471"/>
      <c r="B42" s="118"/>
      <c r="C42" s="24"/>
      <c r="D42" s="260"/>
      <c r="E42" s="260"/>
      <c r="F42" s="102"/>
    </row>
    <row r="43" spans="1:6" ht="13.5" thickBot="1">
      <c r="A43" s="471" t="s">
        <v>232</v>
      </c>
      <c r="B43" s="119" t="s">
        <v>411</v>
      </c>
      <c r="C43" s="262"/>
      <c r="D43" s="262"/>
      <c r="E43" s="262"/>
      <c r="F43" s="262"/>
    </row>
    <row r="44" spans="1:6" ht="12.75" customHeight="1">
      <c r="A44" s="598" t="s">
        <v>233</v>
      </c>
      <c r="B44" s="242" t="s">
        <v>172</v>
      </c>
      <c r="C44" s="261"/>
      <c r="D44" s="212"/>
      <c r="E44" s="212"/>
      <c r="F44" s="259"/>
    </row>
    <row r="45" spans="1:6" ht="15.75" customHeight="1">
      <c r="A45" s="163" t="s">
        <v>234</v>
      </c>
      <c r="B45" s="527" t="s">
        <v>413</v>
      </c>
      <c r="C45" s="95">
        <f>'10.m.bev.ei'!E46</f>
        <v>5408814</v>
      </c>
      <c r="D45" s="211">
        <v>0</v>
      </c>
      <c r="E45" s="211"/>
      <c r="F45" s="782">
        <v>5408816</v>
      </c>
    </row>
    <row r="46" spans="1:6" ht="14.25" customHeight="1">
      <c r="A46" s="163" t="s">
        <v>235</v>
      </c>
      <c r="B46" s="527" t="s">
        <v>414</v>
      </c>
      <c r="C46" s="95">
        <f>'10.m.bev.ei'!E47</f>
        <v>15000000</v>
      </c>
      <c r="D46" s="211"/>
      <c r="E46" s="211"/>
      <c r="F46" s="782">
        <f>C46+D46+E46</f>
        <v>15000000</v>
      </c>
    </row>
    <row r="47" spans="1:6" ht="15" customHeight="1">
      <c r="A47" s="163" t="s">
        <v>236</v>
      </c>
      <c r="B47" s="527" t="s">
        <v>412</v>
      </c>
      <c r="C47" s="95"/>
      <c r="D47" s="211"/>
      <c r="E47" s="211"/>
      <c r="F47" s="782">
        <f>SUM(C47:E47)</f>
        <v>0</v>
      </c>
    </row>
    <row r="48" spans="1:6">
      <c r="A48" s="163" t="s">
        <v>237</v>
      </c>
      <c r="B48" s="716" t="s">
        <v>418</v>
      </c>
      <c r="C48" s="95"/>
      <c r="D48" s="211"/>
      <c r="E48" s="211"/>
      <c r="F48" s="782"/>
    </row>
    <row r="49" spans="1:6">
      <c r="A49" s="163" t="s">
        <v>238</v>
      </c>
      <c r="B49" s="717" t="s">
        <v>620</v>
      </c>
      <c r="C49" s="95">
        <v>67000</v>
      </c>
      <c r="D49" s="211"/>
      <c r="E49" s="211"/>
      <c r="F49" s="782">
        <v>67000</v>
      </c>
    </row>
    <row r="50" spans="1:6">
      <c r="A50" s="163" t="s">
        <v>239</v>
      </c>
      <c r="B50" s="718" t="s">
        <v>696</v>
      </c>
      <c r="C50" s="95">
        <v>85000000</v>
      </c>
      <c r="D50" s="211"/>
      <c r="E50" s="211"/>
      <c r="F50" s="782">
        <f>SUM(C50:E50)</f>
        <v>85000000</v>
      </c>
    </row>
    <row r="51" spans="1:6" ht="13.5" thickBot="1">
      <c r="A51" s="163" t="s">
        <v>240</v>
      </c>
      <c r="B51" s="786" t="s">
        <v>416</v>
      </c>
      <c r="C51" s="787">
        <f>'32. m. hitel, kötvény'!E10+'32. m. hitel, kötvény'!F10+'32. m. hitel, kötvény'!G10+'32. m. hitel, kötvény'!H10+'32. m. hitel, kötvény'!I10+'32. m. hitel, kötvény'!J10+'32. m. hitel, kötvény'!K10</f>
        <v>0</v>
      </c>
      <c r="D51" s="612"/>
      <c r="E51" s="612"/>
      <c r="F51" s="788">
        <f>SUM(C51:E51)</f>
        <v>0</v>
      </c>
    </row>
    <row r="52" spans="1:6" ht="13.5" thickBot="1">
      <c r="A52" s="633" t="s">
        <v>243</v>
      </c>
      <c r="B52" s="778" t="s">
        <v>420</v>
      </c>
      <c r="C52" s="93">
        <f>SUM(C44:C51)</f>
        <v>105475814</v>
      </c>
      <c r="D52" s="93">
        <f>SUM(D44:D51)</f>
        <v>0</v>
      </c>
      <c r="E52" s="93">
        <f>SUM(E44:E51)</f>
        <v>0</v>
      </c>
      <c r="F52" s="789">
        <f>SUM(F44:F51)</f>
        <v>105475816</v>
      </c>
    </row>
    <row r="53" spans="1:6" ht="13.5" thickBot="1">
      <c r="A53" s="471" t="s">
        <v>235</v>
      </c>
      <c r="B53" s="783" t="s">
        <v>419</v>
      </c>
      <c r="C53" s="784">
        <f>C41+C52</f>
        <v>179382390</v>
      </c>
      <c r="D53" s="784">
        <f>D41+D52</f>
        <v>2200000</v>
      </c>
      <c r="E53" s="784">
        <f>E41+E52</f>
        <v>0</v>
      </c>
      <c r="F53" s="785">
        <f>F41+F52</f>
        <v>181582392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topLeftCell="A2" workbookViewId="0">
      <selection activeCell="B24" sqref="B24"/>
    </sheetView>
  </sheetViews>
  <sheetFormatPr defaultRowHeight="12.75"/>
  <sheetData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4"/>
  <sheetViews>
    <sheetView topLeftCell="A20" workbookViewId="0">
      <selection activeCell="E38" sqref="E38"/>
    </sheetView>
  </sheetViews>
  <sheetFormatPr defaultRowHeight="12.75"/>
  <cols>
    <col min="1" max="1" width="4" customWidth="1"/>
    <col min="2" max="2" width="38.42578125" customWidth="1"/>
    <col min="3" max="3" width="8.85546875" customWidth="1"/>
    <col min="4" max="4" width="10.140625" customWidth="1"/>
    <col min="5" max="5" width="10.5703125" customWidth="1"/>
    <col min="6" max="6" width="8.28515625" customWidth="1"/>
    <col min="7" max="7" width="10" customWidth="1"/>
  </cols>
  <sheetData>
    <row r="1" spans="1:10">
      <c r="A1" s="1052" t="s">
        <v>653</v>
      </c>
      <c r="B1" s="1052"/>
      <c r="C1" s="1052"/>
      <c r="D1" s="1052"/>
      <c r="E1" s="1052"/>
      <c r="F1" s="958"/>
    </row>
    <row r="2" spans="1:10">
      <c r="A2" s="334"/>
      <c r="B2" s="334"/>
      <c r="C2" s="334"/>
      <c r="D2" s="334"/>
      <c r="E2" s="334"/>
      <c r="F2" s="958"/>
    </row>
    <row r="3" spans="1:10" ht="15.75">
      <c r="B3" s="1073" t="s">
        <v>584</v>
      </c>
      <c r="C3" s="1073"/>
      <c r="D3" s="1073"/>
      <c r="E3" s="1073"/>
      <c r="F3" s="959"/>
    </row>
    <row r="4" spans="1:10" ht="15.75">
      <c r="B4" s="18"/>
      <c r="C4" s="18"/>
      <c r="D4" s="18"/>
      <c r="E4" s="18"/>
      <c r="F4" s="959"/>
    </row>
    <row r="5" spans="1:10" ht="13.5" thickBot="1">
      <c r="B5" s="1"/>
      <c r="C5" s="1" t="s">
        <v>554</v>
      </c>
      <c r="D5" s="1"/>
      <c r="E5" s="19" t="s">
        <v>553</v>
      </c>
      <c r="F5" s="19"/>
    </row>
    <row r="6" spans="1:10" ht="35.25" customHeight="1" thickBot="1">
      <c r="A6" s="345" t="s">
        <v>192</v>
      </c>
      <c r="B6" s="534" t="s">
        <v>11</v>
      </c>
      <c r="C6" s="943" t="s">
        <v>599</v>
      </c>
      <c r="D6" s="944" t="s">
        <v>600</v>
      </c>
      <c r="E6" s="945" t="s">
        <v>601</v>
      </c>
      <c r="F6" s="945" t="s">
        <v>633</v>
      </c>
      <c r="G6" s="338" t="s">
        <v>698</v>
      </c>
    </row>
    <row r="7" spans="1:10" ht="11.25" customHeight="1">
      <c r="A7" s="535" t="s">
        <v>193</v>
      </c>
      <c r="B7" s="536" t="s">
        <v>194</v>
      </c>
      <c r="C7" s="543" t="s">
        <v>195</v>
      </c>
      <c r="D7" s="544" t="s">
        <v>196</v>
      </c>
      <c r="E7" s="685" t="s">
        <v>216</v>
      </c>
      <c r="F7" s="993"/>
      <c r="G7" s="686" t="s">
        <v>241</v>
      </c>
    </row>
    <row r="8" spans="1:10">
      <c r="A8" s="322" t="s">
        <v>197</v>
      </c>
      <c r="B8" s="329" t="s">
        <v>137</v>
      </c>
      <c r="C8" s="300"/>
      <c r="D8" s="133"/>
      <c r="E8" s="300"/>
      <c r="F8" s="300"/>
      <c r="G8" s="115"/>
    </row>
    <row r="9" spans="1:10">
      <c r="A9" s="321" t="s">
        <v>198</v>
      </c>
      <c r="B9" s="183" t="s">
        <v>6</v>
      </c>
      <c r="C9" s="300">
        <v>1714250</v>
      </c>
      <c r="D9" s="133">
        <v>695700</v>
      </c>
      <c r="E9" s="300">
        <v>4527050</v>
      </c>
      <c r="F9" s="300">
        <v>167364</v>
      </c>
      <c r="G9" s="133">
        <f>SUM(C9:F9)</f>
        <v>7104364</v>
      </c>
      <c r="J9" s="13"/>
    </row>
    <row r="10" spans="1:10">
      <c r="A10" s="321" t="s">
        <v>199</v>
      </c>
      <c r="B10" s="195" t="s">
        <v>7</v>
      </c>
      <c r="C10" s="300">
        <v>334280</v>
      </c>
      <c r="D10" s="133">
        <v>136000</v>
      </c>
      <c r="E10" s="300">
        <v>900000</v>
      </c>
      <c r="F10" s="300">
        <v>32636</v>
      </c>
      <c r="G10" s="133">
        <f>SUM(C10:F10)</f>
        <v>1402916</v>
      </c>
      <c r="J10" s="13"/>
    </row>
    <row r="11" spans="1:10">
      <c r="A11" s="321" t="s">
        <v>200</v>
      </c>
      <c r="B11" s="195" t="s">
        <v>8</v>
      </c>
      <c r="C11" s="300">
        <v>4455000</v>
      </c>
      <c r="D11" s="133">
        <v>1814500</v>
      </c>
      <c r="E11" s="300">
        <v>12531000</v>
      </c>
      <c r="F11" s="300"/>
      <c r="G11" s="133">
        <f>SUM(C11:E11)</f>
        <v>18800500</v>
      </c>
    </row>
    <row r="12" spans="1:10">
      <c r="A12" s="321" t="s">
        <v>201</v>
      </c>
      <c r="B12" s="195" t="s">
        <v>271</v>
      </c>
      <c r="C12" s="300" t="s">
        <v>19</v>
      </c>
      <c r="D12" s="133"/>
      <c r="E12" s="300"/>
      <c r="F12" s="300"/>
      <c r="G12" s="133">
        <f>SUM(C12:E12)</f>
        <v>0</v>
      </c>
      <c r="J12" s="13"/>
    </row>
    <row r="13" spans="1:10">
      <c r="A13" s="321" t="s">
        <v>202</v>
      </c>
      <c r="B13" s="195" t="s">
        <v>270</v>
      </c>
      <c r="C13" s="300"/>
      <c r="D13" s="133"/>
      <c r="E13" s="300"/>
      <c r="F13" s="300"/>
      <c r="G13" s="133">
        <f>SUM(C13:E13)</f>
        <v>0</v>
      </c>
    </row>
    <row r="14" spans="1:10">
      <c r="A14" s="321" t="s">
        <v>203</v>
      </c>
      <c r="B14" s="195" t="s">
        <v>319</v>
      </c>
      <c r="C14" s="300"/>
      <c r="D14" s="300"/>
      <c r="E14" s="300"/>
      <c r="F14" s="300"/>
      <c r="G14" s="133">
        <f>G15+G16+G17+G18+G19+G20</f>
        <v>0</v>
      </c>
    </row>
    <row r="15" spans="1:10">
      <c r="A15" s="321" t="s">
        <v>204</v>
      </c>
      <c r="B15" s="195" t="s">
        <v>320</v>
      </c>
      <c r="C15" s="300"/>
      <c r="D15" s="133"/>
      <c r="E15" s="300"/>
      <c r="F15" s="300"/>
      <c r="G15" s="133">
        <f>E15+D15+C15</f>
        <v>0</v>
      </c>
    </row>
    <row r="16" spans="1:10" s="15" customFormat="1">
      <c r="A16" s="321" t="s">
        <v>205</v>
      </c>
      <c r="B16" s="195" t="s">
        <v>321</v>
      </c>
      <c r="C16" s="300"/>
      <c r="D16" s="133"/>
      <c r="E16" s="300"/>
      <c r="F16" s="300"/>
      <c r="G16" s="133">
        <f t="shared" ref="G16:G21" si="0">E16+D16+C16</f>
        <v>0</v>
      </c>
    </row>
    <row r="17" spans="1:7">
      <c r="A17" s="321" t="s">
        <v>206</v>
      </c>
      <c r="B17" s="195" t="s">
        <v>322</v>
      </c>
      <c r="C17" s="300"/>
      <c r="D17" s="133"/>
      <c r="E17" s="300"/>
      <c r="F17" s="300"/>
      <c r="G17" s="133">
        <f t="shared" si="0"/>
        <v>0</v>
      </c>
    </row>
    <row r="18" spans="1:7">
      <c r="A18" s="321" t="s">
        <v>207</v>
      </c>
      <c r="B18" s="330" t="s">
        <v>323</v>
      </c>
      <c r="C18" s="220"/>
      <c r="D18" s="137"/>
      <c r="E18" s="300"/>
      <c r="F18" s="300"/>
      <c r="G18" s="133">
        <f t="shared" si="0"/>
        <v>0</v>
      </c>
    </row>
    <row r="19" spans="1:7">
      <c r="A19" s="321" t="s">
        <v>208</v>
      </c>
      <c r="B19" s="714" t="s">
        <v>338</v>
      </c>
      <c r="C19" s="303"/>
      <c r="D19" s="134"/>
      <c r="E19" s="300"/>
      <c r="F19" s="300"/>
      <c r="G19" s="133">
        <f t="shared" si="0"/>
        <v>0</v>
      </c>
    </row>
    <row r="20" spans="1:7">
      <c r="A20" s="321" t="s">
        <v>209</v>
      </c>
      <c r="B20" s="715" t="s">
        <v>331</v>
      </c>
      <c r="C20" s="303"/>
      <c r="D20" s="134"/>
      <c r="E20" s="300"/>
      <c r="F20" s="300"/>
      <c r="G20" s="133">
        <f t="shared" si="0"/>
        <v>0</v>
      </c>
    </row>
    <row r="21" spans="1:7" ht="13.5" customHeight="1" thickBot="1">
      <c r="A21" s="321" t="s">
        <v>210</v>
      </c>
      <c r="B21" s="197" t="s">
        <v>133</v>
      </c>
      <c r="C21" s="301"/>
      <c r="D21" s="138"/>
      <c r="E21" s="300"/>
      <c r="F21" s="301"/>
      <c r="G21" s="299">
        <f t="shared" si="0"/>
        <v>0</v>
      </c>
    </row>
    <row r="22" spans="1:7" ht="13.5" thickBot="1">
      <c r="A22" s="538" t="s">
        <v>211</v>
      </c>
      <c r="B22" s="539" t="s">
        <v>9</v>
      </c>
      <c r="C22" s="546">
        <f>C9+C10+C11+C14+C21</f>
        <v>6503530</v>
      </c>
      <c r="D22" s="546">
        <f>D9+D10+D11+D12+D14+D21</f>
        <v>2646200</v>
      </c>
      <c r="E22" s="546">
        <f>E9+E10+E11+E12+E14+E21</f>
        <v>17958050</v>
      </c>
      <c r="F22" s="546">
        <v>200000</v>
      </c>
      <c r="G22" s="547">
        <f>G9+G10+G11+G12+G14+G21</f>
        <v>27307780</v>
      </c>
    </row>
    <row r="23" spans="1:7" ht="13.5" thickTop="1">
      <c r="A23" s="529"/>
      <c r="B23" s="329"/>
      <c r="C23" s="219"/>
      <c r="D23" s="219"/>
      <c r="E23" s="219"/>
      <c r="F23" s="219"/>
      <c r="G23" s="141"/>
    </row>
    <row r="24" spans="1:7" s="15" customFormat="1">
      <c r="A24" s="322" t="s">
        <v>212</v>
      </c>
      <c r="B24" s="331" t="s">
        <v>138</v>
      </c>
      <c r="C24" s="302"/>
      <c r="D24" s="136"/>
      <c r="E24" s="302"/>
      <c r="F24" s="302"/>
      <c r="G24" s="190"/>
    </row>
    <row r="25" spans="1:7">
      <c r="A25" s="321" t="s">
        <v>213</v>
      </c>
      <c r="B25" s="195" t="s">
        <v>272</v>
      </c>
      <c r="C25" s="300">
        <v>0</v>
      </c>
      <c r="D25" s="133">
        <v>0</v>
      </c>
      <c r="E25" s="300">
        <v>0</v>
      </c>
      <c r="F25" s="300"/>
      <c r="G25" s="133">
        <v>0</v>
      </c>
    </row>
    <row r="26" spans="1:7">
      <c r="A26" s="321" t="s">
        <v>212</v>
      </c>
      <c r="B26" s="195" t="s">
        <v>273</v>
      </c>
      <c r="C26" s="300"/>
      <c r="D26" s="133"/>
      <c r="E26" s="300"/>
      <c r="F26" s="300"/>
      <c r="G26" s="115"/>
    </row>
    <row r="27" spans="1:7">
      <c r="A27" s="321" t="s">
        <v>213</v>
      </c>
      <c r="B27" s="195" t="s">
        <v>134</v>
      </c>
      <c r="C27" s="220">
        <f>C28+C29+C30</f>
        <v>0</v>
      </c>
      <c r="D27" s="220">
        <f>D28+D29+D30</f>
        <v>0</v>
      </c>
      <c r="E27" s="220">
        <f>E28+E29+E30</f>
        <v>0</v>
      </c>
      <c r="F27" s="220"/>
      <c r="G27" s="137">
        <f>G28+G29+G30</f>
        <v>0</v>
      </c>
    </row>
    <row r="28" spans="1:7">
      <c r="A28" s="321" t="s">
        <v>214</v>
      </c>
      <c r="B28" s="330" t="s">
        <v>324</v>
      </c>
      <c r="C28" s="300"/>
      <c r="D28" s="133"/>
      <c r="E28" s="300"/>
      <c r="F28" s="300"/>
      <c r="G28" s="115"/>
    </row>
    <row r="29" spans="1:7" s="15" customFormat="1">
      <c r="A29" s="321" t="s">
        <v>215</v>
      </c>
      <c r="B29" s="330" t="s">
        <v>326</v>
      </c>
      <c r="C29" s="300"/>
      <c r="D29" s="133"/>
      <c r="E29" s="300"/>
      <c r="F29" s="300"/>
      <c r="G29" s="115"/>
    </row>
    <row r="30" spans="1:7" s="15" customFormat="1">
      <c r="A30" s="321" t="s">
        <v>217</v>
      </c>
      <c r="B30" s="330" t="s">
        <v>325</v>
      </c>
      <c r="C30" s="300"/>
      <c r="D30" s="133"/>
      <c r="E30" s="300"/>
      <c r="F30" s="300"/>
      <c r="G30" s="374"/>
    </row>
    <row r="31" spans="1:7" s="15" customFormat="1">
      <c r="A31" s="321" t="s">
        <v>218</v>
      </c>
      <c r="B31" s="330" t="s">
        <v>327</v>
      </c>
      <c r="C31" s="300"/>
      <c r="D31" s="133"/>
      <c r="E31" s="300"/>
      <c r="F31" s="300"/>
      <c r="G31" s="374"/>
    </row>
    <row r="32" spans="1:7" s="15" customFormat="1">
      <c r="A32" s="321" t="s">
        <v>219</v>
      </c>
      <c r="B32" s="714" t="s">
        <v>328</v>
      </c>
      <c r="C32" s="300"/>
      <c r="D32" s="133"/>
      <c r="E32" s="300"/>
      <c r="F32" s="300"/>
      <c r="G32" s="374"/>
    </row>
    <row r="33" spans="1:7" s="15" customFormat="1">
      <c r="A33" s="321" t="s">
        <v>220</v>
      </c>
      <c r="B33" s="278" t="s">
        <v>329</v>
      </c>
      <c r="C33" s="300"/>
      <c r="D33" s="133"/>
      <c r="E33" s="300"/>
      <c r="F33" s="300"/>
      <c r="G33" s="374"/>
    </row>
    <row r="34" spans="1:7">
      <c r="A34" s="321" t="s">
        <v>221</v>
      </c>
      <c r="B34" s="715" t="s">
        <v>346</v>
      </c>
      <c r="C34" s="300"/>
      <c r="D34" s="133"/>
      <c r="E34" s="300"/>
      <c r="F34" s="300"/>
      <c r="G34" s="374"/>
    </row>
    <row r="35" spans="1:7" ht="13.5" customHeight="1">
      <c r="A35" s="321" t="s">
        <v>222</v>
      </c>
      <c r="B35" s="195" t="s">
        <v>332</v>
      </c>
      <c r="C35" s="300"/>
      <c r="D35" s="133"/>
      <c r="E35" s="300"/>
      <c r="F35" s="300"/>
      <c r="G35" s="115"/>
    </row>
    <row r="36" spans="1:7" ht="13.5" thickBot="1">
      <c r="A36" s="321" t="s">
        <v>223</v>
      </c>
      <c r="B36" s="197" t="s">
        <v>136</v>
      </c>
      <c r="C36" s="303"/>
      <c r="D36" s="303">
        <f>-D12</f>
        <v>0</v>
      </c>
      <c r="E36" s="303">
        <f>-E12</f>
        <v>0</v>
      </c>
      <c r="F36" s="303"/>
      <c r="G36" s="134">
        <f>-G12</f>
        <v>0</v>
      </c>
    </row>
    <row r="37" spans="1:7" ht="27.75" customHeight="1" thickBot="1">
      <c r="A37" s="538" t="s">
        <v>224</v>
      </c>
      <c r="B37" s="539" t="s">
        <v>10</v>
      </c>
      <c r="C37" s="546">
        <f>C25+C26+C27+C35+C36</f>
        <v>0</v>
      </c>
      <c r="D37" s="546">
        <f>D25+D26+D27+D35+D36</f>
        <v>0</v>
      </c>
      <c r="E37" s="546">
        <f>E25+E26+E27+E35+E36</f>
        <v>0</v>
      </c>
      <c r="F37" s="546"/>
      <c r="G37" s="547">
        <f>G25+G26+G27+G35+G36</f>
        <v>0</v>
      </c>
    </row>
    <row r="38" spans="1:7" s="14" customFormat="1" ht="27" thickTop="1" thickBot="1">
      <c r="A38" s="538" t="s">
        <v>225</v>
      </c>
      <c r="B38" s="542" t="s">
        <v>333</v>
      </c>
      <c r="C38" s="549">
        <f>C22+C37</f>
        <v>6503530</v>
      </c>
      <c r="D38" s="549">
        <f>D22+D37</f>
        <v>2646200</v>
      </c>
      <c r="E38" s="549">
        <f>E22+E37</f>
        <v>17958050</v>
      </c>
      <c r="F38" s="549">
        <v>200000</v>
      </c>
      <c r="G38" s="550">
        <f>G22+G37</f>
        <v>27307780</v>
      </c>
    </row>
    <row r="39" spans="1:7" s="14" customFormat="1" ht="13.5" thickTop="1">
      <c r="A39" s="529"/>
      <c r="B39" s="730"/>
      <c r="C39" s="230"/>
      <c r="D39" s="230"/>
      <c r="E39" s="230"/>
      <c r="F39" s="230"/>
      <c r="G39" s="236"/>
    </row>
    <row r="40" spans="1:7" s="14" customFormat="1">
      <c r="A40" s="322" t="s">
        <v>267</v>
      </c>
      <c r="B40" s="420" t="s">
        <v>335</v>
      </c>
      <c r="C40" s="548"/>
      <c r="D40" s="136"/>
      <c r="E40" s="302"/>
      <c r="F40" s="302"/>
      <c r="G40" s="190"/>
    </row>
    <row r="41" spans="1:7" s="14" customFormat="1">
      <c r="A41" s="321" t="s">
        <v>227</v>
      </c>
      <c r="B41" s="196" t="s">
        <v>334</v>
      </c>
      <c r="C41" s="305"/>
      <c r="D41" s="133"/>
      <c r="E41" s="300"/>
      <c r="F41" s="300"/>
      <c r="G41" s="115"/>
    </row>
    <row r="42" spans="1:7" s="14" customFormat="1">
      <c r="A42" s="321" t="s">
        <v>228</v>
      </c>
      <c r="B42" s="613" t="s">
        <v>339</v>
      </c>
      <c r="C42" s="721"/>
      <c r="D42" s="138"/>
      <c r="E42" s="301"/>
      <c r="F42" s="301"/>
      <c r="G42" s="298"/>
    </row>
    <row r="43" spans="1:7" s="14" customFormat="1">
      <c r="A43" s="321" t="s">
        <v>229</v>
      </c>
      <c r="B43" s="613" t="s">
        <v>340</v>
      </c>
      <c r="C43" s="721"/>
      <c r="D43" s="138"/>
      <c r="E43" s="301"/>
      <c r="F43" s="301"/>
      <c r="G43" s="298"/>
    </row>
    <row r="44" spans="1:7" s="14" customFormat="1">
      <c r="A44" s="321" t="s">
        <v>230</v>
      </c>
      <c r="B44" s="613" t="s">
        <v>341</v>
      </c>
      <c r="C44" s="721"/>
      <c r="D44" s="138"/>
      <c r="E44" s="301"/>
      <c r="F44" s="301"/>
      <c r="G44" s="298"/>
    </row>
    <row r="45" spans="1:7" s="14" customFormat="1">
      <c r="A45" s="321" t="s">
        <v>231</v>
      </c>
      <c r="B45" s="716" t="s">
        <v>342</v>
      </c>
      <c r="C45" s="721"/>
      <c r="D45" s="138"/>
      <c r="E45" s="301"/>
      <c r="F45" s="301"/>
      <c r="G45" s="298"/>
    </row>
    <row r="46" spans="1:7" s="14" customFormat="1">
      <c r="A46" s="321" t="s">
        <v>232</v>
      </c>
      <c r="B46" s="717" t="s">
        <v>343</v>
      </c>
      <c r="C46" s="721"/>
      <c r="D46" s="138"/>
      <c r="E46" s="301"/>
      <c r="F46" s="301"/>
      <c r="G46" s="298"/>
    </row>
    <row r="47" spans="1:7" s="14" customFormat="1">
      <c r="A47" s="321" t="s">
        <v>233</v>
      </c>
      <c r="B47" s="718" t="s">
        <v>344</v>
      </c>
      <c r="C47" s="721"/>
      <c r="D47" s="138"/>
      <c r="E47" s="301"/>
      <c r="F47" s="301"/>
      <c r="G47" s="298"/>
    </row>
    <row r="48" spans="1:7" ht="15.75" customHeight="1" thickBot="1">
      <c r="A48" s="321" t="s">
        <v>234</v>
      </c>
      <c r="B48" s="332" t="s">
        <v>345</v>
      </c>
      <c r="C48" s="721"/>
      <c r="D48" s="138"/>
      <c r="E48" s="301"/>
      <c r="F48" s="301"/>
      <c r="G48" s="298"/>
    </row>
    <row r="49" spans="1:7" ht="13.5" thickBot="1">
      <c r="A49" s="344" t="s">
        <v>235</v>
      </c>
      <c r="B49" s="281" t="s">
        <v>336</v>
      </c>
      <c r="C49" s="722"/>
      <c r="D49" s="228"/>
      <c r="E49" s="135"/>
      <c r="F49" s="135"/>
      <c r="G49" s="585"/>
    </row>
    <row r="50" spans="1:7">
      <c r="A50" s="529"/>
      <c r="B50" s="39"/>
      <c r="C50" s="736"/>
      <c r="D50" s="738"/>
      <c r="E50" s="701"/>
      <c r="F50" s="701"/>
      <c r="G50" s="609"/>
    </row>
    <row r="51" spans="1:7" ht="13.5" thickBot="1">
      <c r="A51" s="554" t="s">
        <v>236</v>
      </c>
      <c r="B51" s="728" t="s">
        <v>337</v>
      </c>
      <c r="C51" s="735">
        <f>C38+C49</f>
        <v>6503530</v>
      </c>
      <c r="D51" s="737">
        <f>D38+D49</f>
        <v>2646200</v>
      </c>
      <c r="E51" s="735">
        <f>E38+E49</f>
        <v>17958050</v>
      </c>
      <c r="F51" s="735">
        <v>200000</v>
      </c>
      <c r="G51" s="735">
        <f>G38+G49</f>
        <v>27307780</v>
      </c>
    </row>
    <row r="52" spans="1:7" ht="13.5" thickTop="1"/>
    <row r="53" spans="1:7" ht="14.25" customHeight="1"/>
    <row r="54" spans="1:7" ht="25.5" customHeight="1"/>
    <row r="56" spans="1:7" ht="15.75" customHeight="1"/>
    <row r="57" spans="1:7" ht="13.5" customHeight="1"/>
    <row r="58" spans="1:7" ht="22.5" customHeight="1"/>
    <row r="99" ht="17.25" customHeight="1"/>
    <row r="103" ht="16.5" customHeight="1"/>
    <row r="104" ht="23.25" customHeight="1"/>
  </sheetData>
  <mergeCells count="2">
    <mergeCell ref="B3:E3"/>
    <mergeCell ref="A1:E1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69"/>
  <sheetViews>
    <sheetView topLeftCell="A434" workbookViewId="0">
      <selection activeCell="K463" sqref="K463"/>
    </sheetView>
  </sheetViews>
  <sheetFormatPr defaultRowHeight="12.75"/>
  <cols>
    <col min="1" max="1" width="4.42578125" customWidth="1"/>
    <col min="2" max="2" width="39" customWidth="1"/>
    <col min="3" max="3" width="15.42578125" customWidth="1"/>
    <col min="4" max="4" width="11.42578125" customWidth="1"/>
    <col min="5" max="5" width="10" customWidth="1"/>
    <col min="6" max="6" width="12.5703125" customWidth="1"/>
    <col min="7" max="7" width="11.28515625" customWidth="1"/>
    <col min="8" max="8" width="10.7109375" customWidth="1"/>
  </cols>
  <sheetData>
    <row r="1" spans="1:8" ht="15">
      <c r="A1" s="1052" t="s">
        <v>654</v>
      </c>
      <c r="B1" s="1052"/>
      <c r="C1" s="1052"/>
      <c r="D1" s="1052"/>
      <c r="E1" s="1052"/>
      <c r="F1" s="1052"/>
      <c r="G1" s="16"/>
      <c r="H1" s="16"/>
    </row>
    <row r="2" spans="1:8" ht="15">
      <c r="A2" s="334"/>
      <c r="B2" s="334"/>
      <c r="C2" s="334"/>
      <c r="D2" s="958"/>
      <c r="E2" s="334"/>
      <c r="F2" s="334"/>
      <c r="G2" s="16"/>
      <c r="H2" s="16"/>
    </row>
    <row r="3" spans="1:8" ht="15.75">
      <c r="B3" s="1073" t="s">
        <v>585</v>
      </c>
      <c r="C3" s="1073"/>
      <c r="D3" s="1073"/>
      <c r="E3" s="1073"/>
      <c r="F3" s="1073"/>
      <c r="G3" s="33"/>
      <c r="H3" s="12"/>
    </row>
    <row r="4" spans="1:8" ht="15.75">
      <c r="B4" s="18"/>
      <c r="C4" s="18"/>
      <c r="D4" s="959"/>
      <c r="E4" s="18"/>
      <c r="F4" s="18"/>
      <c r="G4" s="33"/>
      <c r="H4" s="12"/>
    </row>
    <row r="5" spans="1:8" ht="13.5" thickBot="1">
      <c r="B5" s="1"/>
      <c r="C5" s="1"/>
      <c r="D5" s="1"/>
      <c r="E5" s="1"/>
      <c r="F5" s="19" t="s">
        <v>553</v>
      </c>
    </row>
    <row r="6" spans="1:8" ht="39.75" thickBot="1">
      <c r="A6" s="345" t="s">
        <v>192</v>
      </c>
      <c r="B6" s="534" t="s">
        <v>11</v>
      </c>
      <c r="C6" s="341" t="s">
        <v>512</v>
      </c>
      <c r="D6" s="1039" t="s">
        <v>699</v>
      </c>
      <c r="E6" s="341" t="s">
        <v>555</v>
      </c>
      <c r="F6" s="341" t="s">
        <v>556</v>
      </c>
    </row>
    <row r="7" spans="1:8">
      <c r="A7" s="535" t="s">
        <v>193</v>
      </c>
      <c r="B7" s="536" t="s">
        <v>194</v>
      </c>
      <c r="C7" s="543" t="s">
        <v>195</v>
      </c>
      <c r="D7" s="543"/>
      <c r="E7" s="544" t="s">
        <v>196</v>
      </c>
      <c r="F7" s="544" t="s">
        <v>216</v>
      </c>
    </row>
    <row r="8" spans="1:8">
      <c r="A8" s="322" t="s">
        <v>197</v>
      </c>
      <c r="B8" s="329" t="s">
        <v>137</v>
      </c>
      <c r="C8" s="300"/>
      <c r="D8" s="300"/>
      <c r="E8" s="133"/>
      <c r="F8" s="133"/>
    </row>
    <row r="9" spans="1:8">
      <c r="A9" s="321" t="s">
        <v>198</v>
      </c>
      <c r="B9" s="183" t="s">
        <v>6</v>
      </c>
      <c r="C9" s="697">
        <v>10232620</v>
      </c>
      <c r="D9" s="697"/>
      <c r="E9" s="133">
        <v>86000</v>
      </c>
      <c r="F9" s="133">
        <v>0</v>
      </c>
    </row>
    <row r="10" spans="1:8">
      <c r="A10" s="321" t="s">
        <v>199</v>
      </c>
      <c r="B10" s="195" t="s">
        <v>7</v>
      </c>
      <c r="C10" s="697">
        <v>2103000</v>
      </c>
      <c r="D10" s="697"/>
      <c r="E10" s="133">
        <v>16770</v>
      </c>
      <c r="F10" s="133">
        <v>0</v>
      </c>
    </row>
    <row r="11" spans="1:8">
      <c r="A11" s="321" t="s">
        <v>200</v>
      </c>
      <c r="B11" s="195" t="s">
        <v>8</v>
      </c>
      <c r="C11" s="300">
        <v>4788000</v>
      </c>
      <c r="D11" s="300"/>
      <c r="E11" s="133">
        <v>463600</v>
      </c>
      <c r="F11" s="133">
        <v>1194000</v>
      </c>
    </row>
    <row r="12" spans="1:8">
      <c r="A12" s="321" t="s">
        <v>201</v>
      </c>
      <c r="B12" s="195" t="s">
        <v>271</v>
      </c>
      <c r="C12" s="300">
        <v>0</v>
      </c>
      <c r="D12" s="300"/>
      <c r="E12" s="133">
        <v>0</v>
      </c>
      <c r="F12" s="133">
        <v>0</v>
      </c>
    </row>
    <row r="13" spans="1:8">
      <c r="A13" s="321" t="s">
        <v>202</v>
      </c>
      <c r="B13" s="195" t="s">
        <v>270</v>
      </c>
      <c r="C13" s="300">
        <v>0</v>
      </c>
      <c r="D13" s="300"/>
      <c r="E13" s="133">
        <v>0</v>
      </c>
      <c r="F13" s="133">
        <v>0</v>
      </c>
    </row>
    <row r="14" spans="1:8">
      <c r="A14" s="321" t="s">
        <v>203</v>
      </c>
      <c r="B14" s="195" t="s">
        <v>319</v>
      </c>
      <c r="C14" s="300">
        <v>4410000</v>
      </c>
      <c r="D14" s="300"/>
      <c r="E14" s="300">
        <f>E15+E16+E17+E18+E19+E20+E21</f>
        <v>0</v>
      </c>
      <c r="F14" s="300">
        <f>F15+F16+F17+F18+F19+F20+F21</f>
        <v>0</v>
      </c>
    </row>
    <row r="15" spans="1:8">
      <c r="A15" s="321" t="s">
        <v>204</v>
      </c>
      <c r="B15" s="195" t="s">
        <v>320</v>
      </c>
      <c r="C15" s="300">
        <v>4410000</v>
      </c>
      <c r="D15" s="300"/>
      <c r="E15" s="133">
        <v>0</v>
      </c>
      <c r="F15" s="133">
        <v>0</v>
      </c>
    </row>
    <row r="16" spans="1:8" s="15" customFormat="1">
      <c r="A16" s="321" t="s">
        <v>205</v>
      </c>
      <c r="B16" s="195" t="s">
        <v>321</v>
      </c>
      <c r="C16" s="300"/>
      <c r="D16" s="300"/>
      <c r="E16" s="133"/>
      <c r="F16" s="699"/>
    </row>
    <row r="17" spans="1:6">
      <c r="A17" s="321" t="s">
        <v>206</v>
      </c>
      <c r="B17" s="195" t="s">
        <v>322</v>
      </c>
      <c r="C17" s="300"/>
      <c r="D17" s="300"/>
      <c r="E17" s="133"/>
      <c r="F17" s="133"/>
    </row>
    <row r="18" spans="1:6" ht="11.25" customHeight="1">
      <c r="A18" s="321" t="s">
        <v>207</v>
      </c>
      <c r="B18" s="330" t="s">
        <v>323</v>
      </c>
      <c r="C18" s="220"/>
      <c r="D18" s="220"/>
      <c r="E18" s="133"/>
      <c r="F18" s="133"/>
    </row>
    <row r="19" spans="1:6" ht="11.25" customHeight="1">
      <c r="A19" s="321" t="s">
        <v>208</v>
      </c>
      <c r="B19" s="714" t="s">
        <v>338</v>
      </c>
      <c r="C19" s="303"/>
      <c r="D19" s="303"/>
      <c r="E19" s="134"/>
      <c r="F19" s="133"/>
    </row>
    <row r="20" spans="1:6" ht="11.25" customHeight="1">
      <c r="A20" s="321" t="s">
        <v>209</v>
      </c>
      <c r="B20" s="715" t="s">
        <v>331</v>
      </c>
      <c r="C20" s="303"/>
      <c r="D20" s="303"/>
      <c r="E20" s="134"/>
      <c r="F20" s="133"/>
    </row>
    <row r="21" spans="1:6" ht="11.25" customHeight="1">
      <c r="A21" s="321" t="s">
        <v>210</v>
      </c>
      <c r="B21" s="115" t="s">
        <v>540</v>
      </c>
      <c r="C21" s="303"/>
      <c r="D21" s="303"/>
      <c r="E21" s="134"/>
      <c r="F21" s="133"/>
    </row>
    <row r="22" spans="1:6" ht="13.5" thickBot="1">
      <c r="A22" s="321" t="s">
        <v>211</v>
      </c>
      <c r="B22" s="197" t="s">
        <v>133</v>
      </c>
      <c r="C22" s="301"/>
      <c r="D22" s="301"/>
      <c r="E22" s="138"/>
      <c r="F22" s="133"/>
    </row>
    <row r="23" spans="1:6" ht="13.5" thickBot="1">
      <c r="A23" s="321" t="s">
        <v>212</v>
      </c>
      <c r="B23" s="539" t="s">
        <v>9</v>
      </c>
      <c r="C23" s="552">
        <f>C9+C10+C11+C12+C14+C22</f>
        <v>21533620</v>
      </c>
      <c r="D23" s="552"/>
      <c r="E23" s="552">
        <f>E9+E10+E11+E12+E14+E22</f>
        <v>566370</v>
      </c>
      <c r="F23" s="553">
        <v>1194000</v>
      </c>
    </row>
    <row r="24" spans="1:6" ht="13.5" thickTop="1">
      <c r="A24" s="529"/>
      <c r="B24" s="329"/>
      <c r="C24" s="219"/>
      <c r="D24" s="219"/>
      <c r="E24" s="219"/>
      <c r="F24" s="744"/>
    </row>
    <row r="25" spans="1:6">
      <c r="A25" s="322" t="s">
        <v>213</v>
      </c>
      <c r="B25" s="331" t="s">
        <v>138</v>
      </c>
      <c r="C25" s="302"/>
      <c r="D25" s="302"/>
      <c r="E25" s="302"/>
      <c r="F25" s="136"/>
    </row>
    <row r="26" spans="1:6">
      <c r="A26" s="321" t="s">
        <v>214</v>
      </c>
      <c r="B26" s="195" t="s">
        <v>272</v>
      </c>
      <c r="C26" s="300"/>
      <c r="D26" s="300">
        <v>353761</v>
      </c>
      <c r="E26" s="133"/>
      <c r="F26" s="133"/>
    </row>
    <row r="27" spans="1:6">
      <c r="A27" s="322" t="s">
        <v>215</v>
      </c>
      <c r="B27" s="195" t="s">
        <v>273</v>
      </c>
      <c r="C27" s="300"/>
      <c r="D27" s="300"/>
      <c r="E27" s="133"/>
      <c r="F27" s="133"/>
    </row>
    <row r="28" spans="1:6">
      <c r="A28" s="321" t="s">
        <v>217</v>
      </c>
      <c r="B28" s="195" t="s">
        <v>134</v>
      </c>
      <c r="C28" s="220">
        <f>C29+C30+C31+C32+C33+C34+C35</f>
        <v>0</v>
      </c>
      <c r="D28" s="220"/>
      <c r="E28" s="220">
        <f>E29+E30+E31+E32+E33+E34+E35</f>
        <v>0</v>
      </c>
      <c r="F28" s="137">
        <f>F29+F30+F31+F32+F33+F34+F35</f>
        <v>0</v>
      </c>
    </row>
    <row r="29" spans="1:6">
      <c r="A29" s="322" t="s">
        <v>218</v>
      </c>
      <c r="B29" s="330" t="s">
        <v>324</v>
      </c>
      <c r="C29" s="300"/>
      <c r="D29" s="300"/>
      <c r="E29" s="133"/>
      <c r="F29" s="133"/>
    </row>
    <row r="30" spans="1:6">
      <c r="A30" s="321" t="s">
        <v>219</v>
      </c>
      <c r="B30" s="330" t="s">
        <v>326</v>
      </c>
      <c r="C30" s="300"/>
      <c r="D30" s="300"/>
      <c r="E30" s="133"/>
      <c r="F30" s="133"/>
    </row>
    <row r="31" spans="1:6">
      <c r="A31" s="322" t="s">
        <v>220</v>
      </c>
      <c r="B31" s="330" t="s">
        <v>325</v>
      </c>
      <c r="C31" s="300"/>
      <c r="D31" s="300"/>
      <c r="E31" s="133"/>
      <c r="F31" s="133"/>
    </row>
    <row r="32" spans="1:6">
      <c r="A32" s="321" t="s">
        <v>221</v>
      </c>
      <c r="B32" s="330" t="s">
        <v>327</v>
      </c>
      <c r="C32" s="300"/>
      <c r="D32" s="300"/>
      <c r="E32" s="133"/>
      <c r="F32" s="133"/>
    </row>
    <row r="33" spans="1:6">
      <c r="A33" s="322" t="s">
        <v>222</v>
      </c>
      <c r="B33" s="714" t="s">
        <v>328</v>
      </c>
      <c r="C33" s="300"/>
      <c r="D33" s="300"/>
      <c r="E33" s="133"/>
      <c r="F33" s="133"/>
    </row>
    <row r="34" spans="1:6">
      <c r="A34" s="321" t="s">
        <v>223</v>
      </c>
      <c r="B34" s="278" t="s">
        <v>329</v>
      </c>
      <c r="C34" s="300"/>
      <c r="D34" s="300"/>
      <c r="E34" s="133"/>
      <c r="F34" s="133"/>
    </row>
    <row r="35" spans="1:6">
      <c r="A35" s="322" t="s">
        <v>224</v>
      </c>
      <c r="B35" s="715" t="s">
        <v>346</v>
      </c>
      <c r="C35" s="300"/>
      <c r="D35" s="300"/>
      <c r="E35" s="133"/>
      <c r="F35" s="133"/>
    </row>
    <row r="36" spans="1:6">
      <c r="A36" s="321" t="s">
        <v>225</v>
      </c>
      <c r="B36" s="195" t="s">
        <v>332</v>
      </c>
      <c r="C36" s="300"/>
      <c r="D36" s="300"/>
      <c r="E36" s="133"/>
      <c r="F36" s="133"/>
    </row>
    <row r="37" spans="1:6" ht="13.5" customHeight="1" thickBot="1">
      <c r="A37" s="321" t="s">
        <v>226</v>
      </c>
      <c r="B37" s="197" t="s">
        <v>136</v>
      </c>
      <c r="C37" s="303">
        <f>-C12</f>
        <v>0</v>
      </c>
      <c r="D37" s="303"/>
      <c r="E37" s="303">
        <f>-E12</f>
        <v>0</v>
      </c>
      <c r="F37" s="134">
        <f>-F12</f>
        <v>0</v>
      </c>
    </row>
    <row r="38" spans="1:6" ht="13.5" thickBot="1">
      <c r="A38" s="538" t="s">
        <v>227</v>
      </c>
      <c r="B38" s="739" t="s">
        <v>10</v>
      </c>
      <c r="C38" s="759">
        <f>C26+C27+C28+C36+C37</f>
        <v>0</v>
      </c>
      <c r="D38" s="759">
        <v>353761</v>
      </c>
      <c r="E38" s="759">
        <f>E26+E27+E28+E36+E37</f>
        <v>0</v>
      </c>
      <c r="F38" s="759">
        <f>F26+F27+F28+F36+F37</f>
        <v>0</v>
      </c>
    </row>
    <row r="39" spans="1:6" ht="27" thickTop="1" thickBot="1">
      <c r="A39" s="538" t="s">
        <v>228</v>
      </c>
      <c r="B39" s="723" t="s">
        <v>333</v>
      </c>
      <c r="C39" s="758">
        <f>C23+C38</f>
        <v>21533620</v>
      </c>
      <c r="D39" s="758">
        <v>353761</v>
      </c>
      <c r="E39" s="999">
        <f>E23+E38</f>
        <v>566370</v>
      </c>
      <c r="F39" s="758">
        <f>F23+F38</f>
        <v>1194000</v>
      </c>
    </row>
    <row r="40" spans="1:6" ht="13.5" thickTop="1">
      <c r="A40" s="529"/>
      <c r="B40" s="730"/>
      <c r="C40" s="141"/>
      <c r="D40" s="26"/>
      <c r="E40" s="678"/>
      <c r="F40" s="141"/>
    </row>
    <row r="41" spans="1:6">
      <c r="A41" s="322" t="s">
        <v>229</v>
      </c>
      <c r="B41" s="420" t="s">
        <v>335</v>
      </c>
      <c r="C41" s="136"/>
      <c r="D41" s="142"/>
      <c r="E41" s="678"/>
      <c r="F41" s="136"/>
    </row>
    <row r="42" spans="1:6">
      <c r="A42" s="321" t="s">
        <v>230</v>
      </c>
      <c r="B42" s="196" t="s">
        <v>334</v>
      </c>
      <c r="C42" s="133"/>
      <c r="D42" s="96"/>
      <c r="E42" s="678"/>
      <c r="F42" s="133"/>
    </row>
    <row r="43" spans="1:6">
      <c r="A43" s="322" t="s">
        <v>231</v>
      </c>
      <c r="B43" s="613" t="s">
        <v>339</v>
      </c>
      <c r="C43" s="133"/>
      <c r="D43" s="96"/>
      <c r="E43" s="678"/>
      <c r="F43" s="133"/>
    </row>
    <row r="44" spans="1:6">
      <c r="A44" s="321" t="s">
        <v>232</v>
      </c>
      <c r="B44" s="613" t="s">
        <v>340</v>
      </c>
      <c r="C44" s="133"/>
      <c r="D44" s="96"/>
      <c r="E44" s="678"/>
      <c r="F44" s="133"/>
    </row>
    <row r="45" spans="1:6">
      <c r="A45" s="322" t="s">
        <v>233</v>
      </c>
      <c r="B45" s="613" t="s">
        <v>341</v>
      </c>
      <c r="C45" s="133"/>
      <c r="D45" s="96"/>
      <c r="E45" s="678"/>
      <c r="F45" s="133"/>
    </row>
    <row r="46" spans="1:6">
      <c r="A46" s="321" t="s">
        <v>234</v>
      </c>
      <c r="B46" s="724" t="s">
        <v>342</v>
      </c>
      <c r="C46" s="133"/>
      <c r="D46" s="96"/>
      <c r="E46" s="678"/>
      <c r="F46" s="133"/>
    </row>
    <row r="47" spans="1:6">
      <c r="A47" s="322" t="s">
        <v>235</v>
      </c>
      <c r="B47" s="725" t="s">
        <v>343</v>
      </c>
      <c r="C47" s="133"/>
      <c r="D47" s="96"/>
      <c r="E47" s="678"/>
      <c r="F47" s="133"/>
    </row>
    <row r="48" spans="1:6">
      <c r="A48" s="321" t="s">
        <v>236</v>
      </c>
      <c r="B48" s="726" t="s">
        <v>344</v>
      </c>
      <c r="C48" s="133"/>
      <c r="D48" s="96"/>
      <c r="E48" s="678"/>
      <c r="F48" s="133"/>
    </row>
    <row r="49" spans="1:6">
      <c r="A49" s="322" t="s">
        <v>237</v>
      </c>
      <c r="B49" s="727" t="s">
        <v>345</v>
      </c>
      <c r="C49" s="138"/>
      <c r="D49" s="97"/>
      <c r="E49" s="678"/>
      <c r="F49" s="138"/>
    </row>
    <row r="50" spans="1:6" ht="13.5" thickBot="1">
      <c r="A50" s="529" t="s">
        <v>238</v>
      </c>
      <c r="B50" s="727" t="s">
        <v>541</v>
      </c>
      <c r="C50" s="141"/>
      <c r="D50" s="26"/>
      <c r="E50" s="678"/>
      <c r="F50" s="141"/>
    </row>
    <row r="51" spans="1:6" ht="13.5" thickBot="1">
      <c r="A51" s="344" t="s">
        <v>239</v>
      </c>
      <c r="B51" s="281" t="s">
        <v>336</v>
      </c>
      <c r="C51" s="140">
        <f>C42+C43+C44+C45+C46+C47+C48+C49+C50</f>
        <v>0</v>
      </c>
      <c r="D51" s="140"/>
      <c r="E51" s="306">
        <f>E42+E43+E44+E45+E46+E47+E48+E49+E50</f>
        <v>0</v>
      </c>
      <c r="F51" s="140">
        <f>F42+F43+F44+F45+F46+F47+F48+F49+F50</f>
        <v>0</v>
      </c>
    </row>
    <row r="52" spans="1:6">
      <c r="A52" s="529"/>
      <c r="B52" s="39"/>
      <c r="C52" s="141"/>
      <c r="D52" s="26"/>
      <c r="E52" s="26"/>
      <c r="F52" s="141"/>
    </row>
    <row r="53" spans="1:6" ht="13.5" thickBot="1">
      <c r="A53" s="389" t="s">
        <v>240</v>
      </c>
      <c r="B53" s="878" t="s">
        <v>337</v>
      </c>
      <c r="C53" s="306">
        <f>C39+C51</f>
        <v>21533620</v>
      </c>
      <c r="D53" s="306">
        <v>353761</v>
      </c>
      <c r="E53" s="306">
        <f>E39+E51</f>
        <v>566370</v>
      </c>
      <c r="F53" s="306">
        <f>F39+F51</f>
        <v>1194000</v>
      </c>
    </row>
    <row r="54" spans="1:6">
      <c r="A54" s="342"/>
      <c r="B54" s="39"/>
      <c r="C54" s="26"/>
      <c r="D54" s="26"/>
      <c r="E54" s="26"/>
      <c r="F54" s="26"/>
    </row>
    <row r="55" spans="1:6">
      <c r="A55" s="342"/>
      <c r="B55" s="39"/>
      <c r="C55" s="26"/>
      <c r="D55" s="26"/>
      <c r="E55" s="26"/>
      <c r="F55" s="26"/>
    </row>
    <row r="56" spans="1:6">
      <c r="A56" s="342"/>
      <c r="B56" s="39"/>
      <c r="C56" s="26"/>
      <c r="D56" s="26"/>
      <c r="E56" s="26"/>
      <c r="F56" s="26"/>
    </row>
    <row r="57" spans="1:6">
      <c r="A57" s="342"/>
      <c r="B57" s="39"/>
      <c r="C57" s="26"/>
      <c r="D57" s="26"/>
      <c r="E57" s="26"/>
      <c r="F57" s="26"/>
    </row>
    <row r="58" spans="1:6">
      <c r="A58" s="342"/>
      <c r="B58" s="39"/>
      <c r="C58" s="26"/>
      <c r="D58" s="26"/>
      <c r="E58" s="26"/>
      <c r="F58" s="26"/>
    </row>
    <row r="59" spans="1:6">
      <c r="A59" s="342"/>
      <c r="B59" s="39"/>
      <c r="C59" s="26"/>
      <c r="D59" s="26"/>
      <c r="E59" s="26"/>
      <c r="F59" s="26"/>
    </row>
    <row r="60" spans="1:6">
      <c r="A60" s="342"/>
      <c r="B60" s="39"/>
      <c r="C60" s="26"/>
      <c r="D60" s="26"/>
      <c r="E60" s="26"/>
      <c r="F60" s="26"/>
    </row>
    <row r="61" spans="1:6" ht="14.25" customHeight="1">
      <c r="A61" s="1075"/>
      <c r="B61" s="1074"/>
      <c r="C61" s="1074"/>
      <c r="D61" s="1074"/>
      <c r="E61" s="1074"/>
      <c r="F61" s="1074"/>
    </row>
    <row r="62" spans="1:6">
      <c r="A62" s="1052" t="s">
        <v>655</v>
      </c>
      <c r="B62" s="1052"/>
      <c r="C62" s="1052"/>
      <c r="D62" s="1052"/>
      <c r="E62" s="1052"/>
      <c r="F62" s="1052"/>
    </row>
    <row r="63" spans="1:6">
      <c r="A63" s="334"/>
      <c r="B63" s="334"/>
      <c r="C63" s="334"/>
      <c r="D63" s="958"/>
      <c r="E63" s="334"/>
      <c r="F63" s="334"/>
    </row>
    <row r="64" spans="1:6" ht="15.75">
      <c r="B64" s="1073" t="s">
        <v>585</v>
      </c>
      <c r="C64" s="1073"/>
      <c r="D64" s="1073"/>
      <c r="E64" s="1073"/>
      <c r="F64" s="1073"/>
    </row>
    <row r="65" spans="1:6" ht="15.75">
      <c r="B65" s="18"/>
      <c r="C65" s="18"/>
      <c r="D65" s="959"/>
      <c r="E65" s="18"/>
      <c r="F65" s="18"/>
    </row>
    <row r="66" spans="1:6" ht="13.5" thickBot="1">
      <c r="B66" s="1"/>
      <c r="C66" s="1"/>
      <c r="D66" s="1"/>
      <c r="E66" s="1"/>
      <c r="F66" s="19" t="s">
        <v>553</v>
      </c>
    </row>
    <row r="67" spans="1:6" ht="52.5" thickBot="1">
      <c r="A67" s="345" t="s">
        <v>192</v>
      </c>
      <c r="B67" s="534" t="s">
        <v>11</v>
      </c>
      <c r="C67" s="319" t="s">
        <v>557</v>
      </c>
      <c r="D67" s="994" t="s">
        <v>634</v>
      </c>
      <c r="E67" s="698" t="s">
        <v>558</v>
      </c>
      <c r="F67" s="706" t="s">
        <v>559</v>
      </c>
    </row>
    <row r="68" spans="1:6" ht="12.75" customHeight="1">
      <c r="A68" s="535" t="s">
        <v>193</v>
      </c>
      <c r="B68" s="536" t="s">
        <v>194</v>
      </c>
      <c r="C68" s="543" t="s">
        <v>195</v>
      </c>
      <c r="D68" s="543"/>
      <c r="E68" s="544" t="s">
        <v>196</v>
      </c>
      <c r="F68" s="545" t="s">
        <v>216</v>
      </c>
    </row>
    <row r="69" spans="1:6" ht="11.25" customHeight="1">
      <c r="A69" s="322" t="s">
        <v>197</v>
      </c>
      <c r="B69" s="329" t="s">
        <v>137</v>
      </c>
      <c r="C69" s="300"/>
      <c r="D69" s="300"/>
      <c r="E69" s="133"/>
      <c r="F69" s="126"/>
    </row>
    <row r="70" spans="1:6">
      <c r="A70" s="321" t="s">
        <v>198</v>
      </c>
      <c r="B70" s="183" t="s">
        <v>6</v>
      </c>
      <c r="C70" s="300"/>
      <c r="D70" s="300"/>
      <c r="E70" s="133">
        <v>0</v>
      </c>
      <c r="F70" s="126">
        <v>10848394</v>
      </c>
    </row>
    <row r="71" spans="1:6">
      <c r="A71" s="321" t="s">
        <v>199</v>
      </c>
      <c r="B71" s="195" t="s">
        <v>7</v>
      </c>
      <c r="C71" s="300"/>
      <c r="D71" s="300"/>
      <c r="E71" s="133">
        <v>0</v>
      </c>
      <c r="F71" s="126">
        <v>1160218</v>
      </c>
    </row>
    <row r="72" spans="1:6">
      <c r="A72" s="321" t="s">
        <v>200</v>
      </c>
      <c r="B72" s="195" t="s">
        <v>8</v>
      </c>
      <c r="C72" s="300"/>
      <c r="D72" s="300"/>
      <c r="E72" s="133">
        <v>0</v>
      </c>
      <c r="F72" s="126"/>
    </row>
    <row r="73" spans="1:6">
      <c r="A73" s="321" t="s">
        <v>201</v>
      </c>
      <c r="B73" s="195" t="s">
        <v>271</v>
      </c>
      <c r="C73" s="300"/>
      <c r="D73" s="300"/>
      <c r="E73" s="133">
        <v>0</v>
      </c>
      <c r="F73" s="126"/>
    </row>
    <row r="74" spans="1:6">
      <c r="A74" s="321" t="s">
        <v>202</v>
      </c>
      <c r="B74" s="195" t="s">
        <v>270</v>
      </c>
      <c r="C74" s="300"/>
      <c r="D74" s="300"/>
      <c r="E74" s="133"/>
      <c r="F74" s="126"/>
    </row>
    <row r="75" spans="1:6">
      <c r="A75" s="321" t="s">
        <v>203</v>
      </c>
      <c r="B75" s="195" t="s">
        <v>319</v>
      </c>
      <c r="C75" s="300"/>
      <c r="D75" s="300"/>
      <c r="E75" s="300">
        <f>E76+E77+E78+E79+E80+E81+E82</f>
        <v>508000</v>
      </c>
      <c r="F75" s="300">
        <f>F76+F77+F78+F79+F80+F81+F82</f>
        <v>0</v>
      </c>
    </row>
    <row r="76" spans="1:6">
      <c r="A76" s="321" t="s">
        <v>204</v>
      </c>
      <c r="B76" s="195" t="s">
        <v>320</v>
      </c>
      <c r="C76" s="697"/>
      <c r="D76" s="697"/>
      <c r="E76" s="133">
        <v>508000</v>
      </c>
      <c r="F76" s="126"/>
    </row>
    <row r="77" spans="1:6">
      <c r="A77" s="321" t="s">
        <v>205</v>
      </c>
      <c r="B77" s="195" t="s">
        <v>321</v>
      </c>
      <c r="C77" s="300"/>
      <c r="D77" s="300"/>
      <c r="E77" s="133"/>
      <c r="F77" s="126"/>
    </row>
    <row r="78" spans="1:6">
      <c r="A78" s="321" t="s">
        <v>206</v>
      </c>
      <c r="B78" s="195" t="s">
        <v>322</v>
      </c>
      <c r="C78" s="300"/>
      <c r="D78" s="300"/>
      <c r="E78" s="133"/>
      <c r="F78" s="126"/>
    </row>
    <row r="79" spans="1:6" ht="13.5" customHeight="1">
      <c r="A79" s="321" t="s">
        <v>207</v>
      </c>
      <c r="B79" s="330" t="s">
        <v>323</v>
      </c>
      <c r="C79" s="220"/>
      <c r="D79" s="220"/>
      <c r="E79" s="137"/>
      <c r="F79" s="126">
        <f>'5-6.m.tám.ért.kiad.'!E30+'5-6.m.tám.ért.kiad.'!E31</f>
        <v>0</v>
      </c>
    </row>
    <row r="80" spans="1:6" ht="13.5" customHeight="1">
      <c r="A80" s="321" t="s">
        <v>208</v>
      </c>
      <c r="B80" s="714" t="s">
        <v>338</v>
      </c>
      <c r="C80" s="303"/>
      <c r="D80" s="303"/>
      <c r="E80" s="134"/>
      <c r="F80" s="126"/>
    </row>
    <row r="81" spans="1:6" ht="13.5" customHeight="1">
      <c r="A81" s="321" t="s">
        <v>209</v>
      </c>
      <c r="B81" s="715" t="s">
        <v>331</v>
      </c>
      <c r="C81" s="303"/>
      <c r="D81" s="303"/>
      <c r="E81" s="134"/>
      <c r="F81" s="126"/>
    </row>
    <row r="82" spans="1:6" ht="13.5" customHeight="1">
      <c r="A82" s="321" t="s">
        <v>210</v>
      </c>
      <c r="B82" s="115" t="s">
        <v>540</v>
      </c>
      <c r="C82" s="303">
        <v>900000</v>
      </c>
      <c r="D82" s="303"/>
      <c r="E82" s="134"/>
      <c r="F82" s="126"/>
    </row>
    <row r="83" spans="1:6" s="15" customFormat="1" ht="13.5" thickBot="1">
      <c r="A83" s="321" t="s">
        <v>211</v>
      </c>
      <c r="B83" s="197" t="s">
        <v>133</v>
      </c>
      <c r="C83" s="301"/>
      <c r="D83" s="301"/>
      <c r="E83" s="138"/>
      <c r="F83" s="126"/>
    </row>
    <row r="84" spans="1:6" ht="18" customHeight="1" thickBot="1">
      <c r="A84" s="321" t="s">
        <v>212</v>
      </c>
      <c r="B84" s="539" t="s">
        <v>9</v>
      </c>
      <c r="C84" s="552">
        <v>900000</v>
      </c>
      <c r="D84" s="552"/>
      <c r="E84" s="552">
        <f>E70+E71+E72+E73+E75+E83</f>
        <v>508000</v>
      </c>
      <c r="F84" s="553">
        <f>F70+F71+F72+F73+F75+F83</f>
        <v>12008612</v>
      </c>
    </row>
    <row r="85" spans="1:6" ht="11.25" customHeight="1" thickTop="1">
      <c r="A85" s="529"/>
      <c r="B85" s="329"/>
      <c r="C85" s="219"/>
      <c r="D85" s="219"/>
      <c r="E85" s="219"/>
      <c r="F85" s="141"/>
    </row>
    <row r="86" spans="1:6" ht="13.5" customHeight="1">
      <c r="A86" s="322" t="s">
        <v>213</v>
      </c>
      <c r="B86" s="331" t="s">
        <v>138</v>
      </c>
      <c r="C86" s="302"/>
      <c r="D86" s="302"/>
      <c r="E86" s="302"/>
      <c r="F86" s="136"/>
    </row>
    <row r="87" spans="1:6">
      <c r="A87" s="321" t="s">
        <v>214</v>
      </c>
      <c r="B87" s="195" t="s">
        <v>272</v>
      </c>
      <c r="C87" s="300"/>
      <c r="D87" s="300"/>
      <c r="E87" s="300"/>
      <c r="F87" s="133"/>
    </row>
    <row r="88" spans="1:6">
      <c r="A88" s="322" t="s">
        <v>215</v>
      </c>
      <c r="B88" s="195" t="s">
        <v>273</v>
      </c>
      <c r="C88" s="300"/>
      <c r="D88" s="300"/>
      <c r="E88" s="300"/>
      <c r="F88" s="133"/>
    </row>
    <row r="89" spans="1:6">
      <c r="A89" s="321" t="s">
        <v>217</v>
      </c>
      <c r="B89" s="195" t="s">
        <v>134</v>
      </c>
      <c r="C89" s="220"/>
      <c r="D89" s="220"/>
      <c r="E89" s="300">
        <v>0</v>
      </c>
      <c r="F89" s="137">
        <f>F90+F91+F92+F93+F94+F95+F96</f>
        <v>0</v>
      </c>
    </row>
    <row r="90" spans="1:6">
      <c r="A90" s="322" t="s">
        <v>218</v>
      </c>
      <c r="B90" s="330" t="s">
        <v>324</v>
      </c>
      <c r="C90" s="300"/>
      <c r="D90" s="300"/>
      <c r="E90" s="300"/>
      <c r="F90" s="133"/>
    </row>
    <row r="91" spans="1:6">
      <c r="A91" s="321" t="s">
        <v>219</v>
      </c>
      <c r="B91" s="330" t="s">
        <v>326</v>
      </c>
      <c r="C91" s="300"/>
      <c r="D91" s="300"/>
      <c r="E91" s="300"/>
      <c r="F91" s="133"/>
    </row>
    <row r="92" spans="1:6" s="15" customFormat="1">
      <c r="A92" s="322" t="s">
        <v>220</v>
      </c>
      <c r="B92" s="330" t="s">
        <v>325</v>
      </c>
      <c r="C92" s="300"/>
      <c r="D92" s="300"/>
      <c r="E92" s="300"/>
      <c r="F92" s="133"/>
    </row>
    <row r="93" spans="1:6" s="15" customFormat="1">
      <c r="A93" s="321" t="s">
        <v>221</v>
      </c>
      <c r="B93" s="330" t="s">
        <v>327</v>
      </c>
      <c r="C93" s="300"/>
      <c r="D93" s="300"/>
      <c r="E93" s="300">
        <f>'7.8.9.m.szoc.ell.'!E34</f>
        <v>0</v>
      </c>
      <c r="F93" s="133"/>
    </row>
    <row r="94" spans="1:6" s="15" customFormat="1">
      <c r="A94" s="322" t="s">
        <v>222</v>
      </c>
      <c r="B94" s="714" t="s">
        <v>328</v>
      </c>
      <c r="C94" s="300"/>
      <c r="D94" s="300"/>
      <c r="E94" s="300">
        <v>0</v>
      </c>
      <c r="F94" s="133"/>
    </row>
    <row r="95" spans="1:6" s="15" customFormat="1">
      <c r="A95" s="321" t="s">
        <v>223</v>
      </c>
      <c r="B95" s="278" t="s">
        <v>329</v>
      </c>
      <c r="C95" s="300"/>
      <c r="D95" s="300"/>
      <c r="E95" s="300"/>
      <c r="F95" s="133"/>
    </row>
    <row r="96" spans="1:6" s="15" customFormat="1">
      <c r="A96" s="322" t="s">
        <v>224</v>
      </c>
      <c r="B96" s="715" t="s">
        <v>346</v>
      </c>
      <c r="C96" s="300"/>
      <c r="D96" s="300"/>
      <c r="E96" s="300"/>
      <c r="F96" s="133"/>
    </row>
    <row r="97" spans="1:6">
      <c r="A97" s="321" t="s">
        <v>225</v>
      </c>
      <c r="B97" s="195" t="s">
        <v>332</v>
      </c>
      <c r="C97" s="300"/>
      <c r="D97" s="300"/>
      <c r="E97" s="300"/>
      <c r="F97" s="133"/>
    </row>
    <row r="98" spans="1:6" ht="13.5" thickBot="1">
      <c r="A98" s="321" t="s">
        <v>226</v>
      </c>
      <c r="B98" s="197" t="s">
        <v>136</v>
      </c>
      <c r="C98" s="301"/>
      <c r="D98" s="301"/>
      <c r="E98" s="303">
        <f>-E73</f>
        <v>0</v>
      </c>
      <c r="F98" s="563">
        <f>-F73</f>
        <v>0</v>
      </c>
    </row>
    <row r="99" spans="1:6" ht="18.75" customHeight="1" thickBot="1">
      <c r="A99" s="538" t="s">
        <v>227</v>
      </c>
      <c r="B99" s="539" t="s">
        <v>10</v>
      </c>
      <c r="C99" s="552">
        <f>C87+C88+C89+C97+C98</f>
        <v>0</v>
      </c>
      <c r="D99" s="552"/>
      <c r="E99" s="552">
        <f>E87+E88+E89+E97+E98</f>
        <v>0</v>
      </c>
      <c r="F99" s="553">
        <f>F87+F88+F89+F97+F98</f>
        <v>0</v>
      </c>
    </row>
    <row r="100" spans="1:6" ht="27" thickTop="1" thickBot="1">
      <c r="A100" s="538" t="s">
        <v>228</v>
      </c>
      <c r="B100" s="542" t="s">
        <v>333</v>
      </c>
      <c r="C100" s="541">
        <f>C84+C99</f>
        <v>900000</v>
      </c>
      <c r="D100" s="541"/>
      <c r="E100" s="998">
        <f>E84+E99</f>
        <v>508000</v>
      </c>
      <c r="F100" s="863">
        <f>F84+F99</f>
        <v>12008612</v>
      </c>
    </row>
    <row r="101" spans="1:6" ht="13.5" thickTop="1">
      <c r="A101" s="529"/>
      <c r="B101" s="730"/>
      <c r="C101" s="731"/>
      <c r="D101" s="611"/>
      <c r="E101" s="968"/>
      <c r="F101" s="610"/>
    </row>
    <row r="102" spans="1:6">
      <c r="A102" s="322" t="s">
        <v>229</v>
      </c>
      <c r="B102" s="420" t="s">
        <v>335</v>
      </c>
      <c r="C102" s="21"/>
      <c r="D102" s="25"/>
      <c r="E102" s="678"/>
      <c r="F102" s="232"/>
    </row>
    <row r="103" spans="1:6">
      <c r="A103" s="321" t="s">
        <v>230</v>
      </c>
      <c r="B103" s="196" t="s">
        <v>334</v>
      </c>
      <c r="C103" s="21"/>
      <c r="D103" s="25"/>
      <c r="E103" s="678"/>
      <c r="F103" s="164"/>
    </row>
    <row r="104" spans="1:6">
      <c r="A104" s="322" t="s">
        <v>231</v>
      </c>
      <c r="B104" s="613" t="s">
        <v>339</v>
      </c>
      <c r="C104" s="261"/>
      <c r="D104" s="142"/>
      <c r="E104" s="678"/>
      <c r="F104" s="165"/>
    </row>
    <row r="105" spans="1:6">
      <c r="A105" s="321" t="s">
        <v>232</v>
      </c>
      <c r="B105" s="613" t="s">
        <v>340</v>
      </c>
      <c r="C105" s="261"/>
      <c r="D105" s="142">
        <v>200000</v>
      </c>
      <c r="E105" s="678">
        <v>8596205</v>
      </c>
      <c r="F105" s="165"/>
    </row>
    <row r="106" spans="1:6">
      <c r="A106" s="322" t="s">
        <v>233</v>
      </c>
      <c r="B106" s="613" t="s">
        <v>341</v>
      </c>
      <c r="C106" s="261"/>
      <c r="D106" s="142"/>
      <c r="E106" s="678"/>
      <c r="F106" s="136"/>
    </row>
    <row r="107" spans="1:6">
      <c r="A107" s="321" t="s">
        <v>234</v>
      </c>
      <c r="B107" s="716" t="s">
        <v>342</v>
      </c>
      <c r="C107" s="533"/>
      <c r="D107" s="264"/>
      <c r="E107" s="678"/>
      <c r="F107" s="232"/>
    </row>
    <row r="108" spans="1:6">
      <c r="A108" s="322" t="s">
        <v>235</v>
      </c>
      <c r="B108" s="717" t="s">
        <v>343</v>
      </c>
      <c r="C108" s="533"/>
      <c r="D108" s="982"/>
      <c r="E108" s="678"/>
      <c r="F108" s="165"/>
    </row>
    <row r="109" spans="1:6">
      <c r="A109" s="321" t="s">
        <v>236</v>
      </c>
      <c r="B109" s="718" t="s">
        <v>344</v>
      </c>
      <c r="C109" s="95"/>
      <c r="D109" s="96"/>
      <c r="E109" s="678"/>
      <c r="F109" s="133"/>
    </row>
    <row r="110" spans="1:6">
      <c r="A110" s="661" t="s">
        <v>237</v>
      </c>
      <c r="B110" s="941" t="s">
        <v>345</v>
      </c>
      <c r="C110" s="678"/>
      <c r="D110" s="581"/>
      <c r="E110" s="678"/>
      <c r="F110" s="678"/>
    </row>
    <row r="111" spans="1:6" ht="13.5" thickBot="1">
      <c r="A111" s="529" t="s">
        <v>238</v>
      </c>
      <c r="B111" s="727" t="s">
        <v>541</v>
      </c>
      <c r="C111" s="678">
        <v>667465</v>
      </c>
      <c r="D111" s="581"/>
      <c r="E111" s="678"/>
      <c r="F111" s="678"/>
    </row>
    <row r="112" spans="1:6" ht="13.5" thickBot="1">
      <c r="A112" s="344" t="s">
        <v>239</v>
      </c>
      <c r="B112" s="281" t="s">
        <v>336</v>
      </c>
      <c r="C112" s="277">
        <f>SUM(C103:C111)</f>
        <v>667465</v>
      </c>
      <c r="D112" s="615">
        <v>200000</v>
      </c>
      <c r="E112" s="107">
        <f>SUM(E103:E111)</f>
        <v>8596205</v>
      </c>
      <c r="F112" s="277">
        <f>SUM(F103:F111)</f>
        <v>0</v>
      </c>
    </row>
    <row r="113" spans="1:6">
      <c r="A113" s="529"/>
      <c r="B113" s="39"/>
      <c r="C113" s="729"/>
      <c r="D113" s="205"/>
      <c r="E113" s="107"/>
      <c r="F113" s="236"/>
    </row>
    <row r="114" spans="1:6" ht="13.5" thickBot="1">
      <c r="A114" s="389" t="s">
        <v>240</v>
      </c>
      <c r="B114" s="728" t="s">
        <v>337</v>
      </c>
      <c r="C114" s="720">
        <f>C100+C112</f>
        <v>1567465</v>
      </c>
      <c r="D114" s="732">
        <v>200000</v>
      </c>
      <c r="E114" s="968">
        <f>E100+E112</f>
        <v>9104205</v>
      </c>
      <c r="F114" s="735">
        <f>F100+F112</f>
        <v>12008612</v>
      </c>
    </row>
    <row r="115" spans="1:6">
      <c r="A115" s="342"/>
      <c r="B115" s="39"/>
      <c r="C115" s="26"/>
      <c r="D115" s="26"/>
      <c r="E115" s="26"/>
      <c r="F115" s="26"/>
    </row>
    <row r="116" spans="1:6">
      <c r="A116" s="342"/>
      <c r="B116" s="39"/>
      <c r="C116" s="26"/>
      <c r="D116" s="26"/>
      <c r="E116" s="26"/>
      <c r="F116" s="26"/>
    </row>
    <row r="117" spans="1:6">
      <c r="A117" s="342"/>
      <c r="B117" s="39"/>
      <c r="C117" s="26"/>
      <c r="D117" s="26"/>
      <c r="E117" s="26"/>
      <c r="F117" s="26"/>
    </row>
    <row r="118" spans="1:6">
      <c r="A118" s="342"/>
      <c r="B118" s="39"/>
      <c r="C118" s="26"/>
      <c r="D118" s="26"/>
      <c r="E118" s="26"/>
      <c r="F118" s="26"/>
    </row>
    <row r="119" spans="1:6">
      <c r="A119" s="1075"/>
      <c r="B119" s="1074"/>
      <c r="C119" s="1074"/>
      <c r="D119" s="1074"/>
      <c r="E119" s="1074"/>
      <c r="F119" s="1074"/>
    </row>
    <row r="120" spans="1:6" ht="13.5" customHeight="1">
      <c r="A120" s="1052" t="s">
        <v>656</v>
      </c>
      <c r="B120" s="1052"/>
      <c r="C120" s="1052"/>
      <c r="D120" s="1052"/>
      <c r="E120" s="1052"/>
      <c r="F120" s="1052"/>
    </row>
    <row r="121" spans="1:6" ht="13.5" customHeight="1">
      <c r="A121" s="334"/>
      <c r="B121" s="334"/>
      <c r="C121" s="334"/>
      <c r="D121" s="958"/>
      <c r="E121" s="334"/>
      <c r="F121" s="334"/>
    </row>
    <row r="122" spans="1:6" ht="15.75">
      <c r="B122" s="1073" t="s">
        <v>585</v>
      </c>
      <c r="C122" s="1073"/>
      <c r="D122" s="1073"/>
      <c r="E122" s="1073"/>
      <c r="F122" s="1073"/>
    </row>
    <row r="123" spans="1:6" ht="15.75">
      <c r="B123" s="18"/>
      <c r="C123" s="18"/>
      <c r="D123" s="959"/>
      <c r="E123" s="18"/>
      <c r="F123" s="18"/>
    </row>
    <row r="124" spans="1:6" ht="13.5" thickBot="1">
      <c r="B124" s="1"/>
      <c r="C124" s="1"/>
      <c r="D124" s="1"/>
      <c r="E124" s="1"/>
      <c r="F124" s="19" t="s">
        <v>586</v>
      </c>
    </row>
    <row r="125" spans="1:6" ht="52.5" thickBot="1">
      <c r="A125" s="345" t="s">
        <v>192</v>
      </c>
      <c r="B125" s="534" t="s">
        <v>11</v>
      </c>
      <c r="C125" s="906" t="s">
        <v>560</v>
      </c>
      <c r="D125" s="906" t="s">
        <v>636</v>
      </c>
      <c r="E125" s="318" t="s">
        <v>317</v>
      </c>
      <c r="F125" s="319" t="s">
        <v>561</v>
      </c>
    </row>
    <row r="126" spans="1:6">
      <c r="A126" s="535" t="s">
        <v>193</v>
      </c>
      <c r="B126" s="536" t="s">
        <v>194</v>
      </c>
      <c r="C126" s="543" t="s">
        <v>195</v>
      </c>
      <c r="D126" s="543"/>
      <c r="E126" s="544" t="s">
        <v>196</v>
      </c>
      <c r="F126" s="545" t="s">
        <v>216</v>
      </c>
    </row>
    <row r="127" spans="1:6">
      <c r="A127" s="322" t="s">
        <v>197</v>
      </c>
      <c r="B127" s="329" t="s">
        <v>137</v>
      </c>
      <c r="C127" s="300"/>
      <c r="D127" s="300"/>
      <c r="E127" s="133"/>
      <c r="F127" s="126"/>
    </row>
    <row r="128" spans="1:6" ht="12" customHeight="1">
      <c r="A128" s="321" t="s">
        <v>198</v>
      </c>
      <c r="B128" s="183" t="s">
        <v>6</v>
      </c>
      <c r="C128" s="300">
        <v>0</v>
      </c>
      <c r="D128" s="300"/>
      <c r="E128" s="699"/>
      <c r="F128" s="126"/>
    </row>
    <row r="129" spans="1:7">
      <c r="A129" s="321" t="s">
        <v>199</v>
      </c>
      <c r="B129" s="195" t="s">
        <v>7</v>
      </c>
      <c r="C129" s="300">
        <v>0</v>
      </c>
      <c r="D129" s="300"/>
      <c r="E129" s="699"/>
      <c r="F129" s="126"/>
    </row>
    <row r="130" spans="1:7">
      <c r="A130" s="321" t="s">
        <v>200</v>
      </c>
      <c r="B130" s="195" t="s">
        <v>8</v>
      </c>
      <c r="C130" s="300">
        <v>1048740</v>
      </c>
      <c r="D130" s="300"/>
      <c r="E130" s="133">
        <v>2272000</v>
      </c>
      <c r="F130" s="126">
        <v>1060561</v>
      </c>
    </row>
    <row r="131" spans="1:7">
      <c r="A131" s="321" t="s">
        <v>201</v>
      </c>
      <c r="B131" s="195" t="s">
        <v>271</v>
      </c>
      <c r="C131" s="300"/>
      <c r="D131" s="300"/>
      <c r="E131" s="133"/>
      <c r="F131" s="126"/>
    </row>
    <row r="132" spans="1:7">
      <c r="A132" s="321" t="s">
        <v>202</v>
      </c>
      <c r="B132" s="195" t="s">
        <v>270</v>
      </c>
      <c r="C132" s="300"/>
      <c r="D132" s="300"/>
      <c r="E132" s="133"/>
      <c r="F132" s="126"/>
    </row>
    <row r="133" spans="1:7">
      <c r="A133" s="321" t="s">
        <v>203</v>
      </c>
      <c r="B133" s="195" t="s">
        <v>319</v>
      </c>
      <c r="C133" s="300">
        <f>C134+C135+C136+C137+C138+C139+C140</f>
        <v>0</v>
      </c>
      <c r="D133" s="300"/>
      <c r="E133" s="300">
        <f>E134+E135+E136+E137+E138+E139+E140</f>
        <v>0</v>
      </c>
      <c r="F133" s="300">
        <f>F134+F135+F136+F137+F138+F139+F140</f>
        <v>0</v>
      </c>
    </row>
    <row r="134" spans="1:7">
      <c r="A134" s="321" t="s">
        <v>204</v>
      </c>
      <c r="B134" s="195" t="s">
        <v>320</v>
      </c>
      <c r="C134" s="300"/>
      <c r="D134" s="300"/>
      <c r="E134" s="133"/>
      <c r="F134" s="126"/>
    </row>
    <row r="135" spans="1:7" ht="12" customHeight="1">
      <c r="A135" s="321" t="s">
        <v>205</v>
      </c>
      <c r="B135" s="195" t="s">
        <v>321</v>
      </c>
      <c r="C135" s="300"/>
      <c r="D135" s="300"/>
      <c r="E135" s="133"/>
      <c r="F135" s="126"/>
    </row>
    <row r="136" spans="1:7">
      <c r="A136" s="321" t="s">
        <v>206</v>
      </c>
      <c r="B136" s="195" t="s">
        <v>322</v>
      </c>
      <c r="C136" s="300"/>
      <c r="D136" s="300"/>
      <c r="E136" s="133"/>
      <c r="F136" s="126"/>
    </row>
    <row r="137" spans="1:7" ht="14.25" customHeight="1">
      <c r="A137" s="321" t="s">
        <v>207</v>
      </c>
      <c r="B137" s="330" t="s">
        <v>323</v>
      </c>
      <c r="C137" s="220"/>
      <c r="D137" s="220"/>
      <c r="E137" s="133"/>
      <c r="F137" s="126"/>
    </row>
    <row r="138" spans="1:7" ht="14.25" customHeight="1">
      <c r="A138" s="321" t="s">
        <v>208</v>
      </c>
      <c r="B138" s="714" t="s">
        <v>338</v>
      </c>
      <c r="C138" s="303"/>
      <c r="D138" s="303"/>
      <c r="E138" s="134"/>
      <c r="F138" s="126"/>
    </row>
    <row r="139" spans="1:7" ht="14.25" customHeight="1">
      <c r="A139" s="321" t="s">
        <v>209</v>
      </c>
      <c r="B139" s="715" t="s">
        <v>331</v>
      </c>
      <c r="C139" s="303"/>
      <c r="D139" s="303"/>
      <c r="E139" s="134"/>
      <c r="F139" s="126"/>
    </row>
    <row r="140" spans="1:7" ht="14.25" customHeight="1">
      <c r="A140" s="321" t="s">
        <v>210</v>
      </c>
      <c r="B140" s="115" t="s">
        <v>540</v>
      </c>
      <c r="C140" s="303"/>
      <c r="D140" s="303"/>
      <c r="E140" s="134"/>
      <c r="F140" s="126"/>
    </row>
    <row r="141" spans="1:7" ht="13.5" customHeight="1" thickBot="1">
      <c r="A141" s="321" t="s">
        <v>211</v>
      </c>
      <c r="B141" s="197" t="s">
        <v>133</v>
      </c>
      <c r="C141" s="301"/>
      <c r="D141" s="301"/>
      <c r="E141" s="138"/>
      <c r="F141" s="126"/>
    </row>
    <row r="142" spans="1:7" s="15" customFormat="1" ht="13.5" thickBot="1">
      <c r="A142" s="321" t="s">
        <v>212</v>
      </c>
      <c r="B142" s="539" t="s">
        <v>9</v>
      </c>
      <c r="C142" s="552">
        <f>C128+C129+C130+C131+C133+C141</f>
        <v>1048740</v>
      </c>
      <c r="D142" s="552"/>
      <c r="E142" s="552">
        <f>E128+E129+E130+E131+E133+E141</f>
        <v>2272000</v>
      </c>
      <c r="F142" s="553">
        <f>F128+F129+F130+F131+F133+F141</f>
        <v>1060561</v>
      </c>
      <c r="G142"/>
    </row>
    <row r="143" spans="1:7" s="15" customFormat="1" ht="13.5" thickTop="1">
      <c r="A143" s="529"/>
      <c r="B143" s="329"/>
      <c r="C143" s="219"/>
      <c r="D143" s="219"/>
      <c r="E143" s="219"/>
      <c r="F143" s="141"/>
      <c r="G143"/>
    </row>
    <row r="144" spans="1:7" ht="14.25" customHeight="1">
      <c r="A144" s="322" t="s">
        <v>213</v>
      </c>
      <c r="B144" s="331" t="s">
        <v>138</v>
      </c>
      <c r="C144" s="302"/>
      <c r="D144" s="302"/>
      <c r="E144" s="302"/>
      <c r="F144" s="136"/>
    </row>
    <row r="145" spans="1:7">
      <c r="A145" s="321" t="s">
        <v>214</v>
      </c>
      <c r="B145" s="195" t="s">
        <v>272</v>
      </c>
      <c r="C145" s="300"/>
      <c r="D145" s="300"/>
      <c r="E145" s="300"/>
      <c r="F145" s="133"/>
    </row>
    <row r="146" spans="1:7" ht="14.25" customHeight="1">
      <c r="A146" s="322" t="s">
        <v>215</v>
      </c>
      <c r="B146" s="195" t="s">
        <v>273</v>
      </c>
      <c r="C146" s="300"/>
      <c r="D146" s="300">
        <v>14955000</v>
      </c>
      <c r="E146" s="300"/>
      <c r="F146" s="133"/>
    </row>
    <row r="147" spans="1:7" s="15" customFormat="1" ht="14.25" customHeight="1">
      <c r="A147" s="321" t="s">
        <v>217</v>
      </c>
      <c r="B147" s="195" t="s">
        <v>134</v>
      </c>
      <c r="C147" s="220">
        <f>C148+C149+C150+C151+C152+C153+C154</f>
        <v>0</v>
      </c>
      <c r="D147" s="220"/>
      <c r="E147" s="220">
        <f>E148+E149+E150+E151+E152+E153+E154</f>
        <v>0</v>
      </c>
      <c r="F147" s="137">
        <f>F148+F149+F150+F151+F152+F153+F154</f>
        <v>0</v>
      </c>
      <c r="G147"/>
    </row>
    <row r="148" spans="1:7">
      <c r="A148" s="322" t="s">
        <v>218</v>
      </c>
      <c r="B148" s="330" t="s">
        <v>324</v>
      </c>
      <c r="C148" s="300"/>
      <c r="D148" s="300"/>
      <c r="E148" s="300"/>
      <c r="F148" s="133"/>
    </row>
    <row r="149" spans="1:7">
      <c r="A149" s="321" t="s">
        <v>219</v>
      </c>
      <c r="B149" s="330" t="s">
        <v>326</v>
      </c>
      <c r="C149" s="300"/>
      <c r="D149" s="300"/>
      <c r="E149" s="300"/>
      <c r="F149" s="133"/>
    </row>
    <row r="150" spans="1:7" ht="12.75" customHeight="1">
      <c r="A150" s="322" t="s">
        <v>220</v>
      </c>
      <c r="B150" s="330" t="s">
        <v>325</v>
      </c>
      <c r="C150" s="300"/>
      <c r="D150" s="300"/>
      <c r="E150" s="300"/>
      <c r="F150" s="133"/>
    </row>
    <row r="151" spans="1:7" ht="12.75" customHeight="1">
      <c r="A151" s="321" t="s">
        <v>221</v>
      </c>
      <c r="B151" s="330" t="s">
        <v>327</v>
      </c>
      <c r="C151" s="300"/>
      <c r="D151" s="300"/>
      <c r="E151" s="300"/>
      <c r="F151" s="133"/>
    </row>
    <row r="152" spans="1:7" ht="12.75" customHeight="1">
      <c r="A152" s="322" t="s">
        <v>222</v>
      </c>
      <c r="B152" s="714" t="s">
        <v>328</v>
      </c>
      <c r="C152" s="300"/>
      <c r="D152" s="300"/>
      <c r="E152" s="300"/>
      <c r="F152" s="133"/>
    </row>
    <row r="153" spans="1:7" ht="12.75" customHeight="1">
      <c r="A153" s="321" t="s">
        <v>223</v>
      </c>
      <c r="B153" s="278" t="s">
        <v>329</v>
      </c>
      <c r="C153" s="300"/>
      <c r="D153" s="300"/>
      <c r="E153" s="300"/>
      <c r="F153" s="133"/>
    </row>
    <row r="154" spans="1:7" ht="12.75" customHeight="1">
      <c r="A154" s="322" t="s">
        <v>224</v>
      </c>
      <c r="B154" s="715" t="s">
        <v>346</v>
      </c>
      <c r="C154" s="300"/>
      <c r="D154" s="300"/>
      <c r="E154" s="300"/>
      <c r="F154" s="133"/>
    </row>
    <row r="155" spans="1:7">
      <c r="A155" s="321" t="s">
        <v>225</v>
      </c>
      <c r="B155" s="195" t="s">
        <v>332</v>
      </c>
      <c r="C155" s="300"/>
      <c r="D155" s="300"/>
      <c r="E155" s="300"/>
      <c r="F155" s="133"/>
    </row>
    <row r="156" spans="1:7" ht="13.5" thickBot="1">
      <c r="A156" s="321" t="s">
        <v>226</v>
      </c>
      <c r="B156" s="197" t="s">
        <v>136</v>
      </c>
      <c r="C156" s="303">
        <f>-C131</f>
        <v>0</v>
      </c>
      <c r="D156" s="303"/>
      <c r="E156" s="303">
        <f>-E131</f>
        <v>0</v>
      </c>
      <c r="F156" s="563">
        <f>-F131</f>
        <v>0</v>
      </c>
    </row>
    <row r="157" spans="1:7" ht="13.5" thickBot="1">
      <c r="A157" s="538" t="s">
        <v>227</v>
      </c>
      <c r="B157" s="539" t="s">
        <v>10</v>
      </c>
      <c r="C157" s="552">
        <f>C145+C146+C147+C155+C156</f>
        <v>0</v>
      </c>
      <c r="D157" s="552">
        <v>14955000</v>
      </c>
      <c r="E157" s="552">
        <f>E145+E146+E147+E155+E156</f>
        <v>0</v>
      </c>
      <c r="F157" s="553">
        <f>F145+F146+F147+F155+F156</f>
        <v>0</v>
      </c>
    </row>
    <row r="158" spans="1:7" ht="27" thickTop="1" thickBot="1">
      <c r="A158" s="538" t="s">
        <v>228</v>
      </c>
      <c r="B158" s="542" t="s">
        <v>333</v>
      </c>
      <c r="C158" s="760">
        <f>C142+C157</f>
        <v>1048740</v>
      </c>
      <c r="D158" s="760">
        <v>14955000</v>
      </c>
      <c r="E158" s="760">
        <f>E142+E157</f>
        <v>2272000</v>
      </c>
      <c r="F158" s="862">
        <f>F142+F157</f>
        <v>1060561</v>
      </c>
    </row>
    <row r="159" spans="1:7" ht="13.5" thickTop="1">
      <c r="A159" s="529"/>
      <c r="B159" s="730"/>
      <c r="C159" s="750"/>
      <c r="D159" s="750"/>
      <c r="E159" s="750"/>
      <c r="F159" s="750"/>
    </row>
    <row r="160" spans="1:7">
      <c r="A160" s="322" t="s">
        <v>229</v>
      </c>
      <c r="B160" s="420" t="s">
        <v>335</v>
      </c>
      <c r="C160" s="304"/>
      <c r="D160" s="304"/>
      <c r="E160" s="139"/>
      <c r="F160" s="128"/>
    </row>
    <row r="161" spans="1:6">
      <c r="A161" s="321" t="s">
        <v>230</v>
      </c>
      <c r="B161" s="196" t="s">
        <v>334</v>
      </c>
      <c r="C161" s="300"/>
      <c r="D161" s="300"/>
      <c r="E161" s="133"/>
      <c r="F161" s="126"/>
    </row>
    <row r="162" spans="1:6">
      <c r="A162" s="322" t="s">
        <v>231</v>
      </c>
      <c r="B162" s="613" t="s">
        <v>339</v>
      </c>
      <c r="C162" s="300"/>
      <c r="D162" s="300"/>
      <c r="E162" s="300"/>
      <c r="F162" s="133"/>
    </row>
    <row r="163" spans="1:6">
      <c r="A163" s="321" t="s">
        <v>232</v>
      </c>
      <c r="B163" s="613" t="s">
        <v>340</v>
      </c>
      <c r="C163" s="302"/>
      <c r="D163" s="302"/>
      <c r="E163" s="136"/>
      <c r="F163" s="128"/>
    </row>
    <row r="164" spans="1:6">
      <c r="A164" s="322" t="s">
        <v>233</v>
      </c>
      <c r="B164" s="613" t="s">
        <v>341</v>
      </c>
      <c r="C164" s="220"/>
      <c r="D164" s="220"/>
      <c r="E164" s="137"/>
      <c r="F164" s="129"/>
    </row>
    <row r="165" spans="1:6">
      <c r="A165" s="321" t="s">
        <v>234</v>
      </c>
      <c r="B165" s="716" t="s">
        <v>342</v>
      </c>
      <c r="C165" s="300"/>
      <c r="D165" s="300"/>
      <c r="E165" s="133"/>
      <c r="F165" s="129"/>
    </row>
    <row r="166" spans="1:6">
      <c r="A166" s="322" t="s">
        <v>235</v>
      </c>
      <c r="B166" s="717" t="s">
        <v>343</v>
      </c>
      <c r="C166" s="300"/>
      <c r="D166" s="300"/>
      <c r="E166" s="133"/>
      <c r="F166" s="129"/>
    </row>
    <row r="167" spans="1:6">
      <c r="A167" s="321" t="s">
        <v>236</v>
      </c>
      <c r="B167" s="718" t="s">
        <v>344</v>
      </c>
      <c r="C167" s="211"/>
      <c r="D167" s="96"/>
      <c r="E167" s="133"/>
      <c r="F167" s="129"/>
    </row>
    <row r="168" spans="1:6">
      <c r="A168" s="322" t="s">
        <v>237</v>
      </c>
      <c r="B168" s="934" t="s">
        <v>345</v>
      </c>
      <c r="C168" s="782"/>
      <c r="D168" s="126"/>
      <c r="E168" s="133"/>
      <c r="F168" s="133"/>
    </row>
    <row r="169" spans="1:6" ht="13.5" thickBot="1">
      <c r="A169" s="529" t="s">
        <v>238</v>
      </c>
      <c r="B169" s="935" t="s">
        <v>541</v>
      </c>
      <c r="C169" s="302"/>
      <c r="D169" s="302"/>
      <c r="E169" s="302"/>
      <c r="F169" s="136"/>
    </row>
    <row r="170" spans="1:6" ht="13.5" thickBot="1">
      <c r="A170" s="344" t="s">
        <v>239</v>
      </c>
      <c r="B170" s="933" t="s">
        <v>336</v>
      </c>
      <c r="C170" s="551">
        <f>SUM(C161:C169)</f>
        <v>0</v>
      </c>
      <c r="D170" s="551"/>
      <c r="E170" s="551">
        <f>SUM(E161:E169)</f>
        <v>0</v>
      </c>
      <c r="F170" s="551">
        <f>SUM(F161:F169)</f>
        <v>0</v>
      </c>
    </row>
    <row r="171" spans="1:6">
      <c r="A171" s="529"/>
      <c r="B171" s="39"/>
      <c r="C171" s="736"/>
      <c r="D171" s="736"/>
      <c r="E171" s="701"/>
      <c r="F171" s="701"/>
    </row>
    <row r="172" spans="1:6" ht="13.5" thickBot="1">
      <c r="A172" s="389" t="s">
        <v>240</v>
      </c>
      <c r="B172" s="728" t="s">
        <v>337</v>
      </c>
      <c r="C172" s="735">
        <f>C158+C170</f>
        <v>1048740</v>
      </c>
      <c r="D172" s="735">
        <v>14955000</v>
      </c>
      <c r="E172" s="735">
        <f>E158+E170</f>
        <v>2272000</v>
      </c>
      <c r="F172" s="735">
        <f>F158+F170</f>
        <v>1060561</v>
      </c>
    </row>
    <row r="173" spans="1:6">
      <c r="A173" s="342"/>
      <c r="B173" s="703"/>
      <c r="C173" s="264"/>
      <c r="D173" s="264"/>
      <c r="E173" s="26"/>
      <c r="F173" s="26"/>
    </row>
    <row r="174" spans="1:6">
      <c r="A174" s="342"/>
      <c r="B174" s="703"/>
      <c r="C174" s="264"/>
      <c r="D174" s="264"/>
      <c r="E174" s="26"/>
      <c r="F174" s="26"/>
    </row>
    <row r="175" spans="1:6">
      <c r="A175" s="342"/>
      <c r="B175" s="703"/>
      <c r="C175" s="264"/>
      <c r="D175" s="264"/>
      <c r="E175" s="26"/>
      <c r="F175" s="26"/>
    </row>
    <row r="176" spans="1:6">
      <c r="A176" s="342"/>
      <c r="B176" s="703"/>
      <c r="C176" s="264"/>
      <c r="D176" s="264"/>
      <c r="E176" s="26"/>
      <c r="F176" s="26"/>
    </row>
    <row r="177" spans="1:6">
      <c r="A177" s="1075"/>
      <c r="B177" s="1074"/>
      <c r="C177" s="1074"/>
      <c r="D177" s="1074"/>
      <c r="E177" s="1074"/>
      <c r="F177" s="1074"/>
    </row>
    <row r="178" spans="1:6">
      <c r="A178" s="1052" t="s">
        <v>657</v>
      </c>
      <c r="B178" s="1052"/>
      <c r="C178" s="1052"/>
      <c r="D178" s="1052"/>
      <c r="E178" s="1052"/>
      <c r="F178" s="1052"/>
    </row>
    <row r="179" spans="1:6">
      <c r="A179" s="334"/>
      <c r="B179" s="334"/>
      <c r="C179" s="334"/>
      <c r="D179" s="958"/>
      <c r="E179" s="334"/>
      <c r="F179" s="334"/>
    </row>
    <row r="180" spans="1:6" ht="15.75">
      <c r="B180" s="1073" t="s">
        <v>585</v>
      </c>
      <c r="C180" s="1073"/>
      <c r="D180" s="1073"/>
      <c r="E180" s="1073"/>
      <c r="F180" s="1073"/>
    </row>
    <row r="181" spans="1:6" ht="15.75">
      <c r="B181" s="18"/>
      <c r="C181" s="18"/>
      <c r="D181" s="959"/>
      <c r="E181" s="18"/>
      <c r="F181" s="18"/>
    </row>
    <row r="182" spans="1:6" ht="13.5" thickBot="1">
      <c r="B182" s="1"/>
      <c r="C182" s="1"/>
      <c r="D182" s="1"/>
      <c r="E182" s="1"/>
      <c r="F182" s="19" t="s">
        <v>586</v>
      </c>
    </row>
    <row r="183" spans="1:6" ht="52.5" thickBot="1">
      <c r="A183" s="345" t="s">
        <v>192</v>
      </c>
      <c r="B183" s="534" t="s">
        <v>11</v>
      </c>
      <c r="C183" s="343" t="s">
        <v>562</v>
      </c>
      <c r="D183" s="1000" t="s">
        <v>635</v>
      </c>
      <c r="E183" s="339" t="s">
        <v>534</v>
      </c>
      <c r="F183" s="319" t="s">
        <v>563</v>
      </c>
    </row>
    <row r="184" spans="1:6">
      <c r="A184" s="535" t="s">
        <v>193</v>
      </c>
      <c r="B184" s="536" t="s">
        <v>194</v>
      </c>
      <c r="C184" s="558" t="s">
        <v>195</v>
      </c>
      <c r="D184" s="558"/>
      <c r="E184" s="544" t="s">
        <v>196</v>
      </c>
      <c r="F184" s="545" t="s">
        <v>216</v>
      </c>
    </row>
    <row r="185" spans="1:6">
      <c r="A185" s="322" t="s">
        <v>197</v>
      </c>
      <c r="B185" s="329" t="s">
        <v>137</v>
      </c>
      <c r="C185" s="300"/>
      <c r="D185" s="300"/>
      <c r="E185" s="133"/>
      <c r="F185" s="126"/>
    </row>
    <row r="186" spans="1:6">
      <c r="A186" s="321" t="s">
        <v>198</v>
      </c>
      <c r="B186" s="183" t="s">
        <v>6</v>
      </c>
      <c r="C186" s="300">
        <v>930000</v>
      </c>
      <c r="D186" s="300">
        <v>70000</v>
      </c>
      <c r="E186" s="133"/>
      <c r="F186" s="133">
        <v>2904980</v>
      </c>
    </row>
    <row r="187" spans="1:6">
      <c r="A187" s="321" t="s">
        <v>199</v>
      </c>
      <c r="B187" s="195" t="s">
        <v>7</v>
      </c>
      <c r="C187" s="300">
        <v>181350</v>
      </c>
      <c r="D187" s="300">
        <v>13650</v>
      </c>
      <c r="E187" s="133"/>
      <c r="F187" s="133">
        <v>581440</v>
      </c>
    </row>
    <row r="188" spans="1:6">
      <c r="A188" s="321" t="s">
        <v>200</v>
      </c>
      <c r="B188" s="195" t="s">
        <v>8</v>
      </c>
      <c r="C188" s="300">
        <v>5040600</v>
      </c>
      <c r="D188" s="300">
        <v>563308</v>
      </c>
      <c r="E188" s="133"/>
      <c r="F188" s="133">
        <v>241300</v>
      </c>
    </row>
    <row r="189" spans="1:6">
      <c r="A189" s="321" t="s">
        <v>201</v>
      </c>
      <c r="B189" s="195" t="s">
        <v>271</v>
      </c>
      <c r="C189" s="300"/>
      <c r="D189" s="300"/>
      <c r="E189" s="133"/>
      <c r="F189" s="126"/>
    </row>
    <row r="190" spans="1:6">
      <c r="A190" s="321" t="s">
        <v>202</v>
      </c>
      <c r="B190" s="195" t="s">
        <v>270</v>
      </c>
      <c r="C190" s="300"/>
      <c r="D190" s="300"/>
      <c r="E190" s="133"/>
      <c r="F190" s="126"/>
    </row>
    <row r="191" spans="1:6">
      <c r="A191" s="321" t="s">
        <v>203</v>
      </c>
      <c r="B191" s="195" t="s">
        <v>319</v>
      </c>
      <c r="C191" s="300">
        <f>C192+C193+C194+C195+C196+C197+C198</f>
        <v>4231494</v>
      </c>
      <c r="D191" s="300">
        <v>-2208151</v>
      </c>
      <c r="E191" s="300">
        <v>-5000000</v>
      </c>
      <c r="F191" s="300">
        <f>F192+F193+F194+F195+F196+F197+F198</f>
        <v>0</v>
      </c>
    </row>
    <row r="192" spans="1:6">
      <c r="A192" s="321" t="s">
        <v>204</v>
      </c>
      <c r="B192" s="195" t="s">
        <v>320</v>
      </c>
      <c r="C192" s="300"/>
      <c r="D192" s="300"/>
      <c r="E192" s="133"/>
      <c r="F192" s="126"/>
    </row>
    <row r="193" spans="1:6">
      <c r="A193" s="321" t="s">
        <v>205</v>
      </c>
      <c r="B193" s="195" t="s">
        <v>321</v>
      </c>
      <c r="C193" s="300"/>
      <c r="D193" s="300"/>
      <c r="E193" s="133"/>
      <c r="F193" s="126"/>
    </row>
    <row r="194" spans="1:6">
      <c r="A194" s="321" t="s">
        <v>206</v>
      </c>
      <c r="B194" s="195" t="s">
        <v>322</v>
      </c>
      <c r="C194" s="300"/>
      <c r="D194" s="300"/>
      <c r="E194" s="133"/>
      <c r="F194" s="126"/>
    </row>
    <row r="195" spans="1:6">
      <c r="A195" s="321" t="s">
        <v>207</v>
      </c>
      <c r="B195" s="330" t="s">
        <v>323</v>
      </c>
      <c r="C195" s="220"/>
      <c r="D195" s="220"/>
      <c r="E195" s="133">
        <v>-5000000</v>
      </c>
      <c r="F195" s="126"/>
    </row>
    <row r="196" spans="1:6">
      <c r="A196" s="321" t="s">
        <v>208</v>
      </c>
      <c r="B196" s="714" t="s">
        <v>338</v>
      </c>
      <c r="C196" s="303"/>
      <c r="D196" s="303"/>
      <c r="E196" s="134"/>
      <c r="F196" s="126"/>
    </row>
    <row r="197" spans="1:6">
      <c r="A197" s="321" t="s">
        <v>209</v>
      </c>
      <c r="B197" s="715" t="s">
        <v>331</v>
      </c>
      <c r="C197" s="303">
        <v>4231494</v>
      </c>
      <c r="D197" s="303">
        <v>-2208151</v>
      </c>
      <c r="E197" s="134"/>
      <c r="F197" s="126"/>
    </row>
    <row r="198" spans="1:6">
      <c r="A198" s="321" t="s">
        <v>210</v>
      </c>
      <c r="B198" s="115" t="s">
        <v>540</v>
      </c>
      <c r="C198" s="303"/>
      <c r="D198" s="303"/>
      <c r="E198" s="134"/>
      <c r="F198" s="126"/>
    </row>
    <row r="199" spans="1:6" ht="13.5" thickBot="1">
      <c r="A199" s="321" t="s">
        <v>211</v>
      </c>
      <c r="B199" s="197" t="s">
        <v>133</v>
      </c>
      <c r="C199" s="301"/>
      <c r="D199" s="301"/>
      <c r="E199" s="138"/>
      <c r="F199" s="126"/>
    </row>
    <row r="200" spans="1:6" ht="13.5" thickBot="1">
      <c r="A200" s="321" t="s">
        <v>212</v>
      </c>
      <c r="B200" s="539" t="s">
        <v>9</v>
      </c>
      <c r="C200" s="552">
        <f>C186+C187+C188+C189+C191+C199</f>
        <v>10383444</v>
      </c>
      <c r="D200" s="552">
        <v>-1561193</v>
      </c>
      <c r="E200" s="552">
        <f>E186+E187+E188+E189+E191+E199</f>
        <v>-5000000</v>
      </c>
      <c r="F200" s="553">
        <f>F186+F187+F188+F189+F191+F199</f>
        <v>3727720</v>
      </c>
    </row>
    <row r="201" spans="1:6" ht="13.5" thickTop="1">
      <c r="A201" s="529"/>
      <c r="B201" s="329"/>
      <c r="C201" s="748"/>
      <c r="D201" s="748"/>
      <c r="E201" s="748"/>
      <c r="F201" s="749"/>
    </row>
    <row r="202" spans="1:6">
      <c r="A202" s="322" t="s">
        <v>213</v>
      </c>
      <c r="B202" s="331" t="s">
        <v>138</v>
      </c>
      <c r="C202" s="302"/>
      <c r="D202" s="302"/>
      <c r="E202" s="136"/>
      <c r="F202" s="128"/>
    </row>
    <row r="203" spans="1:6">
      <c r="A203" s="321" t="s">
        <v>214</v>
      </c>
      <c r="B203" s="195" t="s">
        <v>272</v>
      </c>
      <c r="C203" s="300"/>
      <c r="D203" s="300">
        <v>69798761</v>
      </c>
      <c r="E203" s="133"/>
      <c r="F203" s="126"/>
    </row>
    <row r="204" spans="1:6">
      <c r="A204" s="322" t="s">
        <v>215</v>
      </c>
      <c r="B204" s="195" t="s">
        <v>273</v>
      </c>
      <c r="C204" s="300"/>
      <c r="D204" s="300"/>
      <c r="E204" s="300"/>
      <c r="F204" s="133"/>
    </row>
    <row r="205" spans="1:6">
      <c r="A205" s="321" t="s">
        <v>217</v>
      </c>
      <c r="B205" s="195" t="s">
        <v>134</v>
      </c>
      <c r="C205" s="133">
        <f>C206+C207+C208+C209+C210+C211+C212</f>
        <v>15000000</v>
      </c>
      <c r="D205" s="133"/>
      <c r="E205" s="133">
        <f>E206+E207+E208+E209+E210+E211+E212</f>
        <v>0</v>
      </c>
      <c r="F205" s="133">
        <f>F206+F207+F208+F209+F210+F211+F212</f>
        <v>0</v>
      </c>
    </row>
    <row r="206" spans="1:6">
      <c r="A206" s="322" t="s">
        <v>218</v>
      </c>
      <c r="B206" s="330" t="s">
        <v>324</v>
      </c>
      <c r="C206" s="300"/>
      <c r="D206" s="300"/>
      <c r="E206" s="133"/>
      <c r="F206" s="126"/>
    </row>
    <row r="207" spans="1:6">
      <c r="A207" s="321" t="s">
        <v>219</v>
      </c>
      <c r="B207" s="330" t="s">
        <v>326</v>
      </c>
      <c r="C207" s="300"/>
      <c r="D207" s="300"/>
      <c r="E207" s="133"/>
      <c r="F207" s="126"/>
    </row>
    <row r="208" spans="1:6">
      <c r="A208" s="322" t="s">
        <v>220</v>
      </c>
      <c r="B208" s="330" t="s">
        <v>325</v>
      </c>
      <c r="C208" s="300"/>
      <c r="D208" s="300"/>
      <c r="E208" s="133"/>
      <c r="F208" s="126"/>
    </row>
    <row r="209" spans="1:6">
      <c r="A209" s="321" t="s">
        <v>221</v>
      </c>
      <c r="B209" s="330" t="s">
        <v>327</v>
      </c>
      <c r="C209" s="300"/>
      <c r="D209" s="300"/>
      <c r="E209" s="133">
        <f>'7.8.9.m.szoc.ell.'!E33</f>
        <v>0</v>
      </c>
      <c r="F209" s="126"/>
    </row>
    <row r="210" spans="1:6">
      <c r="A210" s="322" t="s">
        <v>222</v>
      </c>
      <c r="B210" s="714" t="s">
        <v>328</v>
      </c>
      <c r="C210" s="300"/>
      <c r="D210" s="300"/>
      <c r="E210" s="133"/>
      <c r="F210" s="126"/>
    </row>
    <row r="211" spans="1:6">
      <c r="A211" s="321" t="s">
        <v>223</v>
      </c>
      <c r="B211" s="278" t="s">
        <v>329</v>
      </c>
      <c r="C211" s="300"/>
      <c r="D211" s="300"/>
      <c r="E211" s="133"/>
      <c r="F211" s="126"/>
    </row>
    <row r="212" spans="1:6">
      <c r="A212" s="322" t="s">
        <v>224</v>
      </c>
      <c r="B212" s="715" t="s">
        <v>346</v>
      </c>
      <c r="C212" s="300">
        <v>15000000</v>
      </c>
      <c r="D212" s="300"/>
      <c r="E212" s="133"/>
      <c r="F212" s="126"/>
    </row>
    <row r="213" spans="1:6">
      <c r="A213" s="321" t="s">
        <v>225</v>
      </c>
      <c r="B213" s="195" t="s">
        <v>332</v>
      </c>
      <c r="C213" s="210"/>
      <c r="D213" s="995"/>
      <c r="E213" s="300"/>
      <c r="F213" s="137"/>
    </row>
    <row r="214" spans="1:6" ht="13.5" thickBot="1">
      <c r="A214" s="321" t="s">
        <v>226</v>
      </c>
      <c r="B214" s="197" t="s">
        <v>136</v>
      </c>
      <c r="C214" s="219">
        <f>-C189</f>
        <v>0</v>
      </c>
      <c r="D214" s="219"/>
      <c r="E214" s="219">
        <f>-E189</f>
        <v>0</v>
      </c>
      <c r="F214" s="141">
        <f>-F189</f>
        <v>0</v>
      </c>
    </row>
    <row r="215" spans="1:6" ht="13.5" thickBot="1">
      <c r="A215" s="538" t="s">
        <v>227</v>
      </c>
      <c r="B215" s="539" t="s">
        <v>10</v>
      </c>
      <c r="C215" s="743">
        <f>C203+C204+C205+C213+C214</f>
        <v>15000000</v>
      </c>
      <c r="D215" s="743">
        <v>69798761</v>
      </c>
      <c r="E215" s="743">
        <f>E203+E204+E205+E213+E214</f>
        <v>0</v>
      </c>
      <c r="F215" s="768">
        <f>F203+F204+F205+F213+F214</f>
        <v>0</v>
      </c>
    </row>
    <row r="216" spans="1:6" ht="27" thickTop="1" thickBot="1">
      <c r="A216" s="538" t="s">
        <v>228</v>
      </c>
      <c r="B216" s="542" t="s">
        <v>333</v>
      </c>
      <c r="C216" s="230">
        <f>C215+C200</f>
        <v>25383444</v>
      </c>
      <c r="D216" s="230">
        <v>69137568</v>
      </c>
      <c r="E216" s="230">
        <f>E215+E200</f>
        <v>-5000000</v>
      </c>
      <c r="F216" s="236">
        <f>F215+F200</f>
        <v>3727720</v>
      </c>
    </row>
    <row r="217" spans="1:6" ht="13.5" thickTop="1">
      <c r="A217" s="529"/>
      <c r="B217" s="730"/>
      <c r="C217" s="740"/>
      <c r="D217" s="740"/>
      <c r="E217" s="740"/>
      <c r="F217" s="744"/>
    </row>
    <row r="218" spans="1:6">
      <c r="A218" s="322" t="s">
        <v>229</v>
      </c>
      <c r="B218" s="420" t="s">
        <v>335</v>
      </c>
      <c r="C218" s="302"/>
      <c r="D218" s="302"/>
      <c r="E218" s="136"/>
      <c r="F218" s="128"/>
    </row>
    <row r="219" spans="1:6">
      <c r="A219" s="321" t="s">
        <v>230</v>
      </c>
      <c r="B219" s="196" t="s">
        <v>334</v>
      </c>
      <c r="C219" s="300"/>
      <c r="D219" s="300"/>
      <c r="E219" s="300"/>
      <c r="F219" s="133"/>
    </row>
    <row r="220" spans="1:6">
      <c r="A220" s="322" t="s">
        <v>231</v>
      </c>
      <c r="B220" s="613" t="s">
        <v>339</v>
      </c>
      <c r="C220" s="302"/>
      <c r="D220" s="302"/>
      <c r="E220" s="136"/>
      <c r="F220" s="128"/>
    </row>
    <row r="221" spans="1:6">
      <c r="A221" s="321" t="s">
        <v>232</v>
      </c>
      <c r="B221" s="613" t="s">
        <v>340</v>
      </c>
      <c r="C221" s="220"/>
      <c r="D221" s="220"/>
      <c r="E221" s="137"/>
      <c r="F221" s="129"/>
    </row>
    <row r="222" spans="1:6">
      <c r="A222" s="322" t="s">
        <v>233</v>
      </c>
      <c r="B222" s="613" t="s">
        <v>341</v>
      </c>
      <c r="C222" s="300"/>
      <c r="D222" s="300"/>
      <c r="E222" s="133"/>
      <c r="F222" s="129"/>
    </row>
    <row r="223" spans="1:6">
      <c r="A223" s="321" t="s">
        <v>234</v>
      </c>
      <c r="B223" s="716" t="s">
        <v>342</v>
      </c>
      <c r="C223" s="211"/>
      <c r="D223" s="96"/>
      <c r="E223" s="133"/>
      <c r="F223" s="129"/>
    </row>
    <row r="224" spans="1:6">
      <c r="A224" s="322" t="s">
        <v>235</v>
      </c>
      <c r="B224" s="717" t="s">
        <v>343</v>
      </c>
      <c r="C224" s="211"/>
      <c r="D224" s="96"/>
      <c r="E224" s="133"/>
      <c r="F224" s="129"/>
    </row>
    <row r="225" spans="1:6">
      <c r="A225" s="321" t="s">
        <v>236</v>
      </c>
      <c r="B225" s="718" t="s">
        <v>344</v>
      </c>
      <c r="C225" s="211"/>
      <c r="D225" s="96"/>
      <c r="E225" s="300"/>
      <c r="F225" s="133"/>
    </row>
    <row r="226" spans="1:6">
      <c r="A226" s="322" t="s">
        <v>237</v>
      </c>
      <c r="B226" s="718" t="s">
        <v>345</v>
      </c>
      <c r="C226" s="220"/>
      <c r="D226" s="220"/>
      <c r="E226" s="220"/>
      <c r="F226" s="137"/>
    </row>
    <row r="227" spans="1:6" ht="13.5" thickBot="1">
      <c r="A227" s="529" t="s">
        <v>238</v>
      </c>
      <c r="B227" s="727" t="s">
        <v>541</v>
      </c>
      <c r="C227" s="230"/>
      <c r="D227" s="230"/>
      <c r="E227" s="230"/>
      <c r="F227" s="236"/>
    </row>
    <row r="228" spans="1:6" ht="13.5" thickBot="1">
      <c r="A228" s="344" t="s">
        <v>239</v>
      </c>
      <c r="B228" s="281" t="s">
        <v>336</v>
      </c>
      <c r="C228" s="722">
        <f>SUM(C219:C227)</f>
        <v>0</v>
      </c>
      <c r="D228" s="722"/>
      <c r="E228" s="722">
        <f>SUM(E219:E227)</f>
        <v>0</v>
      </c>
      <c r="F228" s="722">
        <f>SUM(F219:F227)</f>
        <v>0</v>
      </c>
    </row>
    <row r="229" spans="1:6">
      <c r="A229" s="529"/>
      <c r="B229" s="39"/>
      <c r="C229" s="736"/>
      <c r="D229" s="736"/>
      <c r="E229" s="701"/>
      <c r="F229" s="701"/>
    </row>
    <row r="230" spans="1:6" ht="13.5" thickBot="1">
      <c r="A230" s="389" t="s">
        <v>240</v>
      </c>
      <c r="B230" s="728" t="s">
        <v>337</v>
      </c>
      <c r="C230" s="745">
        <f>C216+C228</f>
        <v>25383444</v>
      </c>
      <c r="D230" s="745">
        <v>69137568</v>
      </c>
      <c r="E230" s="745">
        <f>E216+E228</f>
        <v>-5000000</v>
      </c>
      <c r="F230" s="746">
        <f>F216+F228</f>
        <v>3727720</v>
      </c>
    </row>
    <row r="231" spans="1:6">
      <c r="A231" s="342"/>
      <c r="B231" s="703"/>
      <c r="C231" s="26"/>
      <c r="D231" s="26"/>
      <c r="E231" s="26"/>
      <c r="F231" s="26"/>
    </row>
    <row r="232" spans="1:6">
      <c r="A232" s="342"/>
      <c r="B232" s="703"/>
      <c r="C232" s="26"/>
      <c r="D232" s="26"/>
      <c r="E232" s="26"/>
      <c r="F232" s="26"/>
    </row>
    <row r="233" spans="1:6">
      <c r="A233" s="342"/>
      <c r="B233" s="703"/>
      <c r="C233" s="26"/>
      <c r="D233" s="26"/>
      <c r="E233" s="26"/>
      <c r="F233" s="26"/>
    </row>
    <row r="234" spans="1:6">
      <c r="A234" s="342"/>
      <c r="B234" s="703"/>
      <c r="C234" s="26"/>
      <c r="D234" s="26"/>
      <c r="E234" s="26"/>
      <c r="F234" s="26"/>
    </row>
    <row r="235" spans="1:6">
      <c r="A235" s="342"/>
      <c r="B235" s="703"/>
      <c r="C235" s="26"/>
      <c r="D235" s="26"/>
      <c r="E235" s="26"/>
      <c r="F235" s="26"/>
    </row>
    <row r="236" spans="1:6">
      <c r="A236" s="342"/>
      <c r="B236" s="703"/>
      <c r="C236" s="26"/>
      <c r="D236" s="26"/>
      <c r="E236" s="26"/>
      <c r="F236" s="26"/>
    </row>
    <row r="237" spans="1:6">
      <c r="A237" s="1075"/>
      <c r="B237" s="1074"/>
      <c r="C237" s="1074"/>
      <c r="D237" s="1074"/>
      <c r="E237" s="1074"/>
      <c r="F237" s="1074"/>
    </row>
    <row r="238" spans="1:6">
      <c r="A238" s="1052" t="s">
        <v>658</v>
      </c>
      <c r="B238" s="1052"/>
      <c r="C238" s="1052"/>
      <c r="D238" s="1052"/>
      <c r="E238" s="1052"/>
      <c r="F238" s="1052"/>
    </row>
    <row r="239" spans="1:6">
      <c r="A239" s="334"/>
      <c r="B239" s="334"/>
      <c r="C239" s="334"/>
      <c r="D239" s="958"/>
      <c r="E239" s="334"/>
      <c r="F239" s="334"/>
    </row>
    <row r="240" spans="1:6" ht="15.75">
      <c r="B240" s="1073" t="s">
        <v>585</v>
      </c>
      <c r="C240" s="1073"/>
      <c r="D240" s="1073"/>
      <c r="E240" s="1073"/>
      <c r="F240" s="1073"/>
    </row>
    <row r="241" spans="1:6" ht="15.75">
      <c r="B241" s="18"/>
      <c r="C241" s="18"/>
      <c r="D241" s="959"/>
      <c r="E241" s="18"/>
      <c r="F241" s="18"/>
    </row>
    <row r="242" spans="1:6" ht="13.5" thickBot="1">
      <c r="B242" s="1"/>
      <c r="C242" s="1"/>
      <c r="D242" s="1"/>
      <c r="E242" s="1"/>
      <c r="F242" s="19" t="s">
        <v>553</v>
      </c>
    </row>
    <row r="243" spans="1:6" ht="39.75" thickBot="1">
      <c r="A243" s="345" t="s">
        <v>192</v>
      </c>
      <c r="B243" s="534" t="s">
        <v>11</v>
      </c>
      <c r="C243" s="151" t="s">
        <v>531</v>
      </c>
      <c r="D243" s="151"/>
      <c r="E243" s="150" t="s">
        <v>564</v>
      </c>
      <c r="F243" s="339" t="s">
        <v>565</v>
      </c>
    </row>
    <row r="244" spans="1:6">
      <c r="A244" s="535" t="s">
        <v>193</v>
      </c>
      <c r="B244" s="536" t="s">
        <v>194</v>
      </c>
      <c r="C244" s="543" t="s">
        <v>195</v>
      </c>
      <c r="D244" s="543"/>
      <c r="E244" s="544" t="s">
        <v>196</v>
      </c>
      <c r="F244" s="545" t="s">
        <v>216</v>
      </c>
    </row>
    <row r="245" spans="1:6">
      <c r="A245" s="322" t="s">
        <v>197</v>
      </c>
      <c r="B245" s="329" t="s">
        <v>137</v>
      </c>
      <c r="C245" s="300"/>
      <c r="D245" s="300"/>
      <c r="E245" s="133"/>
      <c r="F245" s="126"/>
    </row>
    <row r="246" spans="1:6">
      <c r="A246" s="321" t="s">
        <v>198</v>
      </c>
      <c r="B246" s="183" t="s">
        <v>6</v>
      </c>
      <c r="C246" s="300">
        <v>650400</v>
      </c>
      <c r="D246" s="300"/>
      <c r="E246" s="133"/>
      <c r="F246" s="126">
        <v>1656000</v>
      </c>
    </row>
    <row r="247" spans="1:6">
      <c r="A247" s="321" t="s">
        <v>199</v>
      </c>
      <c r="B247" s="195" t="s">
        <v>7</v>
      </c>
      <c r="C247" s="300">
        <v>127000</v>
      </c>
      <c r="D247" s="300"/>
      <c r="E247" s="133"/>
      <c r="F247" s="126">
        <v>322920</v>
      </c>
    </row>
    <row r="248" spans="1:6">
      <c r="A248" s="321" t="s">
        <v>200</v>
      </c>
      <c r="B248" s="195" t="s">
        <v>8</v>
      </c>
      <c r="C248" s="300">
        <v>2965450</v>
      </c>
      <c r="D248" s="300"/>
      <c r="E248" s="133"/>
      <c r="F248" s="126">
        <v>2120000</v>
      </c>
    </row>
    <row r="249" spans="1:6">
      <c r="A249" s="321" t="s">
        <v>201</v>
      </c>
      <c r="B249" s="195" t="s">
        <v>271</v>
      </c>
      <c r="C249" s="300"/>
      <c r="D249" s="300"/>
      <c r="E249" s="133"/>
      <c r="F249" s="126"/>
    </row>
    <row r="250" spans="1:6">
      <c r="A250" s="321" t="s">
        <v>202</v>
      </c>
      <c r="B250" s="195" t="s">
        <v>270</v>
      </c>
      <c r="C250" s="300"/>
      <c r="D250" s="300"/>
      <c r="E250" s="133"/>
      <c r="F250" s="126"/>
    </row>
    <row r="251" spans="1:6">
      <c r="A251" s="321" t="s">
        <v>203</v>
      </c>
      <c r="B251" s="195" t="s">
        <v>319</v>
      </c>
      <c r="C251" s="300">
        <f>C252+C253+C254+C255+C256+C257+C258</f>
        <v>0</v>
      </c>
      <c r="D251" s="300"/>
      <c r="E251" s="300">
        <v>450000</v>
      </c>
      <c r="F251" s="300">
        <f>F252+F253+F254+F255+F256+F257+F258</f>
        <v>0</v>
      </c>
    </row>
    <row r="252" spans="1:6">
      <c r="A252" s="321" t="s">
        <v>204</v>
      </c>
      <c r="B252" s="195" t="s">
        <v>320</v>
      </c>
      <c r="C252" s="300"/>
      <c r="D252" s="300"/>
      <c r="E252" s="133"/>
      <c r="F252" s="126"/>
    </row>
    <row r="253" spans="1:6">
      <c r="A253" s="321" t="s">
        <v>205</v>
      </c>
      <c r="B253" s="195" t="s">
        <v>321</v>
      </c>
      <c r="C253" s="300"/>
      <c r="D253" s="300"/>
      <c r="E253" s="133"/>
      <c r="F253" s="126"/>
    </row>
    <row r="254" spans="1:6">
      <c r="A254" s="321" t="s">
        <v>206</v>
      </c>
      <c r="B254" s="195" t="s">
        <v>322</v>
      </c>
      <c r="C254" s="300"/>
      <c r="D254" s="300"/>
      <c r="E254" s="133"/>
      <c r="F254" s="126"/>
    </row>
    <row r="255" spans="1:6">
      <c r="A255" s="321" t="s">
        <v>207</v>
      </c>
      <c r="B255" s="330" t="s">
        <v>323</v>
      </c>
      <c r="C255" s="220"/>
      <c r="D255" s="220"/>
      <c r="E255" s="133">
        <v>450000</v>
      </c>
      <c r="F255" s="126">
        <f>'5-6.m.tám.ért.kiad.'!E27+'5-6.m.tám.ért.kiad.'!E28+'5-6.m.tám.ért.kiad.'!E24</f>
        <v>0</v>
      </c>
    </row>
    <row r="256" spans="1:6">
      <c r="A256" s="321" t="s">
        <v>208</v>
      </c>
      <c r="B256" s="714" t="s">
        <v>338</v>
      </c>
      <c r="C256" s="211"/>
      <c r="D256" s="96"/>
      <c r="E256" s="133"/>
      <c r="F256" s="126"/>
    </row>
    <row r="257" spans="1:6">
      <c r="A257" s="321" t="s">
        <v>209</v>
      </c>
      <c r="B257" s="715" t="s">
        <v>331</v>
      </c>
      <c r="C257" s="211"/>
      <c r="D257" s="96"/>
      <c r="E257" s="678"/>
      <c r="F257" s="126"/>
    </row>
    <row r="258" spans="1:6">
      <c r="A258" s="321" t="s">
        <v>210</v>
      </c>
      <c r="B258" s="115" t="s">
        <v>540</v>
      </c>
      <c r="C258" s="300"/>
      <c r="D258" s="96"/>
      <c r="E258" s="678"/>
      <c r="F258" s="126"/>
    </row>
    <row r="259" spans="1:6" ht="13.5" thickBot="1">
      <c r="A259" s="321" t="s">
        <v>211</v>
      </c>
      <c r="B259" s="197" t="s">
        <v>133</v>
      </c>
      <c r="C259" s="219"/>
      <c r="D259" s="219"/>
      <c r="E259" s="141"/>
      <c r="F259" s="132"/>
    </row>
    <row r="260" spans="1:6" ht="13.5" thickBot="1">
      <c r="A260" s="321" t="s">
        <v>212</v>
      </c>
      <c r="B260" s="539" t="s">
        <v>9</v>
      </c>
      <c r="C260" s="761">
        <f>C246+C247+C248+C249+C251+C259</f>
        <v>3742850</v>
      </c>
      <c r="D260" s="761"/>
      <c r="E260" s="761">
        <f>E246+E247+E248+E249+E251+E259</f>
        <v>450000</v>
      </c>
      <c r="F260" s="768">
        <f>F246+F247+F248+F249+F251+F259</f>
        <v>4098920</v>
      </c>
    </row>
    <row r="261" spans="1:6" ht="13.5" thickTop="1">
      <c r="A261" s="529"/>
      <c r="B261" s="329"/>
      <c r="C261" s="741"/>
      <c r="D261" s="741"/>
      <c r="E261" s="741"/>
      <c r="F261" s="742"/>
    </row>
    <row r="262" spans="1:6">
      <c r="A262" s="322" t="s">
        <v>213</v>
      </c>
      <c r="B262" s="331" t="s">
        <v>138</v>
      </c>
      <c r="C262" s="304"/>
      <c r="D262" s="304"/>
      <c r="E262" s="304"/>
      <c r="F262" s="139"/>
    </row>
    <row r="263" spans="1:6">
      <c r="A263" s="321" t="s">
        <v>214</v>
      </c>
      <c r="B263" s="195" t="s">
        <v>272</v>
      </c>
      <c r="C263" s="300"/>
      <c r="D263" s="300"/>
      <c r="E263" s="133"/>
      <c r="F263" s="126"/>
    </row>
    <row r="264" spans="1:6">
      <c r="A264" s="322" t="s">
        <v>215</v>
      </c>
      <c r="B264" s="195" t="s">
        <v>273</v>
      </c>
      <c r="C264" s="300"/>
      <c r="D264" s="300"/>
      <c r="E264" s="133"/>
      <c r="F264" s="126"/>
    </row>
    <row r="265" spans="1:6">
      <c r="A265" s="321" t="s">
        <v>217</v>
      </c>
      <c r="B265" s="195" t="s">
        <v>134</v>
      </c>
      <c r="C265" s="300">
        <f>C266+C267+C268+C269+C270+C271+C272</f>
        <v>0</v>
      </c>
      <c r="D265" s="300"/>
      <c r="E265" s="300">
        <f>E266+E267+E268+E269+E270+E271+E272</f>
        <v>0</v>
      </c>
      <c r="F265" s="133">
        <f>F266+F267+F268+F269+F270+F271+F272</f>
        <v>0</v>
      </c>
    </row>
    <row r="266" spans="1:6">
      <c r="A266" s="322" t="s">
        <v>218</v>
      </c>
      <c r="B266" s="330" t="s">
        <v>324</v>
      </c>
      <c r="C266" s="300"/>
      <c r="D266" s="300"/>
      <c r="E266" s="133"/>
      <c r="F266" s="126"/>
    </row>
    <row r="267" spans="1:6">
      <c r="A267" s="321" t="s">
        <v>219</v>
      </c>
      <c r="B267" s="330" t="s">
        <v>326</v>
      </c>
      <c r="C267" s="300"/>
      <c r="D267" s="300"/>
      <c r="E267" s="133"/>
      <c r="F267" s="126"/>
    </row>
    <row r="268" spans="1:6">
      <c r="A268" s="322" t="s">
        <v>220</v>
      </c>
      <c r="B268" s="330" t="s">
        <v>325</v>
      </c>
      <c r="C268" s="300"/>
      <c r="D268" s="300"/>
      <c r="E268" s="133"/>
      <c r="F268" s="126"/>
    </row>
    <row r="269" spans="1:6">
      <c r="A269" s="321" t="s">
        <v>221</v>
      </c>
      <c r="B269" s="330" t="s">
        <v>327</v>
      </c>
      <c r="C269" s="300"/>
      <c r="D269" s="300"/>
      <c r="E269" s="133"/>
      <c r="F269" s="126"/>
    </row>
    <row r="270" spans="1:6">
      <c r="A270" s="322" t="s">
        <v>222</v>
      </c>
      <c r="B270" s="714" t="s">
        <v>328</v>
      </c>
      <c r="C270" s="300"/>
      <c r="D270" s="300"/>
      <c r="E270" s="133"/>
      <c r="F270" s="126"/>
    </row>
    <row r="271" spans="1:6">
      <c r="A271" s="321" t="s">
        <v>223</v>
      </c>
      <c r="B271" s="278" t="s">
        <v>329</v>
      </c>
      <c r="C271" s="210"/>
      <c r="D271" s="995"/>
      <c r="E271" s="220"/>
      <c r="F271" s="137"/>
    </row>
    <row r="272" spans="1:6">
      <c r="A272" s="322" t="s">
        <v>224</v>
      </c>
      <c r="B272" s="715" t="s">
        <v>346</v>
      </c>
      <c r="C272" s="211"/>
      <c r="D272" s="96"/>
      <c r="E272" s="300"/>
      <c r="F272" s="133"/>
    </row>
    <row r="273" spans="1:6">
      <c r="A273" s="321" t="s">
        <v>225</v>
      </c>
      <c r="B273" s="195" t="s">
        <v>332</v>
      </c>
      <c r="C273" s="302"/>
      <c r="D273" s="302"/>
      <c r="E273" s="136"/>
      <c r="F273" s="128"/>
    </row>
    <row r="274" spans="1:6" ht="13.5" thickBot="1">
      <c r="A274" s="321" t="s">
        <v>226</v>
      </c>
      <c r="B274" s="197" t="s">
        <v>136</v>
      </c>
      <c r="C274" s="301"/>
      <c r="D274" s="301"/>
      <c r="E274" s="138"/>
      <c r="F274" s="130"/>
    </row>
    <row r="275" spans="1:6" ht="13.5" thickBot="1">
      <c r="A275" s="538" t="s">
        <v>227</v>
      </c>
      <c r="B275" s="539" t="s">
        <v>10</v>
      </c>
      <c r="C275" s="743">
        <f>C263+C264+C265+C273+C274</f>
        <v>0</v>
      </c>
      <c r="D275" s="743"/>
      <c r="E275" s="743">
        <f>E263+E264+E265+E273+E274</f>
        <v>0</v>
      </c>
      <c r="F275" s="768">
        <f>F263+F264+F265+F273+F274</f>
        <v>0</v>
      </c>
    </row>
    <row r="276" spans="1:6" ht="27" thickTop="1" thickBot="1">
      <c r="A276" s="538" t="s">
        <v>228</v>
      </c>
      <c r="B276" s="542" t="s">
        <v>333</v>
      </c>
      <c r="C276" s="230">
        <f>C260+C275</f>
        <v>3742850</v>
      </c>
      <c r="D276" s="230"/>
      <c r="E276" s="230">
        <f>E260+E275</f>
        <v>450000</v>
      </c>
      <c r="F276" s="236">
        <f>F260+F275</f>
        <v>4098920</v>
      </c>
    </row>
    <row r="277" spans="1:6" ht="13.5" thickTop="1">
      <c r="A277" s="529"/>
      <c r="B277" s="730"/>
      <c r="C277" s="744"/>
      <c r="D277" s="744"/>
      <c r="E277" s="744"/>
      <c r="F277" s="744"/>
    </row>
    <row r="278" spans="1:6">
      <c r="A278" s="322" t="s">
        <v>229</v>
      </c>
      <c r="B278" s="420" t="s">
        <v>335</v>
      </c>
      <c r="C278" s="302"/>
      <c r="D278" s="302"/>
      <c r="E278" s="136"/>
      <c r="F278" s="128"/>
    </row>
    <row r="279" spans="1:6">
      <c r="A279" s="321" t="s">
        <v>230</v>
      </c>
      <c r="B279" s="196" t="s">
        <v>334</v>
      </c>
      <c r="C279" s="220"/>
      <c r="D279" s="220"/>
      <c r="E279" s="137"/>
      <c r="F279" s="129"/>
    </row>
    <row r="280" spans="1:6">
      <c r="A280" s="322" t="s">
        <v>231</v>
      </c>
      <c r="B280" s="613" t="s">
        <v>339</v>
      </c>
      <c r="C280" s="300"/>
      <c r="D280" s="300"/>
      <c r="E280" s="133"/>
      <c r="F280" s="129"/>
    </row>
    <row r="281" spans="1:6">
      <c r="A281" s="321" t="s">
        <v>232</v>
      </c>
      <c r="B281" s="613" t="s">
        <v>340</v>
      </c>
      <c r="C281" s="300"/>
      <c r="D281" s="300"/>
      <c r="E281" s="133"/>
      <c r="F281" s="129"/>
    </row>
    <row r="282" spans="1:6">
      <c r="A282" s="322" t="s">
        <v>233</v>
      </c>
      <c r="B282" s="613" t="s">
        <v>341</v>
      </c>
      <c r="C282" s="300"/>
      <c r="D282" s="300"/>
      <c r="E282" s="133"/>
      <c r="F282" s="129"/>
    </row>
    <row r="283" spans="1:6">
      <c r="A283" s="321" t="s">
        <v>234</v>
      </c>
      <c r="B283" s="716" t="s">
        <v>342</v>
      </c>
      <c r="C283" s="211"/>
      <c r="D283" s="96"/>
      <c r="E283" s="300"/>
      <c r="F283" s="133"/>
    </row>
    <row r="284" spans="1:6">
      <c r="A284" s="322" t="s">
        <v>235</v>
      </c>
      <c r="B284" s="717" t="s">
        <v>343</v>
      </c>
      <c r="C284" s="210"/>
      <c r="D284" s="995"/>
      <c r="E284" s="220"/>
      <c r="F284" s="137"/>
    </row>
    <row r="285" spans="1:6">
      <c r="A285" s="321" t="s">
        <v>236</v>
      </c>
      <c r="B285" s="718" t="s">
        <v>344</v>
      </c>
      <c r="C285" s="762"/>
      <c r="D285" s="983"/>
      <c r="E285" s="133"/>
      <c r="F285" s="126"/>
    </row>
    <row r="286" spans="1:6">
      <c r="A286" s="322" t="s">
        <v>237</v>
      </c>
      <c r="B286" s="726" t="s">
        <v>345</v>
      </c>
      <c r="C286" s="305"/>
      <c r="D286" s="305"/>
      <c r="E286" s="133"/>
      <c r="F286" s="126"/>
    </row>
    <row r="287" spans="1:6" ht="13.5" thickBot="1">
      <c r="A287" s="529" t="s">
        <v>238</v>
      </c>
      <c r="B287" s="727" t="s">
        <v>541</v>
      </c>
      <c r="C287" s="215"/>
      <c r="D287" s="215"/>
      <c r="E287" s="219"/>
      <c r="F287" s="132"/>
    </row>
    <row r="288" spans="1:6" ht="13.5" thickBot="1">
      <c r="A288" s="344" t="s">
        <v>239</v>
      </c>
      <c r="B288" s="281" t="s">
        <v>336</v>
      </c>
      <c r="C288" s="224">
        <f>C279+C280+C281+C282+C283+C284+C285+C286+C287</f>
        <v>0</v>
      </c>
      <c r="D288" s="224"/>
      <c r="E288" s="224">
        <f>E279+E280+E281+E282+E283+E284+E285+E286+E287</f>
        <v>0</v>
      </c>
      <c r="F288" s="224">
        <f>F279+F280+F281+F282+F283+F284+F285+F286+F287</f>
        <v>0</v>
      </c>
    </row>
    <row r="289" spans="1:6">
      <c r="A289" s="529"/>
      <c r="B289" s="39"/>
      <c r="C289" s="701"/>
      <c r="D289" s="701"/>
      <c r="E289" s="701"/>
      <c r="F289" s="701"/>
    </row>
    <row r="290" spans="1:6" ht="13.5" thickBot="1">
      <c r="A290" s="389" t="s">
        <v>240</v>
      </c>
      <c r="B290" s="728" t="s">
        <v>337</v>
      </c>
      <c r="C290" s="745">
        <f>C276+C288</f>
        <v>3742850</v>
      </c>
      <c r="D290" s="745"/>
      <c r="E290" s="745">
        <f>E276+E288</f>
        <v>450000</v>
      </c>
      <c r="F290" s="746">
        <f>F276+F288</f>
        <v>4098920</v>
      </c>
    </row>
    <row r="291" spans="1:6">
      <c r="A291" s="342"/>
      <c r="B291" s="703"/>
      <c r="C291" s="704"/>
      <c r="D291" s="704"/>
      <c r="E291" s="704"/>
      <c r="F291" s="704"/>
    </row>
    <row r="292" spans="1:6">
      <c r="A292" s="342"/>
      <c r="B292" s="703"/>
      <c r="C292" s="704"/>
      <c r="D292" s="704"/>
      <c r="E292" s="704"/>
      <c r="F292" s="704"/>
    </row>
    <row r="293" spans="1:6">
      <c r="A293" s="342"/>
      <c r="B293" s="703"/>
      <c r="C293" s="704"/>
      <c r="D293" s="704"/>
      <c r="E293" s="704"/>
      <c r="F293" s="704"/>
    </row>
    <row r="294" spans="1:6">
      <c r="A294" s="342"/>
      <c r="B294" s="703"/>
      <c r="C294" s="704"/>
      <c r="D294" s="704"/>
      <c r="E294" s="704"/>
      <c r="F294" s="704"/>
    </row>
    <row r="295" spans="1:6">
      <c r="A295" s="342"/>
      <c r="B295" s="703"/>
      <c r="C295" s="704"/>
      <c r="D295" s="704"/>
      <c r="E295" s="704"/>
      <c r="F295" s="704"/>
    </row>
    <row r="296" spans="1:6">
      <c r="A296" s="342"/>
      <c r="B296" s="703"/>
      <c r="C296" s="704"/>
      <c r="D296" s="704"/>
      <c r="E296" s="704"/>
      <c r="F296" s="704"/>
    </row>
    <row r="297" spans="1:6">
      <c r="A297" s="713"/>
      <c r="B297" s="12"/>
      <c r="C297" s="12"/>
      <c r="D297" s="960"/>
      <c r="E297" s="12"/>
      <c r="F297" s="12"/>
    </row>
    <row r="298" spans="1:6">
      <c r="A298" s="1052" t="s">
        <v>659</v>
      </c>
      <c r="B298" s="1052"/>
      <c r="C298" s="1052"/>
      <c r="D298" s="1052"/>
      <c r="E298" s="1052"/>
      <c r="F298" s="1052"/>
    </row>
    <row r="299" spans="1:6">
      <c r="A299" s="334"/>
      <c r="B299" s="334"/>
      <c r="C299" s="334"/>
      <c r="D299" s="958"/>
      <c r="E299" s="334"/>
      <c r="F299" s="334"/>
    </row>
    <row r="300" spans="1:6" ht="15.75">
      <c r="B300" s="1073" t="s">
        <v>585</v>
      </c>
      <c r="C300" s="1073"/>
      <c r="D300" s="1073"/>
      <c r="E300" s="1073"/>
      <c r="F300" s="1073"/>
    </row>
    <row r="301" spans="1:6" ht="13.5" thickBot="1">
      <c r="B301" s="1"/>
      <c r="C301" s="1"/>
      <c r="D301" s="1"/>
      <c r="E301" s="1"/>
      <c r="F301" s="19" t="s">
        <v>586</v>
      </c>
    </row>
    <row r="302" spans="1:6" ht="51.75" thickBot="1">
      <c r="A302" s="340" t="s">
        <v>192</v>
      </c>
      <c r="B302" s="534" t="s">
        <v>11</v>
      </c>
      <c r="C302" s="747" t="s">
        <v>140</v>
      </c>
      <c r="D302" s="996"/>
      <c r="E302" s="561" t="s">
        <v>566</v>
      </c>
      <c r="F302" s="145" t="s">
        <v>539</v>
      </c>
    </row>
    <row r="303" spans="1:6">
      <c r="A303" s="535" t="s">
        <v>193</v>
      </c>
      <c r="B303" s="536" t="s">
        <v>194</v>
      </c>
      <c r="C303" s="558" t="s">
        <v>195</v>
      </c>
      <c r="D303" s="558"/>
      <c r="E303" s="559" t="s">
        <v>196</v>
      </c>
      <c r="F303" s="560" t="s">
        <v>216</v>
      </c>
    </row>
    <row r="304" spans="1:6">
      <c r="A304" s="322" t="s">
        <v>197</v>
      </c>
      <c r="B304" s="329" t="s">
        <v>137</v>
      </c>
      <c r="C304" s="300"/>
      <c r="D304" s="300"/>
      <c r="E304" s="133"/>
      <c r="F304" s="126"/>
    </row>
    <row r="305" spans="1:6">
      <c r="A305" s="321" t="s">
        <v>198</v>
      </c>
      <c r="B305" s="183" t="s">
        <v>6</v>
      </c>
      <c r="C305" s="300"/>
      <c r="D305" s="300"/>
      <c r="E305" s="133"/>
      <c r="F305" s="126"/>
    </row>
    <row r="306" spans="1:6">
      <c r="A306" s="321" t="s">
        <v>199</v>
      </c>
      <c r="B306" s="195" t="s">
        <v>7</v>
      </c>
      <c r="C306" s="300"/>
      <c r="D306" s="300"/>
      <c r="E306" s="133"/>
      <c r="F306" s="126"/>
    </row>
    <row r="307" spans="1:6">
      <c r="A307" s="321" t="s">
        <v>200</v>
      </c>
      <c r="B307" s="195" t="s">
        <v>8</v>
      </c>
      <c r="C307" s="300"/>
      <c r="D307" s="300"/>
      <c r="E307" s="133"/>
      <c r="F307" s="126"/>
    </row>
    <row r="308" spans="1:6">
      <c r="A308" s="321" t="s">
        <v>201</v>
      </c>
      <c r="B308" s="195" t="s">
        <v>271</v>
      </c>
      <c r="C308" s="300"/>
      <c r="D308" s="300"/>
      <c r="E308" s="133"/>
      <c r="F308" s="126"/>
    </row>
    <row r="309" spans="1:6">
      <c r="A309" s="321" t="s">
        <v>202</v>
      </c>
      <c r="B309" s="195" t="s">
        <v>270</v>
      </c>
      <c r="C309" s="300"/>
      <c r="D309" s="300"/>
      <c r="E309" s="133"/>
      <c r="F309" s="126"/>
    </row>
    <row r="310" spans="1:6">
      <c r="A310" s="321" t="s">
        <v>203</v>
      </c>
      <c r="B310" s="195" t="s">
        <v>319</v>
      </c>
      <c r="C310" s="300">
        <f>C311+C312+C313+C314+C315+C316+C317</f>
        <v>0</v>
      </c>
      <c r="D310" s="300"/>
      <c r="E310" s="300">
        <f>E311+E312+E313+E314+E315+E316+E317</f>
        <v>0</v>
      </c>
      <c r="F310" s="300">
        <v>100000</v>
      </c>
    </row>
    <row r="311" spans="1:6">
      <c r="A311" s="321" t="s">
        <v>204</v>
      </c>
      <c r="B311" s="195" t="s">
        <v>320</v>
      </c>
      <c r="C311" s="300"/>
      <c r="D311" s="300"/>
      <c r="E311" s="133"/>
      <c r="F311" s="126"/>
    </row>
    <row r="312" spans="1:6">
      <c r="A312" s="321" t="s">
        <v>205</v>
      </c>
      <c r="B312" s="195" t="s">
        <v>321</v>
      </c>
      <c r="C312" s="300"/>
      <c r="D312" s="300"/>
      <c r="E312" s="133"/>
      <c r="F312" s="126"/>
    </row>
    <row r="313" spans="1:6">
      <c r="A313" s="321" t="s">
        <v>206</v>
      </c>
      <c r="B313" s="195" t="s">
        <v>322</v>
      </c>
      <c r="C313" s="300"/>
      <c r="D313" s="300"/>
      <c r="E313" s="133"/>
      <c r="F313" s="126"/>
    </row>
    <row r="314" spans="1:6">
      <c r="A314" s="321" t="s">
        <v>207</v>
      </c>
      <c r="B314" s="330" t="s">
        <v>323</v>
      </c>
      <c r="C314" s="220"/>
      <c r="D314" s="220"/>
      <c r="E314" s="137"/>
      <c r="F314" s="126">
        <v>100000</v>
      </c>
    </row>
    <row r="315" spans="1:6">
      <c r="A315" s="321" t="s">
        <v>208</v>
      </c>
      <c r="B315" s="714" t="s">
        <v>338</v>
      </c>
      <c r="C315" s="303"/>
      <c r="D315" s="303"/>
      <c r="E315" s="134"/>
      <c r="F315" s="126"/>
    </row>
    <row r="316" spans="1:6">
      <c r="A316" s="321" t="s">
        <v>209</v>
      </c>
      <c r="B316" s="715" t="s">
        <v>331</v>
      </c>
      <c r="C316" s="303"/>
      <c r="D316" s="303"/>
      <c r="E316" s="134"/>
      <c r="F316" s="126"/>
    </row>
    <row r="317" spans="1:6">
      <c r="A317" s="321" t="s">
        <v>210</v>
      </c>
      <c r="B317" s="115" t="s">
        <v>540</v>
      </c>
      <c r="C317" s="303"/>
      <c r="D317" s="303"/>
      <c r="E317" s="134"/>
      <c r="F317" s="126"/>
    </row>
    <row r="318" spans="1:6" ht="13.5" thickBot="1">
      <c r="A318" s="321" t="s">
        <v>211</v>
      </c>
      <c r="B318" s="197" t="s">
        <v>133</v>
      </c>
      <c r="C318" s="301">
        <v>150000</v>
      </c>
      <c r="D318" s="301"/>
      <c r="E318" s="138">
        <v>162400</v>
      </c>
      <c r="F318" s="126">
        <v>2350000</v>
      </c>
    </row>
    <row r="319" spans="1:6" ht="13.5" thickBot="1">
      <c r="A319" s="321" t="s">
        <v>212</v>
      </c>
      <c r="B319" s="539" t="s">
        <v>9</v>
      </c>
      <c r="C319" s="763">
        <f>C305+C306+C307+C308+C310+C318</f>
        <v>150000</v>
      </c>
      <c r="D319" s="763"/>
      <c r="E319" s="763">
        <f>E305+E306+E307+E308+E310+E318</f>
        <v>162400</v>
      </c>
      <c r="F319" s="638">
        <f>F305+F306+F307+F308+F310+F318</f>
        <v>2450000</v>
      </c>
    </row>
    <row r="320" spans="1:6" ht="13.5" thickTop="1">
      <c r="A320" s="529"/>
      <c r="B320" s="329"/>
      <c r="C320" s="741"/>
      <c r="D320" s="741"/>
      <c r="E320" s="741"/>
      <c r="F320" s="742"/>
    </row>
    <row r="321" spans="1:6">
      <c r="A321" s="322" t="s">
        <v>213</v>
      </c>
      <c r="B321" s="331" t="s">
        <v>138</v>
      </c>
      <c r="C321" s="302"/>
      <c r="D321" s="302"/>
      <c r="E321" s="136"/>
      <c r="F321" s="128"/>
    </row>
    <row r="322" spans="1:6">
      <c r="A322" s="321" t="s">
        <v>214</v>
      </c>
      <c r="B322" s="195" t="s">
        <v>272</v>
      </c>
      <c r="C322" s="300"/>
      <c r="D322" s="300"/>
      <c r="E322" s="133"/>
      <c r="F322" s="126"/>
    </row>
    <row r="323" spans="1:6">
      <c r="A323" s="322" t="s">
        <v>215</v>
      </c>
      <c r="B323" s="195" t="s">
        <v>273</v>
      </c>
      <c r="C323" s="220"/>
      <c r="D323" s="220"/>
      <c r="E323" s="220"/>
      <c r="F323" s="137"/>
    </row>
    <row r="324" spans="1:6">
      <c r="A324" s="321" t="s">
        <v>217</v>
      </c>
      <c r="B324" s="195" t="s">
        <v>134</v>
      </c>
      <c r="C324" s="300">
        <f>C325+C326+C327+C328+C329+C330+C331</f>
        <v>0</v>
      </c>
      <c r="D324" s="300"/>
      <c r="E324" s="300">
        <v>0</v>
      </c>
      <c r="F324" s="133">
        <f>F325+F326+F327+F328+F329+F330+F331</f>
        <v>0</v>
      </c>
    </row>
    <row r="325" spans="1:6">
      <c r="A325" s="322" t="s">
        <v>218</v>
      </c>
      <c r="B325" s="330" t="s">
        <v>324</v>
      </c>
      <c r="C325" s="300"/>
      <c r="D325" s="300"/>
      <c r="E325" s="133"/>
      <c r="F325" s="126"/>
    </row>
    <row r="326" spans="1:6">
      <c r="A326" s="321" t="s">
        <v>219</v>
      </c>
      <c r="B326" s="330" t="s">
        <v>326</v>
      </c>
      <c r="C326" s="300"/>
      <c r="D326" s="300"/>
      <c r="E326" s="133"/>
      <c r="F326" s="126"/>
    </row>
    <row r="327" spans="1:6">
      <c r="A327" s="322" t="s">
        <v>220</v>
      </c>
      <c r="B327" s="330" t="s">
        <v>325</v>
      </c>
      <c r="C327" s="300"/>
      <c r="D327" s="300"/>
      <c r="E327" s="133"/>
      <c r="F327" s="126"/>
    </row>
    <row r="328" spans="1:6">
      <c r="A328" s="321" t="s">
        <v>221</v>
      </c>
      <c r="B328" s="330" t="s">
        <v>327</v>
      </c>
      <c r="C328" s="300"/>
      <c r="D328" s="300"/>
      <c r="E328" s="133"/>
      <c r="F328" s="126">
        <f>'7.8.9.m.szoc.ell.'!E36</f>
        <v>0</v>
      </c>
    </row>
    <row r="329" spans="1:6">
      <c r="A329" s="322" t="s">
        <v>222</v>
      </c>
      <c r="B329" s="714" t="s">
        <v>328</v>
      </c>
      <c r="C329" s="300"/>
      <c r="D329" s="300"/>
      <c r="E329" s="133">
        <v>0</v>
      </c>
      <c r="F329" s="126"/>
    </row>
    <row r="330" spans="1:6">
      <c r="A330" s="321" t="s">
        <v>223</v>
      </c>
      <c r="B330" s="278" t="s">
        <v>329</v>
      </c>
      <c r="C330" s="300"/>
      <c r="D330" s="300"/>
      <c r="E330" s="133"/>
      <c r="F330" s="126"/>
    </row>
    <row r="331" spans="1:6">
      <c r="A331" s="322" t="s">
        <v>224</v>
      </c>
      <c r="B331" s="715" t="s">
        <v>346</v>
      </c>
      <c r="C331" s="300"/>
      <c r="D331" s="300"/>
      <c r="E331" s="133"/>
      <c r="F331" s="126"/>
    </row>
    <row r="332" spans="1:6">
      <c r="A332" s="321" t="s">
        <v>225</v>
      </c>
      <c r="B332" s="195" t="s">
        <v>332</v>
      </c>
      <c r="C332" s="210"/>
      <c r="D332" s="995"/>
      <c r="E332" s="300"/>
      <c r="F332" s="137"/>
    </row>
    <row r="333" spans="1:6" ht="13.5" thickBot="1">
      <c r="A333" s="321" t="s">
        <v>226</v>
      </c>
      <c r="B333" s="197" t="s">
        <v>136</v>
      </c>
      <c r="C333" s="219">
        <f>-C308</f>
        <v>0</v>
      </c>
      <c r="D333" s="219"/>
      <c r="E333" s="219">
        <f>-E308</f>
        <v>0</v>
      </c>
      <c r="F333" s="141">
        <f>-F308</f>
        <v>0</v>
      </c>
    </row>
    <row r="334" spans="1:6" ht="13.5" thickBot="1">
      <c r="A334" s="538" t="s">
        <v>227</v>
      </c>
      <c r="B334" s="739" t="s">
        <v>10</v>
      </c>
      <c r="C334" s="763">
        <f>C322+C323+C324+C332+C333</f>
        <v>0</v>
      </c>
      <c r="D334" s="763"/>
      <c r="E334" s="763">
        <f>E322+E323+E324+E332+E333</f>
        <v>0</v>
      </c>
      <c r="F334" s="638">
        <f>F322+F323+F324+F332+F333</f>
        <v>0</v>
      </c>
    </row>
    <row r="335" spans="1:6" ht="27" thickTop="1" thickBot="1">
      <c r="A335" s="538" t="s">
        <v>228</v>
      </c>
      <c r="B335" s="542" t="s">
        <v>333</v>
      </c>
      <c r="C335" s="764">
        <f>C319+C334</f>
        <v>150000</v>
      </c>
      <c r="D335" s="764"/>
      <c r="E335" s="764">
        <f>E319+E334</f>
        <v>162400</v>
      </c>
      <c r="F335" s="861">
        <f>F319+F334</f>
        <v>2450000</v>
      </c>
    </row>
    <row r="336" spans="1:6" ht="13.5" thickTop="1">
      <c r="A336" s="529"/>
      <c r="B336" s="730"/>
      <c r="C336" s="740"/>
      <c r="D336" s="740"/>
      <c r="E336" s="740"/>
      <c r="F336" s="744"/>
    </row>
    <row r="337" spans="1:6">
      <c r="A337" s="322" t="s">
        <v>229</v>
      </c>
      <c r="B337" s="420" t="s">
        <v>335</v>
      </c>
      <c r="C337" s="302"/>
      <c r="D337" s="302"/>
      <c r="E337" s="136"/>
      <c r="F337" s="128"/>
    </row>
    <row r="338" spans="1:6">
      <c r="A338" s="321" t="s">
        <v>230</v>
      </c>
      <c r="B338" s="196" t="s">
        <v>334</v>
      </c>
      <c r="C338" s="300"/>
      <c r="D338" s="300"/>
      <c r="E338" s="300"/>
      <c r="F338" s="133"/>
    </row>
    <row r="339" spans="1:6">
      <c r="A339" s="322" t="s">
        <v>231</v>
      </c>
      <c r="B339" s="613" t="s">
        <v>339</v>
      </c>
      <c r="C339" s="302"/>
      <c r="D339" s="302"/>
      <c r="E339" s="136"/>
      <c r="F339" s="128"/>
    </row>
    <row r="340" spans="1:6">
      <c r="A340" s="321" t="s">
        <v>232</v>
      </c>
      <c r="B340" s="613" t="s">
        <v>340</v>
      </c>
      <c r="C340" s="220"/>
      <c r="D340" s="220"/>
      <c r="E340" s="137"/>
      <c r="F340" s="129"/>
    </row>
    <row r="341" spans="1:6">
      <c r="A341" s="322" t="s">
        <v>233</v>
      </c>
      <c r="B341" s="613" t="s">
        <v>341</v>
      </c>
      <c r="C341" s="300"/>
      <c r="D341" s="300"/>
      <c r="E341" s="133"/>
      <c r="F341" s="129"/>
    </row>
    <row r="342" spans="1:6">
      <c r="A342" s="321" t="s">
        <v>234</v>
      </c>
      <c r="B342" s="716" t="s">
        <v>342</v>
      </c>
      <c r="C342" s="300"/>
      <c r="D342" s="300"/>
      <c r="E342" s="133"/>
      <c r="F342" s="129"/>
    </row>
    <row r="343" spans="1:6">
      <c r="A343" s="322" t="s">
        <v>235</v>
      </c>
      <c r="B343" s="717" t="s">
        <v>343</v>
      </c>
      <c r="C343" s="211"/>
      <c r="D343" s="96"/>
      <c r="E343" s="133"/>
      <c r="F343" s="129"/>
    </row>
    <row r="344" spans="1:6">
      <c r="A344" s="321" t="s">
        <v>236</v>
      </c>
      <c r="B344" s="718" t="s">
        <v>344</v>
      </c>
      <c r="C344" s="212"/>
      <c r="D344" s="142"/>
      <c r="E344" s="302"/>
      <c r="F344" s="136"/>
    </row>
    <row r="345" spans="1:6">
      <c r="A345" s="322" t="s">
        <v>237</v>
      </c>
      <c r="B345" s="726" t="s">
        <v>345</v>
      </c>
      <c r="C345" s="220"/>
      <c r="D345" s="220"/>
      <c r="E345" s="220"/>
      <c r="F345" s="137"/>
    </row>
    <row r="346" spans="1:6" ht="13.5" thickBot="1">
      <c r="A346" s="529" t="s">
        <v>238</v>
      </c>
      <c r="B346" s="727" t="s">
        <v>541</v>
      </c>
      <c r="C346" s="230"/>
      <c r="D346" s="230"/>
      <c r="E346" s="230"/>
      <c r="F346" s="236"/>
    </row>
    <row r="347" spans="1:6" ht="13.5" thickBot="1">
      <c r="A347" s="344" t="s">
        <v>239</v>
      </c>
      <c r="B347" s="281" t="s">
        <v>336</v>
      </c>
      <c r="C347" s="765">
        <f>SUM(C338:C346)</f>
        <v>0</v>
      </c>
      <c r="D347" s="765"/>
      <c r="E347" s="765">
        <f>SUM(E338:E346)</f>
        <v>0</v>
      </c>
      <c r="F347" s="765">
        <f>SUM(F338:F346)</f>
        <v>0</v>
      </c>
    </row>
    <row r="348" spans="1:6">
      <c r="A348" s="529"/>
      <c r="B348" s="39"/>
      <c r="C348" s="736"/>
      <c r="D348" s="736"/>
      <c r="E348" s="701"/>
      <c r="F348" s="701"/>
    </row>
    <row r="349" spans="1:6" ht="13.5" thickBot="1">
      <c r="A349" s="389" t="s">
        <v>240</v>
      </c>
      <c r="B349" s="728" t="s">
        <v>337</v>
      </c>
      <c r="C349" s="745">
        <f>C347+C335</f>
        <v>150000</v>
      </c>
      <c r="D349" s="745"/>
      <c r="E349" s="745">
        <f>E347+E335</f>
        <v>162400</v>
      </c>
      <c r="F349" s="746">
        <f>F347+F335</f>
        <v>2450000</v>
      </c>
    </row>
    <row r="350" spans="1:6">
      <c r="A350" s="342"/>
      <c r="B350" s="703"/>
      <c r="C350" s="26"/>
      <c r="D350" s="26"/>
      <c r="E350" s="26"/>
      <c r="F350" s="26"/>
    </row>
    <row r="351" spans="1:6">
      <c r="A351" s="342"/>
      <c r="B351" s="703"/>
      <c r="C351" s="26"/>
      <c r="D351" s="26"/>
      <c r="E351" s="26"/>
      <c r="F351" s="26"/>
    </row>
    <row r="352" spans="1:6">
      <c r="A352" s="342"/>
      <c r="B352" s="703"/>
      <c r="C352" s="26"/>
      <c r="D352" s="26"/>
      <c r="E352" s="26"/>
      <c r="F352" s="26"/>
    </row>
    <row r="353" spans="1:6">
      <c r="A353" s="342"/>
      <c r="B353" s="658"/>
      <c r="C353" s="26"/>
      <c r="D353" s="26"/>
      <c r="E353" s="26"/>
      <c r="F353" s="26"/>
    </row>
    <row r="354" spans="1:6">
      <c r="A354" s="1075"/>
      <c r="B354" s="1074"/>
      <c r="C354" s="1074"/>
      <c r="D354" s="1074"/>
      <c r="E354" s="1074"/>
      <c r="F354" s="1074"/>
    </row>
    <row r="355" spans="1:6">
      <c r="A355" s="713"/>
      <c r="B355" s="12"/>
      <c r="C355" s="12"/>
      <c r="D355" s="960"/>
      <c r="E355" s="12"/>
      <c r="F355" s="12"/>
    </row>
    <row r="356" spans="1:6">
      <c r="A356" s="713"/>
      <c r="B356" s="12"/>
      <c r="C356" s="12"/>
      <c r="D356" s="960"/>
      <c r="E356" s="12"/>
      <c r="F356" s="12"/>
    </row>
    <row r="357" spans="1:6">
      <c r="A357" s="1052" t="s">
        <v>658</v>
      </c>
      <c r="B357" s="1052"/>
      <c r="C357" s="1052"/>
      <c r="D357" s="1052"/>
      <c r="E357" s="1052"/>
      <c r="F357" s="1052"/>
    </row>
    <row r="358" spans="1:6">
      <c r="A358" s="334"/>
      <c r="B358" s="334"/>
      <c r="C358" s="334"/>
      <c r="D358" s="958"/>
      <c r="E358" s="334"/>
      <c r="F358" s="334"/>
    </row>
    <row r="359" spans="1:6" ht="15.75">
      <c r="B359" s="1073" t="s">
        <v>585</v>
      </c>
      <c r="C359" s="1073"/>
      <c r="D359" s="1073"/>
      <c r="E359" s="1073"/>
      <c r="F359" s="1073"/>
    </row>
    <row r="360" spans="1:6" ht="13.5" thickBot="1">
      <c r="B360" s="1"/>
      <c r="C360" s="1"/>
      <c r="D360" s="1"/>
      <c r="E360" s="1"/>
      <c r="F360" s="19" t="s">
        <v>586</v>
      </c>
    </row>
    <row r="361" spans="1:6" ht="39.75" thickBot="1">
      <c r="A361" s="340" t="s">
        <v>192</v>
      </c>
      <c r="B361" s="534" t="s">
        <v>11</v>
      </c>
      <c r="C361" s="747" t="s">
        <v>567</v>
      </c>
      <c r="D361" s="996"/>
      <c r="E361" s="561"/>
      <c r="F361" s="145"/>
    </row>
    <row r="362" spans="1:6">
      <c r="A362" s="535" t="s">
        <v>193</v>
      </c>
      <c r="B362" s="536" t="s">
        <v>194</v>
      </c>
      <c r="C362" s="558" t="s">
        <v>195</v>
      </c>
      <c r="D362" s="558"/>
      <c r="E362" s="559" t="s">
        <v>196</v>
      </c>
      <c r="F362" s="560" t="s">
        <v>216</v>
      </c>
    </row>
    <row r="363" spans="1:6">
      <c r="A363" s="322" t="s">
        <v>197</v>
      </c>
      <c r="B363" s="329" t="s">
        <v>137</v>
      </c>
      <c r="C363" s="300"/>
      <c r="D363" s="300"/>
      <c r="E363" s="133"/>
      <c r="F363" s="126"/>
    </row>
    <row r="364" spans="1:6">
      <c r="A364" s="321" t="s">
        <v>198</v>
      </c>
      <c r="B364" s="183" t="s">
        <v>6</v>
      </c>
      <c r="C364" s="300"/>
      <c r="D364" s="300"/>
      <c r="E364" s="133"/>
      <c r="F364" s="126"/>
    </row>
    <row r="365" spans="1:6">
      <c r="A365" s="321" t="s">
        <v>199</v>
      </c>
      <c r="B365" s="195" t="s">
        <v>7</v>
      </c>
      <c r="C365" s="300"/>
      <c r="D365" s="300"/>
      <c r="E365" s="133"/>
      <c r="F365" s="126"/>
    </row>
    <row r="366" spans="1:6">
      <c r="A366" s="321" t="s">
        <v>200</v>
      </c>
      <c r="B366" s="195" t="s">
        <v>8</v>
      </c>
      <c r="C366" s="300"/>
      <c r="D366" s="300"/>
      <c r="E366" s="133"/>
      <c r="F366" s="126"/>
    </row>
    <row r="367" spans="1:6">
      <c r="A367" s="321" t="s">
        <v>201</v>
      </c>
      <c r="B367" s="195" t="s">
        <v>271</v>
      </c>
      <c r="C367" s="300"/>
      <c r="D367" s="300"/>
      <c r="E367" s="133"/>
      <c r="F367" s="126"/>
    </row>
    <row r="368" spans="1:6">
      <c r="A368" s="321" t="s">
        <v>202</v>
      </c>
      <c r="B368" s="195" t="s">
        <v>270</v>
      </c>
      <c r="C368" s="300"/>
      <c r="D368" s="300"/>
      <c r="E368" s="133"/>
      <c r="F368" s="126"/>
    </row>
    <row r="369" spans="1:6">
      <c r="A369" s="321" t="s">
        <v>203</v>
      </c>
      <c r="B369" s="195" t="s">
        <v>319</v>
      </c>
      <c r="C369" s="300">
        <f>C370+C371+C372+C373+C374+C375+C376</f>
        <v>0</v>
      </c>
      <c r="D369" s="300"/>
      <c r="E369" s="300">
        <f>E370+E371+E372+E373+E374+E375+E376</f>
        <v>0</v>
      </c>
      <c r="F369" s="300">
        <f>F370+F371+F372+F373+F374+F375+F376</f>
        <v>0</v>
      </c>
    </row>
    <row r="370" spans="1:6">
      <c r="A370" s="321" t="s">
        <v>204</v>
      </c>
      <c r="B370" s="195" t="s">
        <v>320</v>
      </c>
      <c r="C370" s="300"/>
      <c r="D370" s="300"/>
      <c r="E370" s="133"/>
      <c r="F370" s="126"/>
    </row>
    <row r="371" spans="1:6">
      <c r="A371" s="321" t="s">
        <v>205</v>
      </c>
      <c r="B371" s="195" t="s">
        <v>321</v>
      </c>
      <c r="C371" s="300"/>
      <c r="D371" s="300"/>
      <c r="E371" s="133"/>
      <c r="F371" s="126"/>
    </row>
    <row r="372" spans="1:6">
      <c r="A372" s="321" t="s">
        <v>206</v>
      </c>
      <c r="B372" s="195" t="s">
        <v>322</v>
      </c>
      <c r="C372" s="300"/>
      <c r="D372" s="300"/>
      <c r="E372" s="133"/>
      <c r="F372" s="126"/>
    </row>
    <row r="373" spans="1:6">
      <c r="A373" s="321" t="s">
        <v>207</v>
      </c>
      <c r="B373" s="330" t="s">
        <v>323</v>
      </c>
      <c r="C373" s="220"/>
      <c r="D373" s="220"/>
      <c r="E373" s="137"/>
      <c r="F373" s="126"/>
    </row>
    <row r="374" spans="1:6">
      <c r="A374" s="321" t="s">
        <v>208</v>
      </c>
      <c r="B374" s="714" t="s">
        <v>338</v>
      </c>
      <c r="C374" s="303"/>
      <c r="D374" s="303"/>
      <c r="E374" s="134"/>
      <c r="F374" s="126"/>
    </row>
    <row r="375" spans="1:6">
      <c r="A375" s="321" t="s">
        <v>209</v>
      </c>
      <c r="B375" s="715" t="s">
        <v>331</v>
      </c>
      <c r="C375" s="303"/>
      <c r="D375" s="303"/>
      <c r="E375" s="134"/>
      <c r="F375" s="126"/>
    </row>
    <row r="376" spans="1:6">
      <c r="A376" s="321" t="s">
        <v>210</v>
      </c>
      <c r="B376" s="115" t="s">
        <v>540</v>
      </c>
      <c r="C376" s="303"/>
      <c r="D376" s="303"/>
      <c r="E376" s="134"/>
      <c r="F376" s="126"/>
    </row>
    <row r="377" spans="1:6" ht="13.5" thickBot="1">
      <c r="A377" s="321" t="s">
        <v>211</v>
      </c>
      <c r="B377" s="197" t="s">
        <v>133</v>
      </c>
      <c r="C377" s="301"/>
      <c r="D377" s="301"/>
      <c r="E377" s="138"/>
      <c r="F377" s="126"/>
    </row>
    <row r="378" spans="1:6" ht="13.5" thickBot="1">
      <c r="A378" s="321" t="s">
        <v>212</v>
      </c>
      <c r="B378" s="539" t="s">
        <v>9</v>
      </c>
      <c r="C378" s="763">
        <f>C364+C365+C366+C367+C369+C377</f>
        <v>0</v>
      </c>
      <c r="D378" s="763"/>
      <c r="E378" s="763">
        <f>E364+E365+E366+E367+E369+E377</f>
        <v>0</v>
      </c>
      <c r="F378" s="638">
        <f>F364+F365+F366+F367+F369+F377</f>
        <v>0</v>
      </c>
    </row>
    <row r="379" spans="1:6" ht="13.5" thickTop="1">
      <c r="A379" s="529"/>
      <c r="B379" s="329"/>
      <c r="C379" s="741"/>
      <c r="D379" s="741"/>
      <c r="E379" s="741"/>
      <c r="F379" s="742"/>
    </row>
    <row r="380" spans="1:6">
      <c r="A380" s="322" t="s">
        <v>213</v>
      </c>
      <c r="B380" s="331" t="s">
        <v>138</v>
      </c>
      <c r="C380" s="302"/>
      <c r="D380" s="302"/>
      <c r="E380" s="136"/>
      <c r="F380" s="128"/>
    </row>
    <row r="381" spans="1:6">
      <c r="A381" s="321" t="s">
        <v>214</v>
      </c>
      <c r="B381" s="195" t="s">
        <v>272</v>
      </c>
      <c r="C381" s="300"/>
      <c r="D381" s="300"/>
      <c r="E381" s="133"/>
      <c r="F381" s="126"/>
    </row>
    <row r="382" spans="1:6">
      <c r="A382" s="322" t="s">
        <v>215</v>
      </c>
      <c r="B382" s="195" t="s">
        <v>273</v>
      </c>
      <c r="C382" s="220"/>
      <c r="D382" s="220"/>
      <c r="E382" s="220"/>
      <c r="F382" s="137"/>
    </row>
    <row r="383" spans="1:6">
      <c r="A383" s="321" t="s">
        <v>217</v>
      </c>
      <c r="B383" s="195" t="s">
        <v>134</v>
      </c>
      <c r="C383" s="300">
        <f>C384+C385+C386+C387+C388+C389+C390</f>
        <v>0</v>
      </c>
      <c r="D383" s="300"/>
      <c r="E383" s="300">
        <v>0</v>
      </c>
      <c r="F383" s="133">
        <f>F384+F385+F386+F387+F388+F389+F390</f>
        <v>0</v>
      </c>
    </row>
    <row r="384" spans="1:6">
      <c r="A384" s="322" t="s">
        <v>218</v>
      </c>
      <c r="B384" s="330" t="s">
        <v>324</v>
      </c>
      <c r="C384" s="300"/>
      <c r="D384" s="300"/>
      <c r="E384" s="133"/>
      <c r="F384" s="126"/>
    </row>
    <row r="385" spans="1:6">
      <c r="A385" s="321" t="s">
        <v>219</v>
      </c>
      <c r="B385" s="330" t="s">
        <v>326</v>
      </c>
      <c r="C385" s="300"/>
      <c r="D385" s="300"/>
      <c r="E385" s="133"/>
      <c r="F385" s="126"/>
    </row>
    <row r="386" spans="1:6">
      <c r="A386" s="322" t="s">
        <v>220</v>
      </c>
      <c r="B386" s="330" t="s">
        <v>325</v>
      </c>
      <c r="C386" s="300"/>
      <c r="D386" s="300"/>
      <c r="E386" s="133"/>
      <c r="F386" s="126"/>
    </row>
    <row r="387" spans="1:6">
      <c r="A387" s="321" t="s">
        <v>221</v>
      </c>
      <c r="B387" s="330" t="s">
        <v>327</v>
      </c>
      <c r="C387" s="300"/>
      <c r="D387" s="300"/>
      <c r="E387" s="133"/>
      <c r="F387" s="126">
        <f>'7.8.9.m.szoc.ell.'!E96</f>
        <v>0</v>
      </c>
    </row>
    <row r="388" spans="1:6">
      <c r="A388" s="322" t="s">
        <v>222</v>
      </c>
      <c r="B388" s="714" t="s">
        <v>328</v>
      </c>
      <c r="C388" s="300"/>
      <c r="D388" s="300"/>
      <c r="E388" s="133">
        <v>0</v>
      </c>
      <c r="F388" s="126"/>
    </row>
    <row r="389" spans="1:6">
      <c r="A389" s="321" t="s">
        <v>223</v>
      </c>
      <c r="B389" s="278" t="s">
        <v>329</v>
      </c>
      <c r="C389" s="300"/>
      <c r="D389" s="300"/>
      <c r="E389" s="133"/>
      <c r="F389" s="126"/>
    </row>
    <row r="390" spans="1:6">
      <c r="A390" s="322" t="s">
        <v>224</v>
      </c>
      <c r="B390" s="715" t="s">
        <v>346</v>
      </c>
      <c r="C390" s="300"/>
      <c r="D390" s="300"/>
      <c r="E390" s="133"/>
      <c r="F390" s="126"/>
    </row>
    <row r="391" spans="1:6">
      <c r="A391" s="321" t="s">
        <v>225</v>
      </c>
      <c r="B391" s="195" t="s">
        <v>332</v>
      </c>
      <c r="C391" s="210"/>
      <c r="D391" s="995"/>
      <c r="E391" s="300"/>
      <c r="F391" s="137"/>
    </row>
    <row r="392" spans="1:6" ht="13.5" thickBot="1">
      <c r="A392" s="321" t="s">
        <v>226</v>
      </c>
      <c r="B392" s="197" t="s">
        <v>136</v>
      </c>
      <c r="C392" s="219">
        <f>-C367</f>
        <v>0</v>
      </c>
      <c r="D392" s="219"/>
      <c r="E392" s="219">
        <f>-E367</f>
        <v>0</v>
      </c>
      <c r="F392" s="141">
        <f>-F367</f>
        <v>0</v>
      </c>
    </row>
    <row r="393" spans="1:6" ht="13.5" thickBot="1">
      <c r="A393" s="538" t="s">
        <v>227</v>
      </c>
      <c r="B393" s="739" t="s">
        <v>10</v>
      </c>
      <c r="C393" s="763">
        <f>C381+C382+C383+C391+C392</f>
        <v>0</v>
      </c>
      <c r="D393" s="763"/>
      <c r="E393" s="763">
        <f>E381+E382+E383+E391+E392</f>
        <v>0</v>
      </c>
      <c r="F393" s="638">
        <f>F381+F382+F383+F391+F392</f>
        <v>0</v>
      </c>
    </row>
    <row r="394" spans="1:6" ht="27" thickTop="1" thickBot="1">
      <c r="A394" s="538" t="s">
        <v>228</v>
      </c>
      <c r="B394" s="542" t="s">
        <v>333</v>
      </c>
      <c r="C394" s="764">
        <f>C378+C393</f>
        <v>0</v>
      </c>
      <c r="D394" s="764"/>
      <c r="E394" s="764">
        <f>E378+E393</f>
        <v>0</v>
      </c>
      <c r="F394" s="861">
        <f>F378+F393</f>
        <v>0</v>
      </c>
    </row>
    <row r="395" spans="1:6" ht="13.5" thickTop="1">
      <c r="A395" s="529"/>
      <c r="B395" s="730"/>
      <c r="C395" s="740"/>
      <c r="D395" s="740"/>
      <c r="E395" s="740"/>
      <c r="F395" s="744"/>
    </row>
    <row r="396" spans="1:6">
      <c r="A396" s="322" t="s">
        <v>229</v>
      </c>
      <c r="B396" s="420" t="s">
        <v>335</v>
      </c>
      <c r="C396" s="302"/>
      <c r="D396" s="302"/>
      <c r="E396" s="136"/>
      <c r="F396" s="128"/>
    </row>
    <row r="397" spans="1:6">
      <c r="A397" s="321" t="s">
        <v>230</v>
      </c>
      <c r="B397" s="196" t="s">
        <v>334</v>
      </c>
      <c r="C397" s="300"/>
      <c r="D397" s="300"/>
      <c r="E397" s="300"/>
      <c r="F397" s="133"/>
    </row>
    <row r="398" spans="1:6">
      <c r="A398" s="322" t="s">
        <v>231</v>
      </c>
      <c r="B398" s="613" t="s">
        <v>339</v>
      </c>
      <c r="C398" s="302">
        <v>67000</v>
      </c>
      <c r="D398" s="302"/>
      <c r="E398" s="136"/>
      <c r="F398" s="128"/>
    </row>
    <row r="399" spans="1:6">
      <c r="A399" s="321" t="s">
        <v>232</v>
      </c>
      <c r="B399" s="613" t="s">
        <v>340</v>
      </c>
      <c r="C399" s="220"/>
      <c r="D399" s="220"/>
      <c r="E399" s="137"/>
      <c r="F399" s="129"/>
    </row>
    <row r="400" spans="1:6">
      <c r="A400" s="322" t="s">
        <v>233</v>
      </c>
      <c r="B400" s="613" t="s">
        <v>341</v>
      </c>
      <c r="C400" s="300"/>
      <c r="D400" s="300"/>
      <c r="E400" s="133"/>
      <c r="F400" s="129"/>
    </row>
    <row r="401" spans="1:6">
      <c r="A401" s="321" t="s">
        <v>234</v>
      </c>
      <c r="B401" s="716" t="s">
        <v>342</v>
      </c>
      <c r="C401" s="300"/>
      <c r="D401" s="300"/>
      <c r="E401" s="133"/>
      <c r="F401" s="129"/>
    </row>
    <row r="402" spans="1:6">
      <c r="A402" s="322" t="s">
        <v>235</v>
      </c>
      <c r="B402" s="717" t="s">
        <v>343</v>
      </c>
      <c r="C402" s="211"/>
      <c r="D402" s="96"/>
      <c r="E402" s="133"/>
      <c r="F402" s="129"/>
    </row>
    <row r="403" spans="1:6">
      <c r="A403" s="321" t="s">
        <v>236</v>
      </c>
      <c r="B403" s="718" t="s">
        <v>344</v>
      </c>
      <c r="C403" s="212"/>
      <c r="D403" s="142"/>
      <c r="E403" s="302"/>
      <c r="F403" s="136"/>
    </row>
    <row r="404" spans="1:6">
      <c r="A404" s="322" t="s">
        <v>237</v>
      </c>
      <c r="B404" s="726" t="s">
        <v>345</v>
      </c>
      <c r="C404" s="220"/>
      <c r="D404" s="220"/>
      <c r="E404" s="220"/>
      <c r="F404" s="137"/>
    </row>
    <row r="405" spans="1:6" ht="13.5" thickBot="1">
      <c r="A405" s="529" t="s">
        <v>238</v>
      </c>
      <c r="B405" s="727" t="s">
        <v>541</v>
      </c>
      <c r="C405" s="230"/>
      <c r="D405" s="230"/>
      <c r="E405" s="230"/>
      <c r="F405" s="236"/>
    </row>
    <row r="406" spans="1:6" ht="13.5" thickBot="1">
      <c r="A406" s="344" t="s">
        <v>239</v>
      </c>
      <c r="B406" s="281" t="s">
        <v>336</v>
      </c>
      <c r="C406" s="765">
        <f>SUM(C397:C405)</f>
        <v>67000</v>
      </c>
      <c r="D406" s="765"/>
      <c r="E406" s="765">
        <f>SUM(E397:E405)</f>
        <v>0</v>
      </c>
      <c r="F406" s="765">
        <f>SUM(F397:F405)</f>
        <v>0</v>
      </c>
    </row>
    <row r="407" spans="1:6">
      <c r="A407" s="529"/>
      <c r="B407" s="39"/>
      <c r="C407" s="736"/>
      <c r="D407" s="736"/>
      <c r="E407" s="701"/>
      <c r="F407" s="701"/>
    </row>
    <row r="408" spans="1:6" ht="13.5" thickBot="1">
      <c r="A408" s="389" t="s">
        <v>240</v>
      </c>
      <c r="B408" s="728" t="s">
        <v>337</v>
      </c>
      <c r="C408" s="745">
        <f>C406+C394</f>
        <v>67000</v>
      </c>
      <c r="D408" s="745"/>
      <c r="E408" s="745">
        <f>E406+E394</f>
        <v>0</v>
      </c>
      <c r="F408" s="746">
        <f>F406+F394</f>
        <v>0</v>
      </c>
    </row>
    <row r="409" spans="1:6">
      <c r="A409" s="342"/>
      <c r="B409" s="703"/>
      <c r="C409" s="26"/>
      <c r="D409" s="26"/>
      <c r="E409" s="26"/>
      <c r="F409" s="26"/>
    </row>
    <row r="410" spans="1:6">
      <c r="A410" s="342"/>
      <c r="B410" s="703"/>
      <c r="C410" s="26"/>
      <c r="D410" s="26"/>
      <c r="E410" s="26"/>
      <c r="F410" s="26"/>
    </row>
    <row r="411" spans="1:6">
      <c r="A411" s="342"/>
      <c r="B411" s="703"/>
      <c r="C411" s="26"/>
      <c r="D411" s="26"/>
      <c r="E411" s="26"/>
      <c r="F411" s="26"/>
    </row>
    <row r="412" spans="1:6">
      <c r="A412" s="342"/>
      <c r="B412" s="703"/>
      <c r="C412" s="26"/>
      <c r="D412" s="26"/>
      <c r="E412" s="26"/>
      <c r="F412" s="26"/>
    </row>
    <row r="413" spans="1:6">
      <c r="A413" s="342"/>
      <c r="B413" s="703"/>
      <c r="C413" s="26"/>
      <c r="D413" s="26"/>
      <c r="E413" s="26"/>
      <c r="F413" s="26"/>
    </row>
    <row r="414" spans="1:6">
      <c r="A414" s="342"/>
      <c r="B414" s="703"/>
      <c r="C414" s="26"/>
      <c r="D414" s="26"/>
      <c r="E414" s="26"/>
      <c r="F414" s="26"/>
    </row>
    <row r="415" spans="1:6">
      <c r="A415" s="342"/>
      <c r="B415" s="703"/>
      <c r="C415" s="26"/>
      <c r="D415" s="26"/>
      <c r="E415" s="26"/>
      <c r="F415" s="26"/>
    </row>
    <row r="417" spans="1:6">
      <c r="A417" s="713"/>
      <c r="B417" s="12"/>
      <c r="C417" s="12"/>
      <c r="D417" s="960"/>
      <c r="E417" s="12"/>
      <c r="F417" s="12"/>
    </row>
    <row r="418" spans="1:6">
      <c r="A418" s="1052" t="s">
        <v>660</v>
      </c>
      <c r="B418" s="1052"/>
      <c r="C418" s="1052"/>
      <c r="D418" s="1052"/>
      <c r="E418" s="1052"/>
      <c r="F418" s="1052"/>
    </row>
    <row r="419" spans="1:6">
      <c r="A419" s="334"/>
      <c r="B419" s="334"/>
      <c r="C419" s="334"/>
      <c r="D419" s="958"/>
      <c r="E419" s="334"/>
      <c r="F419" s="334"/>
    </row>
    <row r="420" spans="1:6" ht="15.75">
      <c r="B420" s="1073" t="s">
        <v>585</v>
      </c>
      <c r="C420" s="1073"/>
      <c r="D420" s="1073"/>
      <c r="E420" s="1073"/>
      <c r="F420" s="1073"/>
    </row>
    <row r="421" spans="1:6" ht="13.5" thickBot="1">
      <c r="B421" s="1"/>
      <c r="C421" s="1"/>
      <c r="D421" s="1"/>
      <c r="E421" s="1"/>
      <c r="F421" s="19" t="s">
        <v>553</v>
      </c>
    </row>
    <row r="422" spans="1:6" ht="52.5" thickBot="1">
      <c r="A422" s="345" t="s">
        <v>192</v>
      </c>
      <c r="B422" s="534" t="s">
        <v>11</v>
      </c>
      <c r="C422" s="341" t="s">
        <v>12</v>
      </c>
      <c r="D422" s="1009" t="s">
        <v>640</v>
      </c>
      <c r="E422" s="1122" t="s">
        <v>700</v>
      </c>
      <c r="F422" s="1001" t="s">
        <v>641</v>
      </c>
    </row>
    <row r="423" spans="1:6">
      <c r="A423" s="535" t="s">
        <v>193</v>
      </c>
      <c r="B423" s="536" t="s">
        <v>194</v>
      </c>
      <c r="C423" s="543" t="s">
        <v>195</v>
      </c>
      <c r="D423" s="543"/>
      <c r="E423" s="1123" t="s">
        <v>196</v>
      </c>
      <c r="F423" s="856" t="s">
        <v>216</v>
      </c>
    </row>
    <row r="424" spans="1:6">
      <c r="A424" s="322" t="s">
        <v>197</v>
      </c>
      <c r="B424" s="329" t="s">
        <v>137</v>
      </c>
      <c r="C424" s="300"/>
      <c r="D424" s="300"/>
      <c r="E424" s="1124"/>
      <c r="F424" s="857"/>
    </row>
    <row r="425" spans="1:6">
      <c r="A425" s="321" t="s">
        <v>198</v>
      </c>
      <c r="B425" s="183" t="s">
        <v>6</v>
      </c>
      <c r="C425" s="300">
        <v>24660000</v>
      </c>
      <c r="D425" s="300">
        <v>2718394</v>
      </c>
      <c r="E425" s="1124"/>
      <c r="F425" s="857">
        <f>SUM(C425:E425)</f>
        <v>27378394</v>
      </c>
    </row>
    <row r="426" spans="1:6">
      <c r="A426" s="321" t="s">
        <v>199</v>
      </c>
      <c r="B426" s="195" t="s">
        <v>7</v>
      </c>
      <c r="C426" s="300">
        <v>4234480</v>
      </c>
      <c r="D426" s="300">
        <v>271868</v>
      </c>
      <c r="E426" s="1124"/>
      <c r="F426" s="857">
        <f>SUM(C426:E426)</f>
        <v>4506348</v>
      </c>
    </row>
    <row r="427" spans="1:6">
      <c r="A427" s="321" t="s">
        <v>200</v>
      </c>
      <c r="B427" s="195" t="s">
        <v>8</v>
      </c>
      <c r="C427" s="300">
        <f>F307+E307+C307+F248+E248+C248+F188+E188+C188+F130+E130+C130+F72+E72+C72+F11+E11+C11</f>
        <v>21194251</v>
      </c>
      <c r="D427" s="300">
        <v>3218749</v>
      </c>
      <c r="E427" s="1124"/>
      <c r="F427" s="857">
        <f>SUM(C427:E427)</f>
        <v>24413000</v>
      </c>
    </row>
    <row r="428" spans="1:6">
      <c r="A428" s="321" t="s">
        <v>201</v>
      </c>
      <c r="B428" s="195" t="s">
        <v>271</v>
      </c>
      <c r="C428" s="300">
        <f>F308+E308+C308+F249+E249+C249+F189+E189+C189+F131+E131+C131+F73+E73+C73+F12+E12+C12</f>
        <v>0</v>
      </c>
      <c r="D428" s="300"/>
      <c r="E428" s="1124"/>
      <c r="F428" s="857">
        <f>SUM(C428:E428)</f>
        <v>0</v>
      </c>
    </row>
    <row r="429" spans="1:6">
      <c r="A429" s="321" t="s">
        <v>202</v>
      </c>
      <c r="B429" s="195" t="s">
        <v>270</v>
      </c>
      <c r="C429" s="300">
        <f>F309+E309+C309+F250+E250+C250+F190+E190+C190+F132+E132+C132+F74+E74+C74+F13+E13+C13</f>
        <v>0</v>
      </c>
      <c r="D429" s="300"/>
      <c r="E429" s="1124"/>
      <c r="F429" s="857">
        <f>SUM(C429:E429)</f>
        <v>0</v>
      </c>
    </row>
    <row r="430" spans="1:6">
      <c r="A430" s="321" t="s">
        <v>203</v>
      </c>
      <c r="B430" s="195" t="s">
        <v>319</v>
      </c>
      <c r="C430" s="300">
        <v>10468000</v>
      </c>
      <c r="D430" s="300">
        <v>-5000000</v>
      </c>
      <c r="E430" s="1124">
        <f>E431+E432+E433+E434+E435+E436</f>
        <v>-2208151</v>
      </c>
      <c r="F430" s="857">
        <v>5468000</v>
      </c>
    </row>
    <row r="431" spans="1:6">
      <c r="A431" s="321" t="s">
        <v>204</v>
      </c>
      <c r="B431" s="195" t="s">
        <v>320</v>
      </c>
      <c r="C431" s="300">
        <f>F311+E311+C311+F252+E252+C252+F192+E192+C192+F134+E134+C134+F76+E76+C76+F15+E15+C15</f>
        <v>4918000</v>
      </c>
      <c r="D431" s="300"/>
      <c r="E431" s="1124"/>
      <c r="F431" s="857">
        <f t="shared" ref="F431:F438" si="0">SUM(C431:E431)</f>
        <v>4918000</v>
      </c>
    </row>
    <row r="432" spans="1:6">
      <c r="A432" s="321" t="s">
        <v>205</v>
      </c>
      <c r="B432" s="195" t="s">
        <v>321</v>
      </c>
      <c r="C432" s="300">
        <f>F312+E312+C312+F253+E253+C253+F193+E193+C193+F135+E135+C135+F77+E77+C77+F16+E16+C16</f>
        <v>0</v>
      </c>
      <c r="D432" s="300"/>
      <c r="E432" s="1124"/>
      <c r="F432" s="857">
        <f t="shared" si="0"/>
        <v>0</v>
      </c>
    </row>
    <row r="433" spans="1:6">
      <c r="A433" s="321" t="s">
        <v>206</v>
      </c>
      <c r="B433" s="195" t="s">
        <v>322</v>
      </c>
      <c r="C433" s="300">
        <f>F313+E313+C313+F254+E254+C254+F194+E194+C194+F136+E136+C136+F78+E78+C78+F17+E17+C17</f>
        <v>0</v>
      </c>
      <c r="D433" s="300"/>
      <c r="E433" s="1124"/>
      <c r="F433" s="857">
        <f t="shared" si="0"/>
        <v>0</v>
      </c>
    </row>
    <row r="434" spans="1:6">
      <c r="A434" s="321" t="s">
        <v>207</v>
      </c>
      <c r="B434" s="330" t="s">
        <v>323</v>
      </c>
      <c r="C434" s="300">
        <v>5550000</v>
      </c>
      <c r="D434" s="300">
        <v>-5000000</v>
      </c>
      <c r="E434" s="1124"/>
      <c r="F434" s="857">
        <f t="shared" si="0"/>
        <v>550000</v>
      </c>
    </row>
    <row r="435" spans="1:6">
      <c r="A435" s="321" t="s">
        <v>208</v>
      </c>
      <c r="B435" s="714" t="s">
        <v>338</v>
      </c>
      <c r="C435" s="300">
        <f>C19+E19+F19+C80+E80+F80+C138+E138+F138+C196+E196+F196+C256+E256+F256+C315+E315+F315+C374+E374+F374</f>
        <v>0</v>
      </c>
      <c r="D435" s="300"/>
      <c r="E435" s="1124"/>
      <c r="F435" s="857">
        <f t="shared" si="0"/>
        <v>0</v>
      </c>
    </row>
    <row r="436" spans="1:6">
      <c r="A436" s="321" t="s">
        <v>209</v>
      </c>
      <c r="B436" s="715" t="s">
        <v>331</v>
      </c>
      <c r="C436" s="300">
        <v>4231494</v>
      </c>
      <c r="D436" s="300"/>
      <c r="E436" s="1124">
        <v>-2208151</v>
      </c>
      <c r="F436" s="857">
        <v>2023343</v>
      </c>
    </row>
    <row r="437" spans="1:6">
      <c r="A437" s="321" t="s">
        <v>210</v>
      </c>
      <c r="B437" s="115" t="s">
        <v>540</v>
      </c>
      <c r="C437" s="300"/>
      <c r="D437" s="300">
        <v>900000</v>
      </c>
      <c r="E437" s="1124"/>
      <c r="F437" s="857">
        <v>900000</v>
      </c>
    </row>
    <row r="438" spans="1:6" ht="13.5" thickBot="1">
      <c r="A438" s="321" t="s">
        <v>211</v>
      </c>
      <c r="B438" s="197" t="s">
        <v>133</v>
      </c>
      <c r="C438" s="300">
        <f>F318+E318+C318+F259+E259+C259+F199+E199+C199+F141+E141+C141+F83+E83+C83+F22+E22+C22</f>
        <v>2662400</v>
      </c>
      <c r="D438" s="300"/>
      <c r="E438" s="1124"/>
      <c r="F438" s="857">
        <f t="shared" si="0"/>
        <v>2662400</v>
      </c>
    </row>
    <row r="439" spans="1:6" ht="13.5" thickBot="1">
      <c r="A439" s="321" t="s">
        <v>212</v>
      </c>
      <c r="B439" s="539" t="s">
        <v>9</v>
      </c>
      <c r="C439" s="552">
        <v>67450625</v>
      </c>
      <c r="D439" s="552">
        <v>2109011</v>
      </c>
      <c r="E439" s="1125">
        <f>E425+E426+E427+E428+E430+E438</f>
        <v>-2208151</v>
      </c>
      <c r="F439" s="858">
        <v>67351485</v>
      </c>
    </row>
    <row r="440" spans="1:6" ht="13.5" thickTop="1">
      <c r="A440" s="529"/>
      <c r="B440" s="329"/>
      <c r="C440" s="766"/>
      <c r="D440" s="997"/>
      <c r="E440" s="1126"/>
      <c r="F440" s="859"/>
    </row>
    <row r="441" spans="1:6">
      <c r="A441" s="322" t="s">
        <v>213</v>
      </c>
      <c r="B441" s="331" t="s">
        <v>138</v>
      </c>
      <c r="C441" s="302"/>
      <c r="D441" s="302"/>
      <c r="E441" s="1127"/>
      <c r="F441" s="860"/>
    </row>
    <row r="442" spans="1:6">
      <c r="A442" s="321" t="s">
        <v>214</v>
      </c>
      <c r="B442" s="195" t="s">
        <v>272</v>
      </c>
      <c r="C442" s="300">
        <f>F322+E322+C322+F263+E263+C263+F203+E203+C203+F145+E145+C145+F87+E87+C87+F26+E26+C26</f>
        <v>0</v>
      </c>
      <c r="D442" s="300">
        <v>74745237</v>
      </c>
      <c r="E442" s="1124"/>
      <c r="F442" s="857">
        <f>SUM(C442:E442)</f>
        <v>74745237</v>
      </c>
    </row>
    <row r="443" spans="1:6">
      <c r="A443" s="322" t="s">
        <v>215</v>
      </c>
      <c r="B443" s="195" t="s">
        <v>273</v>
      </c>
      <c r="C443" s="300">
        <f>F323+E323+C323+F264+E264+C264+F204+E204+C204+F146+E146+C146+F88+E88+C88+F27+E27+C27</f>
        <v>0</v>
      </c>
      <c r="D443" s="300">
        <v>14955000</v>
      </c>
      <c r="E443" s="1124"/>
      <c r="F443" s="857">
        <f>SUM(C443:E443)</f>
        <v>14955000</v>
      </c>
    </row>
    <row r="444" spans="1:6">
      <c r="A444" s="321" t="s">
        <v>217</v>
      </c>
      <c r="B444" s="195" t="s">
        <v>134</v>
      </c>
      <c r="C444" s="300">
        <v>15000000</v>
      </c>
      <c r="D444" s="300"/>
      <c r="E444" s="1124"/>
      <c r="F444" s="857">
        <v>15000000</v>
      </c>
    </row>
    <row r="445" spans="1:6">
      <c r="A445" s="322" t="s">
        <v>218</v>
      </c>
      <c r="B445" s="330" t="s">
        <v>324</v>
      </c>
      <c r="C445" s="300">
        <f>F325+E325+C325+F266+E266+C266+F206+E206+C206+F148+E148+C148+F90+E90+C90+F29+E29+C29</f>
        <v>0</v>
      </c>
      <c r="D445" s="300"/>
      <c r="E445" s="1124"/>
      <c r="F445" s="857">
        <f>SUM(C445:E445)</f>
        <v>0</v>
      </c>
    </row>
    <row r="446" spans="1:6">
      <c r="A446" s="321" t="s">
        <v>219</v>
      </c>
      <c r="B446" s="330" t="s">
        <v>326</v>
      </c>
      <c r="C446" s="300">
        <f>F326+E326+C326+F267+E267+C267+F207+E207+C207+F149+E149+C149+F91+E91+C91+F30+E30+C30</f>
        <v>0</v>
      </c>
      <c r="D446" s="300"/>
      <c r="E446" s="1124"/>
      <c r="F446" s="857">
        <f t="shared" ref="F446:F453" si="1">SUM(C446:E446)</f>
        <v>0</v>
      </c>
    </row>
    <row r="447" spans="1:6">
      <c r="A447" s="322" t="s">
        <v>220</v>
      </c>
      <c r="B447" s="330" t="s">
        <v>325</v>
      </c>
      <c r="C447" s="300">
        <f>F327+E327+C327+F268+E268+C268+F208+E208+C208+F150+E150+C150+F92+E92+C92+F31+E31+C31</f>
        <v>0</v>
      </c>
      <c r="D447" s="300"/>
      <c r="E447" s="1124"/>
      <c r="F447" s="857">
        <f t="shared" si="1"/>
        <v>0</v>
      </c>
    </row>
    <row r="448" spans="1:6">
      <c r="A448" s="321" t="s">
        <v>221</v>
      </c>
      <c r="B448" s="330" t="s">
        <v>327</v>
      </c>
      <c r="C448" s="300">
        <f>F328+E328+C328+F269+E269+C269+F209+E209+C209+F151+E151+C151+F93+E93+C93+F32+E32+C32</f>
        <v>0</v>
      </c>
      <c r="D448" s="300"/>
      <c r="E448" s="1124"/>
      <c r="F448" s="857">
        <f t="shared" si="1"/>
        <v>0</v>
      </c>
    </row>
    <row r="449" spans="1:7">
      <c r="A449" s="322" t="s">
        <v>222</v>
      </c>
      <c r="B449" s="714" t="s">
        <v>328</v>
      </c>
      <c r="C449" s="300">
        <f>F329+E329+C329+F270+E270+C270+F210+E210+C210+F152+E152+C152+F94+E94+C94+F33+E33+C33</f>
        <v>0</v>
      </c>
      <c r="D449" s="300"/>
      <c r="E449" s="1124"/>
      <c r="F449" s="857">
        <f t="shared" si="1"/>
        <v>0</v>
      </c>
    </row>
    <row r="450" spans="1:7">
      <c r="A450" s="321" t="s">
        <v>223</v>
      </c>
      <c r="B450" s="278" t="s">
        <v>329</v>
      </c>
      <c r="C450" s="300">
        <f>F330+E330+C330+F271+E271+C271+F211+E211+C211+F153+E153+C153+F95+E95+C95+F34+E34+C34</f>
        <v>0</v>
      </c>
      <c r="D450" s="300"/>
      <c r="E450" s="1124"/>
      <c r="F450" s="857">
        <f t="shared" si="1"/>
        <v>0</v>
      </c>
    </row>
    <row r="451" spans="1:7" ht="11.25" customHeight="1">
      <c r="A451" s="322" t="s">
        <v>224</v>
      </c>
      <c r="B451" s="715" t="s">
        <v>346</v>
      </c>
      <c r="C451" s="300">
        <v>15000000</v>
      </c>
      <c r="D451" s="300"/>
      <c r="E451" s="1124"/>
      <c r="F451" s="857">
        <f t="shared" si="1"/>
        <v>15000000</v>
      </c>
    </row>
    <row r="452" spans="1:7">
      <c r="A452" s="321" t="s">
        <v>225</v>
      </c>
      <c r="B452" s="195" t="s">
        <v>332</v>
      </c>
      <c r="C452" s="300">
        <f>F332+E332+C332+F273+E273+C273+F213+E213+C213+F155+E155+C155+F97+E97+C97+F36+E36+C36</f>
        <v>0</v>
      </c>
      <c r="D452" s="300"/>
      <c r="E452" s="1124"/>
      <c r="F452" s="857">
        <f t="shared" si="1"/>
        <v>0</v>
      </c>
    </row>
    <row r="453" spans="1:7" ht="13.5" thickBot="1">
      <c r="A453" s="321" t="s">
        <v>226</v>
      </c>
      <c r="B453" s="32" t="s">
        <v>136</v>
      </c>
      <c r="C453" s="300">
        <f>F333+E333+C333+F274+E274+C274+F214+E214+C214+F156+E156+C156+F98+E98+C98+F37+E37+C37</f>
        <v>0</v>
      </c>
      <c r="D453" s="219"/>
      <c r="E453" s="1128"/>
      <c r="F453" s="857">
        <f t="shared" si="1"/>
        <v>0</v>
      </c>
    </row>
    <row r="454" spans="1:7" ht="13.5" thickBot="1">
      <c r="A454" s="538" t="s">
        <v>227</v>
      </c>
      <c r="B454" s="739" t="s">
        <v>10</v>
      </c>
      <c r="C454" s="763">
        <f>C442+C443+C444+C452+C453</f>
        <v>15000000</v>
      </c>
      <c r="D454" s="763">
        <v>89700237</v>
      </c>
      <c r="E454" s="1129">
        <f>E442+E443+E444+E452+E453</f>
        <v>0</v>
      </c>
      <c r="F454" s="1002">
        <f>F442+F443+F444+F452+F453</f>
        <v>104700237</v>
      </c>
      <c r="G454" s="75"/>
    </row>
    <row r="455" spans="1:7" ht="27" thickTop="1" thickBot="1">
      <c r="A455" s="538" t="s">
        <v>228</v>
      </c>
      <c r="B455" s="542" t="s">
        <v>333</v>
      </c>
      <c r="C455" s="751">
        <f>C439+C454</f>
        <v>82450625</v>
      </c>
      <c r="D455" s="751">
        <v>91809248</v>
      </c>
      <c r="E455" s="1130">
        <f>E439+E454</f>
        <v>-2208151</v>
      </c>
      <c r="F455" s="1003">
        <f>F439+F454</f>
        <v>172051722</v>
      </c>
    </row>
    <row r="456" spans="1:7" ht="13.5" thickTop="1">
      <c r="A456" s="529"/>
      <c r="B456" s="730"/>
      <c r="C456" s="750"/>
      <c r="D456" s="750"/>
      <c r="E456" s="1131"/>
      <c r="F456" s="1004"/>
    </row>
    <row r="457" spans="1:7">
      <c r="A457" s="322" t="s">
        <v>229</v>
      </c>
      <c r="B457" s="420" t="s">
        <v>335</v>
      </c>
      <c r="C457" s="302"/>
      <c r="D457" s="302"/>
      <c r="E457" s="1127"/>
      <c r="F457" s="860"/>
    </row>
    <row r="458" spans="1:7">
      <c r="A458" s="321" t="s">
        <v>230</v>
      </c>
      <c r="B458" s="196" t="s">
        <v>334</v>
      </c>
      <c r="C458" s="300">
        <f>F338+E338+C338+F279+E279+C279+F219+E219+C219+F161+E161+C161+F103+E103+C103+F42+E42+C42</f>
        <v>0</v>
      </c>
      <c r="D458" s="300"/>
      <c r="E458" s="1124"/>
      <c r="F458" s="857">
        <f>SUM(C458:E458)</f>
        <v>0</v>
      </c>
    </row>
    <row r="459" spans="1:7">
      <c r="A459" s="322" t="s">
        <v>231</v>
      </c>
      <c r="B459" s="613" t="s">
        <v>339</v>
      </c>
      <c r="C459" s="300">
        <f>C43+E43+F43+C104+E104+F104+C162+E162+F162+C220+E220+F220+C280+E280+F280+C339+E339+F339+C398+E398+F398</f>
        <v>67000</v>
      </c>
      <c r="D459" s="302"/>
      <c r="E459" s="1127"/>
      <c r="F459" s="857">
        <f t="shared" ref="F459:F466" si="2">SUM(C459:E459)</f>
        <v>67000</v>
      </c>
    </row>
    <row r="460" spans="1:7">
      <c r="A460" s="321" t="s">
        <v>232</v>
      </c>
      <c r="B460" s="613" t="s">
        <v>340</v>
      </c>
      <c r="C460" s="300">
        <f>F340+E340+C340+F281+E281+C281+F221+E221+C221+F163+E163+C163+F105+E105+C105+F44+E44+C44</f>
        <v>8596205</v>
      </c>
      <c r="D460" s="300">
        <v>200000</v>
      </c>
      <c r="E460" s="1124"/>
      <c r="F460" s="857">
        <f t="shared" si="2"/>
        <v>8796205</v>
      </c>
    </row>
    <row r="461" spans="1:7">
      <c r="A461" s="322" t="s">
        <v>233</v>
      </c>
      <c r="B461" s="613" t="s">
        <v>341</v>
      </c>
      <c r="C461" s="300">
        <f>F341+E341+C341+F282+E282+C282+F222+E222+C222+F164+E164+C164+F106+E106+C106+F45+E45+C45</f>
        <v>0</v>
      </c>
      <c r="D461" s="300"/>
      <c r="E461" s="1124"/>
      <c r="F461" s="857">
        <f t="shared" si="2"/>
        <v>0</v>
      </c>
    </row>
    <row r="462" spans="1:7">
      <c r="A462" s="321" t="s">
        <v>234</v>
      </c>
      <c r="B462" s="716" t="s">
        <v>342</v>
      </c>
      <c r="C462" s="300">
        <f>F342+E342+C342+F283+E283+C283+F223+E223+C223+F165+E165+C165+F107+E107+C107+F46+E46+C46</f>
        <v>0</v>
      </c>
      <c r="D462" s="300"/>
      <c r="E462" s="1124"/>
      <c r="F462" s="857">
        <f t="shared" si="2"/>
        <v>0</v>
      </c>
    </row>
    <row r="463" spans="1:7">
      <c r="A463" s="322" t="s">
        <v>235</v>
      </c>
      <c r="B463" s="717" t="s">
        <v>343</v>
      </c>
      <c r="C463" s="300">
        <f>F343+E343+C343+F284+E284+C284+F224+E224+C224+F166+E166+C166+F108+E108+C108+F47+E47+C47</f>
        <v>0</v>
      </c>
      <c r="D463" s="300"/>
      <c r="E463" s="1124"/>
      <c r="F463" s="857">
        <f t="shared" si="2"/>
        <v>0</v>
      </c>
    </row>
    <row r="464" spans="1:7">
      <c r="A464" s="321" t="s">
        <v>236</v>
      </c>
      <c r="B464" s="718" t="s">
        <v>344</v>
      </c>
      <c r="C464" s="300">
        <f>F344+E344+C344+F285+E285+C285+F225+E225+C225+F167+E167+C167+F109+E109+C109+F48+E48+C48</f>
        <v>0</v>
      </c>
      <c r="D464" s="300"/>
      <c r="E464" s="1124"/>
      <c r="F464" s="857">
        <f t="shared" si="2"/>
        <v>0</v>
      </c>
    </row>
    <row r="465" spans="1:6">
      <c r="A465" s="322" t="s">
        <v>237</v>
      </c>
      <c r="B465" s="726" t="s">
        <v>345</v>
      </c>
      <c r="C465" s="300">
        <f>C49+E49+F49+C110+E110+F110+C168+E168+F168+C226+E226+F226+C286+E286+F286+C345+E345+F345+C404+E404+F404</f>
        <v>0</v>
      </c>
      <c r="D465" s="300"/>
      <c r="E465" s="1132"/>
      <c r="F465" s="857">
        <f t="shared" si="2"/>
        <v>0</v>
      </c>
    </row>
    <row r="466" spans="1:6" ht="13.5" thickBot="1">
      <c r="A466" s="529" t="s">
        <v>238</v>
      </c>
      <c r="B466" s="727" t="s">
        <v>541</v>
      </c>
      <c r="C466" s="219">
        <f>C50+E50+F50+C111+E111+F111+C169+E169+F169+C227+E227+F227+C287+E287+F287+C346+E346+F346+C405+E405+F405</f>
        <v>667465</v>
      </c>
      <c r="D466" s="219"/>
      <c r="E466" s="1133"/>
      <c r="F466" s="1005">
        <f t="shared" si="2"/>
        <v>667465</v>
      </c>
    </row>
    <row r="467" spans="1:6" ht="13.5" thickBot="1">
      <c r="A467" s="344" t="s">
        <v>239</v>
      </c>
      <c r="B467" s="281" t="s">
        <v>336</v>
      </c>
      <c r="C467" s="765">
        <f>SUM(C458:C466)</f>
        <v>9330670</v>
      </c>
      <c r="D467" s="765">
        <v>200000</v>
      </c>
      <c r="E467" s="1134">
        <f>SUM(E458:E466)</f>
        <v>0</v>
      </c>
      <c r="F467" s="1006">
        <f>SUM(F458:F466)</f>
        <v>9530670</v>
      </c>
    </row>
    <row r="468" spans="1:6">
      <c r="A468" s="529"/>
      <c r="B468" s="39"/>
      <c r="C468" s="701"/>
      <c r="D468" s="701"/>
      <c r="E468" s="1135"/>
      <c r="F468" s="1007"/>
    </row>
    <row r="469" spans="1:6" ht="13.5" thickBot="1">
      <c r="A469" s="389" t="s">
        <v>240</v>
      </c>
      <c r="B469" s="728" t="s">
        <v>337</v>
      </c>
      <c r="C469" s="746">
        <f>C467+C455</f>
        <v>91781295</v>
      </c>
      <c r="D469" s="746">
        <v>92009248</v>
      </c>
      <c r="E469" s="1136">
        <f>E467+E455</f>
        <v>-2208151</v>
      </c>
      <c r="F469" s="1008">
        <f>F467+F455</f>
        <v>181582392</v>
      </c>
    </row>
  </sheetData>
  <mergeCells count="21">
    <mergeCell ref="A62:F62"/>
    <mergeCell ref="A354:F354"/>
    <mergeCell ref="A1:F1"/>
    <mergeCell ref="B3:F3"/>
    <mergeCell ref="A61:F61"/>
    <mergeCell ref="A119:F119"/>
    <mergeCell ref="A178:F178"/>
    <mergeCell ref="B64:F64"/>
    <mergeCell ref="B122:F122"/>
    <mergeCell ref="A120:F120"/>
    <mergeCell ref="A177:F177"/>
    <mergeCell ref="A237:F237"/>
    <mergeCell ref="B180:F180"/>
    <mergeCell ref="B420:F420"/>
    <mergeCell ref="A238:F238"/>
    <mergeCell ref="B240:F240"/>
    <mergeCell ref="A298:F298"/>
    <mergeCell ref="B300:F300"/>
    <mergeCell ref="A357:F357"/>
    <mergeCell ref="B359:F359"/>
    <mergeCell ref="A418:F418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workbookViewId="0">
      <selection activeCell="A15" sqref="A15:F1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52" t="s">
        <v>661</v>
      </c>
      <c r="B1" s="1052"/>
      <c r="C1" s="1052"/>
      <c r="D1" s="1052"/>
      <c r="E1" s="1052"/>
      <c r="F1" s="1052"/>
    </row>
    <row r="2" spans="1:66">
      <c r="B2" s="19"/>
      <c r="C2" s="19"/>
      <c r="D2" s="19"/>
      <c r="E2" s="19"/>
      <c r="F2" s="19"/>
    </row>
    <row r="3" spans="1:66" ht="15" customHeight="1">
      <c r="A3" s="1073" t="s">
        <v>348</v>
      </c>
      <c r="B3" s="1074"/>
      <c r="C3" s="1074"/>
      <c r="D3" s="1074"/>
      <c r="E3" s="1074"/>
      <c r="F3" s="1074"/>
    </row>
    <row r="4" spans="1:66" ht="13.5" thickBot="1">
      <c r="B4" s="1076" t="s">
        <v>582</v>
      </c>
      <c r="C4" s="1076"/>
      <c r="D4" s="1076"/>
      <c r="E4" s="1076"/>
      <c r="F4" s="1076"/>
    </row>
    <row r="5" spans="1:66" ht="39" customHeight="1" thickBot="1">
      <c r="A5" s="345" t="s">
        <v>192</v>
      </c>
      <c r="B5" s="160" t="s">
        <v>13</v>
      </c>
      <c r="C5" s="357"/>
      <c r="D5" s="358"/>
      <c r="E5" s="341" t="s">
        <v>17</v>
      </c>
      <c r="F5" s="339" t="s">
        <v>269</v>
      </c>
    </row>
    <row r="6" spans="1:66" ht="14.25" customHeight="1" thickBot="1">
      <c r="A6" s="335" t="s">
        <v>193</v>
      </c>
      <c r="B6" s="350" t="s">
        <v>194</v>
      </c>
      <c r="C6" s="351" t="s">
        <v>195</v>
      </c>
      <c r="D6" s="352" t="s">
        <v>196</v>
      </c>
      <c r="E6" s="576" t="s">
        <v>216</v>
      </c>
      <c r="F6" s="575" t="s">
        <v>241</v>
      </c>
    </row>
    <row r="7" spans="1:66" s="35" customFormat="1" ht="13.5" thickBot="1">
      <c r="A7" s="367" t="s">
        <v>197</v>
      </c>
      <c r="B7" s="155" t="s">
        <v>525</v>
      </c>
      <c r="C7" s="368"/>
      <c r="D7" s="573"/>
      <c r="E7" s="910">
        <v>184500</v>
      </c>
      <c r="F7" s="517">
        <f t="shared" ref="F7:F12" si="0">SUM(C7:E7)</f>
        <v>184500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</row>
    <row r="8" spans="1:66">
      <c r="A8" s="361" t="s">
        <v>198</v>
      </c>
      <c r="B8" s="155" t="s">
        <v>526</v>
      </c>
      <c r="C8" s="152"/>
      <c r="D8" s="153"/>
      <c r="E8" s="577">
        <v>323500</v>
      </c>
      <c r="F8" s="517">
        <f t="shared" si="0"/>
        <v>323500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199</v>
      </c>
      <c r="B9" s="155" t="s">
        <v>527</v>
      </c>
      <c r="C9" s="5"/>
      <c r="D9" s="154"/>
      <c r="E9" s="577">
        <v>0</v>
      </c>
      <c r="F9" s="517">
        <f t="shared" si="0"/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200</v>
      </c>
      <c r="B10" s="572" t="s">
        <v>528</v>
      </c>
      <c r="C10" s="5"/>
      <c r="D10" s="154"/>
      <c r="E10" s="577">
        <v>4410000</v>
      </c>
      <c r="F10" s="517">
        <f t="shared" si="0"/>
        <v>4410000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201</v>
      </c>
      <c r="B11" s="572"/>
      <c r="C11" s="5"/>
      <c r="D11" s="154"/>
      <c r="E11" s="577"/>
      <c r="F11" s="517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202</v>
      </c>
      <c r="B12" s="354" t="s">
        <v>15</v>
      </c>
      <c r="C12" s="355">
        <f>SUM(C7:C11)</f>
        <v>0</v>
      </c>
      <c r="D12" s="356">
        <f>SUM(D7:D11)</f>
        <v>0</v>
      </c>
      <c r="E12" s="283">
        <f>SUM(E7:E11)</f>
        <v>4918000</v>
      </c>
      <c r="F12" s="283">
        <f t="shared" si="0"/>
        <v>4918000</v>
      </c>
    </row>
    <row r="13" spans="1:66" s="15" customFormat="1">
      <c r="A13" s="342"/>
      <c r="B13" s="39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52" t="s">
        <v>662</v>
      </c>
      <c r="B15" s="1052"/>
      <c r="C15" s="1052"/>
      <c r="D15" s="1052"/>
      <c r="E15" s="1052"/>
      <c r="F15" s="1052"/>
    </row>
    <row r="16" spans="1:66">
      <c r="B16" s="19"/>
      <c r="C16" s="19"/>
      <c r="D16" s="19"/>
      <c r="E16" s="19"/>
      <c r="F16" s="19"/>
    </row>
    <row r="17" spans="1:6" ht="15.75">
      <c r="B17" s="1073" t="s">
        <v>347</v>
      </c>
      <c r="C17" s="1073"/>
      <c r="D17" s="1073"/>
      <c r="E17" s="1073"/>
      <c r="F17" s="1073"/>
    </row>
    <row r="18" spans="1:6">
      <c r="B18" s="1"/>
      <c r="C18" s="1"/>
      <c r="D18" s="1"/>
      <c r="E18" s="1"/>
      <c r="F18" s="1"/>
    </row>
    <row r="19" spans="1:6" ht="13.5" thickBot="1">
      <c r="B19" s="1076" t="s">
        <v>572</v>
      </c>
      <c r="C19" s="1076"/>
      <c r="D19" s="1076"/>
      <c r="E19" s="1076"/>
      <c r="F19" s="1076"/>
    </row>
    <row r="20" spans="1:6" ht="38.25" customHeight="1" thickBot="1">
      <c r="A20" s="345" t="s">
        <v>192</v>
      </c>
      <c r="B20" s="362" t="s">
        <v>13</v>
      </c>
      <c r="C20" s="684"/>
      <c r="D20" s="358" t="s">
        <v>17</v>
      </c>
      <c r="E20" s="341" t="s">
        <v>639</v>
      </c>
      <c r="F20" s="339" t="s">
        <v>269</v>
      </c>
    </row>
    <row r="21" spans="1:6" ht="13.5" customHeight="1">
      <c r="A21" s="335" t="s">
        <v>193</v>
      </c>
      <c r="B21" s="586" t="s">
        <v>194</v>
      </c>
      <c r="C21" s="576" t="s">
        <v>195</v>
      </c>
      <c r="D21" s="326" t="s">
        <v>196</v>
      </c>
      <c r="E21" s="580" t="s">
        <v>216</v>
      </c>
      <c r="F21" s="578" t="s">
        <v>241</v>
      </c>
    </row>
    <row r="22" spans="1:6">
      <c r="A22" s="361" t="s">
        <v>197</v>
      </c>
      <c r="B22" s="654" t="s">
        <v>534</v>
      </c>
      <c r="C22" s="232"/>
      <c r="D22" s="25">
        <v>5000000</v>
      </c>
      <c r="E22" s="232">
        <v>-5000000</v>
      </c>
      <c r="F22" s="216">
        <f>SUM(C22:E22)</f>
        <v>0</v>
      </c>
    </row>
    <row r="23" spans="1:6" ht="15" customHeight="1">
      <c r="A23" s="361" t="s">
        <v>198</v>
      </c>
      <c r="B23" s="654" t="s">
        <v>538</v>
      </c>
      <c r="C23" s="232"/>
      <c r="D23" s="25"/>
      <c r="E23" s="232">
        <v>100000</v>
      </c>
      <c r="F23" s="216">
        <f t="shared" ref="F23:F40" si="1">SUM(C23:E23)</f>
        <v>100000</v>
      </c>
    </row>
    <row r="24" spans="1:6">
      <c r="A24" s="361" t="s">
        <v>199</v>
      </c>
      <c r="B24" s="654"/>
      <c r="C24" s="232"/>
      <c r="D24" s="25"/>
      <c r="E24" s="232"/>
      <c r="F24" s="216">
        <f t="shared" si="1"/>
        <v>0</v>
      </c>
    </row>
    <row r="25" spans="1:6" ht="15.75" customHeight="1">
      <c r="A25" s="361" t="s">
        <v>200</v>
      </c>
      <c r="B25" s="654"/>
      <c r="C25" s="232"/>
      <c r="D25" s="25"/>
      <c r="E25" s="232"/>
      <c r="F25" s="216">
        <f t="shared" si="1"/>
        <v>0</v>
      </c>
    </row>
    <row r="26" spans="1:6" ht="15.75" customHeight="1">
      <c r="A26" s="361" t="s">
        <v>201</v>
      </c>
      <c r="B26" s="654"/>
      <c r="C26" s="232"/>
      <c r="D26" s="25"/>
      <c r="E26" s="232"/>
      <c r="F26" s="216">
        <f t="shared" si="1"/>
        <v>0</v>
      </c>
    </row>
    <row r="27" spans="1:6" ht="15.75" customHeight="1">
      <c r="A27" s="361" t="s">
        <v>202</v>
      </c>
      <c r="B27" s="654"/>
      <c r="C27" s="232"/>
      <c r="D27" s="25"/>
      <c r="E27" s="232"/>
      <c r="F27" s="216">
        <f t="shared" si="1"/>
        <v>0</v>
      </c>
    </row>
    <row r="28" spans="1:6">
      <c r="A28" s="361" t="s">
        <v>203</v>
      </c>
      <c r="B28" s="654"/>
      <c r="C28" s="232"/>
      <c r="D28" s="25"/>
      <c r="E28" s="232"/>
      <c r="F28" s="216">
        <f t="shared" si="1"/>
        <v>0</v>
      </c>
    </row>
    <row r="29" spans="1:6">
      <c r="A29" s="361" t="s">
        <v>204</v>
      </c>
      <c r="B29" s="654"/>
      <c r="C29" s="232"/>
      <c r="D29" s="25"/>
      <c r="E29" s="232"/>
      <c r="F29" s="216">
        <f t="shared" si="1"/>
        <v>0</v>
      </c>
    </row>
    <row r="30" spans="1:6" ht="15.75" customHeight="1">
      <c r="A30" s="361" t="s">
        <v>205</v>
      </c>
      <c r="B30" s="654"/>
      <c r="C30" s="232"/>
      <c r="D30" s="25"/>
      <c r="E30" s="232"/>
      <c r="F30" s="216">
        <f t="shared" si="1"/>
        <v>0</v>
      </c>
    </row>
    <row r="31" spans="1:6" ht="13.5" customHeight="1">
      <c r="A31" s="361" t="s">
        <v>206</v>
      </c>
      <c r="B31" s="654"/>
      <c r="C31" s="232"/>
      <c r="D31" s="25"/>
      <c r="E31" s="232"/>
      <c r="F31" s="216">
        <f t="shared" si="1"/>
        <v>0</v>
      </c>
    </row>
    <row r="32" spans="1:6">
      <c r="A32" s="361" t="s">
        <v>207</v>
      </c>
      <c r="B32" s="655"/>
      <c r="C32" s="164"/>
      <c r="D32" s="27"/>
      <c r="E32" s="164"/>
      <c r="F32" s="216">
        <f t="shared" si="1"/>
        <v>0</v>
      </c>
    </row>
    <row r="33" spans="1:6">
      <c r="A33" s="361" t="s">
        <v>208</v>
      </c>
      <c r="B33" s="655"/>
      <c r="C33" s="164"/>
      <c r="D33" s="27"/>
      <c r="E33" s="164"/>
      <c r="F33" s="216">
        <f t="shared" si="1"/>
        <v>0</v>
      </c>
    </row>
    <row r="34" spans="1:6" ht="13.5" customHeight="1">
      <c r="A34" s="361" t="s">
        <v>209</v>
      </c>
      <c r="B34" s="654"/>
      <c r="C34" s="232"/>
      <c r="D34" s="25"/>
      <c r="E34" s="232"/>
      <c r="F34" s="216">
        <f t="shared" si="1"/>
        <v>0</v>
      </c>
    </row>
    <row r="35" spans="1:6" ht="15" customHeight="1">
      <c r="A35" s="361" t="s">
        <v>210</v>
      </c>
      <c r="B35" s="655"/>
      <c r="C35" s="164"/>
      <c r="D35" s="27"/>
      <c r="E35" s="164"/>
      <c r="F35" s="216">
        <f t="shared" si="1"/>
        <v>0</v>
      </c>
    </row>
    <row r="36" spans="1:6" ht="13.5" customHeight="1">
      <c r="A36" s="361" t="s">
        <v>211</v>
      </c>
      <c r="B36" s="655"/>
      <c r="C36" s="164"/>
      <c r="D36" s="27"/>
      <c r="E36" s="164"/>
      <c r="F36" s="216">
        <f t="shared" si="1"/>
        <v>0</v>
      </c>
    </row>
    <row r="37" spans="1:6">
      <c r="A37" s="361" t="s">
        <v>212</v>
      </c>
      <c r="B37" s="655"/>
      <c r="C37" s="164"/>
      <c r="D37" s="27"/>
      <c r="E37" s="164"/>
      <c r="F37" s="216">
        <f t="shared" si="1"/>
        <v>0</v>
      </c>
    </row>
    <row r="38" spans="1:6">
      <c r="A38" s="361" t="s">
        <v>213</v>
      </c>
      <c r="B38" s="656"/>
      <c r="C38" s="165"/>
      <c r="D38" s="603"/>
      <c r="E38" s="165"/>
      <c r="F38" s="372">
        <f t="shared" si="1"/>
        <v>0</v>
      </c>
    </row>
    <row r="39" spans="1:6">
      <c r="A39" s="361" t="s">
        <v>214</v>
      </c>
      <c r="B39" s="626"/>
      <c r="C39" s="133"/>
      <c r="D39" s="96"/>
      <c r="E39" s="133"/>
      <c r="F39" s="126">
        <f t="shared" si="1"/>
        <v>0</v>
      </c>
    </row>
    <row r="40" spans="1:6" ht="13.5" thickBot="1">
      <c r="A40" s="361" t="s">
        <v>215</v>
      </c>
      <c r="B40" s="653"/>
      <c r="C40" s="419"/>
      <c r="D40" s="26"/>
      <c r="E40" s="700"/>
      <c r="F40" s="132">
        <f t="shared" si="1"/>
        <v>0</v>
      </c>
    </row>
    <row r="41" spans="1:6" ht="13.5" thickBot="1">
      <c r="A41" s="366" t="s">
        <v>217</v>
      </c>
      <c r="B41" s="364" t="s">
        <v>15</v>
      </c>
      <c r="C41" s="615">
        <f>SUM(C22:C38)</f>
        <v>0</v>
      </c>
      <c r="D41" s="574">
        <f>SUM(D22:D38)</f>
        <v>5000000</v>
      </c>
      <c r="E41" s="140">
        <f>SUM(E22:E40)</f>
        <v>-4900000</v>
      </c>
      <c r="F41" s="579">
        <f>SUM(F22:F40)</f>
        <v>100000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A26" sqref="A26:F26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>
      <c r="A1" s="1052" t="s">
        <v>663</v>
      </c>
      <c r="B1" s="1052"/>
      <c r="C1" s="1052"/>
      <c r="D1" s="1052"/>
      <c r="E1" s="1052"/>
      <c r="F1" s="1052"/>
    </row>
    <row r="2" spans="1:6" ht="15.75">
      <c r="B2" s="1073" t="s">
        <v>330</v>
      </c>
      <c r="C2" s="1073"/>
      <c r="D2" s="1073"/>
      <c r="E2" s="1073"/>
      <c r="F2" s="1073"/>
    </row>
    <row r="3" spans="1:6" ht="13.5" thickBot="1">
      <c r="B3" s="1076" t="s">
        <v>572</v>
      </c>
      <c r="C3" s="1076"/>
      <c r="D3" s="1076"/>
      <c r="E3" s="1076"/>
      <c r="F3" s="1076"/>
    </row>
    <row r="4" spans="1:6" ht="23.25" thickBot="1">
      <c r="A4" s="340" t="s">
        <v>192</v>
      </c>
      <c r="B4" s="119" t="s">
        <v>3</v>
      </c>
      <c r="C4" s="369"/>
      <c r="D4" s="358"/>
      <c r="E4" s="341" t="s">
        <v>17</v>
      </c>
      <c r="F4" s="339" t="s">
        <v>269</v>
      </c>
    </row>
    <row r="5" spans="1:6">
      <c r="A5" s="349" t="s">
        <v>193</v>
      </c>
      <c r="B5" s="586" t="s">
        <v>194</v>
      </c>
      <c r="C5" s="576" t="s">
        <v>195</v>
      </c>
      <c r="D5" s="326" t="s">
        <v>196</v>
      </c>
      <c r="E5" s="576"/>
      <c r="F5" s="578" t="s">
        <v>216</v>
      </c>
    </row>
    <row r="6" spans="1:6">
      <c r="A6" s="361" t="s">
        <v>197</v>
      </c>
      <c r="B6" s="143" t="s">
        <v>568</v>
      </c>
      <c r="C6" s="115" t="s">
        <v>318</v>
      </c>
      <c r="D6" s="143" t="s">
        <v>318</v>
      </c>
      <c r="E6" s="143" t="s">
        <v>318</v>
      </c>
      <c r="F6" s="115" t="s">
        <v>318</v>
      </c>
    </row>
    <row r="7" spans="1:6">
      <c r="A7" s="361" t="s">
        <v>198</v>
      </c>
      <c r="B7" s="657" t="s">
        <v>569</v>
      </c>
      <c r="C7" s="115" t="s">
        <v>318</v>
      </c>
      <c r="D7" s="143" t="s">
        <v>318</v>
      </c>
      <c r="E7" s="300">
        <v>1500000</v>
      </c>
      <c r="F7" s="133">
        <f>E7</f>
        <v>1500000</v>
      </c>
    </row>
    <row r="8" spans="1:6">
      <c r="A8" s="361" t="s">
        <v>199</v>
      </c>
      <c r="B8" s="657" t="s">
        <v>570</v>
      </c>
      <c r="C8" s="115" t="s">
        <v>318</v>
      </c>
      <c r="D8" s="143" t="s">
        <v>318</v>
      </c>
      <c r="E8" s="133">
        <v>650000</v>
      </c>
      <c r="F8" s="133">
        <f>SUM(C8:E8)</f>
        <v>650000</v>
      </c>
    </row>
    <row r="9" spans="1:6">
      <c r="A9" s="361" t="s">
        <v>200</v>
      </c>
      <c r="B9" s="143" t="s">
        <v>140</v>
      </c>
      <c r="C9" s="115" t="s">
        <v>318</v>
      </c>
      <c r="D9" s="143" t="s">
        <v>318</v>
      </c>
      <c r="E9" s="300">
        <v>150000</v>
      </c>
      <c r="F9" s="133">
        <f>SUM(C9:E9)</f>
        <v>150000</v>
      </c>
    </row>
    <row r="10" spans="1:6">
      <c r="A10" s="361" t="s">
        <v>201</v>
      </c>
      <c r="B10" s="143" t="s">
        <v>568</v>
      </c>
      <c r="C10" s="115" t="s">
        <v>318</v>
      </c>
      <c r="D10" s="143" t="s">
        <v>318</v>
      </c>
      <c r="E10" s="133">
        <v>162400</v>
      </c>
      <c r="F10" s="133">
        <f>SUM(C10:E10)</f>
        <v>162400</v>
      </c>
    </row>
    <row r="11" spans="1:6">
      <c r="A11" s="361" t="s">
        <v>202</v>
      </c>
      <c r="B11" s="143" t="s">
        <v>571</v>
      </c>
      <c r="C11" s="115" t="s">
        <v>318</v>
      </c>
      <c r="D11" s="143" t="s">
        <v>318</v>
      </c>
      <c r="E11" s="300">
        <v>0</v>
      </c>
      <c r="F11" s="133">
        <f>SUM(C11:E11)</f>
        <v>0</v>
      </c>
    </row>
    <row r="12" spans="1:6" ht="13.5" thickBot="1">
      <c r="A12" s="361" t="s">
        <v>203</v>
      </c>
      <c r="B12" s="143" t="s">
        <v>141</v>
      </c>
      <c r="C12" s="115" t="s">
        <v>318</v>
      </c>
      <c r="D12" s="143" t="s">
        <v>318</v>
      </c>
      <c r="E12" s="133">
        <v>200000</v>
      </c>
      <c r="F12" s="133">
        <f>SUM(C12:E12)</f>
        <v>200000</v>
      </c>
    </row>
    <row r="13" spans="1:6" ht="13.5" thickBot="1">
      <c r="A13" s="344" t="s">
        <v>204</v>
      </c>
      <c r="B13" s="589" t="s">
        <v>142</v>
      </c>
      <c r="C13" s="283">
        <f>SUM(C6:C12)</f>
        <v>0</v>
      </c>
      <c r="D13" s="356">
        <f>SUM(D6:D12)</f>
        <v>0</v>
      </c>
      <c r="E13" s="283">
        <f>SUM(E6:E12)</f>
        <v>2662400</v>
      </c>
      <c r="F13" s="283">
        <f>SUM(F6:F12)</f>
        <v>2662400</v>
      </c>
    </row>
    <row r="14" spans="1:6" ht="11.25" customHeight="1">
      <c r="B14" s="157"/>
      <c r="C14" s="18"/>
      <c r="D14" s="18"/>
      <c r="E14" s="18"/>
      <c r="F14" s="18"/>
    </row>
    <row r="15" spans="1:6">
      <c r="A15" s="1052" t="s">
        <v>664</v>
      </c>
      <c r="B15" s="1052"/>
      <c r="C15" s="1052"/>
      <c r="D15" s="1052"/>
      <c r="E15" s="1052"/>
      <c r="F15" s="1052"/>
    </row>
    <row r="16" spans="1:6" ht="15.75">
      <c r="B16" s="1073" t="s">
        <v>349</v>
      </c>
      <c r="C16" s="1073"/>
      <c r="D16" s="1073"/>
      <c r="E16" s="1073"/>
      <c r="F16" s="1073"/>
    </row>
    <row r="17" spans="1:6" ht="13.5" thickBot="1">
      <c r="B17" s="1076" t="s">
        <v>572</v>
      </c>
      <c r="C17" s="1076"/>
      <c r="D17" s="1076"/>
      <c r="E17" s="1076"/>
      <c r="F17" s="1076"/>
    </row>
    <row r="18" spans="1:6" ht="23.25" thickBot="1">
      <c r="A18" s="340" t="s">
        <v>192</v>
      </c>
      <c r="B18" s="119" t="s">
        <v>13</v>
      </c>
      <c r="C18" s="369"/>
      <c r="D18" s="358"/>
      <c r="E18" s="341" t="s">
        <v>17</v>
      </c>
      <c r="F18" s="339" t="s">
        <v>269</v>
      </c>
    </row>
    <row r="19" spans="1:6">
      <c r="A19" s="349" t="s">
        <v>193</v>
      </c>
      <c r="B19" s="586" t="s">
        <v>194</v>
      </c>
      <c r="C19" s="576" t="s">
        <v>195</v>
      </c>
      <c r="D19" s="326" t="s">
        <v>196</v>
      </c>
      <c r="E19" s="580" t="s">
        <v>216</v>
      </c>
      <c r="F19" s="578" t="s">
        <v>241</v>
      </c>
    </row>
    <row r="20" spans="1:6">
      <c r="A20" s="361" t="s">
        <v>197</v>
      </c>
      <c r="B20" s="143"/>
      <c r="C20" s="133"/>
      <c r="D20" s="96"/>
      <c r="E20" s="133"/>
      <c r="F20" s="126"/>
    </row>
    <row r="21" spans="1:6">
      <c r="A21" s="361" t="s">
        <v>198</v>
      </c>
      <c r="B21" s="143"/>
      <c r="C21" s="115"/>
      <c r="D21" s="148"/>
      <c r="E21" s="115"/>
      <c r="F21" s="126"/>
    </row>
    <row r="22" spans="1:6">
      <c r="A22" s="361" t="s">
        <v>199</v>
      </c>
      <c r="B22" s="143"/>
      <c r="C22" s="115"/>
      <c r="D22" s="148"/>
      <c r="E22" s="115"/>
      <c r="F22" s="126"/>
    </row>
    <row r="23" spans="1:6" ht="13.5" thickBot="1">
      <c r="A23" s="361" t="s">
        <v>200</v>
      </c>
      <c r="B23" s="143"/>
      <c r="C23" s="115"/>
      <c r="D23" s="148"/>
      <c r="E23" s="115"/>
      <c r="F23" s="126"/>
    </row>
    <row r="24" spans="1:6" ht="13.5" thickBot="1">
      <c r="A24" s="344" t="s">
        <v>201</v>
      </c>
      <c r="B24" s="119" t="s">
        <v>143</v>
      </c>
      <c r="C24" s="585">
        <f>SUM(C20:C23)</f>
        <v>0</v>
      </c>
      <c r="D24" s="587">
        <f>SUM(D20:D23)</f>
        <v>0</v>
      </c>
      <c r="E24" s="585">
        <f>SUM(E20:E23)</f>
        <v>0</v>
      </c>
      <c r="F24" s="584">
        <v>0</v>
      </c>
    </row>
    <row r="25" spans="1:6">
      <c r="A25" s="342"/>
      <c r="B25" s="39"/>
      <c r="C25" s="32"/>
      <c r="D25" s="39"/>
      <c r="E25" s="39"/>
      <c r="F25" s="39"/>
    </row>
    <row r="26" spans="1:6">
      <c r="A26" s="1052" t="s">
        <v>665</v>
      </c>
      <c r="B26" s="1052"/>
      <c r="C26" s="1052"/>
      <c r="D26" s="1052"/>
      <c r="E26" s="1052"/>
      <c r="F26" s="1052"/>
    </row>
    <row r="27" spans="1:6" ht="15.75">
      <c r="B27" s="1073" t="s">
        <v>350</v>
      </c>
      <c r="C27" s="1073"/>
      <c r="D27" s="1073"/>
      <c r="E27" s="1073"/>
      <c r="F27" s="1073"/>
    </row>
    <row r="28" spans="1:6" ht="13.5" thickBot="1">
      <c r="B28" s="1076" t="s">
        <v>572</v>
      </c>
      <c r="C28" s="1076"/>
      <c r="D28" s="1076"/>
      <c r="E28" s="1076"/>
      <c r="F28" s="1076"/>
    </row>
    <row r="29" spans="1:6" ht="23.25" thickBot="1">
      <c r="A29" s="340" t="s">
        <v>192</v>
      </c>
      <c r="B29" s="160" t="s">
        <v>13</v>
      </c>
      <c r="C29" s="357"/>
      <c r="D29" s="358"/>
      <c r="E29" s="341" t="s">
        <v>17</v>
      </c>
      <c r="F29" s="319" t="s">
        <v>269</v>
      </c>
    </row>
    <row r="30" spans="1:6" ht="13.5" thickBot="1">
      <c r="A30" s="349" t="s">
        <v>193</v>
      </c>
      <c r="B30" s="328" t="s">
        <v>194</v>
      </c>
      <c r="C30" s="325" t="s">
        <v>195</v>
      </c>
      <c r="D30" s="326" t="s">
        <v>196</v>
      </c>
      <c r="E30" s="580" t="s">
        <v>216</v>
      </c>
      <c r="F30" s="327" t="s">
        <v>241</v>
      </c>
    </row>
    <row r="31" spans="1:6">
      <c r="A31" s="361" t="s">
        <v>197</v>
      </c>
      <c r="B31" s="315"/>
      <c r="C31" s="159"/>
      <c r="D31" s="588"/>
      <c r="E31" s="562"/>
      <c r="F31" s="562">
        <f t="shared" ref="F31:F36" si="0">SUM(C31:E31)</f>
        <v>0</v>
      </c>
    </row>
    <row r="32" spans="1:6">
      <c r="A32" s="361" t="s">
        <v>198</v>
      </c>
      <c r="B32" s="101"/>
      <c r="C32" s="313"/>
      <c r="D32" s="582"/>
      <c r="E32" s="136"/>
      <c r="F32" s="133">
        <f t="shared" si="0"/>
        <v>0</v>
      </c>
    </row>
    <row r="33" spans="1:6">
      <c r="A33" s="361" t="s">
        <v>199</v>
      </c>
      <c r="B33" s="101"/>
      <c r="C33" s="108"/>
      <c r="D33" s="581"/>
      <c r="E33" s="699"/>
      <c r="F33" s="133">
        <f t="shared" si="0"/>
        <v>0</v>
      </c>
    </row>
    <row r="34" spans="1:6">
      <c r="A34" s="361" t="s">
        <v>200</v>
      </c>
      <c r="B34" s="241"/>
      <c r="C34" s="108"/>
      <c r="D34" s="581"/>
      <c r="E34" s="133"/>
      <c r="F34" s="133">
        <f t="shared" si="0"/>
        <v>0</v>
      </c>
    </row>
    <row r="35" spans="1:6">
      <c r="A35" s="361" t="s">
        <v>201</v>
      </c>
      <c r="B35" s="241"/>
      <c r="C35" s="108"/>
      <c r="D35" s="581"/>
      <c r="E35" s="699"/>
      <c r="F35" s="133">
        <f t="shared" si="0"/>
        <v>0</v>
      </c>
    </row>
    <row r="36" spans="1:6" ht="13.5" thickBot="1">
      <c r="A36" s="363" t="s">
        <v>202</v>
      </c>
      <c r="B36" s="316"/>
      <c r="C36" s="314"/>
      <c r="D36" s="583"/>
      <c r="E36" s="917"/>
      <c r="F36" s="132">
        <f t="shared" si="0"/>
        <v>0</v>
      </c>
    </row>
    <row r="37" spans="1:6" ht="13.5" thickBot="1">
      <c r="A37" s="344" t="s">
        <v>203</v>
      </c>
      <c r="B37" s="113" t="s">
        <v>144</v>
      </c>
      <c r="C37" s="280">
        <f>SUM(C31:C36)</f>
        <v>0</v>
      </c>
      <c r="D37" s="280">
        <f>SUM(D31:D36)</f>
        <v>0</v>
      </c>
      <c r="E37" s="140">
        <f>SUM(E31:E36)</f>
        <v>0</v>
      </c>
      <c r="F37" s="213">
        <f>SUM(F31:F36)</f>
        <v>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4"/>
  <sheetViews>
    <sheetView workbookViewId="0">
      <selection activeCell="K45" sqref="K44:K45"/>
    </sheetView>
  </sheetViews>
  <sheetFormatPr defaultRowHeight="12.75"/>
  <cols>
    <col min="1" max="1" width="4.85546875" customWidth="1"/>
    <col min="2" max="2" width="36.7109375" customWidth="1"/>
    <col min="3" max="3" width="11.140625" customWidth="1"/>
    <col min="4" max="4" width="9.140625" customWidth="1"/>
    <col min="5" max="5" width="9.85546875" customWidth="1"/>
    <col min="6" max="6" width="10.42578125" customWidth="1"/>
    <col min="7" max="7" width="12.7109375" customWidth="1"/>
  </cols>
  <sheetData>
    <row r="1" spans="1:7" ht="12.75" customHeight="1">
      <c r="A1" s="1052" t="s">
        <v>666</v>
      </c>
      <c r="B1" s="1052"/>
      <c r="C1" s="1052"/>
      <c r="D1" s="1052"/>
      <c r="E1" s="1052"/>
      <c r="F1" s="1052"/>
    </row>
    <row r="2" spans="1:7" ht="12.75" customHeight="1">
      <c r="A2" s="334"/>
      <c r="B2" s="334"/>
      <c r="C2" s="334"/>
      <c r="D2" s="955"/>
      <c r="E2" s="334"/>
      <c r="F2" s="334"/>
    </row>
    <row r="3" spans="1:7" ht="15.75">
      <c r="B3" s="1073" t="s">
        <v>587</v>
      </c>
      <c r="C3" s="1073"/>
      <c r="D3" s="1073"/>
      <c r="E3" s="1073"/>
      <c r="F3" s="1073"/>
      <c r="G3" s="1078"/>
    </row>
    <row r="4" spans="1:7" ht="12.75" customHeight="1" thickBot="1">
      <c r="B4" s="1"/>
      <c r="C4" s="1"/>
      <c r="D4" s="1"/>
      <c r="E4" s="1"/>
      <c r="F4" s="19"/>
      <c r="G4" s="19" t="s">
        <v>582</v>
      </c>
    </row>
    <row r="5" spans="1:7" ht="15.75" customHeight="1" thickBot="1">
      <c r="A5" s="1079" t="s">
        <v>192</v>
      </c>
      <c r="B5" s="244" t="s">
        <v>18</v>
      </c>
      <c r="C5" s="1065" t="s">
        <v>554</v>
      </c>
      <c r="D5" s="956" t="s">
        <v>554</v>
      </c>
      <c r="E5" s="1069" t="s">
        <v>17</v>
      </c>
      <c r="F5" s="1069" t="s">
        <v>627</v>
      </c>
      <c r="G5" s="1061" t="s">
        <v>269</v>
      </c>
    </row>
    <row r="6" spans="1:7" ht="24" customHeight="1" thickBot="1">
      <c r="A6" s="1079"/>
      <c r="B6" s="247"/>
      <c r="C6" s="1066"/>
      <c r="D6" s="992" t="s">
        <v>701</v>
      </c>
      <c r="E6" s="1077"/>
      <c r="F6" s="1077"/>
      <c r="G6" s="1062"/>
    </row>
    <row r="7" spans="1:7" ht="13.5" thickBot="1">
      <c r="A7" s="471" t="s">
        <v>193</v>
      </c>
      <c r="B7" s="592" t="s">
        <v>194</v>
      </c>
      <c r="C7" s="971" t="s">
        <v>195</v>
      </c>
      <c r="D7" s="1040"/>
      <c r="E7" s="978" t="s">
        <v>196</v>
      </c>
      <c r="F7" s="594" t="s">
        <v>216</v>
      </c>
      <c r="G7" s="595" t="s">
        <v>241</v>
      </c>
    </row>
    <row r="8" spans="1:7" ht="13.5" thickBot="1">
      <c r="A8" s="471" t="s">
        <v>197</v>
      </c>
      <c r="B8" s="248" t="s">
        <v>398</v>
      </c>
      <c r="C8" s="972">
        <v>18161000</v>
      </c>
      <c r="D8" s="990"/>
      <c r="E8" s="979">
        <v>71305481</v>
      </c>
      <c r="F8" s="61">
        <v>100000</v>
      </c>
      <c r="G8" s="103">
        <f>G9+G10+G17</f>
        <v>89566481</v>
      </c>
    </row>
    <row r="9" spans="1:7" ht="13.5" thickBot="1">
      <c r="A9" s="471" t="s">
        <v>198</v>
      </c>
      <c r="B9" s="249" t="s">
        <v>173</v>
      </c>
      <c r="C9" s="596">
        <v>18161000</v>
      </c>
      <c r="D9" s="678"/>
      <c r="E9" s="980">
        <v>2700000</v>
      </c>
      <c r="F9" s="596">
        <v>0</v>
      </c>
      <c r="G9" s="819">
        <f t="shared" ref="G9:G27" si="0">SUM(C9:F9)</f>
        <v>20861000</v>
      </c>
    </row>
    <row r="10" spans="1:7" s="14" customFormat="1" ht="13.5" thickBot="1">
      <c r="A10" s="471" t="s">
        <v>199</v>
      </c>
      <c r="B10" s="250" t="s">
        <v>391</v>
      </c>
      <c r="C10" s="597">
        <v>0</v>
      </c>
      <c r="D10" s="990"/>
      <c r="E10" s="981">
        <v>27041966</v>
      </c>
      <c r="F10" s="597">
        <f>F11+F12+F13+F14+F15+F16</f>
        <v>100000</v>
      </c>
      <c r="G10" s="820">
        <f>G11+G12+G13+G14+G15+G16</f>
        <v>27141966</v>
      </c>
    </row>
    <row r="11" spans="1:7" s="14" customFormat="1">
      <c r="A11" s="598" t="s">
        <v>200</v>
      </c>
      <c r="B11" s="771" t="s">
        <v>370</v>
      </c>
      <c r="C11" s="386"/>
      <c r="D11" s="990"/>
      <c r="E11" s="982">
        <v>0</v>
      </c>
      <c r="F11" s="386"/>
      <c r="G11" s="256">
        <f t="shared" si="0"/>
        <v>0</v>
      </c>
    </row>
    <row r="12" spans="1:7" s="14" customFormat="1">
      <c r="A12" s="163" t="s">
        <v>201</v>
      </c>
      <c r="B12" s="772" t="s">
        <v>631</v>
      </c>
      <c r="C12" s="762"/>
      <c r="D12" s="990"/>
      <c r="E12" s="983">
        <v>0</v>
      </c>
      <c r="F12" s="762">
        <v>100000</v>
      </c>
      <c r="G12" s="256">
        <f t="shared" si="0"/>
        <v>100000</v>
      </c>
    </row>
    <row r="13" spans="1:7" s="14" customFormat="1">
      <c r="A13" s="163" t="s">
        <v>202</v>
      </c>
      <c r="B13" s="251" t="s">
        <v>372</v>
      </c>
      <c r="C13" s="762"/>
      <c r="D13" s="990"/>
      <c r="E13" s="983">
        <v>1500000</v>
      </c>
      <c r="F13" s="762"/>
      <c r="G13" s="256">
        <f t="shared" si="0"/>
        <v>1500000</v>
      </c>
    </row>
    <row r="14" spans="1:7" ht="12.75" customHeight="1">
      <c r="A14" s="752" t="s">
        <v>203</v>
      </c>
      <c r="B14" s="769" t="s">
        <v>373</v>
      </c>
      <c r="C14" s="204"/>
      <c r="D14" s="678"/>
      <c r="E14" s="26">
        <v>24024966</v>
      </c>
      <c r="F14" s="202"/>
      <c r="G14" s="256">
        <f t="shared" si="0"/>
        <v>24024966</v>
      </c>
    </row>
    <row r="15" spans="1:7" ht="12.75" customHeight="1">
      <c r="A15" s="163" t="s">
        <v>204</v>
      </c>
      <c r="B15" s="251" t="s">
        <v>374</v>
      </c>
      <c r="C15" s="204"/>
      <c r="D15" s="678"/>
      <c r="E15" s="27">
        <v>947000</v>
      </c>
      <c r="F15" s="29"/>
      <c r="G15" s="256">
        <f t="shared" si="0"/>
        <v>947000</v>
      </c>
    </row>
    <row r="16" spans="1:7" ht="12.75" customHeight="1" thickBot="1">
      <c r="A16" s="599" t="s">
        <v>205</v>
      </c>
      <c r="B16" s="252" t="s">
        <v>375</v>
      </c>
      <c r="C16" s="206"/>
      <c r="D16" s="678"/>
      <c r="E16" s="92">
        <v>570000</v>
      </c>
      <c r="F16" s="206"/>
      <c r="G16" s="256">
        <f t="shared" si="0"/>
        <v>570000</v>
      </c>
    </row>
    <row r="17" spans="1:9" ht="13.5" thickBot="1">
      <c r="A17" s="471" t="s">
        <v>206</v>
      </c>
      <c r="B17" s="248" t="s">
        <v>537</v>
      </c>
      <c r="C17" s="973">
        <f>C18+C23+C24+C25+C26+C27</f>
        <v>0</v>
      </c>
      <c r="D17" s="991"/>
      <c r="E17" s="984">
        <v>41563515</v>
      </c>
      <c r="F17" s="600">
        <f>F18+F23+F24+F25++F26+F27</f>
        <v>2501095</v>
      </c>
      <c r="G17" s="600">
        <f>G18+G23+G24+G25++G26+G27</f>
        <v>41563515</v>
      </c>
    </row>
    <row r="18" spans="1:9" ht="12.75" customHeight="1">
      <c r="A18" s="598" t="s">
        <v>207</v>
      </c>
      <c r="B18" s="775" t="s">
        <v>392</v>
      </c>
      <c r="C18" s="204">
        <f>C19+C20+C21+C22</f>
        <v>0</v>
      </c>
      <c r="D18" s="678"/>
      <c r="E18" s="985">
        <v>33651020</v>
      </c>
      <c r="F18" s="21">
        <f>F19+F20+F21+F22</f>
        <v>2501095</v>
      </c>
      <c r="G18" s="21">
        <v>33651020</v>
      </c>
      <c r="I18" s="75"/>
    </row>
    <row r="19" spans="1:9" ht="12.75" customHeight="1">
      <c r="A19" s="752" t="s">
        <v>208</v>
      </c>
      <c r="B19" s="792" t="s">
        <v>422</v>
      </c>
      <c r="C19" s="204"/>
      <c r="D19" s="678"/>
      <c r="E19" s="603">
        <v>16686620</v>
      </c>
      <c r="F19" s="94">
        <v>283021</v>
      </c>
      <c r="G19" s="100">
        <f>SUM(C19:F19)</f>
        <v>16969641</v>
      </c>
      <c r="I19" s="75"/>
    </row>
    <row r="20" spans="1:9" ht="12.75" customHeight="1">
      <c r="A20" s="752" t="s">
        <v>209</v>
      </c>
      <c r="B20" s="793" t="s">
        <v>423</v>
      </c>
      <c r="C20" s="204"/>
      <c r="D20" s="678"/>
      <c r="E20" s="96">
        <v>9264400</v>
      </c>
      <c r="F20" s="95">
        <v>7218074</v>
      </c>
      <c r="G20" s="100">
        <f>SUM(C20:F20)</f>
        <v>16482474</v>
      </c>
      <c r="I20" s="75"/>
    </row>
    <row r="21" spans="1:9" ht="12.75" customHeight="1">
      <c r="A21" s="752" t="s">
        <v>210</v>
      </c>
      <c r="B21" s="793" t="s">
        <v>424</v>
      </c>
      <c r="C21" s="204"/>
      <c r="D21" s="678"/>
      <c r="E21" s="96"/>
      <c r="F21" s="95"/>
      <c r="G21" s="100">
        <f>SUM(C21:F21)</f>
        <v>0</v>
      </c>
      <c r="I21" s="75"/>
    </row>
    <row r="22" spans="1:9" ht="12.75" customHeight="1">
      <c r="A22" s="752" t="s">
        <v>211</v>
      </c>
      <c r="B22" s="790" t="s">
        <v>602</v>
      </c>
      <c r="C22" s="204"/>
      <c r="D22" s="678"/>
      <c r="E22" s="26">
        <v>7700000</v>
      </c>
      <c r="F22" s="202">
        <v>-5000000</v>
      </c>
      <c r="G22" s="100">
        <f>SUM(C22:F22)</f>
        <v>2700000</v>
      </c>
      <c r="I22" s="75"/>
    </row>
    <row r="23" spans="1:9" ht="12.75" customHeight="1">
      <c r="A23" s="752" t="s">
        <v>212</v>
      </c>
      <c r="B23" s="243" t="s">
        <v>393</v>
      </c>
      <c r="C23" s="204"/>
      <c r="D23" s="678"/>
      <c r="E23" s="92"/>
      <c r="F23" s="94"/>
      <c r="G23" s="100">
        <f t="shared" si="0"/>
        <v>0</v>
      </c>
    </row>
    <row r="24" spans="1:9" ht="12.75" customHeight="1">
      <c r="A24" s="752" t="s">
        <v>213</v>
      </c>
      <c r="B24" s="776" t="s">
        <v>394</v>
      </c>
      <c r="C24" s="29"/>
      <c r="D24" s="678"/>
      <c r="E24" s="27"/>
      <c r="F24" s="204"/>
      <c r="G24" s="100">
        <f t="shared" si="0"/>
        <v>0</v>
      </c>
    </row>
    <row r="25" spans="1:9">
      <c r="A25" s="752" t="s">
        <v>214</v>
      </c>
      <c r="B25" s="253" t="s">
        <v>603</v>
      </c>
      <c r="C25" s="204"/>
      <c r="D25" s="678"/>
      <c r="E25" s="25">
        <v>7912495</v>
      </c>
      <c r="F25" s="204"/>
      <c r="G25" s="100">
        <f t="shared" si="0"/>
        <v>7912495</v>
      </c>
    </row>
    <row r="26" spans="1:9">
      <c r="A26" s="752" t="s">
        <v>215</v>
      </c>
      <c r="B26" s="777" t="s">
        <v>396</v>
      </c>
      <c r="C26" s="204"/>
      <c r="D26" s="678"/>
      <c r="E26" s="25">
        <f>'22.m kölcsön vissza'!C13</f>
        <v>0</v>
      </c>
      <c r="F26" s="204"/>
      <c r="G26" s="100">
        <f t="shared" si="0"/>
        <v>0</v>
      </c>
    </row>
    <row r="27" spans="1:9" ht="13.5" thickBot="1">
      <c r="A27" s="752" t="s">
        <v>217</v>
      </c>
      <c r="B27" s="253" t="s">
        <v>397</v>
      </c>
      <c r="C27" s="204"/>
      <c r="D27" s="678"/>
      <c r="E27" s="25"/>
      <c r="F27" s="204"/>
      <c r="G27" s="100">
        <f t="shared" si="0"/>
        <v>0</v>
      </c>
    </row>
    <row r="28" spans="1:9" ht="5.25" customHeight="1" thickBot="1">
      <c r="A28" s="471"/>
      <c r="B28" s="254"/>
      <c r="C28" s="202"/>
      <c r="D28" s="678"/>
      <c r="E28" s="26"/>
      <c r="F28" s="202"/>
      <c r="G28" s="102"/>
    </row>
    <row r="29" spans="1:9" ht="15" customHeight="1" thickBot="1">
      <c r="A29" s="471" t="s">
        <v>218</v>
      </c>
      <c r="B29" s="214" t="s">
        <v>475</v>
      </c>
      <c r="C29" s="224">
        <f>C30+C35+C38</f>
        <v>0</v>
      </c>
      <c r="D29" s="678"/>
      <c r="E29" s="811"/>
      <c r="F29" s="93">
        <v>0</v>
      </c>
      <c r="G29" s="789"/>
    </row>
    <row r="30" spans="1:9" ht="12.75" customHeight="1">
      <c r="A30" s="598" t="s">
        <v>219</v>
      </c>
      <c r="B30" s="120" t="s">
        <v>399</v>
      </c>
      <c r="C30" s="221">
        <f>C31+C33+C34+C32</f>
        <v>0</v>
      </c>
      <c r="D30" s="678"/>
      <c r="E30" s="602">
        <v>0</v>
      </c>
      <c r="F30" s="601">
        <f>F31+F33+F34+F32</f>
        <v>0</v>
      </c>
      <c r="G30" s="601">
        <f>G31+G33+G34+G32</f>
        <v>0</v>
      </c>
    </row>
    <row r="31" spans="1:9" ht="12.75" customHeight="1">
      <c r="A31" s="163" t="s">
        <v>220</v>
      </c>
      <c r="B31" s="117" t="s">
        <v>170</v>
      </c>
      <c r="C31" s="229">
        <f>'23. m.KEÉK m.bev.'!F29</f>
        <v>0</v>
      </c>
      <c r="D31" s="678"/>
      <c r="E31" s="372">
        <v>0</v>
      </c>
      <c r="F31" s="165">
        <v>0</v>
      </c>
      <c r="G31" s="372">
        <f>SUM(C31:F31)</f>
        <v>0</v>
      </c>
    </row>
    <row r="32" spans="1:9" ht="12.75" customHeight="1">
      <c r="A32" s="163" t="s">
        <v>221</v>
      </c>
      <c r="B32" s="241" t="s">
        <v>400</v>
      </c>
      <c r="C32" s="302"/>
      <c r="D32" s="678"/>
      <c r="E32" s="128">
        <v>0</v>
      </c>
      <c r="F32" s="136"/>
      <c r="G32" s="372">
        <f t="shared" ref="G32:G40" si="1">SUM(C32:F32)</f>
        <v>0</v>
      </c>
    </row>
    <row r="33" spans="1:7" ht="22.5" customHeight="1">
      <c r="A33" s="163" t="s">
        <v>222</v>
      </c>
      <c r="B33" s="604" t="s">
        <v>401</v>
      </c>
      <c r="C33" s="300"/>
      <c r="D33" s="678"/>
      <c r="E33" s="126">
        <v>0</v>
      </c>
      <c r="F33" s="133"/>
      <c r="G33" s="372">
        <f t="shared" si="1"/>
        <v>0</v>
      </c>
    </row>
    <row r="34" spans="1:7" s="14" customFormat="1" ht="12.75" customHeight="1">
      <c r="A34" s="163" t="s">
        <v>223</v>
      </c>
      <c r="B34" s="241" t="s">
        <v>402</v>
      </c>
      <c r="C34" s="219">
        <f>'23. m.KEÉK m.bev.'!F32</f>
        <v>0</v>
      </c>
      <c r="D34" s="678"/>
      <c r="E34" s="132">
        <v>0</v>
      </c>
      <c r="F34" s="141"/>
      <c r="G34" s="372">
        <f t="shared" si="1"/>
        <v>0</v>
      </c>
    </row>
    <row r="35" spans="1:7" s="15" customFormat="1" ht="12.75" customHeight="1">
      <c r="A35" s="163" t="s">
        <v>224</v>
      </c>
      <c r="B35" s="780" t="s">
        <v>405</v>
      </c>
      <c r="C35" s="305">
        <f>C36+C37+C38+C39+C40+C41</f>
        <v>0</v>
      </c>
      <c r="D35" s="990"/>
      <c r="E35" s="812"/>
      <c r="F35" s="144">
        <v>2200000</v>
      </c>
      <c r="G35" s="144">
        <f>G36+G37+G38+G39+G40+G41</f>
        <v>4400000</v>
      </c>
    </row>
    <row r="36" spans="1:7" ht="12.75" customHeight="1">
      <c r="A36" s="163" t="s">
        <v>225</v>
      </c>
      <c r="B36" s="605" t="s">
        <v>403</v>
      </c>
      <c r="C36" s="219"/>
      <c r="D36" s="678"/>
      <c r="E36" s="132">
        <f>'18-19.m.kp.fejl.tám.bev'!C17</f>
        <v>0</v>
      </c>
      <c r="F36" s="141"/>
      <c r="G36" s="372">
        <f t="shared" si="1"/>
        <v>0</v>
      </c>
    </row>
    <row r="37" spans="1:7" ht="12.75" customHeight="1">
      <c r="A37" s="163" t="s">
        <v>226</v>
      </c>
      <c r="B37" s="779" t="s">
        <v>629</v>
      </c>
      <c r="C37" s="974"/>
      <c r="D37" s="991"/>
      <c r="E37" s="813">
        <f>'18-19.m.kp.fejl.tám.bev'!C35</f>
        <v>2200000</v>
      </c>
      <c r="F37" s="606">
        <v>2200000</v>
      </c>
      <c r="G37" s="372">
        <f t="shared" si="1"/>
        <v>4400000</v>
      </c>
    </row>
    <row r="38" spans="1:7" ht="12.75" customHeight="1">
      <c r="A38" s="163" t="s">
        <v>227</v>
      </c>
      <c r="B38" s="781" t="s">
        <v>406</v>
      </c>
      <c r="C38" s="975"/>
      <c r="D38" s="991"/>
      <c r="E38" s="814"/>
      <c r="F38" s="607"/>
      <c r="G38" s="372">
        <f t="shared" si="1"/>
        <v>0</v>
      </c>
    </row>
    <row r="39" spans="1:7" ht="12.75" customHeight="1">
      <c r="A39" s="163" t="s">
        <v>228</v>
      </c>
      <c r="B39" s="117" t="s">
        <v>407</v>
      </c>
      <c r="C39" s="229">
        <f>'20-21.m.felh bev'!C18</f>
        <v>0</v>
      </c>
      <c r="D39" s="678"/>
      <c r="E39" s="218"/>
      <c r="F39" s="164"/>
      <c r="G39" s="372">
        <f t="shared" si="1"/>
        <v>0</v>
      </c>
    </row>
    <row r="40" spans="1:7" ht="12.75" customHeight="1">
      <c r="A40" s="163" t="s">
        <v>229</v>
      </c>
      <c r="B40" s="781" t="s">
        <v>408</v>
      </c>
      <c r="C40" s="229"/>
      <c r="D40" s="678"/>
      <c r="E40" s="227">
        <f>'22.m kölcsön vissza'!C28</f>
        <v>0</v>
      </c>
      <c r="F40" s="234"/>
      <c r="G40" s="372">
        <f t="shared" si="1"/>
        <v>0</v>
      </c>
    </row>
    <row r="41" spans="1:7" ht="12.75" customHeight="1" thickBot="1">
      <c r="A41" s="163" t="s">
        <v>230</v>
      </c>
      <c r="B41" s="117" t="s">
        <v>409</v>
      </c>
      <c r="C41" s="976">
        <f>'20-21.m.felh bev'!C32</f>
        <v>0</v>
      </c>
      <c r="D41" s="678"/>
      <c r="E41" s="815">
        <f>'20-21.m.felh bev'!E32</f>
        <v>0</v>
      </c>
      <c r="F41" s="639"/>
      <c r="G41" s="372">
        <f>SUM(C41:F41)</f>
        <v>0</v>
      </c>
    </row>
    <row r="42" spans="1:7" s="15" customFormat="1" ht="26.25" customHeight="1" thickBot="1">
      <c r="A42" s="471" t="s">
        <v>231</v>
      </c>
      <c r="B42" s="122" t="s">
        <v>410</v>
      </c>
      <c r="C42" s="765">
        <v>18161000</v>
      </c>
      <c r="D42" s="990">
        <v>0</v>
      </c>
      <c r="E42" s="986">
        <f>E8+E29</f>
        <v>71305481</v>
      </c>
      <c r="F42" s="608">
        <v>4801095</v>
      </c>
      <c r="G42" s="608">
        <f>G8+G29</f>
        <v>89566481</v>
      </c>
    </row>
    <row r="43" spans="1:7" ht="6" customHeight="1" thickBot="1">
      <c r="A43" s="471"/>
      <c r="B43" s="118"/>
      <c r="C43" s="202"/>
      <c r="D43" s="678"/>
      <c r="E43" s="987"/>
      <c r="F43" s="260"/>
      <c r="G43" s="102"/>
    </row>
    <row r="44" spans="1:7" ht="13.5" thickBot="1">
      <c r="A44" s="471" t="s">
        <v>232</v>
      </c>
      <c r="B44" s="119" t="s">
        <v>411</v>
      </c>
      <c r="C44" s="228"/>
      <c r="D44" s="678"/>
      <c r="E44" s="988"/>
      <c r="F44" s="262"/>
      <c r="G44" s="262"/>
    </row>
    <row r="45" spans="1:7" ht="12.75" customHeight="1">
      <c r="A45" s="598" t="s">
        <v>233</v>
      </c>
      <c r="B45" s="242" t="s">
        <v>172</v>
      </c>
      <c r="C45" s="212"/>
      <c r="D45" s="678"/>
      <c r="E45" s="142"/>
      <c r="F45" s="212"/>
      <c r="G45" s="259"/>
    </row>
    <row r="46" spans="1:7" ht="12.75" customHeight="1">
      <c r="A46" s="163" t="s">
        <v>234</v>
      </c>
      <c r="B46" s="527" t="s">
        <v>413</v>
      </c>
      <c r="C46" s="211">
        <v>350575</v>
      </c>
      <c r="D46" s="678"/>
      <c r="E46" s="96">
        <v>5408814</v>
      </c>
      <c r="F46" s="211">
        <v>2</v>
      </c>
      <c r="G46" s="782">
        <f>C46+E46+F46</f>
        <v>5759391</v>
      </c>
    </row>
    <row r="47" spans="1:7" ht="12.75" customHeight="1">
      <c r="A47" s="163" t="s">
        <v>235</v>
      </c>
      <c r="B47" s="527" t="s">
        <v>414</v>
      </c>
      <c r="C47" s="211"/>
      <c r="D47" s="678"/>
      <c r="E47" s="96">
        <v>15000000</v>
      </c>
      <c r="F47" s="211"/>
      <c r="G47" s="782">
        <f>C47+E47+F47</f>
        <v>15000000</v>
      </c>
    </row>
    <row r="48" spans="1:7" ht="12.75" customHeight="1">
      <c r="A48" s="163" t="s">
        <v>236</v>
      </c>
      <c r="B48" s="527" t="s">
        <v>412</v>
      </c>
      <c r="C48" s="211">
        <v>8596205</v>
      </c>
      <c r="D48" s="678">
        <v>200000</v>
      </c>
      <c r="E48" s="96">
        <v>0</v>
      </c>
      <c r="F48" s="211">
        <v>0</v>
      </c>
      <c r="G48" s="782">
        <f>SUM(C48:F48)</f>
        <v>8796205</v>
      </c>
    </row>
    <row r="49" spans="1:7" ht="12.75" customHeight="1">
      <c r="A49" s="163" t="s">
        <v>237</v>
      </c>
      <c r="B49" s="716" t="s">
        <v>604</v>
      </c>
      <c r="C49" s="211"/>
      <c r="D49" s="678"/>
      <c r="E49" s="96">
        <v>67000</v>
      </c>
      <c r="F49" s="211"/>
      <c r="G49" s="782">
        <v>67000</v>
      </c>
    </row>
    <row r="50" spans="1:7" ht="12.75" customHeight="1">
      <c r="A50" s="163" t="s">
        <v>238</v>
      </c>
      <c r="B50" s="717" t="s">
        <v>417</v>
      </c>
      <c r="C50" s="211"/>
      <c r="D50" s="678"/>
      <c r="E50" s="96"/>
      <c r="F50" s="211"/>
      <c r="G50" s="782"/>
    </row>
    <row r="51" spans="1:7" ht="12.75" customHeight="1">
      <c r="A51" s="163" t="s">
        <v>239</v>
      </c>
      <c r="B51" s="718" t="s">
        <v>630</v>
      </c>
      <c r="C51" s="211"/>
      <c r="D51" s="678"/>
      <c r="E51" s="96">
        <f>'32. m. hitel, kötvény'!C10+'32. m. hitel, kötvény'!D10</f>
        <v>0</v>
      </c>
      <c r="F51" s="211">
        <v>85000000</v>
      </c>
      <c r="G51" s="782">
        <f>SUM(C51:F51)</f>
        <v>85000000</v>
      </c>
    </row>
    <row r="52" spans="1:7" ht="12.75" customHeight="1" thickBot="1">
      <c r="A52" s="163" t="s">
        <v>240</v>
      </c>
      <c r="B52" s="786" t="s">
        <v>416</v>
      </c>
      <c r="C52" s="612"/>
      <c r="D52" s="678"/>
      <c r="E52" s="97">
        <f>'32. m. hitel, kötvény'!E10+'32. m. hitel, kötvény'!F10+'32. m. hitel, kötvény'!G10+'32. m. hitel, kötvény'!H10+'32. m. hitel, kötvény'!I10+'32. m. hitel, kötvény'!J10+'32. m. hitel, kötvény'!K10</f>
        <v>0</v>
      </c>
      <c r="F52" s="612"/>
      <c r="G52" s="788">
        <f>SUM(C52:F52)</f>
        <v>0</v>
      </c>
    </row>
    <row r="53" spans="1:7" ht="12.75" customHeight="1" thickBot="1">
      <c r="A53" s="633" t="s">
        <v>243</v>
      </c>
      <c r="B53" s="778" t="s">
        <v>420</v>
      </c>
      <c r="C53" s="964">
        <f>SUM(C45:C52)</f>
        <v>8946780</v>
      </c>
      <c r="D53" s="107">
        <v>200000</v>
      </c>
      <c r="E53" s="811">
        <f>SUM(E45:E52)</f>
        <v>20475814</v>
      </c>
      <c r="F53" s="93">
        <f>SUM(F45:F52)</f>
        <v>85000002</v>
      </c>
      <c r="G53" s="789">
        <f>SUM(G45:G52)</f>
        <v>114622596</v>
      </c>
    </row>
    <row r="54" spans="1:7" ht="29.25" customHeight="1" thickBot="1">
      <c r="A54" s="471" t="s">
        <v>235</v>
      </c>
      <c r="B54" s="783" t="s">
        <v>419</v>
      </c>
      <c r="C54" s="977">
        <f>C42+C53</f>
        <v>27107780</v>
      </c>
      <c r="D54" s="968">
        <v>200000</v>
      </c>
      <c r="E54" s="989">
        <f>E42+E53</f>
        <v>91781295</v>
      </c>
      <c r="F54" s="784">
        <f>F42+F53</f>
        <v>89801097</v>
      </c>
      <c r="G54" s="785">
        <v>208890172</v>
      </c>
    </row>
    <row r="55" spans="1:7" ht="27" customHeight="1"/>
    <row r="56" spans="1:7" ht="38.25" customHeight="1">
      <c r="A56" s="33"/>
      <c r="B56" s="320"/>
      <c r="C56" s="26"/>
      <c r="D56" s="26"/>
      <c r="E56" s="26"/>
      <c r="F56" s="26"/>
      <c r="G56" s="26"/>
    </row>
    <row r="57" spans="1:7" ht="17.25" customHeight="1"/>
    <row r="58" spans="1:7" ht="18.75" customHeight="1"/>
    <row r="62" spans="1:7" ht="16.5" customHeight="1"/>
    <row r="63" spans="1:7" ht="22.5" customHeight="1"/>
    <row r="64" spans="1:7" ht="17.25" customHeight="1"/>
  </sheetData>
  <mergeCells count="7">
    <mergeCell ref="A1:F1"/>
    <mergeCell ref="C5:C6"/>
    <mergeCell ref="E5:E6"/>
    <mergeCell ref="F5:F6"/>
    <mergeCell ref="B3:G3"/>
    <mergeCell ref="G5:G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topLeftCell="A13" workbookViewId="0">
      <selection activeCell="A30" sqref="A30:F30"/>
    </sheetView>
  </sheetViews>
  <sheetFormatPr defaultRowHeight="12.75"/>
  <cols>
    <col min="1" max="1" width="4" customWidth="1"/>
    <col min="2" max="2" width="39.7109375" customWidth="1"/>
    <col min="3" max="3" width="12.7109375" customWidth="1"/>
    <col min="4" max="5" width="13" customWidth="1"/>
    <col min="6" max="6" width="12.140625" customWidth="1"/>
  </cols>
  <sheetData>
    <row r="1" spans="1:6">
      <c r="A1" s="1052" t="s">
        <v>623</v>
      </c>
      <c r="B1" s="1052"/>
      <c r="C1" s="1052"/>
      <c r="D1" s="1052"/>
      <c r="E1" s="1052"/>
      <c r="F1" s="1052"/>
    </row>
    <row r="2" spans="1:6" ht="9.75" customHeight="1">
      <c r="B2" s="1"/>
      <c r="C2" s="1"/>
      <c r="D2" s="17"/>
      <c r="E2" s="17"/>
      <c r="F2" s="263" t="s">
        <v>19</v>
      </c>
    </row>
    <row r="3" spans="1:6" ht="15.75">
      <c r="B3" s="1073" t="s">
        <v>20</v>
      </c>
      <c r="C3" s="1073"/>
      <c r="D3" s="1073"/>
      <c r="E3" s="1073"/>
      <c r="F3" s="1073"/>
    </row>
    <row r="4" spans="1:6" ht="13.5" thickBot="1">
      <c r="B4" s="1"/>
      <c r="C4" s="1"/>
      <c r="D4" s="1"/>
      <c r="E4" s="1"/>
      <c r="F4" s="19" t="s">
        <v>572</v>
      </c>
    </row>
    <row r="5" spans="1:6" ht="41.25" customHeight="1" thickBot="1">
      <c r="A5" s="340" t="s">
        <v>192</v>
      </c>
      <c r="B5" s="268" t="s">
        <v>18</v>
      </c>
      <c r="C5" s="341"/>
      <c r="D5" s="358" t="s">
        <v>554</v>
      </c>
      <c r="E5" s="341" t="s">
        <v>17</v>
      </c>
      <c r="F5" s="387" t="s">
        <v>269</v>
      </c>
    </row>
    <row r="6" spans="1:6">
      <c r="A6" s="349" t="s">
        <v>193</v>
      </c>
      <c r="B6" s="328" t="s">
        <v>194</v>
      </c>
      <c r="C6" s="325"/>
      <c r="D6" s="326" t="s">
        <v>196</v>
      </c>
      <c r="E6" s="325" t="s">
        <v>195</v>
      </c>
      <c r="F6" s="317" t="s">
        <v>241</v>
      </c>
    </row>
    <row r="7" spans="1:6">
      <c r="A7" s="321" t="s">
        <v>198</v>
      </c>
      <c r="B7" s="117" t="s">
        <v>367</v>
      </c>
      <c r="C7" s="693"/>
      <c r="D7" s="908"/>
      <c r="E7" s="693"/>
      <c r="F7" s="614">
        <f>SUM(C7:E7)</f>
        <v>0</v>
      </c>
    </row>
    <row r="8" spans="1:6">
      <c r="A8" s="321" t="s">
        <v>199</v>
      </c>
      <c r="B8" s="117" t="s">
        <v>368</v>
      </c>
      <c r="C8" s="693"/>
      <c r="D8" s="908"/>
      <c r="E8" s="693"/>
      <c r="F8" s="614">
        <f>SUM(C8:E8)</f>
        <v>0</v>
      </c>
    </row>
    <row r="9" spans="1:6" ht="13.5" thickBot="1">
      <c r="A9" s="370" t="s">
        <v>200</v>
      </c>
      <c r="B9" s="239" t="s">
        <v>369</v>
      </c>
      <c r="C9" s="693"/>
      <c r="D9" s="908"/>
      <c r="E9" s="693">
        <v>67000</v>
      </c>
      <c r="F9" s="614">
        <f>SUM(C9:E9)</f>
        <v>67000</v>
      </c>
    </row>
    <row r="10" spans="1:6" ht="13.5" thickBot="1">
      <c r="A10" s="344" t="s">
        <v>201</v>
      </c>
      <c r="B10" s="364" t="s">
        <v>21</v>
      </c>
      <c r="C10" s="104">
        <f>SUM(C7:C9)</f>
        <v>0</v>
      </c>
      <c r="D10" s="388">
        <f>SUM(D7:D9)</f>
        <v>0</v>
      </c>
      <c r="E10" s="140">
        <f>SUM(E7:E9)</f>
        <v>67000</v>
      </c>
      <c r="F10" s="579">
        <f>SUM(F7:F9)</f>
        <v>67000</v>
      </c>
    </row>
    <row r="11" spans="1:6" ht="5.25" customHeight="1">
      <c r="B11" s="39"/>
      <c r="C11" s="264"/>
      <c r="D11" s="39"/>
      <c r="E11" s="39"/>
      <c r="F11" s="39"/>
    </row>
    <row r="12" spans="1:6" ht="15">
      <c r="B12" s="39"/>
      <c r="C12" s="32"/>
      <c r="D12" s="16"/>
      <c r="E12" s="16"/>
      <c r="F12" s="16"/>
    </row>
    <row r="13" spans="1:6">
      <c r="A13" s="1052" t="s">
        <v>667</v>
      </c>
      <c r="B13" s="1052"/>
      <c r="C13" s="1052"/>
      <c r="D13" s="1052"/>
      <c r="E13" s="1052"/>
      <c r="F13" s="1052"/>
    </row>
    <row r="14" spans="1:6">
      <c r="A14" s="334"/>
      <c r="B14" s="334"/>
      <c r="C14" s="334"/>
      <c r="D14" s="334"/>
      <c r="E14" s="334"/>
      <c r="F14" s="334"/>
    </row>
    <row r="15" spans="1:6" ht="15.75">
      <c r="A15" s="1073" t="s">
        <v>377</v>
      </c>
      <c r="B15" s="1074"/>
      <c r="C15" s="1074"/>
      <c r="D15" s="1074"/>
      <c r="E15" s="184"/>
      <c r="F15" s="184"/>
    </row>
    <row r="16" spans="1:6" ht="15.75" thickBot="1">
      <c r="B16" s="39"/>
      <c r="C16" s="114" t="s">
        <v>553</v>
      </c>
      <c r="D16" s="184"/>
      <c r="E16" s="184"/>
      <c r="F16" s="184"/>
    </row>
    <row r="17" spans="1:6" s="14" customFormat="1" ht="15.75">
      <c r="A17" s="1063" t="s">
        <v>192</v>
      </c>
      <c r="B17" s="392" t="s">
        <v>18</v>
      </c>
      <c r="C17" s="393" t="s">
        <v>17</v>
      </c>
      <c r="D17" s="39"/>
      <c r="E17" s="39"/>
      <c r="F17" s="39"/>
    </row>
    <row r="18" spans="1:6" s="14" customFormat="1" ht="21.75" customHeight="1" thickBot="1">
      <c r="A18" s="1080"/>
      <c r="B18" s="182"/>
      <c r="C18" s="394" t="s">
        <v>22</v>
      </c>
      <c r="D18" s="39"/>
      <c r="E18" s="39"/>
      <c r="F18" s="39"/>
    </row>
    <row r="19" spans="1:6" s="14" customFormat="1">
      <c r="A19" s="335" t="s">
        <v>193</v>
      </c>
      <c r="B19" s="328" t="s">
        <v>194</v>
      </c>
      <c r="C19" s="327" t="s">
        <v>195</v>
      </c>
      <c r="D19" s="39"/>
      <c r="E19" s="39"/>
      <c r="F19" s="39"/>
    </row>
    <row r="20" spans="1:6">
      <c r="A20" s="322" t="s">
        <v>197</v>
      </c>
      <c r="B20" s="30" t="s">
        <v>378</v>
      </c>
      <c r="C20" s="100"/>
      <c r="D20" s="32"/>
      <c r="E20" s="32"/>
      <c r="F20" s="32"/>
    </row>
    <row r="21" spans="1:6">
      <c r="A21" s="321" t="s">
        <v>198</v>
      </c>
      <c r="B21" s="30" t="s">
        <v>379</v>
      </c>
      <c r="C21" s="100">
        <v>24966</v>
      </c>
      <c r="D21" s="32"/>
      <c r="E21" s="32"/>
      <c r="F21" s="32"/>
    </row>
    <row r="22" spans="1:6" ht="13.5" customHeight="1">
      <c r="A22" s="321" t="s">
        <v>199</v>
      </c>
      <c r="B22" s="6" t="s">
        <v>380</v>
      </c>
      <c r="C22" s="100"/>
      <c r="D22" s="32"/>
      <c r="E22" s="32"/>
      <c r="F22" s="32"/>
    </row>
    <row r="23" spans="1:6" ht="25.5">
      <c r="A23" s="361" t="s">
        <v>200</v>
      </c>
      <c r="B23" s="265" t="s">
        <v>381</v>
      </c>
      <c r="C23" s="98">
        <v>24000000</v>
      </c>
      <c r="D23" s="32"/>
      <c r="E23" s="32"/>
      <c r="F23" s="32"/>
    </row>
    <row r="24" spans="1:6" ht="25.5">
      <c r="A24" s="361" t="s">
        <v>201</v>
      </c>
      <c r="B24" s="265" t="s">
        <v>382</v>
      </c>
      <c r="C24" s="98"/>
      <c r="D24" s="266"/>
      <c r="E24" s="266"/>
      <c r="F24" s="266"/>
    </row>
    <row r="25" spans="1:6" ht="13.5" thickBot="1">
      <c r="A25" s="389" t="s">
        <v>202</v>
      </c>
      <c r="B25" s="265" t="s">
        <v>383</v>
      </c>
      <c r="C25" s="102">
        <v>570000</v>
      </c>
      <c r="D25" s="266"/>
      <c r="E25" s="266"/>
      <c r="F25" s="266"/>
    </row>
    <row r="26" spans="1:6" ht="13.5" thickBot="1">
      <c r="A26" s="344" t="s">
        <v>203</v>
      </c>
      <c r="B26" s="773" t="s">
        <v>384</v>
      </c>
      <c r="C26" s="395">
        <f>SUM(C20:C25)</f>
        <v>24594966</v>
      </c>
      <c r="D26" s="266"/>
      <c r="E26" s="266"/>
      <c r="F26" s="266"/>
    </row>
    <row r="27" spans="1:6" ht="13.5" thickBot="1">
      <c r="A27" s="443" t="s">
        <v>204</v>
      </c>
      <c r="B27" s="816" t="s">
        <v>385</v>
      </c>
      <c r="C27" s="395">
        <v>947000</v>
      </c>
      <c r="D27" s="32"/>
      <c r="E27" s="32"/>
      <c r="F27" s="32"/>
    </row>
    <row r="28" spans="1:6" ht="13.5" thickBot="1">
      <c r="A28" s="344" t="s">
        <v>205</v>
      </c>
      <c r="B28" s="817" t="s">
        <v>386</v>
      </c>
      <c r="C28" s="818">
        <v>0</v>
      </c>
      <c r="D28" s="32"/>
      <c r="E28" s="32"/>
      <c r="F28" s="32"/>
    </row>
    <row r="29" spans="1:6">
      <c r="B29" s="269"/>
      <c r="C29" s="32"/>
      <c r="D29" s="32"/>
      <c r="E29" s="32"/>
      <c r="F29" s="32"/>
    </row>
    <row r="30" spans="1:6">
      <c r="A30" s="1052" t="s">
        <v>668</v>
      </c>
      <c r="B30" s="1052"/>
      <c r="C30" s="1052"/>
      <c r="D30" s="1052"/>
      <c r="E30" s="1052"/>
      <c r="F30" s="1052"/>
    </row>
    <row r="31" spans="1:6">
      <c r="A31" s="334"/>
      <c r="B31" s="334"/>
      <c r="C31" s="334"/>
      <c r="D31" s="334"/>
      <c r="E31" s="334"/>
      <c r="F31" s="334"/>
    </row>
    <row r="32" spans="1:6" ht="15.75">
      <c r="A32" s="1073" t="s">
        <v>376</v>
      </c>
      <c r="B32" s="1074"/>
      <c r="C32" s="1074"/>
      <c r="D32" s="1074"/>
      <c r="E32" s="1"/>
      <c r="F32" s="1"/>
    </row>
    <row r="33" spans="1:6" ht="13.5" customHeight="1">
      <c r="B33" s="39"/>
      <c r="C33" s="32"/>
      <c r="D33" s="184"/>
      <c r="E33" s="184"/>
      <c r="F33" s="184"/>
    </row>
    <row r="34" spans="1:6" ht="15.75" customHeight="1" thickBot="1">
      <c r="B34" s="39"/>
      <c r="C34" s="114" t="s">
        <v>553</v>
      </c>
      <c r="D34" s="184"/>
      <c r="E34" s="184"/>
      <c r="F34" s="184"/>
    </row>
    <row r="35" spans="1:6" ht="30.75" customHeight="1" thickBot="1">
      <c r="A35" s="340" t="s">
        <v>192</v>
      </c>
      <c r="B35" s="336" t="s">
        <v>18</v>
      </c>
      <c r="C35" s="391" t="s">
        <v>14</v>
      </c>
      <c r="D35" s="184"/>
      <c r="E35" s="675"/>
      <c r="F35" s="184"/>
    </row>
    <row r="36" spans="1:6" ht="12" customHeight="1" thickBot="1">
      <c r="A36" s="390" t="s">
        <v>193</v>
      </c>
      <c r="B36" s="328" t="s">
        <v>194</v>
      </c>
      <c r="C36" s="327" t="s">
        <v>195</v>
      </c>
      <c r="D36" s="184"/>
      <c r="E36" s="184"/>
      <c r="F36" s="184"/>
    </row>
    <row r="37" spans="1:6">
      <c r="A37" s="361" t="s">
        <v>200</v>
      </c>
      <c r="B37" s="30" t="s">
        <v>388</v>
      </c>
      <c r="C37" s="100">
        <v>1500000</v>
      </c>
      <c r="D37" s="32"/>
      <c r="E37" s="32"/>
      <c r="F37" s="32"/>
    </row>
    <row r="38" spans="1:6">
      <c r="A38" s="361" t="s">
        <v>201</v>
      </c>
      <c r="B38" s="6" t="s">
        <v>389</v>
      </c>
      <c r="C38" s="98">
        <v>0</v>
      </c>
      <c r="D38" s="32"/>
      <c r="E38" s="32"/>
      <c r="F38" s="32"/>
    </row>
    <row r="39" spans="1:6" ht="13.5" thickBot="1">
      <c r="A39" s="389" t="s">
        <v>202</v>
      </c>
      <c r="B39" s="267" t="s">
        <v>390</v>
      </c>
      <c r="C39" s="99">
        <v>0</v>
      </c>
      <c r="D39" s="32"/>
      <c r="E39" s="32"/>
      <c r="F39" s="32"/>
    </row>
    <row r="40" spans="1:6" ht="13.5" thickBot="1">
      <c r="A40" s="344" t="s">
        <v>203</v>
      </c>
      <c r="B40" s="774" t="s">
        <v>387</v>
      </c>
      <c r="C40" s="365">
        <f>SUM(C37:C39)</f>
        <v>1500000</v>
      </c>
      <c r="D40" s="266"/>
      <c r="E40" s="266"/>
      <c r="F40" s="266"/>
    </row>
    <row r="41" spans="1:6">
      <c r="B41" s="1"/>
      <c r="C41" s="1"/>
      <c r="D41" s="32"/>
      <c r="E41" s="32"/>
      <c r="F41" s="32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8"/>
  <sheetViews>
    <sheetView zoomScale="120" zoomScaleNormal="120" workbookViewId="0">
      <selection activeCell="A61" sqref="A61:C61"/>
    </sheetView>
  </sheetViews>
  <sheetFormatPr defaultRowHeight="12.75"/>
  <cols>
    <col min="1" max="1" width="5.42578125" customWidth="1"/>
    <col min="2" max="2" width="59" customWidth="1"/>
    <col min="3" max="3" width="18" customWidth="1"/>
    <col min="4" max="4" width="9.5703125" bestFit="1" customWidth="1"/>
  </cols>
  <sheetData>
    <row r="1" spans="1:5">
      <c r="A1" s="334"/>
      <c r="B1" s="1034" t="s">
        <v>669</v>
      </c>
      <c r="C1" s="334"/>
      <c r="D1" s="334"/>
      <c r="E1" s="334"/>
    </row>
    <row r="2" spans="1:5" ht="8.25" customHeight="1">
      <c r="B2" s="1"/>
      <c r="C2" s="36"/>
    </row>
    <row r="3" spans="1:5" ht="15.75">
      <c r="B3" s="1073" t="s">
        <v>421</v>
      </c>
      <c r="C3" s="1073"/>
    </row>
    <row r="4" spans="1:5" ht="7.5" customHeight="1">
      <c r="B4" s="37"/>
      <c r="C4" s="37"/>
    </row>
    <row r="5" spans="1:5" ht="13.5" thickBot="1">
      <c r="B5" s="1"/>
      <c r="C5" s="38" t="s">
        <v>572</v>
      </c>
    </row>
    <row r="6" spans="1:5" ht="27" customHeight="1" thickBot="1">
      <c r="A6" s="340" t="s">
        <v>192</v>
      </c>
      <c r="B6" s="886" t="s">
        <v>23</v>
      </c>
      <c r="C6" s="397" t="s">
        <v>14</v>
      </c>
    </row>
    <row r="7" spans="1:5" ht="12.75" customHeight="1" thickBot="1">
      <c r="A7" s="390" t="s">
        <v>193</v>
      </c>
      <c r="B7" s="347" t="s">
        <v>194</v>
      </c>
      <c r="C7" s="347" t="s">
        <v>195</v>
      </c>
    </row>
    <row r="8" spans="1:5" ht="12.75" customHeight="1">
      <c r="A8" s="591" t="s">
        <v>197</v>
      </c>
      <c r="B8" s="887" t="s">
        <v>533</v>
      </c>
      <c r="C8" s="925">
        <f>C10+C15+C17+C18</f>
        <v>11238907</v>
      </c>
    </row>
    <row r="9" spans="1:5" ht="12.75" customHeight="1">
      <c r="A9" s="590" t="s">
        <v>198</v>
      </c>
      <c r="B9" s="884" t="s">
        <v>300</v>
      </c>
      <c r="C9" s="707"/>
    </row>
    <row r="10" spans="1:5" ht="12.75" customHeight="1">
      <c r="A10" s="590" t="s">
        <v>199</v>
      </c>
      <c r="B10" s="884" t="s">
        <v>299</v>
      </c>
      <c r="C10" s="707">
        <v>6233807</v>
      </c>
    </row>
    <row r="11" spans="1:5" ht="12.75" customHeight="1">
      <c r="A11" s="590" t="s">
        <v>200</v>
      </c>
      <c r="B11" s="884" t="s">
        <v>301</v>
      </c>
      <c r="C11" s="707">
        <v>2303590</v>
      </c>
    </row>
    <row r="12" spans="1:5" ht="12.75" customHeight="1">
      <c r="A12" s="590" t="s">
        <v>201</v>
      </c>
      <c r="B12" s="884" t="s">
        <v>302</v>
      </c>
      <c r="C12" s="707">
        <v>2272000</v>
      </c>
    </row>
    <row r="13" spans="1:5" ht="12.75" customHeight="1">
      <c r="A13" s="590" t="s">
        <v>202</v>
      </c>
      <c r="B13" s="884" t="s">
        <v>303</v>
      </c>
      <c r="C13" s="707">
        <v>609477</v>
      </c>
    </row>
    <row r="14" spans="1:5" ht="12.75" customHeight="1">
      <c r="A14" s="590" t="s">
        <v>203</v>
      </c>
      <c r="B14" s="884" t="s">
        <v>304</v>
      </c>
      <c r="C14" s="707">
        <v>1048740</v>
      </c>
    </row>
    <row r="15" spans="1:5" ht="12.75" customHeight="1">
      <c r="A15" s="590" t="s">
        <v>204</v>
      </c>
      <c r="B15" s="884" t="s">
        <v>479</v>
      </c>
      <c r="C15" s="707">
        <v>5000000</v>
      </c>
    </row>
    <row r="16" spans="1:5" ht="12.75" customHeight="1">
      <c r="A16" s="590" t="s">
        <v>205</v>
      </c>
      <c r="B16" s="884" t="s">
        <v>574</v>
      </c>
      <c r="C16" s="707">
        <v>0</v>
      </c>
    </row>
    <row r="17" spans="1:4" ht="12.75" customHeight="1">
      <c r="A17" s="590" t="s">
        <v>206</v>
      </c>
      <c r="B17" s="884" t="s">
        <v>575</v>
      </c>
      <c r="C17" s="707"/>
    </row>
    <row r="18" spans="1:4" ht="12.75" customHeight="1">
      <c r="A18" s="590" t="s">
        <v>208</v>
      </c>
      <c r="B18" s="884" t="s">
        <v>532</v>
      </c>
      <c r="C18" s="926">
        <v>5100</v>
      </c>
      <c r="D18" s="75"/>
    </row>
    <row r="19" spans="1:4" ht="12.75" customHeight="1">
      <c r="A19" s="590">
        <v>13</v>
      </c>
      <c r="B19" s="942" t="s">
        <v>588</v>
      </c>
      <c r="C19" s="926">
        <v>0</v>
      </c>
      <c r="D19" s="75"/>
    </row>
    <row r="20" spans="1:4" ht="12.75" customHeight="1">
      <c r="A20" s="590">
        <v>14</v>
      </c>
      <c r="B20" s="942" t="s">
        <v>576</v>
      </c>
      <c r="C20" s="926">
        <v>-6248129</v>
      </c>
      <c r="D20" s="75"/>
    </row>
    <row r="21" spans="1:4" ht="12.75" customHeight="1">
      <c r="A21" s="590">
        <v>15</v>
      </c>
      <c r="B21" s="942" t="s">
        <v>589</v>
      </c>
      <c r="C21" s="926">
        <v>4990778</v>
      </c>
      <c r="D21" s="75"/>
    </row>
    <row r="22" spans="1:4" ht="12.75" customHeight="1">
      <c r="A22" s="590">
        <v>16</v>
      </c>
      <c r="B22" s="942" t="s">
        <v>590</v>
      </c>
      <c r="C22" s="926">
        <v>292600</v>
      </c>
      <c r="D22" s="75"/>
    </row>
    <row r="23" spans="1:4" ht="12.75" customHeight="1">
      <c r="A23" s="590">
        <v>17</v>
      </c>
      <c r="B23" s="942" t="s">
        <v>591</v>
      </c>
      <c r="C23" s="926">
        <v>5283378</v>
      </c>
      <c r="D23" s="75"/>
    </row>
    <row r="24" spans="1:4" ht="17.25" customHeight="1">
      <c r="A24" s="590">
        <v>18</v>
      </c>
      <c r="B24" s="888" t="s">
        <v>494</v>
      </c>
      <c r="C24" s="711"/>
    </row>
    <row r="25" spans="1:4" ht="12.75" customHeight="1">
      <c r="A25" s="590">
        <v>19</v>
      </c>
      <c r="B25" s="889" t="s">
        <v>305</v>
      </c>
      <c r="C25" s="707"/>
    </row>
    <row r="26" spans="1:4" ht="12.75" customHeight="1">
      <c r="A26" s="590">
        <v>20</v>
      </c>
      <c r="B26" s="890" t="s">
        <v>306</v>
      </c>
      <c r="C26" s="707"/>
    </row>
    <row r="27" spans="1:4" ht="12.75" customHeight="1">
      <c r="A27" s="590">
        <v>21</v>
      </c>
      <c r="B27" s="889" t="s">
        <v>307</v>
      </c>
      <c r="C27" s="707"/>
    </row>
    <row r="28" spans="1:4" ht="12.75" customHeight="1">
      <c r="A28" s="590">
        <v>22</v>
      </c>
      <c r="B28" s="889" t="s">
        <v>480</v>
      </c>
      <c r="C28" s="707"/>
    </row>
    <row r="29" spans="1:4" ht="12.75" customHeight="1">
      <c r="A29" s="590">
        <v>23</v>
      </c>
      <c r="B29" s="890" t="s">
        <v>308</v>
      </c>
      <c r="C29" s="707"/>
    </row>
    <row r="30" spans="1:4" ht="12.75" customHeight="1">
      <c r="A30" s="590">
        <v>24</v>
      </c>
      <c r="B30" s="884" t="s">
        <v>309</v>
      </c>
      <c r="C30" s="707"/>
    </row>
    <row r="31" spans="1:4" ht="12.75" customHeight="1">
      <c r="A31" s="590">
        <v>25</v>
      </c>
      <c r="B31" s="884" t="s">
        <v>310</v>
      </c>
      <c r="C31" s="707"/>
      <c r="D31" s="75"/>
    </row>
    <row r="32" spans="1:4" ht="25.5" customHeight="1">
      <c r="A32" s="590">
        <v>26</v>
      </c>
      <c r="B32" s="891" t="s">
        <v>495</v>
      </c>
      <c r="C32" s="926">
        <f>C33+C38+C47+C48+C49+C50</f>
        <v>9603242</v>
      </c>
    </row>
    <row r="33" spans="1:4" ht="12.75" customHeight="1">
      <c r="A33" s="590">
        <v>27</v>
      </c>
      <c r="B33" s="884" t="s">
        <v>311</v>
      </c>
      <c r="C33" s="707">
        <v>1633000</v>
      </c>
    </row>
    <row r="34" spans="1:4" ht="12.75" customHeight="1">
      <c r="A34" s="590">
        <v>28</v>
      </c>
      <c r="B34" s="884" t="s">
        <v>484</v>
      </c>
      <c r="C34" s="707"/>
    </row>
    <row r="35" spans="1:4" ht="12.75" customHeight="1">
      <c r="A35" s="590">
        <v>29</v>
      </c>
      <c r="B35" s="884" t="s">
        <v>485</v>
      </c>
      <c r="C35" s="707"/>
    </row>
    <row r="36" spans="1:4" ht="12.75" customHeight="1">
      <c r="A36" s="590">
        <v>30</v>
      </c>
      <c r="B36" s="884" t="s">
        <v>486</v>
      </c>
      <c r="C36" s="707"/>
    </row>
    <row r="37" spans="1:4" ht="12.75" customHeight="1">
      <c r="A37" s="590">
        <v>31</v>
      </c>
      <c r="B37" s="884" t="s">
        <v>487</v>
      </c>
      <c r="C37" s="707"/>
    </row>
    <row r="38" spans="1:4" ht="12.75" customHeight="1">
      <c r="A38" s="590">
        <v>32</v>
      </c>
      <c r="B38" s="884" t="s">
        <v>312</v>
      </c>
      <c r="C38" s="707">
        <v>3875200</v>
      </c>
    </row>
    <row r="39" spans="1:4" ht="12.75" customHeight="1">
      <c r="A39" s="590">
        <v>33</v>
      </c>
      <c r="B39" s="884" t="s">
        <v>481</v>
      </c>
      <c r="C39" s="707"/>
    </row>
    <row r="40" spans="1:4" ht="12.75" customHeight="1">
      <c r="A40" s="590">
        <v>34</v>
      </c>
      <c r="B40" s="884" t="s">
        <v>482</v>
      </c>
      <c r="C40" s="707"/>
    </row>
    <row r="41" spans="1:4" ht="12.75" customHeight="1">
      <c r="A41" s="590">
        <v>35</v>
      </c>
      <c r="B41" s="884" t="s">
        <v>490</v>
      </c>
      <c r="C41" s="707"/>
    </row>
    <row r="42" spans="1:4" ht="12.75" customHeight="1">
      <c r="A42" s="590">
        <v>36</v>
      </c>
      <c r="B42" s="884" t="s">
        <v>492</v>
      </c>
      <c r="C42" s="707"/>
    </row>
    <row r="43" spans="1:4" ht="12.75" customHeight="1">
      <c r="A43" s="590">
        <v>37</v>
      </c>
      <c r="B43" s="884" t="s">
        <v>491</v>
      </c>
      <c r="C43" s="707"/>
    </row>
    <row r="44" spans="1:4" ht="12.75" customHeight="1">
      <c r="A44" s="590">
        <v>38</v>
      </c>
      <c r="B44" s="884" t="s">
        <v>483</v>
      </c>
      <c r="C44" s="707"/>
      <c r="D44" s="75"/>
    </row>
    <row r="45" spans="1:4" ht="24" customHeight="1">
      <c r="A45" s="590">
        <v>39</v>
      </c>
      <c r="B45" s="885" t="s">
        <v>488</v>
      </c>
      <c r="C45" s="707"/>
      <c r="D45" s="75"/>
    </row>
    <row r="46" spans="1:4" ht="24" customHeight="1">
      <c r="A46" s="590">
        <v>40</v>
      </c>
      <c r="B46" s="885" t="s">
        <v>489</v>
      </c>
      <c r="C46" s="707"/>
      <c r="D46" s="75"/>
    </row>
    <row r="47" spans="1:4" ht="13.5" customHeight="1">
      <c r="A47" s="590">
        <v>41</v>
      </c>
      <c r="B47" s="885" t="s">
        <v>493</v>
      </c>
      <c r="C47" s="707">
        <v>2052000</v>
      </c>
      <c r="D47" s="75"/>
    </row>
    <row r="48" spans="1:4" ht="12.75" customHeight="1">
      <c r="A48" s="590">
        <v>42</v>
      </c>
      <c r="B48" s="918" t="s">
        <v>498</v>
      </c>
      <c r="C48" s="711">
        <v>2043042</v>
      </c>
      <c r="D48" s="75"/>
    </row>
    <row r="49" spans="1:4" ht="12.75" customHeight="1">
      <c r="A49" s="590">
        <v>43</v>
      </c>
      <c r="B49" s="918" t="s">
        <v>544</v>
      </c>
      <c r="C49" s="711">
        <v>0</v>
      </c>
      <c r="D49" s="75"/>
    </row>
    <row r="50" spans="1:4" ht="12.75" customHeight="1">
      <c r="A50" s="590">
        <v>44</v>
      </c>
      <c r="B50" s="909" t="s">
        <v>577</v>
      </c>
      <c r="C50" s="711"/>
    </row>
    <row r="51" spans="1:4" ht="12.75" customHeight="1">
      <c r="A51" s="590">
        <v>45</v>
      </c>
      <c r="B51" s="892" t="s">
        <v>314</v>
      </c>
      <c r="C51" s="926">
        <v>1800000</v>
      </c>
    </row>
    <row r="52" spans="1:4" ht="12.75" customHeight="1">
      <c r="A52" s="590">
        <v>46</v>
      </c>
      <c r="B52" s="915" t="s">
        <v>315</v>
      </c>
      <c r="C52" s="916">
        <v>1800000</v>
      </c>
    </row>
    <row r="53" spans="1:4" ht="12.75" customHeight="1" thickBot="1">
      <c r="A53" s="590">
        <v>47</v>
      </c>
      <c r="B53" s="909" t="s">
        <v>316</v>
      </c>
      <c r="C53" s="711"/>
    </row>
    <row r="54" spans="1:4" ht="12.75" customHeight="1" thickBot="1">
      <c r="A54" s="398">
        <v>48</v>
      </c>
      <c r="B54" s="893" t="s">
        <v>313</v>
      </c>
      <c r="C54" s="712">
        <v>16686620</v>
      </c>
      <c r="D54" s="75"/>
    </row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>
      <c r="A61" s="1052" t="s">
        <v>670</v>
      </c>
      <c r="B61" s="1052"/>
      <c r="C61" s="1052"/>
    </row>
    <row r="62" spans="1:4" ht="12.75" customHeight="1">
      <c r="B62" s="1073" t="s">
        <v>426</v>
      </c>
      <c r="C62" s="1073"/>
    </row>
    <row r="63" spans="1:4" ht="12.75" customHeight="1" thickBot="1">
      <c r="B63" s="1"/>
      <c r="C63" s="38" t="s">
        <v>572</v>
      </c>
    </row>
    <row r="64" spans="1:4" ht="21.75" customHeight="1" thickBot="1">
      <c r="A64" s="396" t="s">
        <v>192</v>
      </c>
      <c r="B64" s="687" t="s">
        <v>23</v>
      </c>
      <c r="C64" s="688" t="s">
        <v>14</v>
      </c>
    </row>
    <row r="65" spans="1:3" s="800" customFormat="1" ht="12.75" customHeight="1" thickBot="1">
      <c r="A65" s="390" t="s">
        <v>193</v>
      </c>
      <c r="B65" s="798" t="s">
        <v>194</v>
      </c>
      <c r="C65" s="799" t="s">
        <v>195</v>
      </c>
    </row>
    <row r="66" spans="1:3" ht="14.25" customHeight="1">
      <c r="A66" s="689" t="s">
        <v>197</v>
      </c>
      <c r="B66" s="794"/>
      <c r="C66" s="413"/>
    </row>
    <row r="67" spans="1:3" ht="12.75" customHeight="1">
      <c r="A67" s="690" t="s">
        <v>198</v>
      </c>
      <c r="B67" s="709"/>
      <c r="C67" s="532"/>
    </row>
    <row r="68" spans="1:3" ht="12.75" customHeight="1">
      <c r="A68" s="690" t="s">
        <v>199</v>
      </c>
      <c r="B68" s="708"/>
      <c r="C68" s="707"/>
    </row>
    <row r="69" spans="1:3" ht="12.75" customHeight="1">
      <c r="A69" s="692" t="s">
        <v>200</v>
      </c>
      <c r="B69" s="710"/>
      <c r="C69" s="707"/>
    </row>
    <row r="70" spans="1:3" ht="12.75" customHeight="1">
      <c r="A70" s="692" t="s">
        <v>201</v>
      </c>
      <c r="B70" s="710"/>
      <c r="C70" s="707"/>
    </row>
    <row r="71" spans="1:3" ht="12.75" customHeight="1">
      <c r="A71" s="692" t="s">
        <v>202</v>
      </c>
      <c r="B71" s="710"/>
      <c r="C71" s="711"/>
    </row>
    <row r="72" spans="1:3" ht="12.75" customHeight="1">
      <c r="A72" s="692" t="s">
        <v>203</v>
      </c>
      <c r="B72" s="710"/>
      <c r="C72" s="707"/>
    </row>
    <row r="73" spans="1:3" ht="12.75" customHeight="1" thickBot="1">
      <c r="A73" s="691" t="s">
        <v>204</v>
      </c>
      <c r="B73" s="795"/>
      <c r="C73" s="797"/>
    </row>
    <row r="74" spans="1:3" ht="12.75" customHeight="1" thickBot="1">
      <c r="A74" s="373" t="s">
        <v>205</v>
      </c>
      <c r="B74" s="796" t="s">
        <v>427</v>
      </c>
      <c r="C74" s="140">
        <f>SUM(C68:C73)</f>
        <v>0</v>
      </c>
    </row>
    <row r="75" spans="1:3" ht="12.75" customHeight="1"/>
    <row r="76" spans="1:3" ht="12.75" customHeight="1"/>
    <row r="77" spans="1:3" ht="12.75" customHeight="1"/>
    <row r="78" spans="1:3" ht="12.75" customHeight="1">
      <c r="C78" s="75"/>
    </row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/>
    <row r="87" spans="2:5" ht="12.75" customHeight="1">
      <c r="B87" s="1"/>
      <c r="C87" s="1"/>
    </row>
    <row r="88" spans="2:5" ht="12.75" customHeight="1">
      <c r="B88" s="1"/>
      <c r="C88" s="1"/>
    </row>
    <row r="89" spans="2:5" ht="12.75" customHeight="1">
      <c r="B89" s="1"/>
      <c r="C89" s="1"/>
    </row>
    <row r="90" spans="2:5">
      <c r="B90" s="1"/>
      <c r="C90" s="1"/>
      <c r="D90" s="334"/>
      <c r="E90" s="334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9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  <c r="D135" s="423"/>
      <c r="E135" s="423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 ht="12.75" customHeight="1">
      <c r="B146" s="1"/>
      <c r="C146" s="1"/>
    </row>
    <row r="147" spans="2:4">
      <c r="B147" s="1"/>
      <c r="C147" s="1"/>
    </row>
    <row r="148" spans="2:4">
      <c r="B148" s="1"/>
      <c r="C148" s="1"/>
      <c r="D148" s="75"/>
    </row>
    <row r="149" spans="2:4">
      <c r="B149" s="1"/>
      <c r="C149" s="1"/>
      <c r="D149" s="75"/>
    </row>
    <row r="150" spans="2:4">
      <c r="B150" s="1"/>
      <c r="C150" s="1"/>
      <c r="D150" s="75"/>
    </row>
    <row r="151" spans="2:4">
      <c r="B151" s="1"/>
      <c r="C151" s="1"/>
      <c r="D151" s="75"/>
    </row>
    <row r="152" spans="2:4">
      <c r="B152" s="1"/>
      <c r="C152" s="1"/>
      <c r="D152" s="75"/>
    </row>
    <row r="153" spans="2:4">
      <c r="B153" s="1"/>
      <c r="C153" s="1"/>
      <c r="D153" s="75"/>
    </row>
    <row r="154" spans="2:4">
      <c r="B154" s="1"/>
      <c r="C154" s="1"/>
      <c r="D154" s="75"/>
    </row>
    <row r="155" spans="2:4">
      <c r="B155" s="1"/>
      <c r="C155" s="1"/>
      <c r="D155" s="75"/>
    </row>
    <row r="156" spans="2:4">
      <c r="B156" s="1"/>
      <c r="C156" s="1"/>
      <c r="D156" s="75"/>
    </row>
    <row r="157" spans="2:4">
      <c r="B157" s="1"/>
      <c r="C157" s="1"/>
      <c r="D157" s="75"/>
    </row>
    <row r="158" spans="2:4">
      <c r="B158" s="1"/>
      <c r="C158" s="1"/>
      <c r="D158" s="75"/>
    </row>
    <row r="159" spans="2:4">
      <c r="B159" s="1"/>
      <c r="C159" s="1"/>
      <c r="D159" s="75"/>
    </row>
    <row r="160" spans="2:4">
      <c r="B160" s="1"/>
      <c r="C160" s="1"/>
      <c r="D160" s="75"/>
    </row>
    <row r="161" spans="2:5">
      <c r="B161" s="1"/>
      <c r="C161" s="1"/>
      <c r="D161" s="75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3" spans="2:5">
      <c r="B173" s="1"/>
      <c r="C173" s="1"/>
    </row>
    <row r="176" spans="2:5">
      <c r="E176" s="75"/>
    </row>
    <row r="178" spans="5:5">
      <c r="E178" s="75"/>
    </row>
  </sheetData>
  <mergeCells count="3">
    <mergeCell ref="B3:C3"/>
    <mergeCell ref="A61:C61"/>
    <mergeCell ref="B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1.m.mérleg</vt:lpstr>
      <vt:lpstr>2.m.kiadási ei</vt:lpstr>
      <vt:lpstr>3. m.int.kiadás</vt:lpstr>
      <vt:lpstr>4.m.kiadási ei cofog</vt:lpstr>
      <vt:lpstr>5-6.m.tám.ért.kiad.</vt:lpstr>
      <vt:lpstr>7.8.9.m.szoc.ell.</vt:lpstr>
      <vt:lpstr>10.m.bev.ei</vt:lpstr>
      <vt:lpstr>11.12.13.m.intézm.adó.közht.bev</vt:lpstr>
      <vt:lpstr>14-15.m.műk.bev.</vt:lpstr>
      <vt:lpstr>16-17.m.közp.kieg.műk.tám.be</vt:lpstr>
      <vt:lpstr>18-19.m.kp.fejl.tám.bev</vt:lpstr>
      <vt:lpstr>20-21.m.felh bev</vt:lpstr>
      <vt:lpstr>22.m kölcsön vissza</vt:lpstr>
      <vt:lpstr>23. m.KEÉK m.bev.</vt:lpstr>
      <vt:lpstr>24.m.felú.kiad</vt:lpstr>
      <vt:lpstr>25.m.beruh kiad</vt:lpstr>
      <vt:lpstr>26.m. tartalék</vt:lpstr>
      <vt:lpstr>27-28.m.</vt:lpstr>
      <vt:lpstr>29 sz melléklet</vt:lpstr>
      <vt:lpstr>30.m. melléklet</vt:lpstr>
      <vt:lpstr>31 melléklet</vt:lpstr>
      <vt:lpstr>32. m. hitel, kötvény</vt:lpstr>
      <vt:lpstr>  33. sz_ m.pénzeszk.v.</vt:lpstr>
      <vt:lpstr>34.m. hitel áll</vt:lpstr>
      <vt:lpstr>35.m.több éves kihat.</vt:lpstr>
      <vt:lpstr>36.m.ei mego</vt:lpstr>
      <vt:lpstr>37.mbev mego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2018-04-11T11:54:09Z</cp:lastPrinted>
  <dcterms:created xsi:type="dcterms:W3CDTF">2011-01-18T10:18:13Z</dcterms:created>
  <dcterms:modified xsi:type="dcterms:W3CDTF">2018-04-11T11:54:13Z</dcterms:modified>
</cp:coreProperties>
</file>