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5DB24F17-A1D6-485F-AF6C-099E2D8F5635}" xr6:coauthVersionLast="43" xr6:coauthVersionMax="43" xr10:uidLastSave="{00000000-0000-0000-0000-000000000000}"/>
  <bookViews>
    <workbookView xWindow="-120" yWindow="-120" windowWidth="29040" windowHeight="15840" xr2:uid="{C5A53D8C-BDB2-4DF7-97B8-8E205187F148}"/>
  </bookViews>
  <sheets>
    <sheet name="3.4. BNI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" l="1"/>
  <c r="C15" i="1"/>
  <c r="M15" i="1" s="1"/>
  <c r="D15" i="1"/>
  <c r="E15" i="1"/>
  <c r="M16" i="1"/>
  <c r="C18" i="1"/>
  <c r="D18" i="1"/>
  <c r="D33" i="1" s="1"/>
  <c r="E18" i="1"/>
  <c r="E33" i="1" s="1"/>
  <c r="M18" i="1"/>
  <c r="M19" i="1"/>
  <c r="C21" i="1"/>
  <c r="M21" i="1" s="1"/>
  <c r="D21" i="1"/>
  <c r="E21" i="1"/>
  <c r="H21" i="1"/>
  <c r="M22" i="1"/>
  <c r="C24" i="1"/>
  <c r="M24" i="1" s="1"/>
  <c r="D24" i="1"/>
  <c r="E24" i="1"/>
  <c r="M25" i="1"/>
  <c r="C27" i="1"/>
  <c r="D27" i="1"/>
  <c r="E27" i="1"/>
  <c r="M27" i="1"/>
  <c r="M28" i="1"/>
  <c r="C30" i="1"/>
  <c r="M30" i="1" s="1"/>
  <c r="D30" i="1"/>
  <c r="C31" i="1"/>
  <c r="D31" i="1"/>
  <c r="E31" i="1"/>
  <c r="M31" i="1" s="1"/>
  <c r="F31" i="1"/>
  <c r="G31" i="1"/>
  <c r="H31" i="1"/>
  <c r="I31" i="1"/>
  <c r="J31" i="1"/>
  <c r="K31" i="1"/>
  <c r="L31" i="1"/>
  <c r="C33" i="1"/>
  <c r="F33" i="1"/>
  <c r="G33" i="1"/>
  <c r="H33" i="1"/>
  <c r="I33" i="1"/>
  <c r="J33" i="1"/>
  <c r="K33" i="1"/>
  <c r="L33" i="1"/>
  <c r="M33" i="1" l="1"/>
</calcChain>
</file>

<file path=xl/sharedStrings.xml><?xml version="1.0" encoding="utf-8"?>
<sst xmlns="http://schemas.openxmlformats.org/spreadsheetml/2006/main" count="57" uniqueCount="44">
  <si>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</si>
  <si>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</si>
  <si>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</si>
  <si>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</si>
  <si>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</si>
  <si>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2019. évi módosított</t>
  </si>
  <si>
    <t>2019. évi eredeti</t>
  </si>
  <si>
    <t>Összesen</t>
  </si>
  <si>
    <t>I/6) Hosszabb időtartamú közfoglalkoztatás</t>
  </si>
  <si>
    <t>I./5) Szociális étkezés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</si>
  <si>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</si>
  <si>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</si>
  <si>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</si>
  <si>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</si>
  <si>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</si>
  <si>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</si>
  <si>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</si>
  <si>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</si>
  <si>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</si>
  <si>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</si>
  <si>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</si>
  <si>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</si>
  <si>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</si>
  <si>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</si>
  <si>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</si>
  <si>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</si>
  <si>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</si>
  <si>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</si>
  <si>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</si>
  <si>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</si>
  <si>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</si>
  <si>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</si>
  <si>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</si>
  <si>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</si>
  <si>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</si>
  <si>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</si>
  <si>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</si>
  <si>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</si>
  <si>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</si>
  <si>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</si>
  <si>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Ft-ban</t>
  </si>
  <si>
    <t>Baracsi Népjóléti Intézmény 2019. évi tervezett működési, fenntartási, felhalmozási kiadásai</t>
  </si>
  <si>
    <t>3. sz. melléklet 3.4.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</si>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</sst>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1" fillId="0" borderId="3" xfId="0" applyFont="1" applyBorder="1" applyAlignment="1">
      <alignment horizontal="left" vertical="center" wrapText="1"/>
    </xf>
    <xf numFmtId="3" fontId="2" fillId="0" borderId="2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 vertical="center" wrapText="1"/>
    </xf>
    <xf numFmtId="3" fontId="2" fillId="0" borderId="6" xfId="0" applyNumberFormat="1" applyFont="1" applyBorder="1"/>
    <xf numFmtId="0" fontId="4" fillId="0" borderId="4" xfId="0" applyFont="1" applyBorder="1"/>
    <xf numFmtId="3" fontId="2" fillId="0" borderId="4" xfId="0" applyNumberFormat="1" applyFont="1" applyBorder="1"/>
    <xf numFmtId="3" fontId="3" fillId="0" borderId="3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0" borderId="5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3" fillId="0" borderId="2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7FDE-E604-4296-A797-4E20FC160EFF}">
  <dimension ref="A1:M40"/>
  <sheetViews>
    <sheetView tabSelected="1" topLeftCell="A28" zoomScaleNormal="100" workbookViewId="0">
      <selection activeCell="A34" sqref="A34:XFD34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" customWidth="1"/>
    <col min="4" max="4" width="10.5703125" customWidth="1"/>
    <col min="5" max="5" width="12.28515625" customWidth="1"/>
    <col min="10" max="11" width="10" customWidth="1"/>
    <col min="12" max="12" width="10.28515625" customWidth="1"/>
    <col min="13" max="13" width="11.28515625" bestFit="1" customWidth="1"/>
  </cols>
  <sheetData>
    <row r="1" spans="1:13" ht="24.75" customHeight="1" x14ac:dyDescent="0.2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5.75" x14ac:dyDescent="0.25">
      <c r="A4" s="46" t="s">
        <v>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3"/>
      <c r="B5" s="43"/>
      <c r="C5" s="43"/>
      <c r="D5" s="43"/>
      <c r="E5" s="43"/>
      <c r="F5" s="44"/>
      <c r="G5" s="43"/>
      <c r="H5" s="43"/>
      <c r="I5" s="43"/>
      <c r="J5" s="43"/>
      <c r="K5" s="43"/>
      <c r="L5" s="43"/>
      <c r="M5" s="43"/>
    </row>
    <row r="6" spans="1:13" ht="15.75" thickBo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2" t="s">
        <v>40</v>
      </c>
      <c r="M6" s="41"/>
    </row>
    <row r="7" spans="1:13" ht="15.75" thickBot="1" x14ac:dyDescent="0.3">
      <c r="A7" s="37" t="s">
        <v>39</v>
      </c>
      <c r="B7" s="36" t="s">
        <v>38</v>
      </c>
      <c r="C7" s="36" t="s">
        <v>37</v>
      </c>
      <c r="D7" s="36"/>
      <c r="E7" s="36"/>
      <c r="F7" s="36"/>
      <c r="G7" s="36"/>
      <c r="H7" s="36" t="s">
        <v>36</v>
      </c>
      <c r="I7" s="36"/>
      <c r="J7" s="36"/>
      <c r="K7" s="40"/>
      <c r="L7" s="40" t="s">
        <v>35</v>
      </c>
      <c r="M7" s="34" t="s">
        <v>7</v>
      </c>
    </row>
    <row r="8" spans="1:13" ht="15.75" thickBot="1" x14ac:dyDescent="0.3">
      <c r="A8" s="37"/>
      <c r="B8" s="36"/>
      <c r="C8" s="40" t="s">
        <v>34</v>
      </c>
      <c r="D8" s="40" t="s">
        <v>33</v>
      </c>
      <c r="E8" s="40" t="s">
        <v>32</v>
      </c>
      <c r="F8" s="40" t="s">
        <v>31</v>
      </c>
      <c r="G8" s="40" t="s">
        <v>30</v>
      </c>
      <c r="H8" s="40" t="s">
        <v>29</v>
      </c>
      <c r="I8" s="40" t="s">
        <v>28</v>
      </c>
      <c r="J8" s="40" t="s">
        <v>27</v>
      </c>
      <c r="K8" s="40" t="s">
        <v>26</v>
      </c>
      <c r="L8" s="40" t="s">
        <v>25</v>
      </c>
      <c r="M8" s="34"/>
    </row>
    <row r="9" spans="1:13" ht="15.75" thickBot="1" x14ac:dyDescent="0.3">
      <c r="A9" s="37"/>
      <c r="B9" s="36"/>
      <c r="C9" s="39" t="s">
        <v>24</v>
      </c>
      <c r="D9" s="39" t="s">
        <v>23</v>
      </c>
      <c r="E9" s="39" t="s">
        <v>22</v>
      </c>
      <c r="F9" s="39" t="s">
        <v>21</v>
      </c>
      <c r="G9" s="39" t="s">
        <v>20</v>
      </c>
      <c r="H9" s="39" t="s">
        <v>19</v>
      </c>
      <c r="I9" s="39" t="s">
        <v>18</v>
      </c>
      <c r="J9" s="39" t="s">
        <v>17</v>
      </c>
      <c r="K9" s="39" t="s">
        <v>16</v>
      </c>
      <c r="L9" s="39" t="s">
        <v>15</v>
      </c>
      <c r="M9" s="34"/>
    </row>
    <row r="10" spans="1:13" ht="15.75" thickBot="1" x14ac:dyDescent="0.3">
      <c r="A10" s="37"/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4"/>
    </row>
    <row r="11" spans="1:13" ht="15.75" thickBot="1" x14ac:dyDescent="0.3">
      <c r="A11" s="37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4"/>
    </row>
    <row r="12" spans="1:13" ht="15.75" thickBot="1" x14ac:dyDescent="0.3">
      <c r="A12" s="33" t="s">
        <v>14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1"/>
    </row>
    <row r="13" spans="1:13" x14ac:dyDescent="0.25">
      <c r="A13" s="18" t="s">
        <v>13</v>
      </c>
      <c r="B13" s="25" t="s">
        <v>6</v>
      </c>
      <c r="C13" s="16">
        <v>8382101</v>
      </c>
      <c r="D13" s="16">
        <v>1540910</v>
      </c>
      <c r="E13" s="14">
        <v>717550</v>
      </c>
      <c r="F13" s="14"/>
      <c r="G13" s="16"/>
      <c r="H13" s="16"/>
      <c r="I13" s="16"/>
      <c r="J13" s="14"/>
      <c r="K13" s="14"/>
      <c r="L13" s="14"/>
      <c r="M13" s="21">
        <f>SUM(C13:L13)</f>
        <v>10640561</v>
      </c>
    </row>
    <row r="14" spans="1:13" x14ac:dyDescent="0.25">
      <c r="A14" s="18"/>
      <c r="B14" s="20"/>
      <c r="C14" s="16"/>
      <c r="D14" s="14"/>
      <c r="E14" s="15"/>
      <c r="F14" s="14"/>
      <c r="G14" s="16"/>
      <c r="H14" s="14"/>
      <c r="I14" s="15"/>
      <c r="J14" s="14"/>
      <c r="K14" s="14"/>
      <c r="L14" s="14"/>
      <c r="M14" s="19"/>
    </row>
    <row r="15" spans="1:13" x14ac:dyDescent="0.25">
      <c r="A15" s="26"/>
      <c r="B15" s="17" t="s">
        <v>5</v>
      </c>
      <c r="C15" s="28">
        <f>C13+(13800*7)</f>
        <v>8478701</v>
      </c>
      <c r="D15" s="28">
        <f>D13+(13800*0.195*6)+(13800*0.175*7)</f>
        <v>1573961</v>
      </c>
      <c r="E15" s="29">
        <f>E13+0</f>
        <v>717550</v>
      </c>
      <c r="F15" s="28"/>
      <c r="G15" s="30"/>
      <c r="H15" s="28"/>
      <c r="I15" s="29"/>
      <c r="J15" s="28"/>
      <c r="K15" s="28"/>
      <c r="L15" s="28"/>
      <c r="M15" s="13">
        <f>SUM(C15:L15)</f>
        <v>10770212</v>
      </c>
    </row>
    <row r="16" spans="1:13" x14ac:dyDescent="0.25">
      <c r="A16" s="27" t="s">
        <v>12</v>
      </c>
      <c r="B16" s="25" t="s">
        <v>6</v>
      </c>
      <c r="C16" s="16">
        <v>9424335</v>
      </c>
      <c r="D16" s="16">
        <v>1723787</v>
      </c>
      <c r="E16" s="14">
        <v>1880496</v>
      </c>
      <c r="F16" s="14"/>
      <c r="G16" s="16"/>
      <c r="H16" s="16"/>
      <c r="I16" s="16"/>
      <c r="J16" s="14"/>
      <c r="K16" s="14"/>
      <c r="L16" s="14"/>
      <c r="M16" s="21">
        <f>SUM(C16:L16)</f>
        <v>13028618</v>
      </c>
    </row>
    <row r="17" spans="1:13" x14ac:dyDescent="0.25">
      <c r="A17" s="18"/>
      <c r="B17" s="20"/>
      <c r="C17" s="16"/>
      <c r="D17" s="14"/>
      <c r="E17" s="15"/>
      <c r="F17" s="14"/>
      <c r="G17" s="16"/>
      <c r="H17" s="14"/>
      <c r="I17" s="15"/>
      <c r="J17" s="14"/>
      <c r="K17" s="14"/>
      <c r="L17" s="14"/>
      <c r="M17" s="19"/>
    </row>
    <row r="18" spans="1:13" x14ac:dyDescent="0.25">
      <c r="A18" s="26"/>
      <c r="B18" s="17" t="s">
        <v>5</v>
      </c>
      <c r="C18" s="28">
        <f>C16+(238105*7)+(19900*7)+12762-12339</f>
        <v>11230793</v>
      </c>
      <c r="D18" s="28">
        <f>D16+(238105*0.195*6)+(238105*0.175*1)+(19900*0.195*6)+(19900*0.175*1)-5256-2160</f>
        <v>2063387.7250000001</v>
      </c>
      <c r="E18" s="29">
        <f>E16+30000</f>
        <v>1910496</v>
      </c>
      <c r="F18" s="28"/>
      <c r="G18" s="30"/>
      <c r="H18" s="28"/>
      <c r="I18" s="29"/>
      <c r="J18" s="28"/>
      <c r="K18" s="28"/>
      <c r="L18" s="28"/>
      <c r="M18" s="13">
        <f>SUM(C18:L18)</f>
        <v>15204676.725</v>
      </c>
    </row>
    <row r="19" spans="1:13" x14ac:dyDescent="0.25">
      <c r="A19" s="27" t="s">
        <v>11</v>
      </c>
      <c r="B19" s="25" t="s">
        <v>6</v>
      </c>
      <c r="C19" s="22">
        <v>5445803</v>
      </c>
      <c r="D19" s="22">
        <v>979821</v>
      </c>
      <c r="E19" s="23">
        <v>7662504</v>
      </c>
      <c r="F19" s="22"/>
      <c r="G19" s="24"/>
      <c r="H19" s="22">
        <v>0</v>
      </c>
      <c r="I19" s="23"/>
      <c r="J19" s="22"/>
      <c r="K19" s="22"/>
      <c r="L19" s="22"/>
      <c r="M19" s="21">
        <f>SUM(C19:L19)</f>
        <v>14088128</v>
      </c>
    </row>
    <row r="20" spans="1:13" x14ac:dyDescent="0.25">
      <c r="A20" s="18"/>
      <c r="B20" s="20"/>
      <c r="C20" s="14"/>
      <c r="D20" s="14"/>
      <c r="E20" s="15"/>
      <c r="F20" s="14"/>
      <c r="G20" s="16"/>
      <c r="H20" s="14"/>
      <c r="I20" s="15"/>
      <c r="J20" s="14"/>
      <c r="K20" s="14"/>
      <c r="L20" s="14"/>
      <c r="M20" s="19"/>
    </row>
    <row r="21" spans="1:13" ht="44.25" customHeight="1" x14ac:dyDescent="0.25">
      <c r="A21" s="26"/>
      <c r="B21" s="17" t="s">
        <v>5</v>
      </c>
      <c r="C21" s="28">
        <f>C19+(24800*7)</f>
        <v>5619403</v>
      </c>
      <c r="D21" s="28">
        <f>D19+(24800*0.195*6)+(24800*0.175*1)</f>
        <v>1013177</v>
      </c>
      <c r="E21" s="29">
        <f>E19</f>
        <v>7662504</v>
      </c>
      <c r="F21" s="28"/>
      <c r="G21" s="30"/>
      <c r="H21" s="28">
        <f>H19+59000</f>
        <v>59000</v>
      </c>
      <c r="I21" s="29"/>
      <c r="J21" s="28"/>
      <c r="K21" s="28"/>
      <c r="L21" s="28"/>
      <c r="M21" s="13">
        <f>SUM(C21:L21)</f>
        <v>14354084</v>
      </c>
    </row>
    <row r="22" spans="1:13" x14ac:dyDescent="0.25">
      <c r="A22" s="27" t="s">
        <v>10</v>
      </c>
      <c r="B22" s="25" t="s">
        <v>6</v>
      </c>
      <c r="C22" s="22">
        <v>5178723</v>
      </c>
      <c r="D22" s="22">
        <v>933021</v>
      </c>
      <c r="E22" s="23">
        <v>418757</v>
      </c>
      <c r="F22" s="22"/>
      <c r="G22" s="24"/>
      <c r="H22" s="22"/>
      <c r="I22" s="23"/>
      <c r="J22" s="22"/>
      <c r="K22" s="22"/>
      <c r="L22" s="22"/>
      <c r="M22" s="21">
        <f>SUM(C22:L22)</f>
        <v>6530501</v>
      </c>
    </row>
    <row r="23" spans="1:13" x14ac:dyDescent="0.25">
      <c r="A23" s="18"/>
      <c r="B23" s="20"/>
      <c r="C23" s="14"/>
      <c r="D23" s="14"/>
      <c r="E23" s="15"/>
      <c r="F23" s="14"/>
      <c r="G23" s="16"/>
      <c r="H23" s="14"/>
      <c r="I23" s="15"/>
      <c r="J23" s="14"/>
      <c r="K23" s="14"/>
      <c r="L23" s="14"/>
      <c r="M23" s="19"/>
    </row>
    <row r="24" spans="1:13" x14ac:dyDescent="0.25">
      <c r="A24" s="26"/>
      <c r="B24" s="17" t="s">
        <v>5</v>
      </c>
      <c r="C24" s="28">
        <f>C22+(53003*7)</f>
        <v>5549744</v>
      </c>
      <c r="D24" s="28">
        <f>D22+(53003*0.195*6)+(53003*0.175*1)</f>
        <v>1004310.035</v>
      </c>
      <c r="E24" s="29">
        <f>E22+0</f>
        <v>418757</v>
      </c>
      <c r="F24" s="28"/>
      <c r="G24" s="30"/>
      <c r="H24" s="28"/>
      <c r="I24" s="29"/>
      <c r="J24" s="28"/>
      <c r="K24" s="28"/>
      <c r="L24" s="28"/>
      <c r="M24" s="13">
        <f>SUM(C24:L24)</f>
        <v>6972811.0350000001</v>
      </c>
    </row>
    <row r="25" spans="1:13" x14ac:dyDescent="0.25">
      <c r="A25" s="27" t="s">
        <v>9</v>
      </c>
      <c r="B25" s="25" t="s">
        <v>6</v>
      </c>
      <c r="C25" s="14">
        <v>2511056</v>
      </c>
      <c r="D25" s="14">
        <v>466158</v>
      </c>
      <c r="E25" s="15">
        <v>6384862</v>
      </c>
      <c r="F25" s="14"/>
      <c r="G25" s="16"/>
      <c r="H25" s="14"/>
      <c r="I25" s="15"/>
      <c r="J25" s="14"/>
      <c r="K25" s="14"/>
      <c r="L25" s="14"/>
      <c r="M25" s="21">
        <f>SUM(C25:L25)</f>
        <v>9362076</v>
      </c>
    </row>
    <row r="26" spans="1:13" x14ac:dyDescent="0.25">
      <c r="A26" s="18"/>
      <c r="B26" s="20"/>
      <c r="C26" s="14"/>
      <c r="D26" s="14"/>
      <c r="E26" s="15"/>
      <c r="F26" s="14"/>
      <c r="G26" s="16"/>
      <c r="H26" s="14"/>
      <c r="I26" s="15"/>
      <c r="J26" s="14"/>
      <c r="K26" s="14"/>
      <c r="L26" s="14"/>
      <c r="M26" s="19"/>
    </row>
    <row r="27" spans="1:13" x14ac:dyDescent="0.25">
      <c r="A27" s="26"/>
      <c r="B27" s="17" t="s">
        <v>5</v>
      </c>
      <c r="C27" s="14">
        <f>C25+0</f>
        <v>2511056</v>
      </c>
      <c r="D27" s="14">
        <f>D25+0</f>
        <v>466158</v>
      </c>
      <c r="E27" s="15">
        <f>E25+0</f>
        <v>6384862</v>
      </c>
      <c r="F27" s="14"/>
      <c r="G27" s="16"/>
      <c r="H27" s="14"/>
      <c r="I27" s="15"/>
      <c r="J27" s="14"/>
      <c r="K27" s="14"/>
      <c r="L27" s="14"/>
      <c r="M27" s="13">
        <f>SUM(C27:L27)</f>
        <v>9362076</v>
      </c>
    </row>
    <row r="28" spans="1:13" x14ac:dyDescent="0.25">
      <c r="A28" s="18" t="s">
        <v>8</v>
      </c>
      <c r="B28" s="25" t="s">
        <v>6</v>
      </c>
      <c r="C28" s="22">
        <v>4738006</v>
      </c>
      <c r="D28" s="22">
        <v>461956</v>
      </c>
      <c r="E28" s="23"/>
      <c r="F28" s="22"/>
      <c r="G28" s="24"/>
      <c r="H28" s="22"/>
      <c r="I28" s="23"/>
      <c r="J28" s="22"/>
      <c r="K28" s="22"/>
      <c r="L28" s="22"/>
      <c r="M28" s="21">
        <f>SUM(C28:L28)</f>
        <v>5199962</v>
      </c>
    </row>
    <row r="29" spans="1:13" x14ac:dyDescent="0.25">
      <c r="A29" s="18"/>
      <c r="B29" s="20"/>
      <c r="C29" s="14"/>
      <c r="D29" s="14"/>
      <c r="E29" s="15"/>
      <c r="F29" s="14"/>
      <c r="G29" s="16"/>
      <c r="H29" s="14"/>
      <c r="I29" s="15"/>
      <c r="J29" s="14"/>
      <c r="K29" s="14"/>
      <c r="L29" s="14"/>
      <c r="M29" s="19"/>
    </row>
    <row r="30" spans="1:13" x14ac:dyDescent="0.25">
      <c r="A30" s="18"/>
      <c r="B30" s="17" t="s">
        <v>5</v>
      </c>
      <c r="C30" s="14">
        <f>C28+0</f>
        <v>4738006</v>
      </c>
      <c r="D30" s="14">
        <f>D28+0</f>
        <v>461956</v>
      </c>
      <c r="E30" s="15"/>
      <c r="F30" s="14"/>
      <c r="G30" s="16"/>
      <c r="H30" s="14"/>
      <c r="I30" s="15"/>
      <c r="J30" s="14"/>
      <c r="K30" s="14"/>
      <c r="L30" s="14"/>
      <c r="M30" s="13">
        <f>SUM(C30:L30)</f>
        <v>5199962</v>
      </c>
    </row>
    <row r="31" spans="1:13" ht="15.75" x14ac:dyDescent="0.25">
      <c r="A31" s="12" t="s">
        <v>7</v>
      </c>
      <c r="B31" s="11" t="s">
        <v>6</v>
      </c>
      <c r="C31" s="8">
        <f>SUM(C13+C16)+C19+C22+C25+C28</f>
        <v>35680024</v>
      </c>
      <c r="D31" s="8">
        <f>SUM(D13+D16)+D19+D22+D25+D28</f>
        <v>6105653</v>
      </c>
      <c r="E31" s="8">
        <f>SUM(E13+E16)+E19+E22+E25+E28</f>
        <v>17064169</v>
      </c>
      <c r="F31" s="8">
        <f>SUM(F13+F16)+F19+F22+F25+F28</f>
        <v>0</v>
      </c>
      <c r="G31" s="8">
        <f>SUM(G13+G16)+G19+G22+G25+G28</f>
        <v>0</v>
      </c>
      <c r="H31" s="8">
        <f>SUM(H13+H16)+H19+H22+H25+H28</f>
        <v>0</v>
      </c>
      <c r="I31" s="8">
        <f>SUM(I13+I16)+I19+I22+I25+I28</f>
        <v>0</v>
      </c>
      <c r="J31" s="8">
        <f>SUM(J13+J16)+J19+J22+J25+J28</f>
        <v>0</v>
      </c>
      <c r="K31" s="8">
        <f>SUM(K13+K16)+K19+K22+K25+K28</f>
        <v>0</v>
      </c>
      <c r="L31" s="8">
        <f>SUM(L13+L16)+L19+L22+L25+L28</f>
        <v>0</v>
      </c>
      <c r="M31" s="8">
        <f>SUM(C31:L31)</f>
        <v>58849846</v>
      </c>
    </row>
    <row r="32" spans="1:13" ht="15.75" x14ac:dyDescent="0.25">
      <c r="A32" s="10"/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5"/>
    </row>
    <row r="33" spans="1:13" ht="15.75" x14ac:dyDescent="0.25">
      <c r="A33" s="7"/>
      <c r="B33" s="6" t="s">
        <v>5</v>
      </c>
      <c r="C33" s="5">
        <f>+C15+C18+C21+C24+C27+C30</f>
        <v>38127703</v>
      </c>
      <c r="D33" s="5">
        <f>+D15+D18+D21+D24+D27+D30</f>
        <v>6582949.7599999998</v>
      </c>
      <c r="E33" s="5">
        <f>+E15+E18+E21+E24+E27+E30</f>
        <v>17094169</v>
      </c>
      <c r="F33" s="5">
        <f>+F15+F18+F21+F24+F27+F30</f>
        <v>0</v>
      </c>
      <c r="G33" s="5">
        <f>+G15+G18+G21+G24+G27+G30</f>
        <v>0</v>
      </c>
      <c r="H33" s="5">
        <f>+H15+H18+H21+H24+H27+H30</f>
        <v>59000</v>
      </c>
      <c r="I33" s="5">
        <f>+I15+I18+I21+I24+I27+I30</f>
        <v>0</v>
      </c>
      <c r="J33" s="5">
        <f>+J15+J18+J21+J24+J27+J30</f>
        <v>0</v>
      </c>
      <c r="K33" s="5">
        <f>+K15+K18+K21+K24+K27+K30</f>
        <v>0</v>
      </c>
      <c r="L33" s="5">
        <f>+L15+L18+L21+L24+L27+L30</f>
        <v>0</v>
      </c>
      <c r="M33" s="5">
        <f>SUM(C33:L33)</f>
        <v>61863821.759999998</v>
      </c>
    </row>
    <row r="35" spans="1:13" x14ac:dyDescent="0.25">
      <c r="A35" s="1" t="s">
        <v>4</v>
      </c>
      <c r="B35" s="1"/>
      <c r="C35" s="4"/>
      <c r="D35" s="4"/>
    </row>
    <row r="36" spans="1:13" x14ac:dyDescent="0.25">
      <c r="A36" s="1"/>
      <c r="B36" s="1"/>
      <c r="C36" s="4"/>
      <c r="D36" s="4"/>
    </row>
    <row r="37" spans="1:13" x14ac:dyDescent="0.25">
      <c r="A37" s="1"/>
      <c r="B37" s="1"/>
      <c r="C37" s="4"/>
      <c r="D37" s="4"/>
    </row>
    <row r="38" spans="1:13" x14ac:dyDescent="0.25">
      <c r="A38" s="1"/>
      <c r="B38" s="1"/>
      <c r="C38" s="1"/>
      <c r="D38" s="4"/>
      <c r="E38" s="3" t="s">
        <v>3</v>
      </c>
      <c r="F38" s="3"/>
      <c r="I38" s="2" t="s">
        <v>2</v>
      </c>
      <c r="J38" s="2"/>
    </row>
    <row r="39" spans="1:13" x14ac:dyDescent="0.25">
      <c r="A39" s="1"/>
      <c r="B39" s="1"/>
      <c r="C39" s="1"/>
      <c r="D39" s="4"/>
      <c r="E39" s="3" t="s">
        <v>1</v>
      </c>
      <c r="F39" s="3"/>
      <c r="I39" s="2" t="s">
        <v>0</v>
      </c>
      <c r="J39" s="2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0"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H9:H11"/>
    <mergeCell ref="A31:A33"/>
    <mergeCell ref="E38:F38"/>
    <mergeCell ref="J9:J11"/>
    <mergeCell ref="A28:A30"/>
    <mergeCell ref="A1:M1"/>
    <mergeCell ref="A4:M4"/>
    <mergeCell ref="L6:M6"/>
    <mergeCell ref="A7:A11"/>
    <mergeCell ref="B7:B11"/>
    <mergeCell ref="C7:G7"/>
    <mergeCell ref="I9:I11"/>
    <mergeCell ref="I38:J38"/>
    <mergeCell ref="E39:F39"/>
    <mergeCell ref="I39:J39"/>
    <mergeCell ref="A12:M12"/>
    <mergeCell ref="A13:A15"/>
    <mergeCell ref="A16:A18"/>
    <mergeCell ref="A19:A21"/>
    <mergeCell ref="A22:A24"/>
    <mergeCell ref="A25:A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3.4. BNI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2019-08-29T09:36:40Z</dcterms:created>
  <dcterms:modified xsi:type="dcterms:W3CDTF">2019-08-29T09:36:52Z</dcterms:modified>
</cp:coreProperties>
</file>