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8" i="1"/>
  <c r="C75" i="1"/>
  <c r="C70" i="1"/>
  <c r="C66" i="1"/>
  <c r="C89" i="1" s="1"/>
  <c r="C60" i="1"/>
  <c r="C57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2" i="1"/>
  <c r="C20" i="1"/>
  <c r="C15" i="1"/>
  <c r="C13" i="1"/>
  <c r="C12" i="1"/>
  <c r="C11" i="1"/>
  <c r="C10" i="1"/>
  <c r="C9" i="1"/>
  <c r="C8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<sst xmlns="http://schemas.openxmlformats.org/spreadsheetml/2006/main" count="309" uniqueCount="271">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</sst>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K158"/>
  <sheetViews>
    <sheetView tabSelected="1" view="pageLayout" topLeftCell="A91" zoomScaleNormal="115" zoomScaleSheetLayoutView="85" workbookViewId="0">
      <selection activeCell="C97" sqref="C97"/>
    </sheetView>
  </sheetViews>
  <sheetFormatPr defaultRowHeight="12.75" x14ac:dyDescent="0.2"/>
  <cols>
    <col min="1" max="1" width="19.5" style="102" customWidth="1"/>
    <col min="2" max="2" width="72" style="103" customWidth="1"/>
    <col min="3" max="3" width="25" style="104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1017744647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227512539+905743</f>
        <v>228418282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218107294+10461768-4721982-4278000</f>
        <v>219569080</v>
      </c>
    </row>
    <row r="11" spans="1:3" s="36" customFormat="1" ht="12" customHeight="1" x14ac:dyDescent="0.2">
      <c r="A11" s="33" t="s">
        <v>20</v>
      </c>
      <c r="B11" s="34" t="s">
        <v>21</v>
      </c>
      <c r="C11" s="37">
        <f>121200000+67844165+177597260+4526280+11511000+24250000-35761000-1673270+31350000+62625967</f>
        <v>463470402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4412740+15262320+10629000-4412740+4412740+1038248</f>
        <v>31342308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1060845+3551000+168707597+58000+128000+13957152+413944+49094027+4501192-4412740-15000000+306000-21350000-6245860-10000000-762000-1270000-5080000-62625967-10160000-9200000-9700000-11026615</f>
        <v>74944575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176167657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42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5">
        <f>210000+65342000+25310845+9303887+291175856+362000+94906504+6840000+1770000+4682000-323735435</f>
        <v>176167657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327321211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v>15690532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3797300+15179276+2160000+75588869+15956160+214128350-15179276</f>
        <v>311630679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3797300+75588869+15956160+214128350</f>
        <v>309470679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366490000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SUM(C31:C33)</f>
        <v>327830000</v>
      </c>
    </row>
    <row r="31" spans="1:3" s="36" customFormat="1" ht="12" customHeight="1" x14ac:dyDescent="0.2">
      <c r="A31" s="33" t="s">
        <v>60</v>
      </c>
      <c r="B31" s="34" t="s">
        <v>61</v>
      </c>
      <c r="C31" s="35">
        <f>8990000+70000000</f>
        <v>78990000</v>
      </c>
    </row>
    <row r="32" spans="1:3" s="36" customFormat="1" ht="12" customHeight="1" x14ac:dyDescent="0.2">
      <c r="A32" s="33" t="s">
        <v>62</v>
      </c>
      <c r="B32" s="34" t="s">
        <v>63</v>
      </c>
      <c r="C32" s="37">
        <f>203840000+35000000+10000000</f>
        <v>248840000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>
        <f>27000000</f>
        <v>27000000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4060000-4000000</f>
        <v>60000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3">
        <f>5500000+4000000+2100000</f>
        <v>11600000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51085863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4000000+5000000-2941522</f>
        <v>6058478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100000+12004000+555000+7128864</f>
        <v>19787864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8458000+947000+918292-195228+206000+158027-4705000+240000+300000</f>
        <v>6327091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430000</f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3242000+5853000+378000+600000+1350000+270000+682000+195228+206000+40410+27000-516228+1924793+81000</f>
        <v>14333203</v>
      </c>
    </row>
    <row r="44" spans="1:3" s="36" customFormat="1" ht="12" customHeight="1" x14ac:dyDescent="0.2">
      <c r="A44" s="33" t="s">
        <v>86</v>
      </c>
      <c r="B44" s="34" t="s">
        <v>87</v>
      </c>
      <c r="C44" s="35">
        <v>1924793</v>
      </c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3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3">
        <f>704000+1020434</f>
        <v>1724434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47179000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25179000+22000000</f>
        <v>47179000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8" t="s">
        <v>106</v>
      </c>
      <c r="B54" s="39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22458000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>
        <f>383000+18000000</f>
        <v>18383000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v>4075000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6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8" t="s">
        <v>126</v>
      </c>
      <c r="B64" s="39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2008446378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5500000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5500000</v>
      </c>
    </row>
    <row r="68" spans="1:3" s="36" customFormat="1" ht="12" customHeight="1" x14ac:dyDescent="0.2">
      <c r="A68" s="33" t="s">
        <v>134</v>
      </c>
      <c r="B68" s="34" t="s">
        <v>135</v>
      </c>
      <c r="C68" s="35"/>
    </row>
    <row r="69" spans="1:3" s="36" customFormat="1" ht="12" customHeight="1" thickBot="1" x14ac:dyDescent="0.25">
      <c r="A69" s="38" t="s">
        <v>136</v>
      </c>
      <c r="B69" s="48" t="s">
        <v>137</v>
      </c>
      <c r="C69" s="35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8" t="s">
        <v>146</v>
      </c>
      <c r="B74" s="39" t="s">
        <v>147</v>
      </c>
      <c r="C74" s="35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289331423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v>289331423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5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8" t="s">
        <v>160</v>
      </c>
      <c r="B81" s="39" t="s">
        <v>161</v>
      </c>
      <c r="C81" s="35"/>
    </row>
    <row r="82" spans="1:6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49" t="s">
        <v>164</v>
      </c>
      <c r="B83" s="30" t="s">
        <v>165</v>
      </c>
      <c r="C83" s="35"/>
    </row>
    <row r="84" spans="1:6" s="36" customFormat="1" ht="12" customHeight="1" x14ac:dyDescent="0.2">
      <c r="A84" s="50" t="s">
        <v>166</v>
      </c>
      <c r="B84" s="34" t="s">
        <v>167</v>
      </c>
      <c r="C84" s="35"/>
    </row>
    <row r="85" spans="1:6" s="36" customFormat="1" ht="12" customHeight="1" x14ac:dyDescent="0.2">
      <c r="A85" s="50" t="s">
        <v>168</v>
      </c>
      <c r="B85" s="34" t="s">
        <v>169</v>
      </c>
      <c r="C85" s="35"/>
    </row>
    <row r="86" spans="1:6" s="32" customFormat="1" ht="12" customHeight="1" thickBot="1" x14ac:dyDescent="0.25">
      <c r="A86" s="51" t="s">
        <v>170</v>
      </c>
      <c r="B86" s="39" t="s">
        <v>171</v>
      </c>
      <c r="C86" s="35"/>
    </row>
    <row r="87" spans="1:6" s="32" customFormat="1" ht="12" customHeight="1" thickBot="1" x14ac:dyDescent="0.2">
      <c r="A87" s="47" t="s">
        <v>172</v>
      </c>
      <c r="B87" s="40" t="s">
        <v>173</v>
      </c>
      <c r="C87" s="52"/>
    </row>
    <row r="88" spans="1:6" s="32" customFormat="1" ht="12" customHeight="1" thickBot="1" x14ac:dyDescent="0.2">
      <c r="A88" s="47" t="s">
        <v>174</v>
      </c>
      <c r="B88" s="40" t="s">
        <v>175</v>
      </c>
      <c r="C88" s="52"/>
    </row>
    <row r="89" spans="1:6" s="32" customFormat="1" ht="12" customHeight="1" thickBot="1" x14ac:dyDescent="0.2">
      <c r="A89" s="47" t="s">
        <v>176</v>
      </c>
      <c r="B89" s="53" t="s">
        <v>177</v>
      </c>
      <c r="C89" s="44">
        <f>+C66+C70+C75+C78+C82+C88+C87</f>
        <v>294831423</v>
      </c>
    </row>
    <row r="90" spans="1:6" s="32" customFormat="1" ht="12" customHeight="1" thickBot="1" x14ac:dyDescent="0.2">
      <c r="A90" s="54" t="s">
        <v>178</v>
      </c>
      <c r="B90" s="55" t="s">
        <v>179</v>
      </c>
      <c r="C90" s="44">
        <f>+C65+C89</f>
        <v>2303277801</v>
      </c>
      <c r="F90" s="56"/>
    </row>
    <row r="91" spans="1:6" s="36" customFormat="1" ht="15" customHeight="1" thickBot="1" x14ac:dyDescent="0.25">
      <c r="A91" s="57"/>
      <c r="B91" s="58"/>
      <c r="C91" s="59"/>
    </row>
    <row r="92" spans="1:6" s="22" customFormat="1" ht="16.5" customHeight="1" thickBot="1" x14ac:dyDescent="0.25">
      <c r="A92" s="60"/>
      <c r="B92" s="61" t="s">
        <v>180</v>
      </c>
      <c r="C92" s="62"/>
    </row>
    <row r="93" spans="1:6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789643134</v>
      </c>
    </row>
    <row r="94" spans="1:6" ht="12" customHeight="1" x14ac:dyDescent="0.2">
      <c r="A94" s="67" t="s">
        <v>16</v>
      </c>
      <c r="B94" s="68" t="s">
        <v>182</v>
      </c>
      <c r="C94" s="69">
        <f>25364000+1932000+165142000+48000+105000+8381882+232903371+281000+326126+85501355+54000-231000-132000-1343902+2037000-279139483-198000-388424+1577323-198000</f>
        <v>242022248</v>
      </c>
    </row>
    <row r="95" spans="1:6" ht="12" customHeight="1" x14ac:dyDescent="0.2">
      <c r="A95" s="33" t="s">
        <v>18</v>
      </c>
      <c r="B95" s="70" t="s">
        <v>183</v>
      </c>
      <c r="C95" s="37">
        <f>5239000+425000+14000+19299000+10000+23000+922005+25618911+31000+35874+9405149+12000-45738-26136-235888+448140-31590193-39204+388424+312310-39204</f>
        <v>30207450</v>
      </c>
    </row>
    <row r="96" spans="1:6" ht="12" customHeight="1" x14ac:dyDescent="0.2">
      <c r="A96" s="33" t="s">
        <v>20</v>
      </c>
      <c r="B96" s="70" t="s">
        <v>184</v>
      </c>
      <c r="C96" s="71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+14128084+432400-1270000+330200-5080000-5080000</f>
        <v>295978423</v>
      </c>
    </row>
    <row r="97" spans="1:3" ht="12" customHeight="1" x14ac:dyDescent="0.2">
      <c r="A97" s="33" t="s">
        <v>22</v>
      </c>
      <c r="B97" s="72" t="s">
        <v>185</v>
      </c>
      <c r="C97" s="71">
        <f>70980000+5000-6906260-5080000-4000000-2000000</f>
        <v>52998740</v>
      </c>
    </row>
    <row r="98" spans="1:3" ht="12" customHeight="1" x14ac:dyDescent="0.2">
      <c r="A98" s="33" t="s">
        <v>186</v>
      </c>
      <c r="B98" s="73" t="s">
        <v>187</v>
      </c>
      <c r="C98" s="43">
        <f>SUM(C99:C110)</f>
        <v>103980007</v>
      </c>
    </row>
    <row r="99" spans="1:3" ht="12" customHeight="1" x14ac:dyDescent="0.2">
      <c r="A99" s="33" t="s">
        <v>26</v>
      </c>
      <c r="B99" s="70" t="s">
        <v>188</v>
      </c>
      <c r="C99" s="43">
        <f>1500+6098534+1143510+114463</f>
        <v>7358007</v>
      </c>
    </row>
    <row r="100" spans="1:3" ht="12" customHeight="1" x14ac:dyDescent="0.2">
      <c r="A100" s="33" t="s">
        <v>189</v>
      </c>
      <c r="B100" s="74" t="s">
        <v>190</v>
      </c>
      <c r="C100" s="43"/>
    </row>
    <row r="101" spans="1:3" ht="12" customHeight="1" x14ac:dyDescent="0.2">
      <c r="A101" s="33" t="s">
        <v>191</v>
      </c>
      <c r="B101" s="74" t="s">
        <v>192</v>
      </c>
      <c r="C101" s="43"/>
    </row>
    <row r="102" spans="1:3" ht="12" customHeight="1" x14ac:dyDescent="0.2">
      <c r="A102" s="33" t="s">
        <v>193</v>
      </c>
      <c r="B102" s="74" t="s">
        <v>194</v>
      </c>
      <c r="C102" s="43"/>
    </row>
    <row r="103" spans="1:3" ht="12" customHeight="1" x14ac:dyDescent="0.2">
      <c r="A103" s="33" t="s">
        <v>195</v>
      </c>
      <c r="B103" s="75" t="s">
        <v>196</v>
      </c>
      <c r="C103" s="43"/>
    </row>
    <row r="104" spans="1:3" ht="12" customHeight="1" x14ac:dyDescent="0.2">
      <c r="A104" s="33" t="s">
        <v>197</v>
      </c>
      <c r="B104" s="75" t="s">
        <v>198</v>
      </c>
      <c r="C104" s="43"/>
    </row>
    <row r="105" spans="1:3" ht="12" customHeight="1" x14ac:dyDescent="0.2">
      <c r="A105" s="33" t="s">
        <v>199</v>
      </c>
      <c r="B105" s="74" t="s">
        <v>200</v>
      </c>
      <c r="C105" s="43">
        <f>60754-60754</f>
        <v>0</v>
      </c>
    </row>
    <row r="106" spans="1:3" ht="12" customHeight="1" x14ac:dyDescent="0.2">
      <c r="A106" s="33" t="s">
        <v>201</v>
      </c>
      <c r="B106" s="74" t="s">
        <v>202</v>
      </c>
      <c r="C106" s="43"/>
    </row>
    <row r="107" spans="1:3" ht="12" customHeight="1" x14ac:dyDescent="0.2">
      <c r="A107" s="33" t="s">
        <v>203</v>
      </c>
      <c r="B107" s="75" t="s">
        <v>204</v>
      </c>
      <c r="C107" s="43"/>
    </row>
    <row r="108" spans="1:3" ht="12" customHeight="1" x14ac:dyDescent="0.2">
      <c r="A108" s="76" t="s">
        <v>205</v>
      </c>
      <c r="B108" s="77" t="s">
        <v>206</v>
      </c>
      <c r="C108" s="43"/>
    </row>
    <row r="109" spans="1:3" ht="12" customHeight="1" x14ac:dyDescent="0.2">
      <c r="A109" s="33" t="s">
        <v>207</v>
      </c>
      <c r="B109" s="77" t="s">
        <v>208</v>
      </c>
      <c r="C109" s="43"/>
    </row>
    <row r="110" spans="1:3" ht="12" customHeight="1" x14ac:dyDescent="0.2">
      <c r="A110" s="33" t="s">
        <v>209</v>
      </c>
      <c r="B110" s="75" t="s">
        <v>210</v>
      </c>
      <c r="C110" s="37">
        <f>536000+1500000+500000+4000000+200000+189000+7562000+16678000+3500000+6600000+2000000+4000000+7351000+2875000+250000+3000000+60000+3261000+5870000+8690000+18000000</f>
        <v>96622000</v>
      </c>
    </row>
    <row r="111" spans="1:3" ht="12" customHeight="1" x14ac:dyDescent="0.2">
      <c r="A111" s="33" t="s">
        <v>211</v>
      </c>
      <c r="B111" s="72" t="s">
        <v>212</v>
      </c>
      <c r="C111" s="35">
        <f>SUM(C112:C113)</f>
        <v>64456266</v>
      </c>
    </row>
    <row r="112" spans="1:3" ht="12" customHeight="1" x14ac:dyDescent="0.2">
      <c r="A112" s="38" t="s">
        <v>213</v>
      </c>
      <c r="B112" s="70" t="s">
        <v>214</v>
      </c>
      <c r="C112" s="71">
        <f>20000000-9172313+8719388-4010722-1042502-1846399+5485909+1656508+8185627+3000000-26939462</f>
        <v>4036034</v>
      </c>
    </row>
    <row r="113" spans="1:6" ht="12" customHeight="1" thickBot="1" x14ac:dyDescent="0.25">
      <c r="A113" s="78" t="s">
        <v>215</v>
      </c>
      <c r="B113" s="79" t="s">
        <v>216</v>
      </c>
      <c r="C113" s="80">
        <f>111113300-8373330-1600000-8539600-6323156-7948000-7343244+31158286-32066515+411581-3261000-433998-6374092</f>
        <v>60420232</v>
      </c>
    </row>
    <row r="114" spans="1:6" ht="12" customHeight="1" thickBot="1" x14ac:dyDescent="0.25">
      <c r="A114" s="26" t="s">
        <v>28</v>
      </c>
      <c r="B114" s="81" t="s">
        <v>217</v>
      </c>
      <c r="C114" s="28">
        <f>+C115+C117+C119</f>
        <v>480382337</v>
      </c>
    </row>
    <row r="115" spans="1:6" ht="12" customHeight="1" x14ac:dyDescent="0.2">
      <c r="A115" s="29" t="s">
        <v>30</v>
      </c>
      <c r="B115" s="70" t="s">
        <v>218</v>
      </c>
      <c r="C115" s="82">
        <f>6621000+787402+10624171+3081125+529000+1654000+447000+2237000+6604000+204000+15179276+979170-1000000+2160000+4226991+71809476+15956160+214128350+180000-2768918+2707800+370002+349250-127000-254000-979170+5001260+2694940-14894286-1889633+2959448+359410+360045-6245860-14128084-762000-5080000-5820523+202692</f>
        <v>318463494</v>
      </c>
    </row>
    <row r="116" spans="1:6" ht="12" customHeight="1" x14ac:dyDescent="0.2">
      <c r="A116" s="29" t="s">
        <v>32</v>
      </c>
      <c r="B116" s="83" t="s">
        <v>219</v>
      </c>
      <c r="C116" s="82">
        <f>14492698-1000000+71809476+15956160+214128350+2959448-14128084</f>
        <v>304218048</v>
      </c>
    </row>
    <row r="117" spans="1:6" ht="12" customHeight="1" x14ac:dyDescent="0.2">
      <c r="A117" s="29" t="s">
        <v>34</v>
      </c>
      <c r="B117" s="83" t="s">
        <v>220</v>
      </c>
      <c r="C117" s="37">
        <f>53340000+1513000+2996000+809000+7509510+1000000+18459450+2866987+5566352+3795044+5929-203244-1286510+558800+9053657+200000+80010+1728000+5975350+47008</f>
        <v>114014343</v>
      </c>
    </row>
    <row r="118" spans="1:6" ht="12" customHeight="1" x14ac:dyDescent="0.2">
      <c r="A118" s="29" t="s">
        <v>36</v>
      </c>
      <c r="B118" s="83" t="s">
        <v>221</v>
      </c>
      <c r="C118" s="84">
        <f>53340000+1000000+3795044-203244</f>
        <v>57931800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47904500</v>
      </c>
    </row>
    <row r="120" spans="1:6" ht="12" customHeight="1" x14ac:dyDescent="0.2">
      <c r="A120" s="29" t="s">
        <v>40</v>
      </c>
      <c r="B120" s="86" t="s">
        <v>223</v>
      </c>
      <c r="C120" s="84"/>
    </row>
    <row r="121" spans="1:6" ht="12" customHeight="1" x14ac:dyDescent="0.2">
      <c r="A121" s="29" t="s">
        <v>224</v>
      </c>
      <c r="B121" s="87" t="s">
        <v>225</v>
      </c>
      <c r="C121" s="84"/>
    </row>
    <row r="122" spans="1:6" ht="12" customHeight="1" x14ac:dyDescent="0.2">
      <c r="A122" s="29" t="s">
        <v>226</v>
      </c>
      <c r="B122" s="75" t="s">
        <v>198</v>
      </c>
      <c r="C122" s="84"/>
    </row>
    <row r="123" spans="1:6" ht="12" customHeight="1" x14ac:dyDescent="0.2">
      <c r="A123" s="29" t="s">
        <v>227</v>
      </c>
      <c r="B123" s="75" t="s">
        <v>228</v>
      </c>
      <c r="C123" s="84"/>
    </row>
    <row r="124" spans="1:6" ht="12" customHeight="1" x14ac:dyDescent="0.2">
      <c r="A124" s="29" t="s">
        <v>229</v>
      </c>
      <c r="B124" s="75" t="s">
        <v>230</v>
      </c>
      <c r="C124" s="84"/>
    </row>
    <row r="125" spans="1:6" ht="12" customHeight="1" x14ac:dyDescent="0.2">
      <c r="A125" s="29" t="s">
        <v>231</v>
      </c>
      <c r="B125" s="75" t="s">
        <v>204</v>
      </c>
      <c r="C125" s="84">
        <v>5000</v>
      </c>
    </row>
    <row r="126" spans="1:6" ht="12" customHeight="1" x14ac:dyDescent="0.2">
      <c r="A126" s="29" t="s">
        <v>232</v>
      </c>
      <c r="B126" s="75" t="s">
        <v>233</v>
      </c>
      <c r="C126" s="84"/>
    </row>
    <row r="127" spans="1:6" ht="12" customHeight="1" thickBot="1" x14ac:dyDescent="0.25">
      <c r="A127" s="76" t="s">
        <v>234</v>
      </c>
      <c r="B127" s="75" t="s">
        <v>235</v>
      </c>
      <c r="C127" s="88">
        <f>42072000+2400000+1348000+1079500+1000000</f>
        <v>47899500</v>
      </c>
    </row>
    <row r="128" spans="1:6" ht="12" customHeight="1" thickBot="1" x14ac:dyDescent="0.25">
      <c r="A128" s="26" t="s">
        <v>42</v>
      </c>
      <c r="B128" s="89" t="s">
        <v>236</v>
      </c>
      <c r="C128" s="28">
        <f>+C93+C114</f>
        <v>1270025471</v>
      </c>
      <c r="F128" s="90"/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0</v>
      </c>
    </row>
    <row r="130" spans="1:11" s="66" customFormat="1" ht="12" customHeight="1" x14ac:dyDescent="0.2">
      <c r="A130" s="29" t="s">
        <v>58</v>
      </c>
      <c r="B130" s="91" t="s">
        <v>239</v>
      </c>
      <c r="C130" s="84"/>
    </row>
    <row r="131" spans="1:11" ht="12" customHeight="1" x14ac:dyDescent="0.2">
      <c r="A131" s="29" t="s">
        <v>66</v>
      </c>
      <c r="B131" s="91" t="s">
        <v>240</v>
      </c>
      <c r="C131" s="92"/>
    </row>
    <row r="132" spans="1:11" ht="12" customHeight="1" thickBot="1" x14ac:dyDescent="0.25">
      <c r="A132" s="76" t="s">
        <v>68</v>
      </c>
      <c r="B132" s="93" t="s">
        <v>241</v>
      </c>
      <c r="C132" s="92"/>
    </row>
    <row r="133" spans="1:11" ht="12" customHeight="1" thickBot="1" x14ac:dyDescent="0.25">
      <c r="A133" s="26" t="s">
        <v>72</v>
      </c>
      <c r="B133" s="89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243</v>
      </c>
      <c r="C134" s="92"/>
    </row>
    <row r="135" spans="1:11" ht="12" customHeight="1" x14ac:dyDescent="0.2">
      <c r="A135" s="29" t="s">
        <v>76</v>
      </c>
      <c r="B135" s="91" t="s">
        <v>244</v>
      </c>
      <c r="C135" s="92"/>
    </row>
    <row r="136" spans="1:11" ht="12" customHeight="1" x14ac:dyDescent="0.2">
      <c r="A136" s="29" t="s">
        <v>78</v>
      </c>
      <c r="B136" s="91" t="s">
        <v>245</v>
      </c>
      <c r="C136" s="92"/>
    </row>
    <row r="137" spans="1:11" ht="12" customHeight="1" x14ac:dyDescent="0.2">
      <c r="A137" s="29" t="s">
        <v>80</v>
      </c>
      <c r="B137" s="91" t="s">
        <v>246</v>
      </c>
      <c r="C137" s="92"/>
    </row>
    <row r="138" spans="1:11" ht="12" customHeight="1" x14ac:dyDescent="0.2">
      <c r="A138" s="29" t="s">
        <v>82</v>
      </c>
      <c r="B138" s="91" t="s">
        <v>247</v>
      </c>
      <c r="C138" s="92"/>
    </row>
    <row r="139" spans="1:11" s="66" customFormat="1" ht="12" customHeight="1" thickBot="1" x14ac:dyDescent="0.25">
      <c r="A139" s="76" t="s">
        <v>84</v>
      </c>
      <c r="B139" s="93" t="s">
        <v>248</v>
      </c>
      <c r="C139" s="92"/>
    </row>
    <row r="140" spans="1:11" ht="12" customHeight="1" thickBot="1" x14ac:dyDescent="0.25">
      <c r="A140" s="26" t="s">
        <v>96</v>
      </c>
      <c r="B140" s="89" t="s">
        <v>249</v>
      </c>
      <c r="C140" s="44">
        <f>+C141+C142+C144+C145+C143</f>
        <v>35164932</v>
      </c>
      <c r="K140" s="94"/>
    </row>
    <row r="141" spans="1:11" x14ac:dyDescent="0.2">
      <c r="A141" s="29" t="s">
        <v>98</v>
      </c>
      <c r="B141" s="91" t="s">
        <v>250</v>
      </c>
      <c r="C141" s="92"/>
    </row>
    <row r="142" spans="1:11" ht="12" customHeight="1" x14ac:dyDescent="0.2">
      <c r="A142" s="29" t="s">
        <v>100</v>
      </c>
      <c r="B142" s="91" t="s">
        <v>251</v>
      </c>
      <c r="C142" s="92">
        <v>35164932</v>
      </c>
    </row>
    <row r="143" spans="1:11" s="66" customFormat="1" ht="12" customHeight="1" x14ac:dyDescent="0.2">
      <c r="A143" s="29" t="s">
        <v>102</v>
      </c>
      <c r="B143" s="91" t="s">
        <v>252</v>
      </c>
      <c r="C143" s="92"/>
    </row>
    <row r="144" spans="1:11" s="66" customFormat="1" ht="12" customHeight="1" x14ac:dyDescent="0.2">
      <c r="A144" s="29" t="s">
        <v>104</v>
      </c>
      <c r="B144" s="91" t="s">
        <v>253</v>
      </c>
      <c r="C144" s="92"/>
    </row>
    <row r="145" spans="1:6" s="66" customFormat="1" ht="12" customHeight="1" thickBot="1" x14ac:dyDescent="0.25">
      <c r="A145" s="76" t="s">
        <v>106</v>
      </c>
      <c r="B145" s="93" t="s">
        <v>254</v>
      </c>
      <c r="C145" s="92"/>
    </row>
    <row r="146" spans="1:6" s="66" customFormat="1" ht="12" customHeight="1" thickBot="1" x14ac:dyDescent="0.25">
      <c r="A146" s="26" t="s">
        <v>255</v>
      </c>
      <c r="B146" s="89" t="s">
        <v>256</v>
      </c>
      <c r="C146" s="95">
        <f>+C147+C148+C149+C150+C151</f>
        <v>0</v>
      </c>
    </row>
    <row r="147" spans="1:6" s="66" customFormat="1" ht="12" customHeight="1" x14ac:dyDescent="0.2">
      <c r="A147" s="29" t="s">
        <v>110</v>
      </c>
      <c r="B147" s="91" t="s">
        <v>257</v>
      </c>
      <c r="C147" s="92"/>
    </row>
    <row r="148" spans="1:6" s="66" customFormat="1" ht="12" customHeight="1" x14ac:dyDescent="0.2">
      <c r="A148" s="29" t="s">
        <v>112</v>
      </c>
      <c r="B148" s="91" t="s">
        <v>258</v>
      </c>
      <c r="C148" s="92"/>
    </row>
    <row r="149" spans="1:6" s="66" customFormat="1" ht="12" customHeight="1" x14ac:dyDescent="0.2">
      <c r="A149" s="29" t="s">
        <v>114</v>
      </c>
      <c r="B149" s="91" t="s">
        <v>259</v>
      </c>
      <c r="C149" s="92"/>
    </row>
    <row r="150" spans="1:6" ht="12.75" customHeight="1" x14ac:dyDescent="0.2">
      <c r="A150" s="29" t="s">
        <v>116</v>
      </c>
      <c r="B150" s="91" t="s">
        <v>260</v>
      </c>
      <c r="C150" s="92"/>
    </row>
    <row r="151" spans="1:6" ht="12.75" customHeight="1" thickBot="1" x14ac:dyDescent="0.25">
      <c r="A151" s="76" t="s">
        <v>261</v>
      </c>
      <c r="B151" s="93" t="s">
        <v>262</v>
      </c>
      <c r="C151" s="96"/>
    </row>
    <row r="152" spans="1:6" ht="12.75" customHeight="1" thickBot="1" x14ac:dyDescent="0.25">
      <c r="A152" s="97" t="s">
        <v>118</v>
      </c>
      <c r="B152" s="89" t="s">
        <v>263</v>
      </c>
      <c r="C152" s="95"/>
    </row>
    <row r="153" spans="1:6" ht="12" customHeight="1" thickBot="1" x14ac:dyDescent="0.25">
      <c r="A153" s="97" t="s">
        <v>128</v>
      </c>
      <c r="B153" s="89" t="s">
        <v>264</v>
      </c>
      <c r="C153" s="95"/>
    </row>
    <row r="154" spans="1:6" ht="15" customHeight="1" thickBot="1" x14ac:dyDescent="0.25">
      <c r="A154" s="26" t="s">
        <v>265</v>
      </c>
      <c r="B154" s="89" t="s">
        <v>266</v>
      </c>
      <c r="C154" s="98">
        <f>+C129+C133+C140+C146+C152+C153</f>
        <v>35164932</v>
      </c>
    </row>
    <row r="155" spans="1:6" ht="13.5" thickBot="1" x14ac:dyDescent="0.25">
      <c r="A155" s="99" t="s">
        <v>267</v>
      </c>
      <c r="B155" s="100" t="s">
        <v>268</v>
      </c>
      <c r="C155" s="98">
        <f>+C128+C154</f>
        <v>1305190403</v>
      </c>
      <c r="F155" s="101"/>
    </row>
    <row r="156" spans="1:6" ht="15" customHeight="1" thickBot="1" x14ac:dyDescent="0.25"/>
    <row r="157" spans="1:6" ht="14.25" customHeight="1" thickBot="1" x14ac:dyDescent="0.25">
      <c r="A157" s="105" t="s">
        <v>269</v>
      </c>
      <c r="B157" s="106"/>
      <c r="C157" s="107">
        <v>6</v>
      </c>
    </row>
    <row r="158" spans="1:6" ht="13.5" thickBot="1" x14ac:dyDescent="0.25">
      <c r="A158" s="105" t="s">
        <v>270</v>
      </c>
      <c r="B158" s="106"/>
      <c r="C158" s="107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12. melléklet a 35/2017.(XII.21.)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2017-12-22T11:17:45Z</dcterms:created>
  <dcterms:modified xsi:type="dcterms:W3CDTF">2017-12-22T11:17:45Z</dcterms:modified>
</cp:coreProperties>
</file>