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4. melléklet (intézmények)" sheetId="1" r:id="rId1"/>
    <sheet name="4.1. melléklet(intézmények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<sst xmlns="http://schemas.openxmlformats.org/spreadsheetml/2006/main" count="279" uniqueCount="153">
  <si>
    <t>Költségvetési szervek működési és felhalmozási kiadásai, kiemel előirányzatonkénti részletezésben</t>
  </si>
  <si>
    <t>ezer Ft-ban</t>
  </si>
  <si>
    <t>Cím</t>
  </si>
  <si>
    <t>Költségvetési szerv megnevezése</t>
  </si>
  <si>
    <t>Eredeti előirányzat</t>
  </si>
  <si>
    <t>Működési költségvetési előirányzat-csoport</t>
  </si>
  <si>
    <t>Felhalmozási költségvetési előirányzat-csoport</t>
  </si>
  <si>
    <t>Összesen</t>
  </si>
  <si>
    <t>Személyi juttatás
K1</t>
  </si>
  <si>
    <t>Munkaadót terhelő járulékok és szociális hozzájárulási adó
K2</t>
  </si>
  <si>
    <t>Dologi kiadás
K3</t>
  </si>
  <si>
    <t>Ellátottak pénzbeli juttatásai
K4</t>
  </si>
  <si>
    <t>Egyéb működési célú kiadások (támogatás)
K5</t>
  </si>
  <si>
    <t>Beruházás 
K6</t>
  </si>
  <si>
    <t>Felújítások 
K7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</si>
  <si>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</si>
  <si>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</si>
  <si>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</si>
  <si>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</si>
  <si>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</si>
  <si>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</si>
  <si>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</si>
  <si>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</si>
  <si>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</si>
  <si>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</si>
  <si>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</si>
  <si>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Ősz Utcai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</si>
  <si>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</si>
  <si>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</si>
  <si>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</si>
  <si>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</si>
  <si>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</si>
  <si>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</si>
  <si>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</si>
  <si>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Bajcsy Zsilinszky-Szoboszlói Úti Óvoda</t>
  </si>
  <si>
    <t>11.</t>
  </si>
  <si>
    <t>Holló János Utcai Óvoda</t>
  </si>
  <si>
    <t>12.</t>
  </si>
  <si>
    <t>Közép Utcai Óvoda</t>
  </si>
  <si>
    <t>13.</t>
  </si>
  <si>
    <t>Szivárvány Óvoda</t>
  </si>
  <si>
    <t>14.</t>
  </si>
  <si>
    <t>Százszorszép Óvoda</t>
  </si>
  <si>
    <t>15.</t>
  </si>
  <si>
    <t>Bányai Júlia Utcai-Angyalkert Óvoda</t>
  </si>
  <si>
    <t>16.</t>
  </si>
  <si>
    <t>Karácsony György Utcai Óvoda</t>
  </si>
  <si>
    <t>17.</t>
  </si>
  <si>
    <t>Mesekert Óvoda</t>
  </si>
  <si>
    <t>18.</t>
  </si>
  <si>
    <t>Szabadságtelepi Óvoda</t>
  </si>
  <si>
    <t>19.</t>
  </si>
  <si>
    <t>Faragó Utcai Óvoda</t>
  </si>
  <si>
    <t>20.</t>
  </si>
  <si>
    <t>Kemény Zsigmond Utcai Óvoda</t>
  </si>
  <si>
    <t>21.</t>
  </si>
  <si>
    <t>Táncsics Mihály Utcai Óvoda</t>
  </si>
  <si>
    <t>22.</t>
  </si>
  <si>
    <t>Sípos Utcai Óvoda</t>
  </si>
  <si>
    <t>23.</t>
  </si>
  <si>
    <t>Thaly Kálmán Utcai Óvoda</t>
  </si>
  <si>
    <t>24.</t>
  </si>
  <si>
    <t>Simonyi Úti Óvoda</t>
  </si>
  <si>
    <t>25.</t>
  </si>
  <si>
    <t>Pósa Utcai Óvoda</t>
  </si>
  <si>
    <t>26.</t>
  </si>
  <si>
    <t>Hajó Utcai Óvoda</t>
  </si>
  <si>
    <t>27.</t>
  </si>
  <si>
    <t>Nagyerdei Óvoda</t>
  </si>
  <si>
    <t>28.</t>
  </si>
  <si>
    <t>Gönczy Pál Utcai Óvoda</t>
  </si>
  <si>
    <t>29.</t>
  </si>
  <si>
    <t>Alsójózsai Kerekerdő Óvoda</t>
  </si>
  <si>
    <t>30.</t>
  </si>
  <si>
    <t>Margit Téri Óvoda</t>
  </si>
  <si>
    <t>31.</t>
  </si>
  <si>
    <t>Tócóskerti Óvoda</t>
  </si>
  <si>
    <t>32.</t>
  </si>
  <si>
    <t>Hétszínvirág Óvoda</t>
  </si>
  <si>
    <t>33.</t>
  </si>
  <si>
    <t>Kuruc Utcai Óvoda</t>
  </si>
  <si>
    <t>34.</t>
  </si>
  <si>
    <t>Homokkerti Pitypang Óvoda</t>
  </si>
  <si>
    <t>35.</t>
  </si>
  <si>
    <t>Újkerti Manófalva Óvoda</t>
  </si>
  <si>
    <t>Ifjúság utcai Óvoda összesen</t>
  </si>
  <si>
    <t>36.</t>
  </si>
  <si>
    <t>Kodály Filharmónia Debrecen összesen</t>
  </si>
  <si>
    <t>ebből:
Kodály Filharmonikusok Debrecen</t>
  </si>
  <si>
    <t>Kodály Kórus Debrecen</t>
  </si>
  <si>
    <t>37.</t>
  </si>
  <si>
    <t>Méliusz Juhász Péter Könyvtár</t>
  </si>
  <si>
    <t>38.</t>
  </si>
  <si>
    <t>Debreceni Művelődési Központ</t>
  </si>
  <si>
    <t>Méliusz Juhász Péter Könyvtár összesen</t>
  </si>
  <si>
    <t>39.</t>
  </si>
  <si>
    <t>Csokonai Színház</t>
  </si>
  <si>
    <t>40.</t>
  </si>
  <si>
    <t>Vojtina Bábszínház</t>
  </si>
  <si>
    <t>Csokonai Színház összesen</t>
  </si>
  <si>
    <t>41.</t>
  </si>
  <si>
    <t>Déri Múzeum</t>
  </si>
  <si>
    <t>42.</t>
  </si>
  <si>
    <t xml:space="preserve">Debreceni Közterület Felügyelet </t>
  </si>
  <si>
    <t>43.</t>
  </si>
  <si>
    <t>Debreceni Intézményműködtető Központ</t>
  </si>
  <si>
    <t>44.</t>
  </si>
  <si>
    <t>DMJV Idősek Háza</t>
  </si>
  <si>
    <t>45.</t>
  </si>
  <si>
    <t>DMJV Városi Szociális Szolgálat</t>
  </si>
  <si>
    <t>46.</t>
  </si>
  <si>
    <t>DMJV Egyesített Bölcsődei Intézménye</t>
  </si>
  <si>
    <t>47.</t>
  </si>
  <si>
    <t>DMJV Gyermekvédelmi Intézménye</t>
  </si>
  <si>
    <t>48.</t>
  </si>
  <si>
    <t>DMJV Családsegítő és Gyermekjóléti  Központja</t>
  </si>
  <si>
    <t>Debreceni Intézményműködtető Központ összesen</t>
  </si>
  <si>
    <t>ÖSSZESEN</t>
  </si>
  <si>
    <t>49.</t>
  </si>
  <si>
    <t>DMJV Polgármesteri Hivatala</t>
  </si>
  <si>
    <t>MINDÖSSZESEN</t>
  </si>
  <si>
    <t>Kötött kiadások előirányzata
(a dologi kiadásból visszatervezendő kiadási előirányzatok)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</si>
  <si>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</si>
  <si>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</si>
  <si>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</si>
  <si>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</si>
  <si>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</si>
  <si>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</si>
  <si>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</si>
  <si>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</si>
  <si>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</si>
  <si>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Kötött kiadások összesen</t>
  </si>
  <si>
    <t xml:space="preserve">Déri Múzeum </t>
  </si>
  <si>
    <t>36.1.</t>
  </si>
  <si>
    <t>36.2.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</si>
  <si>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</si>
  <si>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</si>
  <si>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</si>
  <si>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</si>
  <si>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</si>
  <si>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</si>
  <si>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</si>
  <si>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</si>
  <si>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</si>
  <si>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</si>
  <si>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C</t>
  </si>
  <si>
    <t>L</t>
  </si>
  <si>
    <t>ebből: -  kötelező feladat</t>
  </si>
  <si>
    <t xml:space="preserve">           - önként vállalt  feladat</t>
  </si>
  <si>
    <t xml:space="preserve">           - állami (államigazgatási) feladat</t>
  </si>
  <si>
    <t>Alcím</t>
  </si>
  <si>
    <t>4.1. melléklet a ……/2014 (…..) önkormányzati rendelethez</t>
  </si>
  <si>
    <t>4. melléklet a ……/2014 (…..)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</si>
</sst>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" fontId="0" fillId="0" borderId="11" xfId="56" applyNumberFormat="1" applyFont="1" applyFill="1" applyBorder="1" applyAlignment="1">
      <alignment horizontal="left" vertical="center" wrapText="1"/>
      <protection/>
    </xf>
    <xf numFmtId="3" fontId="0" fillId="0" borderId="10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3" fontId="0" fillId="0" borderId="13" xfId="56" applyNumberFormat="1" applyFont="1" applyFill="1" applyBorder="1" applyAlignment="1">
      <alignment horizontal="left" vertical="center" wrapText="1"/>
      <protection/>
    </xf>
    <xf numFmtId="3" fontId="0" fillId="0" borderId="12" xfId="0" applyNumberFormat="1" applyBorder="1" applyAlignment="1">
      <alignment/>
    </xf>
    <xf numFmtId="3" fontId="0" fillId="33" borderId="13" xfId="56" applyNumberFormat="1" applyFont="1" applyFill="1" applyBorder="1" applyAlignment="1">
      <alignment horizontal="left" vertical="center" wrapText="1"/>
      <protection/>
    </xf>
    <xf numFmtId="3" fontId="5" fillId="0" borderId="12" xfId="0" applyNumberFormat="1" applyFont="1" applyBorder="1" applyAlignment="1">
      <alignment/>
    </xf>
    <xf numFmtId="0" fontId="5" fillId="0" borderId="13" xfId="55" applyFont="1" applyFill="1" applyBorder="1" applyAlignment="1">
      <alignment horizontal="left" vertical="center" wrapText="1"/>
      <protection/>
    </xf>
    <xf numFmtId="3" fontId="0" fillId="0" borderId="13" xfId="55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/>
    </xf>
    <xf numFmtId="0" fontId="7" fillId="0" borderId="0" xfId="0" applyFont="1" applyFill="1" applyAlignment="1">
      <alignment wrapText="1"/>
    </xf>
    <xf numFmtId="0" fontId="8" fillId="0" borderId="0" xfId="54" applyFont="1" applyFill="1" applyAlignment="1">
      <alignment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0" fillId="0" borderId="12" xfId="56" applyNumberFormat="1" applyFont="1" applyFill="1" applyBorder="1" applyAlignment="1">
      <alignment horizontal="right" vertical="center" wrapText="1"/>
      <protection/>
    </xf>
    <xf numFmtId="3" fontId="11" fillId="0" borderId="12" xfId="0" applyNumberFormat="1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/>
    </xf>
    <xf numFmtId="3" fontId="5" fillId="0" borderId="12" xfId="56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55" applyFont="1" applyFill="1" applyBorder="1" applyAlignment="1">
      <alignment horizontal="left" vertical="center" wrapText="1"/>
      <protection/>
    </xf>
    <xf numFmtId="3" fontId="6" fillId="0" borderId="14" xfId="55" applyNumberFormat="1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wrapText="1"/>
    </xf>
    <xf numFmtId="3" fontId="11" fillId="0" borderId="14" xfId="55" applyNumberFormat="1" applyFont="1" applyFill="1" applyBorder="1" applyAlignment="1">
      <alignment horizontal="left" vertical="center" wrapText="1"/>
      <protection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54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3" fontId="10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létszámkeret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33;zm&#233;nyek\K&#246;lts&#233;gvet&#233;s%20tervez&#233;se\&#214;sszes&#237;t&#337;%20t&#225;bla\Dologi%20kiad&#225;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ogi "/>
      <sheetName val="Kötött tábla"/>
      <sheetName val="4.1. tábla"/>
      <sheetName val="Részletes"/>
      <sheetName val="Elemző tábla"/>
      <sheetName val="Kiadás változás"/>
      <sheetName val="Bevétel változás"/>
      <sheetName val="Int. fin."/>
      <sheetName val="Kötött"/>
      <sheetName val="LEutalt"/>
    </sheetNames>
    <sheetDataSet>
      <sheetData sheetId="1">
        <row r="5">
          <cell r="C5">
            <v>0</v>
          </cell>
          <cell r="D5">
            <v>0</v>
          </cell>
          <cell r="E5">
            <v>18769288</v>
          </cell>
          <cell r="F5">
            <v>13510</v>
          </cell>
          <cell r="G5">
            <v>987559</v>
          </cell>
          <cell r="H5">
            <v>2417511</v>
          </cell>
          <cell r="I5">
            <v>726481</v>
          </cell>
        </row>
        <row r="6">
          <cell r="C6">
            <v>0</v>
          </cell>
          <cell r="D6">
            <v>14673824</v>
          </cell>
          <cell r="E6">
            <v>2042654</v>
          </cell>
          <cell r="F6">
            <v>8181945</v>
          </cell>
          <cell r="G6">
            <v>1260013</v>
          </cell>
          <cell r="H6">
            <v>0</v>
          </cell>
          <cell r="I6">
            <v>581011</v>
          </cell>
        </row>
        <row r="7">
          <cell r="C7">
            <v>0</v>
          </cell>
          <cell r="D7">
            <v>0</v>
          </cell>
          <cell r="E7">
            <v>21370484</v>
          </cell>
          <cell r="F7">
            <v>2664824</v>
          </cell>
          <cell r="G7">
            <v>1224187</v>
          </cell>
          <cell r="H7">
            <v>0</v>
          </cell>
          <cell r="I7">
            <v>424473</v>
          </cell>
        </row>
        <row r="8">
          <cell r="C8">
            <v>0</v>
          </cell>
          <cell r="D8">
            <v>0</v>
          </cell>
          <cell r="E8">
            <v>21854072</v>
          </cell>
          <cell r="F8">
            <v>14335</v>
          </cell>
          <cell r="G8">
            <v>437294</v>
          </cell>
          <cell r="H8">
            <v>4014144</v>
          </cell>
          <cell r="I8">
            <v>703148</v>
          </cell>
        </row>
        <row r="9">
          <cell r="C9">
            <v>0</v>
          </cell>
          <cell r="D9">
            <v>0</v>
          </cell>
          <cell r="E9">
            <v>18850553</v>
          </cell>
          <cell r="F9">
            <v>33059</v>
          </cell>
          <cell r="G9">
            <v>374984</v>
          </cell>
          <cell r="H9">
            <v>5138520</v>
          </cell>
          <cell r="I9">
            <v>547013</v>
          </cell>
        </row>
        <row r="10">
          <cell r="C10">
            <v>0</v>
          </cell>
          <cell r="D10">
            <v>0</v>
          </cell>
          <cell r="E10">
            <v>17852129</v>
          </cell>
          <cell r="F10">
            <v>1503482</v>
          </cell>
          <cell r="G10">
            <v>452613</v>
          </cell>
          <cell r="H10">
            <v>2456516</v>
          </cell>
          <cell r="I10">
            <v>1003211</v>
          </cell>
        </row>
        <row r="11">
          <cell r="C11">
            <v>0</v>
          </cell>
          <cell r="D11">
            <v>0</v>
          </cell>
          <cell r="E11">
            <v>31400606</v>
          </cell>
          <cell r="F11">
            <v>31058</v>
          </cell>
          <cell r="G11">
            <v>488016</v>
          </cell>
          <cell r="H11">
            <v>5227734</v>
          </cell>
          <cell r="I11">
            <v>717574</v>
          </cell>
        </row>
        <row r="12">
          <cell r="C12">
            <v>0</v>
          </cell>
          <cell r="D12">
            <v>0</v>
          </cell>
          <cell r="E12">
            <v>14609524</v>
          </cell>
          <cell r="F12">
            <v>2850459</v>
          </cell>
          <cell r="G12">
            <v>580961</v>
          </cell>
          <cell r="H12">
            <v>0</v>
          </cell>
          <cell r="I12">
            <v>392216</v>
          </cell>
        </row>
        <row r="13">
          <cell r="C13">
            <v>0</v>
          </cell>
          <cell r="D13">
            <v>0</v>
          </cell>
          <cell r="E13">
            <v>30298215</v>
          </cell>
          <cell r="F13">
            <v>7477601</v>
          </cell>
          <cell r="G13">
            <v>886923</v>
          </cell>
          <cell r="H13">
            <v>0</v>
          </cell>
          <cell r="I13">
            <v>716762</v>
          </cell>
        </row>
        <row r="14">
          <cell r="C14">
            <v>0</v>
          </cell>
          <cell r="D14">
            <v>0</v>
          </cell>
          <cell r="E14">
            <v>15944478</v>
          </cell>
          <cell r="F14">
            <v>1890051</v>
          </cell>
          <cell r="G14">
            <v>899028</v>
          </cell>
          <cell r="H14">
            <v>0</v>
          </cell>
          <cell r="I14">
            <v>400184</v>
          </cell>
        </row>
        <row r="15">
          <cell r="C15">
            <v>0</v>
          </cell>
          <cell r="D15">
            <v>0</v>
          </cell>
          <cell r="E15">
            <v>11742755</v>
          </cell>
          <cell r="F15">
            <v>15112</v>
          </cell>
          <cell r="G15">
            <v>239130</v>
          </cell>
          <cell r="H15">
            <v>3088585</v>
          </cell>
          <cell r="I15">
            <v>1021501</v>
          </cell>
        </row>
        <row r="16">
          <cell r="C16">
            <v>0</v>
          </cell>
          <cell r="D16">
            <v>0</v>
          </cell>
          <cell r="E16">
            <v>18688033</v>
          </cell>
          <cell r="F16">
            <v>3851410</v>
          </cell>
          <cell r="G16">
            <v>433495</v>
          </cell>
          <cell r="H16">
            <v>0</v>
          </cell>
          <cell r="I16">
            <v>472514</v>
          </cell>
        </row>
        <row r="17">
          <cell r="C17">
            <v>0</v>
          </cell>
          <cell r="D17">
            <v>0</v>
          </cell>
          <cell r="E17">
            <v>17058111</v>
          </cell>
          <cell r="F17">
            <v>3401559</v>
          </cell>
          <cell r="G17">
            <v>789591</v>
          </cell>
          <cell r="H17">
            <v>0</v>
          </cell>
          <cell r="I17">
            <v>395477</v>
          </cell>
        </row>
        <row r="18">
          <cell r="C18">
            <v>0</v>
          </cell>
          <cell r="D18">
            <v>0</v>
          </cell>
          <cell r="E18">
            <v>23401474</v>
          </cell>
          <cell r="F18">
            <v>4432109</v>
          </cell>
          <cell r="G18">
            <v>428559</v>
          </cell>
          <cell r="H18">
            <v>0</v>
          </cell>
          <cell r="I18">
            <v>650660</v>
          </cell>
        </row>
        <row r="19">
          <cell r="C19">
            <v>0</v>
          </cell>
          <cell r="D19">
            <v>0</v>
          </cell>
          <cell r="E19">
            <v>22385554</v>
          </cell>
          <cell r="F19">
            <v>1584528</v>
          </cell>
          <cell r="G19">
            <v>665706</v>
          </cell>
          <cell r="H19">
            <v>2189642</v>
          </cell>
          <cell r="I19">
            <v>789335</v>
          </cell>
        </row>
        <row r="20">
          <cell r="C20">
            <v>0</v>
          </cell>
          <cell r="D20">
            <v>0</v>
          </cell>
          <cell r="E20">
            <v>15066030</v>
          </cell>
          <cell r="F20">
            <v>55144</v>
          </cell>
          <cell r="G20">
            <v>218478</v>
          </cell>
          <cell r="H20">
            <v>4023082</v>
          </cell>
          <cell r="I20">
            <v>424501</v>
          </cell>
        </row>
        <row r="21">
          <cell r="C21">
            <v>0</v>
          </cell>
          <cell r="D21">
            <v>0</v>
          </cell>
          <cell r="E21">
            <v>21609158</v>
          </cell>
          <cell r="F21">
            <v>2745215</v>
          </cell>
          <cell r="G21">
            <v>1230624</v>
          </cell>
          <cell r="H21">
            <v>0</v>
          </cell>
          <cell r="I21">
            <v>626882</v>
          </cell>
        </row>
        <row r="22">
          <cell r="C22">
            <v>0</v>
          </cell>
          <cell r="D22">
            <v>0</v>
          </cell>
          <cell r="E22">
            <v>18938149</v>
          </cell>
          <cell r="F22">
            <v>3665888</v>
          </cell>
          <cell r="G22">
            <v>753032</v>
          </cell>
          <cell r="H22">
            <v>0</v>
          </cell>
          <cell r="I22">
            <v>485157</v>
          </cell>
        </row>
        <row r="23">
          <cell r="C23">
            <v>0</v>
          </cell>
          <cell r="D23">
            <v>0</v>
          </cell>
          <cell r="E23">
            <v>17576286</v>
          </cell>
          <cell r="F23">
            <v>4040870</v>
          </cell>
          <cell r="G23">
            <v>1051651</v>
          </cell>
          <cell r="H23">
            <v>0</v>
          </cell>
          <cell r="I23">
            <v>592710</v>
          </cell>
        </row>
        <row r="24">
          <cell r="C24">
            <v>0</v>
          </cell>
          <cell r="D24">
            <v>0</v>
          </cell>
          <cell r="E24">
            <v>15809893</v>
          </cell>
          <cell r="F24">
            <v>5387479</v>
          </cell>
          <cell r="G24">
            <v>1151445</v>
          </cell>
          <cell r="H24">
            <v>0</v>
          </cell>
          <cell r="I24">
            <v>706422</v>
          </cell>
        </row>
        <row r="25">
          <cell r="C25">
            <v>0</v>
          </cell>
          <cell r="D25">
            <v>0</v>
          </cell>
          <cell r="E25">
            <v>15960443</v>
          </cell>
          <cell r="F25">
            <v>4537877</v>
          </cell>
          <cell r="G25">
            <v>533096</v>
          </cell>
          <cell r="H25">
            <v>0</v>
          </cell>
          <cell r="I25">
            <v>625079</v>
          </cell>
        </row>
        <row r="26">
          <cell r="C26">
            <v>0</v>
          </cell>
          <cell r="D26">
            <v>0</v>
          </cell>
          <cell r="E26">
            <v>25117110</v>
          </cell>
          <cell r="F26">
            <v>5970177</v>
          </cell>
          <cell r="G26">
            <v>830870</v>
          </cell>
          <cell r="H26">
            <v>0</v>
          </cell>
          <cell r="I26">
            <v>823149</v>
          </cell>
        </row>
        <row r="27">
          <cell r="C27">
            <v>0</v>
          </cell>
          <cell r="D27">
            <v>0</v>
          </cell>
          <cell r="E27">
            <v>15465598</v>
          </cell>
          <cell r="F27">
            <v>15153</v>
          </cell>
          <cell r="G27">
            <v>491130</v>
          </cell>
          <cell r="H27">
            <v>6764468</v>
          </cell>
          <cell r="I27">
            <v>211237</v>
          </cell>
        </row>
        <row r="28">
          <cell r="C28">
            <v>0</v>
          </cell>
          <cell r="D28">
            <v>0</v>
          </cell>
          <cell r="E28">
            <v>18572565</v>
          </cell>
          <cell r="F28">
            <v>5256991</v>
          </cell>
          <cell r="G28">
            <v>1040529</v>
          </cell>
          <cell r="H28">
            <v>0</v>
          </cell>
          <cell r="I28">
            <v>581106</v>
          </cell>
        </row>
        <row r="29">
          <cell r="C29">
            <v>0</v>
          </cell>
          <cell r="D29">
            <v>0</v>
          </cell>
          <cell r="E29">
            <v>14173527</v>
          </cell>
          <cell r="F29">
            <v>3461435</v>
          </cell>
          <cell r="G29">
            <v>1197000</v>
          </cell>
          <cell r="H29">
            <v>0</v>
          </cell>
          <cell r="I29">
            <v>329685</v>
          </cell>
        </row>
        <row r="30">
          <cell r="C30">
            <v>0</v>
          </cell>
          <cell r="D30">
            <v>0</v>
          </cell>
          <cell r="E30">
            <v>20235615</v>
          </cell>
          <cell r="F30">
            <v>14060</v>
          </cell>
          <cell r="G30">
            <v>527152</v>
          </cell>
          <cell r="H30">
            <v>5700704</v>
          </cell>
          <cell r="I30">
            <v>750434</v>
          </cell>
        </row>
        <row r="31">
          <cell r="C31">
            <v>0</v>
          </cell>
          <cell r="D31">
            <v>0</v>
          </cell>
          <cell r="E31">
            <v>23824445</v>
          </cell>
          <cell r="F31">
            <v>16633</v>
          </cell>
          <cell r="G31">
            <v>1035340</v>
          </cell>
          <cell r="H31">
            <v>7176215</v>
          </cell>
          <cell r="I31">
            <v>626419</v>
          </cell>
        </row>
        <row r="32">
          <cell r="C32">
            <v>0</v>
          </cell>
          <cell r="D32">
            <v>0</v>
          </cell>
          <cell r="E32">
            <v>20080866</v>
          </cell>
          <cell r="F32">
            <v>0</v>
          </cell>
          <cell r="G32">
            <v>382576</v>
          </cell>
          <cell r="H32">
            <v>0</v>
          </cell>
          <cell r="I32">
            <v>726481</v>
          </cell>
        </row>
        <row r="33">
          <cell r="C33">
            <v>0</v>
          </cell>
          <cell r="D33">
            <v>0</v>
          </cell>
          <cell r="E33">
            <v>10883032</v>
          </cell>
          <cell r="F33">
            <v>2909429</v>
          </cell>
          <cell r="G33">
            <v>512339</v>
          </cell>
          <cell r="H33">
            <v>0</v>
          </cell>
          <cell r="I33">
            <v>292427</v>
          </cell>
        </row>
        <row r="34">
          <cell r="C34">
            <v>0</v>
          </cell>
          <cell r="D34">
            <v>0</v>
          </cell>
          <cell r="E34">
            <v>21583643</v>
          </cell>
          <cell r="F34">
            <v>12312</v>
          </cell>
          <cell r="G34">
            <v>0</v>
          </cell>
          <cell r="H34">
            <v>4227764</v>
          </cell>
          <cell r="I34">
            <v>309688</v>
          </cell>
        </row>
        <row r="35">
          <cell r="C35">
            <v>0</v>
          </cell>
          <cell r="D35">
            <v>0</v>
          </cell>
          <cell r="E35">
            <v>24516238</v>
          </cell>
          <cell r="F35">
            <v>12972</v>
          </cell>
          <cell r="G35">
            <v>0</v>
          </cell>
          <cell r="H35">
            <v>3852899</v>
          </cell>
          <cell r="I35">
            <v>410433</v>
          </cell>
        </row>
        <row r="36">
          <cell r="C36">
            <v>0</v>
          </cell>
          <cell r="D36">
            <v>0</v>
          </cell>
          <cell r="E36">
            <v>21958003</v>
          </cell>
          <cell r="F36">
            <v>0</v>
          </cell>
          <cell r="G36">
            <v>310461</v>
          </cell>
          <cell r="H36">
            <v>4552174</v>
          </cell>
          <cell r="I36">
            <v>348053</v>
          </cell>
        </row>
        <row r="37">
          <cell r="C37">
            <v>0</v>
          </cell>
          <cell r="D37">
            <v>0</v>
          </cell>
          <cell r="E37">
            <v>16829021</v>
          </cell>
          <cell r="F37">
            <v>0</v>
          </cell>
          <cell r="G37">
            <v>320441</v>
          </cell>
          <cell r="H37">
            <v>0</v>
          </cell>
          <cell r="I37">
            <v>291851</v>
          </cell>
        </row>
        <row r="38">
          <cell r="C38">
            <v>0</v>
          </cell>
          <cell r="D38">
            <v>0</v>
          </cell>
          <cell r="E38">
            <v>10547948</v>
          </cell>
          <cell r="F38">
            <v>1679004</v>
          </cell>
          <cell r="G38">
            <v>230846</v>
          </cell>
          <cell r="H38">
            <v>0</v>
          </cell>
          <cell r="I38">
            <v>238311</v>
          </cell>
        </row>
        <row r="39">
          <cell r="C39">
            <v>0</v>
          </cell>
          <cell r="D39">
            <v>0</v>
          </cell>
          <cell r="E39">
            <v>17531186</v>
          </cell>
          <cell r="F39">
            <v>19851</v>
          </cell>
          <cell r="G39">
            <v>532143</v>
          </cell>
          <cell r="H39">
            <v>4655057</v>
          </cell>
          <cell r="I39">
            <v>757278</v>
          </cell>
        </row>
        <row r="42">
          <cell r="C42">
            <v>20000</v>
          </cell>
          <cell r="D42">
            <v>0</v>
          </cell>
          <cell r="E42">
            <v>0</v>
          </cell>
          <cell r="F42">
            <v>1000000</v>
          </cell>
          <cell r="G42">
            <v>3400000</v>
          </cell>
          <cell r="H42">
            <v>5000000</v>
          </cell>
          <cell r="I42">
            <v>340000</v>
          </cell>
        </row>
        <row r="43">
          <cell r="C43">
            <v>10000</v>
          </cell>
          <cell r="D43">
            <v>0</v>
          </cell>
          <cell r="E43">
            <v>0</v>
          </cell>
          <cell r="F43">
            <v>1000000</v>
          </cell>
          <cell r="G43">
            <v>120000</v>
          </cell>
          <cell r="H43">
            <v>0</v>
          </cell>
          <cell r="I43">
            <v>0</v>
          </cell>
        </row>
        <row r="44">
          <cell r="C44">
            <v>50000</v>
          </cell>
          <cell r="D44">
            <v>0</v>
          </cell>
          <cell r="E44">
            <v>40000</v>
          </cell>
          <cell r="F44">
            <v>11711163</v>
          </cell>
          <cell r="G44">
            <v>10913416</v>
          </cell>
          <cell r="H44">
            <v>4017450</v>
          </cell>
          <cell r="I44">
            <v>663068</v>
          </cell>
        </row>
        <row r="45">
          <cell r="C45">
            <v>150000</v>
          </cell>
          <cell r="D45">
            <v>0</v>
          </cell>
          <cell r="E45">
            <v>0</v>
          </cell>
          <cell r="F45">
            <v>6766104</v>
          </cell>
          <cell r="G45">
            <v>2960557</v>
          </cell>
          <cell r="H45">
            <v>3663566</v>
          </cell>
          <cell r="I45">
            <v>396691</v>
          </cell>
        </row>
        <row r="47">
          <cell r="C47">
            <v>22000</v>
          </cell>
          <cell r="D47">
            <v>0</v>
          </cell>
          <cell r="E47">
            <v>0</v>
          </cell>
          <cell r="F47">
            <v>4000000</v>
          </cell>
          <cell r="G47">
            <v>14000000</v>
          </cell>
          <cell r="H47">
            <v>18000000</v>
          </cell>
          <cell r="I47">
            <v>1600000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132780</v>
          </cell>
          <cell r="G48">
            <v>1996200</v>
          </cell>
          <cell r="H48">
            <v>4538260</v>
          </cell>
          <cell r="I48">
            <v>249775</v>
          </cell>
        </row>
        <row r="53">
          <cell r="C53">
            <v>667000</v>
          </cell>
          <cell r="D53">
            <v>0</v>
          </cell>
          <cell r="E53">
            <v>640000</v>
          </cell>
          <cell r="F53">
            <v>1339000</v>
          </cell>
          <cell r="G53">
            <v>40537000</v>
          </cell>
          <cell r="H53">
            <v>15858000</v>
          </cell>
          <cell r="I53">
            <v>4437000</v>
          </cell>
        </row>
        <row r="57">
          <cell r="C57">
            <v>17100000</v>
          </cell>
          <cell r="D57">
            <v>148373390</v>
          </cell>
          <cell r="E57">
            <v>300000</v>
          </cell>
          <cell r="F57">
            <v>16975000</v>
          </cell>
          <cell r="G57">
            <v>26150000</v>
          </cell>
          <cell r="H57">
            <v>20000000</v>
          </cell>
          <cell r="I57">
            <v>12600000</v>
          </cell>
        </row>
        <row r="58">
          <cell r="C58">
            <v>736000</v>
          </cell>
          <cell r="D58">
            <v>0</v>
          </cell>
          <cell r="E58">
            <v>63907626</v>
          </cell>
          <cell r="F58">
            <v>404191</v>
          </cell>
          <cell r="G58">
            <v>83939</v>
          </cell>
          <cell r="H58">
            <v>0</v>
          </cell>
          <cell r="I58">
            <v>0</v>
          </cell>
        </row>
        <row r="59">
          <cell r="C59">
            <v>20000</v>
          </cell>
          <cell r="D59">
            <v>71065860</v>
          </cell>
          <cell r="E59">
            <v>0</v>
          </cell>
          <cell r="F59">
            <v>427943</v>
          </cell>
          <cell r="G59">
            <v>509173</v>
          </cell>
          <cell r="H59">
            <v>24710</v>
          </cell>
          <cell r="I59">
            <v>230259</v>
          </cell>
        </row>
        <row r="60">
          <cell r="C60">
            <v>180000</v>
          </cell>
          <cell r="D60">
            <v>2599575</v>
          </cell>
          <cell r="E60">
            <v>676025</v>
          </cell>
          <cell r="F60">
            <v>176887</v>
          </cell>
          <cell r="G60">
            <v>58240</v>
          </cell>
          <cell r="H60">
            <v>0</v>
          </cell>
          <cell r="I60">
            <v>0</v>
          </cell>
        </row>
        <row r="61">
          <cell r="C61">
            <v>30000</v>
          </cell>
          <cell r="D61">
            <v>0</v>
          </cell>
          <cell r="E61">
            <v>624000</v>
          </cell>
          <cell r="F61">
            <v>0</v>
          </cell>
          <cell r="G61">
            <v>64621</v>
          </cell>
          <cell r="H61">
            <v>0</v>
          </cell>
          <cell r="I61">
            <v>0</v>
          </cell>
        </row>
        <row r="64">
          <cell r="C64">
            <v>9524</v>
          </cell>
          <cell r="D64">
            <v>0</v>
          </cell>
          <cell r="E64">
            <v>1181102</v>
          </cell>
          <cell r="F64">
            <v>2000787</v>
          </cell>
          <cell r="G64">
            <v>21377165</v>
          </cell>
          <cell r="H64">
            <v>27405714</v>
          </cell>
          <cell r="I64">
            <v>3356693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85" zoomScaleSheetLayoutView="85" zoomScalePageLayoutView="0" workbookViewId="0" topLeftCell="A1">
      <selection activeCell="F15" sqref="F15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36.421875" style="0" customWidth="1"/>
    <col min="4" max="4" width="15.7109375" style="0" customWidth="1"/>
    <col min="5" max="5" width="16.57421875" style="0" customWidth="1"/>
    <col min="6" max="11" width="15.7109375" style="0" customWidth="1"/>
  </cols>
  <sheetData>
    <row r="1" spans="1:14" ht="18">
      <c r="A1" s="63" t="s">
        <v>152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"/>
      <c r="M3" s="1"/>
      <c r="N3" s="1"/>
    </row>
    <row r="4" spans="1:14" ht="18">
      <c r="A4" s="3"/>
      <c r="B4" s="3"/>
      <c r="C4" s="4"/>
      <c r="D4" s="4"/>
      <c r="E4" s="4"/>
      <c r="F4" s="4"/>
      <c r="G4" s="4"/>
      <c r="H4" s="4"/>
      <c r="I4" s="4"/>
      <c r="J4" s="4"/>
      <c r="K4" s="5" t="s">
        <v>1</v>
      </c>
      <c r="L4" s="4"/>
      <c r="M4" s="4"/>
      <c r="N4" s="4"/>
    </row>
    <row r="5" spans="1:14" ht="18">
      <c r="A5" s="53" t="s">
        <v>135</v>
      </c>
      <c r="B5" s="53" t="s">
        <v>136</v>
      </c>
      <c r="C5" s="54" t="s">
        <v>145</v>
      </c>
      <c r="D5" s="54" t="s">
        <v>137</v>
      </c>
      <c r="E5" s="54" t="s">
        <v>138</v>
      </c>
      <c r="F5" s="54" t="s">
        <v>139</v>
      </c>
      <c r="G5" s="54" t="s">
        <v>140</v>
      </c>
      <c r="H5" s="54" t="s">
        <v>141</v>
      </c>
      <c r="I5" s="54" t="s">
        <v>142</v>
      </c>
      <c r="J5" s="54" t="s">
        <v>143</v>
      </c>
      <c r="K5" s="55" t="s">
        <v>144</v>
      </c>
      <c r="L5" s="4"/>
      <c r="M5" s="4"/>
      <c r="N5" s="4"/>
    </row>
    <row r="6" spans="1:14" ht="18" customHeight="1">
      <c r="A6" s="65" t="s">
        <v>2</v>
      </c>
      <c r="B6" s="65" t="s">
        <v>150</v>
      </c>
      <c r="C6" s="65" t="s">
        <v>3</v>
      </c>
      <c r="D6" s="66" t="s">
        <v>4</v>
      </c>
      <c r="E6" s="66"/>
      <c r="F6" s="66"/>
      <c r="G6" s="66"/>
      <c r="H6" s="66"/>
      <c r="I6" s="66"/>
      <c r="J6" s="66"/>
      <c r="K6" s="66"/>
      <c r="L6" s="4"/>
      <c r="M6" s="4"/>
      <c r="N6" s="4"/>
    </row>
    <row r="7" spans="1:14" ht="30" customHeight="1">
      <c r="A7" s="65"/>
      <c r="B7" s="65"/>
      <c r="C7" s="65"/>
      <c r="D7" s="67" t="s">
        <v>5</v>
      </c>
      <c r="E7" s="67"/>
      <c r="F7" s="67"/>
      <c r="G7" s="67"/>
      <c r="H7" s="67"/>
      <c r="I7" s="67" t="s">
        <v>6</v>
      </c>
      <c r="J7" s="67"/>
      <c r="K7" s="68" t="s">
        <v>7</v>
      </c>
      <c r="L7" s="4"/>
      <c r="M7" s="4"/>
      <c r="N7" s="4"/>
    </row>
    <row r="8" spans="1:11" ht="110.25">
      <c r="A8" s="65"/>
      <c r="B8" s="65"/>
      <c r="C8" s="65"/>
      <c r="D8" s="56" t="s">
        <v>8</v>
      </c>
      <c r="E8" s="56" t="s">
        <v>9</v>
      </c>
      <c r="F8" s="56" t="s">
        <v>10</v>
      </c>
      <c r="G8" s="56" t="s">
        <v>11</v>
      </c>
      <c r="H8" s="56" t="s">
        <v>12</v>
      </c>
      <c r="I8" s="56" t="s">
        <v>13</v>
      </c>
      <c r="J8" s="56" t="s">
        <v>14</v>
      </c>
      <c r="K8" s="68"/>
    </row>
    <row r="9" spans="1:11" ht="12.75">
      <c r="A9" s="6" t="s">
        <v>15</v>
      </c>
      <c r="B9" s="42"/>
      <c r="C9" s="7" t="s">
        <v>16</v>
      </c>
      <c r="D9" s="8">
        <v>112752</v>
      </c>
      <c r="E9" s="8">
        <v>33243</v>
      </c>
      <c r="F9" s="8">
        <v>48290</v>
      </c>
      <c r="G9" s="8">
        <v>0</v>
      </c>
      <c r="H9" s="8">
        <v>0</v>
      </c>
      <c r="I9" s="8">
        <v>1029</v>
      </c>
      <c r="J9" s="8">
        <v>0</v>
      </c>
      <c r="K9" s="8">
        <f>SUM(D9:J9)</f>
        <v>195314</v>
      </c>
    </row>
    <row r="10" spans="1:11" ht="12.75">
      <c r="A10" s="9" t="s">
        <v>17</v>
      </c>
      <c r="B10" s="43"/>
      <c r="C10" s="10" t="s">
        <v>18</v>
      </c>
      <c r="D10" s="11">
        <v>70571</v>
      </c>
      <c r="E10" s="11">
        <v>21301</v>
      </c>
      <c r="F10" s="11">
        <v>41325</v>
      </c>
      <c r="G10" s="11">
        <v>0</v>
      </c>
      <c r="H10" s="11">
        <v>0</v>
      </c>
      <c r="I10" s="11">
        <v>203</v>
      </c>
      <c r="J10" s="11">
        <v>242</v>
      </c>
      <c r="K10" s="11">
        <f aca="true" t="shared" si="0" ref="K10:K68">SUM(D10:J10)</f>
        <v>133642</v>
      </c>
    </row>
    <row r="11" spans="1:11" ht="12.75">
      <c r="A11" s="9" t="s">
        <v>19</v>
      </c>
      <c r="B11" s="43"/>
      <c r="C11" s="10" t="s">
        <v>20</v>
      </c>
      <c r="D11" s="11">
        <v>80616</v>
      </c>
      <c r="E11" s="11">
        <v>23640</v>
      </c>
      <c r="F11" s="11">
        <v>39609</v>
      </c>
      <c r="G11" s="11">
        <v>0</v>
      </c>
      <c r="H11" s="11">
        <v>0</v>
      </c>
      <c r="I11" s="11">
        <v>203</v>
      </c>
      <c r="J11" s="11">
        <v>0</v>
      </c>
      <c r="K11" s="11">
        <f t="shared" si="0"/>
        <v>144068</v>
      </c>
    </row>
    <row r="12" spans="1:11" ht="12.75">
      <c r="A12" s="9" t="s">
        <v>21</v>
      </c>
      <c r="B12" s="43"/>
      <c r="C12" s="10" t="s">
        <v>22</v>
      </c>
      <c r="D12" s="11">
        <v>71689</v>
      </c>
      <c r="E12" s="11">
        <v>20709</v>
      </c>
      <c r="F12" s="11">
        <v>39412</v>
      </c>
      <c r="G12" s="11">
        <v>0</v>
      </c>
      <c r="H12" s="11">
        <v>0</v>
      </c>
      <c r="I12" s="11">
        <v>203</v>
      </c>
      <c r="J12" s="11">
        <v>0</v>
      </c>
      <c r="K12" s="11">
        <f t="shared" si="0"/>
        <v>132013</v>
      </c>
    </row>
    <row r="13" spans="1:11" ht="12.75">
      <c r="A13" s="9" t="s">
        <v>23</v>
      </c>
      <c r="B13" s="43"/>
      <c r="C13" s="10" t="s">
        <v>24</v>
      </c>
      <c r="D13" s="11">
        <v>77917</v>
      </c>
      <c r="E13" s="11">
        <v>22507</v>
      </c>
      <c r="F13" s="11">
        <v>36501</v>
      </c>
      <c r="G13" s="11">
        <v>0</v>
      </c>
      <c r="H13" s="11">
        <v>0</v>
      </c>
      <c r="I13" s="11">
        <v>203</v>
      </c>
      <c r="J13" s="11">
        <v>0</v>
      </c>
      <c r="K13" s="11">
        <f t="shared" si="0"/>
        <v>137128</v>
      </c>
    </row>
    <row r="14" spans="1:11" ht="12.75">
      <c r="A14" s="9" t="s">
        <v>25</v>
      </c>
      <c r="B14" s="43"/>
      <c r="C14" s="10" t="s">
        <v>26</v>
      </c>
      <c r="D14" s="11">
        <v>75138</v>
      </c>
      <c r="E14" s="11">
        <v>21824</v>
      </c>
      <c r="F14" s="11">
        <v>40723</v>
      </c>
      <c r="G14" s="11">
        <v>0</v>
      </c>
      <c r="H14" s="11">
        <v>0</v>
      </c>
      <c r="I14" s="11">
        <v>178</v>
      </c>
      <c r="J14" s="11">
        <v>0</v>
      </c>
      <c r="K14" s="11">
        <f t="shared" si="0"/>
        <v>137863</v>
      </c>
    </row>
    <row r="15" spans="1:11" ht="12.75">
      <c r="A15" s="9" t="s">
        <v>27</v>
      </c>
      <c r="B15" s="43"/>
      <c r="C15" s="10" t="s">
        <v>28</v>
      </c>
      <c r="D15" s="11">
        <v>121515</v>
      </c>
      <c r="E15" s="11">
        <v>35672</v>
      </c>
      <c r="F15" s="11">
        <v>66306</v>
      </c>
      <c r="G15" s="11">
        <v>0</v>
      </c>
      <c r="H15" s="11">
        <v>0</v>
      </c>
      <c r="I15" s="11">
        <v>330</v>
      </c>
      <c r="J15" s="11">
        <v>2700</v>
      </c>
      <c r="K15" s="11">
        <f t="shared" si="0"/>
        <v>226523</v>
      </c>
    </row>
    <row r="16" spans="1:11" ht="12.75">
      <c r="A16" s="9" t="s">
        <v>29</v>
      </c>
      <c r="B16" s="43"/>
      <c r="C16" s="10" t="s">
        <v>30</v>
      </c>
      <c r="D16" s="11">
        <v>73617</v>
      </c>
      <c r="E16" s="11">
        <v>21381</v>
      </c>
      <c r="F16" s="11">
        <v>28406</v>
      </c>
      <c r="G16" s="11">
        <v>0</v>
      </c>
      <c r="H16" s="11">
        <v>0</v>
      </c>
      <c r="I16" s="11">
        <v>203</v>
      </c>
      <c r="J16" s="11">
        <v>0</v>
      </c>
      <c r="K16" s="11">
        <f t="shared" si="0"/>
        <v>123607</v>
      </c>
    </row>
    <row r="17" spans="1:11" ht="12.75">
      <c r="A17" s="9" t="s">
        <v>31</v>
      </c>
      <c r="B17" s="43"/>
      <c r="C17" s="10" t="s">
        <v>32</v>
      </c>
      <c r="D17" s="11">
        <v>106575</v>
      </c>
      <c r="E17" s="11">
        <v>31007</v>
      </c>
      <c r="F17" s="11">
        <v>59224</v>
      </c>
      <c r="G17" s="11">
        <v>0</v>
      </c>
      <c r="H17" s="11">
        <v>0</v>
      </c>
      <c r="I17" s="11">
        <v>279</v>
      </c>
      <c r="J17" s="11">
        <v>3216</v>
      </c>
      <c r="K17" s="11">
        <f t="shared" si="0"/>
        <v>200301</v>
      </c>
    </row>
    <row r="18" spans="1:11" ht="12.75">
      <c r="A18" s="9" t="s">
        <v>33</v>
      </c>
      <c r="B18" s="43"/>
      <c r="C18" s="10" t="s">
        <v>34</v>
      </c>
      <c r="D18" s="11">
        <v>71234</v>
      </c>
      <c r="E18" s="11">
        <v>20773</v>
      </c>
      <c r="F18" s="11">
        <v>29535</v>
      </c>
      <c r="G18" s="11">
        <v>0</v>
      </c>
      <c r="H18" s="11">
        <v>0</v>
      </c>
      <c r="I18" s="11">
        <v>178</v>
      </c>
      <c r="J18" s="11">
        <v>0</v>
      </c>
      <c r="K18" s="11">
        <f t="shared" si="0"/>
        <v>121720</v>
      </c>
    </row>
    <row r="19" spans="1:11" ht="12.75">
      <c r="A19" s="9" t="s">
        <v>35</v>
      </c>
      <c r="B19" s="43"/>
      <c r="C19" s="10" t="s">
        <v>36</v>
      </c>
      <c r="D19" s="11">
        <v>52593</v>
      </c>
      <c r="E19" s="11">
        <v>14258</v>
      </c>
      <c r="F19" s="11">
        <v>23927</v>
      </c>
      <c r="G19" s="11">
        <v>0</v>
      </c>
      <c r="H19" s="11">
        <v>0</v>
      </c>
      <c r="I19" s="11">
        <v>152</v>
      </c>
      <c r="J19" s="11">
        <v>0</v>
      </c>
      <c r="K19" s="11">
        <f t="shared" si="0"/>
        <v>90930</v>
      </c>
    </row>
    <row r="20" spans="1:11" ht="12.75">
      <c r="A20" s="9" t="s">
        <v>37</v>
      </c>
      <c r="B20" s="43"/>
      <c r="C20" s="10" t="s">
        <v>38</v>
      </c>
      <c r="D20" s="11">
        <v>74697</v>
      </c>
      <c r="E20" s="11">
        <v>21658</v>
      </c>
      <c r="F20" s="11">
        <v>35371</v>
      </c>
      <c r="G20" s="11">
        <v>0</v>
      </c>
      <c r="H20" s="11">
        <v>0</v>
      </c>
      <c r="I20" s="11">
        <v>203</v>
      </c>
      <c r="J20" s="11">
        <v>399</v>
      </c>
      <c r="K20" s="11">
        <f t="shared" si="0"/>
        <v>132328</v>
      </c>
    </row>
    <row r="21" spans="1:11" ht="12.75">
      <c r="A21" s="9" t="s">
        <v>39</v>
      </c>
      <c r="B21" s="43"/>
      <c r="C21" s="10" t="s">
        <v>40</v>
      </c>
      <c r="D21" s="11">
        <v>74372</v>
      </c>
      <c r="E21" s="11">
        <v>21544</v>
      </c>
      <c r="F21" s="11">
        <v>32496</v>
      </c>
      <c r="G21" s="11">
        <v>0</v>
      </c>
      <c r="H21" s="11">
        <v>0</v>
      </c>
      <c r="I21" s="11">
        <v>178</v>
      </c>
      <c r="J21" s="11">
        <v>1620</v>
      </c>
      <c r="K21" s="11">
        <f t="shared" si="0"/>
        <v>130210</v>
      </c>
    </row>
    <row r="22" spans="1:11" ht="12.75">
      <c r="A22" s="9" t="s">
        <v>41</v>
      </c>
      <c r="B22" s="43"/>
      <c r="C22" s="10" t="s">
        <v>42</v>
      </c>
      <c r="D22" s="11">
        <v>82224</v>
      </c>
      <c r="E22" s="11">
        <v>23949</v>
      </c>
      <c r="F22" s="11">
        <v>43169</v>
      </c>
      <c r="G22" s="11">
        <v>0</v>
      </c>
      <c r="H22" s="11">
        <v>0</v>
      </c>
      <c r="I22" s="11">
        <v>203</v>
      </c>
      <c r="J22" s="11">
        <v>3000</v>
      </c>
      <c r="K22" s="11">
        <f t="shared" si="0"/>
        <v>152545</v>
      </c>
    </row>
    <row r="23" spans="1:11" ht="12.75">
      <c r="A23" s="9" t="s">
        <v>43</v>
      </c>
      <c r="B23" s="43"/>
      <c r="C23" s="10" t="s">
        <v>44</v>
      </c>
      <c r="D23" s="11">
        <v>83059</v>
      </c>
      <c r="E23" s="11">
        <v>24321</v>
      </c>
      <c r="F23" s="11">
        <v>41347</v>
      </c>
      <c r="G23" s="11">
        <v>0</v>
      </c>
      <c r="H23" s="11">
        <v>0</v>
      </c>
      <c r="I23" s="11">
        <v>229</v>
      </c>
      <c r="J23" s="11">
        <v>3000</v>
      </c>
      <c r="K23" s="11">
        <f t="shared" si="0"/>
        <v>151956</v>
      </c>
    </row>
    <row r="24" spans="1:11" ht="12.75">
      <c r="A24" s="9" t="s">
        <v>45</v>
      </c>
      <c r="B24" s="43"/>
      <c r="C24" s="10" t="s">
        <v>46</v>
      </c>
      <c r="D24" s="11">
        <v>59073</v>
      </c>
      <c r="E24" s="11">
        <v>15969</v>
      </c>
      <c r="F24" s="11">
        <v>28691</v>
      </c>
      <c r="G24" s="11">
        <v>0</v>
      </c>
      <c r="H24" s="11">
        <v>0</v>
      </c>
      <c r="I24" s="11">
        <v>152</v>
      </c>
      <c r="J24" s="11">
        <v>0</v>
      </c>
      <c r="K24" s="11">
        <f t="shared" si="0"/>
        <v>103885</v>
      </c>
    </row>
    <row r="25" spans="1:11" ht="12.75">
      <c r="A25" s="9" t="s">
        <v>47</v>
      </c>
      <c r="B25" s="43"/>
      <c r="C25" s="10" t="s">
        <v>48</v>
      </c>
      <c r="D25" s="11">
        <v>78083</v>
      </c>
      <c r="E25" s="11">
        <v>23044</v>
      </c>
      <c r="F25" s="11">
        <v>41321</v>
      </c>
      <c r="G25" s="11">
        <v>0</v>
      </c>
      <c r="H25" s="11">
        <v>0</v>
      </c>
      <c r="I25" s="11">
        <v>203</v>
      </c>
      <c r="J25" s="11">
        <v>6438</v>
      </c>
      <c r="K25" s="11">
        <f t="shared" si="0"/>
        <v>149089</v>
      </c>
    </row>
    <row r="26" spans="1:11" ht="12.75">
      <c r="A26" s="9" t="s">
        <v>49</v>
      </c>
      <c r="B26" s="43"/>
      <c r="C26" s="10" t="s">
        <v>50</v>
      </c>
      <c r="D26" s="11">
        <v>77747</v>
      </c>
      <c r="E26" s="11">
        <v>22762</v>
      </c>
      <c r="F26" s="11">
        <v>40593</v>
      </c>
      <c r="G26" s="11">
        <v>0</v>
      </c>
      <c r="H26" s="11">
        <v>0</v>
      </c>
      <c r="I26" s="11">
        <v>203</v>
      </c>
      <c r="J26" s="11">
        <v>3000</v>
      </c>
      <c r="K26" s="11">
        <f t="shared" si="0"/>
        <v>144305</v>
      </c>
    </row>
    <row r="27" spans="1:11" ht="12.75">
      <c r="A27" s="9" t="s">
        <v>51</v>
      </c>
      <c r="B27" s="43"/>
      <c r="C27" s="10" t="s">
        <v>52</v>
      </c>
      <c r="D27" s="11">
        <v>80231</v>
      </c>
      <c r="E27" s="11">
        <v>23354</v>
      </c>
      <c r="F27" s="11">
        <v>34735</v>
      </c>
      <c r="G27" s="11">
        <v>0</v>
      </c>
      <c r="H27" s="11">
        <v>0</v>
      </c>
      <c r="I27" s="11">
        <v>203</v>
      </c>
      <c r="J27" s="11">
        <v>0</v>
      </c>
      <c r="K27" s="11">
        <f t="shared" si="0"/>
        <v>138523</v>
      </c>
    </row>
    <row r="28" spans="1:11" ht="12.75">
      <c r="A28" s="9" t="s">
        <v>53</v>
      </c>
      <c r="B28" s="43"/>
      <c r="C28" s="10" t="s">
        <v>54</v>
      </c>
      <c r="D28" s="11">
        <v>75958</v>
      </c>
      <c r="E28" s="11">
        <v>22165</v>
      </c>
      <c r="F28" s="11">
        <v>34641</v>
      </c>
      <c r="G28" s="11">
        <v>0</v>
      </c>
      <c r="H28" s="11">
        <v>0</v>
      </c>
      <c r="I28" s="11">
        <v>203</v>
      </c>
      <c r="J28" s="11">
        <v>4196</v>
      </c>
      <c r="K28" s="11">
        <f t="shared" si="0"/>
        <v>137163</v>
      </c>
    </row>
    <row r="29" spans="1:11" ht="12.75">
      <c r="A29" s="9" t="s">
        <v>55</v>
      </c>
      <c r="B29" s="43"/>
      <c r="C29" s="10" t="s">
        <v>56</v>
      </c>
      <c r="D29" s="11">
        <v>86020</v>
      </c>
      <c r="E29" s="11">
        <v>24877</v>
      </c>
      <c r="F29" s="11">
        <v>33525</v>
      </c>
      <c r="G29" s="11">
        <v>0</v>
      </c>
      <c r="H29" s="11">
        <v>0</v>
      </c>
      <c r="I29" s="11">
        <v>203</v>
      </c>
      <c r="J29" s="11">
        <v>0</v>
      </c>
      <c r="K29" s="11">
        <f t="shared" si="0"/>
        <v>144625</v>
      </c>
    </row>
    <row r="30" spans="1:11" ht="12.75">
      <c r="A30" s="9" t="s">
        <v>57</v>
      </c>
      <c r="B30" s="43"/>
      <c r="C30" s="10" t="s">
        <v>58</v>
      </c>
      <c r="D30" s="11">
        <v>94139</v>
      </c>
      <c r="E30" s="11">
        <v>27483</v>
      </c>
      <c r="F30" s="11">
        <v>48647</v>
      </c>
      <c r="G30" s="11">
        <v>0</v>
      </c>
      <c r="H30" s="11">
        <v>0</v>
      </c>
      <c r="I30" s="11">
        <v>254</v>
      </c>
      <c r="J30" s="11">
        <v>3200</v>
      </c>
      <c r="K30" s="11">
        <f t="shared" si="0"/>
        <v>173723</v>
      </c>
    </row>
    <row r="31" spans="1:11" ht="12.75">
      <c r="A31" s="9" t="s">
        <v>59</v>
      </c>
      <c r="B31" s="43"/>
      <c r="C31" s="10" t="s">
        <v>60</v>
      </c>
      <c r="D31" s="11">
        <v>71551</v>
      </c>
      <c r="E31" s="11">
        <v>20710</v>
      </c>
      <c r="F31" s="11">
        <v>32626</v>
      </c>
      <c r="G31" s="11">
        <v>0</v>
      </c>
      <c r="H31" s="11">
        <v>0</v>
      </c>
      <c r="I31" s="11">
        <v>178</v>
      </c>
      <c r="J31" s="11">
        <v>400</v>
      </c>
      <c r="K31" s="11">
        <f t="shared" si="0"/>
        <v>125465</v>
      </c>
    </row>
    <row r="32" spans="1:11" ht="12.75">
      <c r="A32" s="9" t="s">
        <v>61</v>
      </c>
      <c r="B32" s="43"/>
      <c r="C32" s="10" t="s">
        <v>62</v>
      </c>
      <c r="D32" s="11">
        <v>71007</v>
      </c>
      <c r="E32" s="11">
        <v>20698</v>
      </c>
      <c r="F32" s="11">
        <v>37743</v>
      </c>
      <c r="G32" s="11">
        <v>0</v>
      </c>
      <c r="H32" s="11">
        <v>0</v>
      </c>
      <c r="I32" s="11">
        <v>178</v>
      </c>
      <c r="J32" s="11">
        <v>0</v>
      </c>
      <c r="K32" s="11">
        <f t="shared" si="0"/>
        <v>129626</v>
      </c>
    </row>
    <row r="33" spans="1:11" ht="12.75">
      <c r="A33" s="9" t="s">
        <v>63</v>
      </c>
      <c r="B33" s="43"/>
      <c r="C33" s="10" t="s">
        <v>64</v>
      </c>
      <c r="D33" s="11">
        <v>69581</v>
      </c>
      <c r="E33" s="11">
        <v>20258</v>
      </c>
      <c r="F33" s="11">
        <v>29159</v>
      </c>
      <c r="G33" s="11">
        <v>0</v>
      </c>
      <c r="H33" s="11">
        <v>0</v>
      </c>
      <c r="I33" s="11">
        <v>178</v>
      </c>
      <c r="J33" s="11">
        <v>400</v>
      </c>
      <c r="K33" s="11">
        <f t="shared" si="0"/>
        <v>119576</v>
      </c>
    </row>
    <row r="34" spans="1:11" ht="12.75">
      <c r="A34" s="9" t="s">
        <v>65</v>
      </c>
      <c r="B34" s="43"/>
      <c r="C34" s="10" t="s">
        <v>66</v>
      </c>
      <c r="D34" s="11">
        <v>79788</v>
      </c>
      <c r="E34" s="11">
        <v>23125</v>
      </c>
      <c r="F34" s="11">
        <v>39031</v>
      </c>
      <c r="G34" s="11">
        <v>0</v>
      </c>
      <c r="H34" s="11">
        <v>0</v>
      </c>
      <c r="I34" s="11">
        <v>203</v>
      </c>
      <c r="J34" s="11">
        <v>3500</v>
      </c>
      <c r="K34" s="11">
        <f t="shared" si="0"/>
        <v>145647</v>
      </c>
    </row>
    <row r="35" spans="1:11" ht="12.75">
      <c r="A35" s="9" t="s">
        <v>67</v>
      </c>
      <c r="B35" s="43"/>
      <c r="C35" s="10" t="s">
        <v>68</v>
      </c>
      <c r="D35" s="11">
        <v>75681</v>
      </c>
      <c r="E35" s="11">
        <v>21980</v>
      </c>
      <c r="F35" s="11">
        <v>46373</v>
      </c>
      <c r="G35" s="11">
        <v>0</v>
      </c>
      <c r="H35" s="11">
        <v>0</v>
      </c>
      <c r="I35" s="11">
        <v>203</v>
      </c>
      <c r="J35" s="11">
        <v>1800</v>
      </c>
      <c r="K35" s="11">
        <f t="shared" si="0"/>
        <v>146037</v>
      </c>
    </row>
    <row r="36" spans="1:11" ht="12.75">
      <c r="A36" s="9" t="s">
        <v>69</v>
      </c>
      <c r="B36" s="43"/>
      <c r="C36" s="10" t="s">
        <v>70</v>
      </c>
      <c r="D36" s="11">
        <v>71788</v>
      </c>
      <c r="E36" s="11">
        <v>20854</v>
      </c>
      <c r="F36" s="11">
        <v>37191</v>
      </c>
      <c r="G36" s="11">
        <v>0</v>
      </c>
      <c r="H36" s="11">
        <v>0</v>
      </c>
      <c r="I36" s="11">
        <v>203</v>
      </c>
      <c r="J36" s="11">
        <v>0</v>
      </c>
      <c r="K36" s="11">
        <f t="shared" si="0"/>
        <v>130036</v>
      </c>
    </row>
    <row r="37" spans="1:11" ht="12.75">
      <c r="A37" s="9" t="s">
        <v>71</v>
      </c>
      <c r="B37" s="43"/>
      <c r="C37" s="10" t="s">
        <v>72</v>
      </c>
      <c r="D37" s="11">
        <v>49712</v>
      </c>
      <c r="E37" s="11">
        <v>13503</v>
      </c>
      <c r="F37" s="11">
        <v>22151</v>
      </c>
      <c r="G37" s="11">
        <v>0</v>
      </c>
      <c r="H37" s="11">
        <v>0</v>
      </c>
      <c r="I37" s="11">
        <v>127</v>
      </c>
      <c r="J37" s="11">
        <v>2200</v>
      </c>
      <c r="K37" s="11">
        <f t="shared" si="0"/>
        <v>87693</v>
      </c>
    </row>
    <row r="38" spans="1:11" ht="12.75">
      <c r="A38" s="9" t="s">
        <v>73</v>
      </c>
      <c r="B38" s="43"/>
      <c r="C38" s="10" t="s">
        <v>74</v>
      </c>
      <c r="D38" s="11">
        <v>68248</v>
      </c>
      <c r="E38" s="11">
        <v>20144</v>
      </c>
      <c r="F38" s="11">
        <v>41004</v>
      </c>
      <c r="G38" s="11">
        <v>0</v>
      </c>
      <c r="H38" s="11">
        <v>0</v>
      </c>
      <c r="I38" s="11">
        <v>178</v>
      </c>
      <c r="J38" s="11">
        <v>3600</v>
      </c>
      <c r="K38" s="11">
        <f t="shared" si="0"/>
        <v>133174</v>
      </c>
    </row>
    <row r="39" spans="1:11" ht="12.75">
      <c r="A39" s="9" t="s">
        <v>75</v>
      </c>
      <c r="B39" s="43"/>
      <c r="C39" s="10" t="s">
        <v>76</v>
      </c>
      <c r="D39" s="11">
        <v>81096</v>
      </c>
      <c r="E39" s="11">
        <v>23754</v>
      </c>
      <c r="F39" s="11">
        <v>45006</v>
      </c>
      <c r="G39" s="11">
        <v>0</v>
      </c>
      <c r="H39" s="11">
        <v>0</v>
      </c>
      <c r="I39" s="11">
        <v>203</v>
      </c>
      <c r="J39" s="11">
        <v>0</v>
      </c>
      <c r="K39" s="11">
        <f t="shared" si="0"/>
        <v>150059</v>
      </c>
    </row>
    <row r="40" spans="1:11" ht="12.75">
      <c r="A40" s="9" t="s">
        <v>77</v>
      </c>
      <c r="B40" s="43"/>
      <c r="C40" s="10" t="s">
        <v>78</v>
      </c>
      <c r="D40" s="11">
        <v>75124</v>
      </c>
      <c r="E40" s="11">
        <v>22125</v>
      </c>
      <c r="F40" s="11">
        <v>40195</v>
      </c>
      <c r="G40" s="11">
        <v>0</v>
      </c>
      <c r="H40" s="11">
        <v>0</v>
      </c>
      <c r="I40" s="11">
        <v>203</v>
      </c>
      <c r="J40" s="11">
        <v>0</v>
      </c>
      <c r="K40" s="11">
        <f t="shared" si="0"/>
        <v>137647</v>
      </c>
    </row>
    <row r="41" spans="1:11" ht="12.75">
      <c r="A41" s="9" t="s">
        <v>79</v>
      </c>
      <c r="B41" s="43"/>
      <c r="C41" s="12" t="s">
        <v>80</v>
      </c>
      <c r="D41" s="11">
        <v>57271</v>
      </c>
      <c r="E41" s="11">
        <v>15648</v>
      </c>
      <c r="F41" s="11">
        <v>29130</v>
      </c>
      <c r="G41" s="11">
        <v>0</v>
      </c>
      <c r="H41" s="11">
        <v>0</v>
      </c>
      <c r="I41" s="11">
        <v>152</v>
      </c>
      <c r="J41" s="11">
        <v>0</v>
      </c>
      <c r="K41" s="11">
        <f t="shared" si="0"/>
        <v>102201</v>
      </c>
    </row>
    <row r="42" spans="1:11" ht="12.75">
      <c r="A42" s="9" t="s">
        <v>81</v>
      </c>
      <c r="B42" s="43"/>
      <c r="C42" s="12" t="s">
        <v>82</v>
      </c>
      <c r="D42" s="11">
        <v>43710</v>
      </c>
      <c r="E42" s="11">
        <v>11924</v>
      </c>
      <c r="F42" s="11">
        <v>19306</v>
      </c>
      <c r="G42" s="11">
        <v>0</v>
      </c>
      <c r="H42" s="11">
        <v>0</v>
      </c>
      <c r="I42" s="11">
        <v>25</v>
      </c>
      <c r="J42" s="11">
        <v>1500</v>
      </c>
      <c r="K42" s="11">
        <f t="shared" si="0"/>
        <v>76465</v>
      </c>
    </row>
    <row r="43" spans="1:11" ht="12.75">
      <c r="A43" s="9" t="s">
        <v>83</v>
      </c>
      <c r="B43" s="43"/>
      <c r="C43" s="12" t="s">
        <v>84</v>
      </c>
      <c r="D43" s="11">
        <v>68326</v>
      </c>
      <c r="E43" s="11">
        <v>20008</v>
      </c>
      <c r="F43" s="11">
        <v>33998</v>
      </c>
      <c r="G43" s="11">
        <v>0</v>
      </c>
      <c r="H43" s="11">
        <v>0</v>
      </c>
      <c r="I43" s="11">
        <v>178</v>
      </c>
      <c r="J43" s="11">
        <v>4000</v>
      </c>
      <c r="K43" s="11">
        <f t="shared" si="0"/>
        <v>126510</v>
      </c>
    </row>
    <row r="44" spans="1:11" ht="12.75">
      <c r="A44" s="72" t="s">
        <v>85</v>
      </c>
      <c r="B44" s="72"/>
      <c r="C44" s="72"/>
      <c r="D44" s="13">
        <f aca="true" t="shared" si="1" ref="D44:K44">SUM(D9:D43)</f>
        <v>2662703</v>
      </c>
      <c r="E44" s="13">
        <f t="shared" si="1"/>
        <v>772172</v>
      </c>
      <c r="F44" s="13">
        <f t="shared" si="1"/>
        <v>1320707</v>
      </c>
      <c r="G44" s="13">
        <f t="shared" si="1"/>
        <v>0</v>
      </c>
      <c r="H44" s="13">
        <f t="shared" si="1"/>
        <v>0</v>
      </c>
      <c r="I44" s="13">
        <f t="shared" si="1"/>
        <v>7604</v>
      </c>
      <c r="J44" s="13">
        <f t="shared" si="1"/>
        <v>48411</v>
      </c>
      <c r="K44" s="13">
        <f t="shared" si="1"/>
        <v>4811597</v>
      </c>
    </row>
    <row r="45" spans="1:11" ht="25.5">
      <c r="A45" s="47" t="s">
        <v>86</v>
      </c>
      <c r="B45" s="47"/>
      <c r="C45" s="45" t="s">
        <v>87</v>
      </c>
      <c r="D45" s="13">
        <f aca="true" t="shared" si="2" ref="D45:K45">D46+D47</f>
        <v>335631</v>
      </c>
      <c r="E45" s="13">
        <f t="shared" si="2"/>
        <v>96434</v>
      </c>
      <c r="F45" s="13">
        <f t="shared" si="2"/>
        <v>116701</v>
      </c>
      <c r="G45" s="13">
        <f t="shared" si="2"/>
        <v>0</v>
      </c>
      <c r="H45" s="13">
        <f t="shared" si="2"/>
        <v>0</v>
      </c>
      <c r="I45" s="13">
        <f t="shared" si="2"/>
        <v>26642</v>
      </c>
      <c r="J45" s="13">
        <f t="shared" si="2"/>
        <v>5842</v>
      </c>
      <c r="K45" s="13">
        <f t="shared" si="2"/>
        <v>581250</v>
      </c>
    </row>
    <row r="46" spans="1:11" ht="25.5">
      <c r="A46" s="47"/>
      <c r="B46" s="48" t="s">
        <v>133</v>
      </c>
      <c r="C46" s="46" t="s">
        <v>88</v>
      </c>
      <c r="D46" s="11">
        <v>216389</v>
      </c>
      <c r="E46" s="11">
        <v>62291</v>
      </c>
      <c r="F46" s="11">
        <v>88288</v>
      </c>
      <c r="G46" s="11">
        <v>0</v>
      </c>
      <c r="H46" s="11">
        <v>0</v>
      </c>
      <c r="I46" s="11">
        <v>24706</v>
      </c>
      <c r="J46" s="11">
        <v>5588</v>
      </c>
      <c r="K46" s="11">
        <f t="shared" si="0"/>
        <v>397262</v>
      </c>
    </row>
    <row r="47" spans="1:11" ht="12.75">
      <c r="A47" s="47"/>
      <c r="B47" s="48" t="s">
        <v>134</v>
      </c>
      <c r="C47" s="46" t="s">
        <v>89</v>
      </c>
      <c r="D47" s="11">
        <v>119242</v>
      </c>
      <c r="E47" s="11">
        <v>34143</v>
      </c>
      <c r="F47" s="11">
        <v>28413</v>
      </c>
      <c r="G47" s="11">
        <v>0</v>
      </c>
      <c r="H47" s="11">
        <v>0</v>
      </c>
      <c r="I47" s="11">
        <v>1936</v>
      </c>
      <c r="J47" s="11">
        <v>254</v>
      </c>
      <c r="K47" s="11">
        <f t="shared" si="0"/>
        <v>183988</v>
      </c>
    </row>
    <row r="48" spans="1:11" ht="12.75">
      <c r="A48" s="6" t="s">
        <v>90</v>
      </c>
      <c r="B48" s="42"/>
      <c r="C48" s="15" t="s">
        <v>91</v>
      </c>
      <c r="D48" s="11">
        <v>222453</v>
      </c>
      <c r="E48" s="11">
        <v>64828</v>
      </c>
      <c r="F48" s="11">
        <v>118752</v>
      </c>
      <c r="G48" s="11">
        <v>0</v>
      </c>
      <c r="H48" s="11">
        <v>0</v>
      </c>
      <c r="I48" s="11">
        <v>9284</v>
      </c>
      <c r="J48" s="11">
        <v>7000</v>
      </c>
      <c r="K48" s="11">
        <f t="shared" si="0"/>
        <v>422317</v>
      </c>
    </row>
    <row r="49" spans="1:11" ht="12.75">
      <c r="A49" s="9" t="s">
        <v>92</v>
      </c>
      <c r="B49" s="43"/>
      <c r="C49" s="15" t="s">
        <v>93</v>
      </c>
      <c r="D49" s="11">
        <v>89316</v>
      </c>
      <c r="E49" s="11">
        <v>25284</v>
      </c>
      <c r="F49" s="11">
        <v>101134</v>
      </c>
      <c r="G49" s="11">
        <v>0</v>
      </c>
      <c r="H49" s="11">
        <v>0</v>
      </c>
      <c r="I49" s="11">
        <v>3155</v>
      </c>
      <c r="J49" s="11">
        <v>5000</v>
      </c>
      <c r="K49" s="11">
        <f t="shared" si="0"/>
        <v>223889</v>
      </c>
    </row>
    <row r="50" spans="1:11" ht="12.75" customHeight="1">
      <c r="A50" s="73" t="s">
        <v>94</v>
      </c>
      <c r="B50" s="73"/>
      <c r="C50" s="73"/>
      <c r="D50" s="13">
        <f aca="true" t="shared" si="3" ref="D50:K50">D48+D49</f>
        <v>311769</v>
      </c>
      <c r="E50" s="13">
        <f t="shared" si="3"/>
        <v>90112</v>
      </c>
      <c r="F50" s="13">
        <f t="shared" si="3"/>
        <v>219886</v>
      </c>
      <c r="G50" s="13">
        <f t="shared" si="3"/>
        <v>0</v>
      </c>
      <c r="H50" s="13">
        <f t="shared" si="3"/>
        <v>0</v>
      </c>
      <c r="I50" s="13">
        <f t="shared" si="3"/>
        <v>12439</v>
      </c>
      <c r="J50" s="13">
        <f t="shared" si="3"/>
        <v>12000</v>
      </c>
      <c r="K50" s="13">
        <f t="shared" si="3"/>
        <v>646206</v>
      </c>
    </row>
    <row r="51" spans="1:11" ht="12.75">
      <c r="A51" s="9" t="s">
        <v>95</v>
      </c>
      <c r="B51" s="43"/>
      <c r="C51" s="16" t="s">
        <v>96</v>
      </c>
      <c r="D51" s="11">
        <v>457612</v>
      </c>
      <c r="E51" s="11">
        <v>116576</v>
      </c>
      <c r="F51" s="11">
        <v>529466</v>
      </c>
      <c r="G51" s="11">
        <v>0</v>
      </c>
      <c r="H51" s="11">
        <v>0</v>
      </c>
      <c r="I51" s="11">
        <v>11430</v>
      </c>
      <c r="J51" s="11">
        <v>1905</v>
      </c>
      <c r="K51" s="11">
        <f t="shared" si="0"/>
        <v>1116989</v>
      </c>
    </row>
    <row r="52" spans="1:11" ht="12.75">
      <c r="A52" s="9" t="s">
        <v>97</v>
      </c>
      <c r="B52" s="43"/>
      <c r="C52" s="16" t="s">
        <v>98</v>
      </c>
      <c r="D52" s="11">
        <v>62843</v>
      </c>
      <c r="E52" s="11">
        <v>16285</v>
      </c>
      <c r="F52" s="11">
        <v>59473</v>
      </c>
      <c r="G52" s="11">
        <v>0</v>
      </c>
      <c r="H52" s="11">
        <v>0</v>
      </c>
      <c r="I52" s="11">
        <v>635</v>
      </c>
      <c r="J52" s="11">
        <v>0</v>
      </c>
      <c r="K52" s="11">
        <f t="shared" si="0"/>
        <v>139236</v>
      </c>
    </row>
    <row r="53" spans="1:11" ht="12.75">
      <c r="A53" s="72" t="s">
        <v>99</v>
      </c>
      <c r="B53" s="72"/>
      <c r="C53" s="72"/>
      <c r="D53" s="13">
        <f aca="true" t="shared" si="4" ref="D53:K53">D51+D52</f>
        <v>520455</v>
      </c>
      <c r="E53" s="13">
        <f t="shared" si="4"/>
        <v>132861</v>
      </c>
      <c r="F53" s="13">
        <f t="shared" si="4"/>
        <v>588939</v>
      </c>
      <c r="G53" s="13">
        <f t="shared" si="4"/>
        <v>0</v>
      </c>
      <c r="H53" s="13">
        <f t="shared" si="4"/>
        <v>0</v>
      </c>
      <c r="I53" s="13">
        <f t="shared" si="4"/>
        <v>12065</v>
      </c>
      <c r="J53" s="13">
        <f t="shared" si="4"/>
        <v>1905</v>
      </c>
      <c r="K53" s="13">
        <f t="shared" si="4"/>
        <v>1256225</v>
      </c>
    </row>
    <row r="54" spans="1:11" ht="12.75">
      <c r="A54" s="17" t="s">
        <v>100</v>
      </c>
      <c r="B54" s="17"/>
      <c r="C54" s="18" t="s">
        <v>101</v>
      </c>
      <c r="D54" s="13">
        <v>204043</v>
      </c>
      <c r="E54" s="13">
        <v>55950</v>
      </c>
      <c r="F54" s="13">
        <v>234436</v>
      </c>
      <c r="G54" s="13">
        <v>0</v>
      </c>
      <c r="H54" s="13">
        <v>0</v>
      </c>
      <c r="I54" s="13">
        <v>26254</v>
      </c>
      <c r="J54" s="13">
        <v>45000</v>
      </c>
      <c r="K54" s="13">
        <f t="shared" si="0"/>
        <v>565683</v>
      </c>
    </row>
    <row r="55" spans="1:11" ht="12.75">
      <c r="A55" s="17" t="s">
        <v>102</v>
      </c>
      <c r="B55" s="52"/>
      <c r="C55" s="19" t="s">
        <v>103</v>
      </c>
      <c r="D55" s="13">
        <v>181184</v>
      </c>
      <c r="E55" s="13">
        <v>53208</v>
      </c>
      <c r="F55" s="13">
        <v>737873</v>
      </c>
      <c r="G55" s="13">
        <v>0</v>
      </c>
      <c r="H55" s="13">
        <v>0</v>
      </c>
      <c r="I55" s="13">
        <v>1778</v>
      </c>
      <c r="J55" s="13">
        <v>0</v>
      </c>
      <c r="K55" s="13">
        <f t="shared" si="0"/>
        <v>974043</v>
      </c>
    </row>
    <row r="56" spans="1:11" ht="16.5" customHeight="1">
      <c r="A56" s="49" t="s">
        <v>104</v>
      </c>
      <c r="B56" s="47"/>
      <c r="C56" s="50" t="s">
        <v>105</v>
      </c>
      <c r="D56" s="11">
        <v>830606</v>
      </c>
      <c r="E56" s="11">
        <v>247485</v>
      </c>
      <c r="F56" s="11">
        <v>3411322</v>
      </c>
      <c r="G56" s="11">
        <v>0</v>
      </c>
      <c r="H56" s="11">
        <v>0</v>
      </c>
      <c r="I56" s="11">
        <v>62208</v>
      </c>
      <c r="J56" s="11">
        <v>143877</v>
      </c>
      <c r="K56" s="11">
        <f t="shared" si="0"/>
        <v>4695498</v>
      </c>
    </row>
    <row r="57" spans="1:11" ht="12.75">
      <c r="A57" s="43" t="s">
        <v>106</v>
      </c>
      <c r="B57" s="47"/>
      <c r="C57" s="51" t="s">
        <v>107</v>
      </c>
      <c r="D57" s="11">
        <v>369741</v>
      </c>
      <c r="E57" s="11">
        <v>106796</v>
      </c>
      <c r="F57" s="11">
        <v>389780</v>
      </c>
      <c r="G57" s="11">
        <v>479</v>
      </c>
      <c r="H57" s="11">
        <v>0</v>
      </c>
      <c r="I57" s="11">
        <v>4456</v>
      </c>
      <c r="J57" s="11">
        <v>248</v>
      </c>
      <c r="K57" s="11">
        <f t="shared" si="0"/>
        <v>871500</v>
      </c>
    </row>
    <row r="58" spans="1:11" ht="12.75">
      <c r="A58" s="9" t="s">
        <v>108</v>
      </c>
      <c r="B58" s="42"/>
      <c r="C58" s="22" t="s">
        <v>109</v>
      </c>
      <c r="D58" s="11">
        <v>251471</v>
      </c>
      <c r="E58" s="11">
        <v>74654</v>
      </c>
      <c r="F58" s="11">
        <v>117081</v>
      </c>
      <c r="G58" s="11">
        <v>0</v>
      </c>
      <c r="H58" s="11">
        <v>0</v>
      </c>
      <c r="I58" s="11">
        <v>1905</v>
      </c>
      <c r="J58" s="11">
        <v>0</v>
      </c>
      <c r="K58" s="11">
        <f t="shared" si="0"/>
        <v>445111</v>
      </c>
    </row>
    <row r="59" spans="1:11" ht="12.75">
      <c r="A59" s="9" t="s">
        <v>110</v>
      </c>
      <c r="B59" s="43"/>
      <c r="C59" s="23" t="s">
        <v>111</v>
      </c>
      <c r="D59" s="11">
        <v>531658</v>
      </c>
      <c r="E59" s="11">
        <v>162057</v>
      </c>
      <c r="F59" s="11">
        <v>136959</v>
      </c>
      <c r="G59" s="11">
        <v>0</v>
      </c>
      <c r="H59" s="11">
        <v>0</v>
      </c>
      <c r="I59" s="11">
        <v>4191</v>
      </c>
      <c r="J59" s="11">
        <v>0</v>
      </c>
      <c r="K59" s="11">
        <f t="shared" si="0"/>
        <v>834865</v>
      </c>
    </row>
    <row r="60" spans="1:11" ht="12.75">
      <c r="A60" s="9" t="s">
        <v>112</v>
      </c>
      <c r="B60" s="43"/>
      <c r="C60" s="23" t="s">
        <v>113</v>
      </c>
      <c r="D60" s="11">
        <v>117972</v>
      </c>
      <c r="E60" s="11">
        <v>33591</v>
      </c>
      <c r="F60" s="11">
        <v>22586</v>
      </c>
      <c r="G60" s="11">
        <v>414</v>
      </c>
      <c r="H60" s="11">
        <v>0</v>
      </c>
      <c r="I60" s="11">
        <v>1207</v>
      </c>
      <c r="J60" s="11">
        <v>0</v>
      </c>
      <c r="K60" s="11">
        <f t="shared" si="0"/>
        <v>175770</v>
      </c>
    </row>
    <row r="61" spans="1:11" ht="25.5">
      <c r="A61" s="9" t="s">
        <v>114</v>
      </c>
      <c r="B61" s="43"/>
      <c r="C61" s="23" t="s">
        <v>115</v>
      </c>
      <c r="D61" s="11">
        <v>114536</v>
      </c>
      <c r="E61" s="11">
        <v>33974</v>
      </c>
      <c r="F61" s="11">
        <v>26995</v>
      </c>
      <c r="G61" s="11">
        <v>0</v>
      </c>
      <c r="H61" s="11">
        <v>0</v>
      </c>
      <c r="I61" s="11">
        <v>1651</v>
      </c>
      <c r="J61" s="11">
        <v>0</v>
      </c>
      <c r="K61" s="11">
        <f t="shared" si="0"/>
        <v>177156</v>
      </c>
    </row>
    <row r="62" spans="1:11" ht="12.75" customHeight="1">
      <c r="A62" s="74" t="s">
        <v>116</v>
      </c>
      <c r="B62" s="74"/>
      <c r="C62" s="74"/>
      <c r="D62" s="13">
        <f>SUM(D56:D61)</f>
        <v>2215984</v>
      </c>
      <c r="E62" s="13">
        <f aca="true" t="shared" si="5" ref="E62:K62">SUM(E56:E61)</f>
        <v>658557</v>
      </c>
      <c r="F62" s="13">
        <f t="shared" si="5"/>
        <v>4104723</v>
      </c>
      <c r="G62" s="13">
        <f t="shared" si="5"/>
        <v>893</v>
      </c>
      <c r="H62" s="13">
        <f t="shared" si="5"/>
        <v>0</v>
      </c>
      <c r="I62" s="13">
        <f t="shared" si="5"/>
        <v>75618</v>
      </c>
      <c r="J62" s="13">
        <f t="shared" si="5"/>
        <v>144125</v>
      </c>
      <c r="K62" s="13">
        <f t="shared" si="5"/>
        <v>7199900</v>
      </c>
    </row>
    <row r="63" spans="1:11" ht="12.75">
      <c r="A63" s="71" t="s">
        <v>117</v>
      </c>
      <c r="B63" s="71"/>
      <c r="C63" s="71"/>
      <c r="D63" s="13">
        <f>D62+D55+D53+D50+D45+D44+D54</f>
        <v>6431769</v>
      </c>
      <c r="E63" s="13">
        <f aca="true" t="shared" si="6" ref="E63:K63">E62+E55+E53+E50+E45+E44+E54</f>
        <v>1859294</v>
      </c>
      <c r="F63" s="13">
        <f t="shared" si="6"/>
        <v>7323265</v>
      </c>
      <c r="G63" s="13">
        <f t="shared" si="6"/>
        <v>893</v>
      </c>
      <c r="H63" s="13">
        <f t="shared" si="6"/>
        <v>0</v>
      </c>
      <c r="I63" s="13">
        <f t="shared" si="6"/>
        <v>162400</v>
      </c>
      <c r="J63" s="13">
        <f t="shared" si="6"/>
        <v>257283</v>
      </c>
      <c r="K63" s="13">
        <f t="shared" si="6"/>
        <v>16034904</v>
      </c>
    </row>
    <row r="64" spans="1:11" ht="12.75">
      <c r="A64" s="17" t="s">
        <v>118</v>
      </c>
      <c r="B64" s="24"/>
      <c r="C64" s="25" t="s">
        <v>119</v>
      </c>
      <c r="D64" s="11">
        <v>1653337</v>
      </c>
      <c r="E64" s="11">
        <v>472700</v>
      </c>
      <c r="F64" s="11">
        <v>637651</v>
      </c>
      <c r="G64" s="11">
        <v>333000</v>
      </c>
      <c r="H64" s="11">
        <v>1000</v>
      </c>
      <c r="I64" s="11">
        <v>76710</v>
      </c>
      <c r="J64" s="11">
        <v>11000</v>
      </c>
      <c r="K64" s="26">
        <f t="shared" si="0"/>
        <v>3185398</v>
      </c>
    </row>
    <row r="65" spans="1:11" ht="12.75">
      <c r="A65" s="71" t="s">
        <v>120</v>
      </c>
      <c r="B65" s="71"/>
      <c r="C65" s="71"/>
      <c r="D65" s="60">
        <f aca="true" t="shared" si="7" ref="D65:K65">D63+D64</f>
        <v>8085106</v>
      </c>
      <c r="E65" s="60">
        <f t="shared" si="7"/>
        <v>2331994</v>
      </c>
      <c r="F65" s="60">
        <f t="shared" si="7"/>
        <v>7960916</v>
      </c>
      <c r="G65" s="60">
        <f t="shared" si="7"/>
        <v>333893</v>
      </c>
      <c r="H65" s="60">
        <f t="shared" si="7"/>
        <v>1000</v>
      </c>
      <c r="I65" s="60">
        <f t="shared" si="7"/>
        <v>239110</v>
      </c>
      <c r="J65" s="60">
        <f t="shared" si="7"/>
        <v>268283</v>
      </c>
      <c r="K65" s="60">
        <f t="shared" si="7"/>
        <v>19220302</v>
      </c>
    </row>
    <row r="66" spans="1:11" ht="12.75">
      <c r="A66" s="69" t="s">
        <v>147</v>
      </c>
      <c r="B66" s="70"/>
      <c r="C66" s="70"/>
      <c r="D66" s="61">
        <f>D65-D68</f>
        <v>7433195</v>
      </c>
      <c r="E66" s="61">
        <f aca="true" t="shared" si="8" ref="E66:J66">E65-E68</f>
        <v>2145608</v>
      </c>
      <c r="F66" s="61">
        <f t="shared" si="8"/>
        <v>7709490</v>
      </c>
      <c r="G66" s="61">
        <f t="shared" si="8"/>
        <v>202591</v>
      </c>
      <c r="H66" s="61">
        <f t="shared" si="8"/>
        <v>606</v>
      </c>
      <c r="I66" s="61">
        <f t="shared" si="8"/>
        <v>208863</v>
      </c>
      <c r="J66" s="61">
        <f t="shared" si="8"/>
        <v>263946</v>
      </c>
      <c r="K66" s="61">
        <f t="shared" si="0"/>
        <v>17964299</v>
      </c>
    </row>
    <row r="67" spans="1:11" ht="12.75">
      <c r="A67" s="69" t="s">
        <v>148</v>
      </c>
      <c r="B67" s="70"/>
      <c r="C67" s="70"/>
      <c r="D67" s="61"/>
      <c r="E67" s="61"/>
      <c r="F67" s="61"/>
      <c r="G67" s="61"/>
      <c r="H67" s="61"/>
      <c r="I67" s="61"/>
      <c r="J67" s="61"/>
      <c r="K67" s="61">
        <f t="shared" si="0"/>
        <v>0</v>
      </c>
    </row>
    <row r="68" spans="1:11" ht="12.75">
      <c r="A68" s="69" t="s">
        <v>149</v>
      </c>
      <c r="B68" s="70"/>
      <c r="C68" s="70"/>
      <c r="D68" s="61">
        <v>651911</v>
      </c>
      <c r="E68" s="61">
        <v>186386</v>
      </c>
      <c r="F68" s="61">
        <v>251426</v>
      </c>
      <c r="G68" s="61">
        <v>131302</v>
      </c>
      <c r="H68" s="61">
        <v>394</v>
      </c>
      <c r="I68" s="61">
        <v>30247</v>
      </c>
      <c r="J68" s="61">
        <v>4337</v>
      </c>
      <c r="K68" s="61">
        <f t="shared" si="0"/>
        <v>1256003</v>
      </c>
    </row>
  </sheetData>
  <sheetProtection selectLockedCells="1" selectUnlockedCells="1"/>
  <mergeCells count="18">
    <mergeCell ref="A66:C66"/>
    <mergeCell ref="A67:C67"/>
    <mergeCell ref="A68:C68"/>
    <mergeCell ref="A65:C65"/>
    <mergeCell ref="B6:B8"/>
    <mergeCell ref="A44:C44"/>
    <mergeCell ref="A50:C50"/>
    <mergeCell ref="A53:C53"/>
    <mergeCell ref="A62:C62"/>
    <mergeCell ref="A63:C63"/>
    <mergeCell ref="A1:K1"/>
    <mergeCell ref="A3:K3"/>
    <mergeCell ref="A6:A8"/>
    <mergeCell ref="C6:C8"/>
    <mergeCell ref="D6:K6"/>
    <mergeCell ref="D7:H7"/>
    <mergeCell ref="I7:J7"/>
    <mergeCell ref="K7:K8"/>
  </mergeCells>
  <printOptions horizontalCentered="1" verticalCentered="1"/>
  <pageMargins left="0.31496062992125984" right="0.31496062992125984" top="0.7480314960629921" bottom="0.7480314960629921" header="0.5118110236220472" footer="0.5118110236220472"/>
  <pageSetup fitToHeight="1" fitToWidth="1"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4.8515625" style="27" customWidth="1"/>
    <col min="2" max="2" width="6.57421875" style="27" customWidth="1"/>
    <col min="3" max="3" width="41.140625" style="27" customWidth="1"/>
    <col min="4" max="4" width="18.8515625" style="27" customWidth="1"/>
    <col min="5" max="7" width="17.00390625" style="0" customWidth="1"/>
    <col min="8" max="12" width="15.140625" style="0" customWidth="1"/>
  </cols>
  <sheetData>
    <row r="1" spans="1:16" s="30" customFormat="1" ht="12.75" customHeight="1">
      <c r="A1" s="75" t="s">
        <v>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8"/>
      <c r="N1" s="28"/>
      <c r="O1" s="28"/>
      <c r="P1" s="29"/>
    </row>
    <row r="2" spans="1:16" s="30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1"/>
      <c r="M2" s="28"/>
      <c r="N2" s="28"/>
      <c r="O2" s="28"/>
      <c r="P2" s="29"/>
    </row>
    <row r="3" spans="1:16" s="30" customFormat="1" ht="33.75" customHeight="1">
      <c r="A3" s="76" t="s">
        <v>121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28"/>
      <c r="N3" s="28"/>
      <c r="O3" s="28"/>
      <c r="P3" s="29"/>
    </row>
    <row r="4" spans="1:16" s="30" customFormat="1" ht="12.75">
      <c r="A4" s="27"/>
      <c r="B4" s="27"/>
      <c r="C4" s="27"/>
      <c r="D4" s="27"/>
      <c r="E4"/>
      <c r="F4"/>
      <c r="G4"/>
      <c r="H4"/>
      <c r="I4"/>
      <c r="J4"/>
      <c r="K4"/>
      <c r="L4"/>
      <c r="M4"/>
      <c r="N4"/>
      <c r="O4"/>
      <c r="P4" s="29"/>
    </row>
    <row r="5" spans="1:16" s="30" customFormat="1" ht="12.75">
      <c r="A5" s="27"/>
      <c r="B5" s="27"/>
      <c r="C5" s="27"/>
      <c r="D5" s="27"/>
      <c r="E5"/>
      <c r="F5"/>
      <c r="G5"/>
      <c r="H5"/>
      <c r="I5"/>
      <c r="J5"/>
      <c r="K5"/>
      <c r="L5" s="41" t="s">
        <v>1</v>
      </c>
      <c r="M5"/>
      <c r="N5"/>
      <c r="O5"/>
      <c r="P5" s="29"/>
    </row>
    <row r="6" spans="1:16" s="30" customFormat="1" ht="12.75">
      <c r="A6" s="58" t="s">
        <v>135</v>
      </c>
      <c r="B6" s="58" t="s">
        <v>136</v>
      </c>
      <c r="C6" s="58" t="s">
        <v>145</v>
      </c>
      <c r="D6" s="58" t="s">
        <v>137</v>
      </c>
      <c r="E6" s="58" t="s">
        <v>138</v>
      </c>
      <c r="F6" s="58" t="s">
        <v>139</v>
      </c>
      <c r="G6" s="58" t="s">
        <v>140</v>
      </c>
      <c r="H6" s="58" t="s">
        <v>141</v>
      </c>
      <c r="I6" s="58" t="s">
        <v>142</v>
      </c>
      <c r="J6" s="58" t="s">
        <v>143</v>
      </c>
      <c r="K6" s="58" t="s">
        <v>144</v>
      </c>
      <c r="L6" s="58" t="s">
        <v>146</v>
      </c>
      <c r="M6"/>
      <c r="N6"/>
      <c r="O6"/>
      <c r="P6" s="29"/>
    </row>
    <row r="7" spans="1:16" s="30" customFormat="1" ht="12.75" customHeight="1">
      <c r="A7" s="77" t="s">
        <v>2</v>
      </c>
      <c r="B7" s="83" t="s">
        <v>150</v>
      </c>
      <c r="C7" s="77" t="s">
        <v>3</v>
      </c>
      <c r="D7" s="79" t="s">
        <v>4</v>
      </c>
      <c r="E7" s="79"/>
      <c r="F7" s="79"/>
      <c r="G7" s="79"/>
      <c r="H7" s="79"/>
      <c r="I7" s="79"/>
      <c r="J7" s="79"/>
      <c r="K7" s="79"/>
      <c r="L7" s="79"/>
      <c r="M7"/>
      <c r="N7"/>
      <c r="O7"/>
      <c r="P7" s="29"/>
    </row>
    <row r="8" spans="1:16" s="30" customFormat="1" ht="12.75" customHeight="1">
      <c r="A8" s="78"/>
      <c r="B8" s="83"/>
      <c r="C8" s="78"/>
      <c r="D8" s="80" t="s">
        <v>122</v>
      </c>
      <c r="E8" s="81" t="s">
        <v>123</v>
      </c>
      <c r="F8" s="81"/>
      <c r="G8" s="81"/>
      <c r="H8" s="81"/>
      <c r="I8" s="81"/>
      <c r="J8" s="81"/>
      <c r="K8" s="81"/>
      <c r="L8" s="81"/>
      <c r="M8"/>
      <c r="N8"/>
      <c r="O8"/>
      <c r="P8" s="29"/>
    </row>
    <row r="9" spans="1:16" s="30" customFormat="1" ht="76.5" customHeight="1">
      <c r="A9" s="78"/>
      <c r="B9" s="77"/>
      <c r="C9" s="78"/>
      <c r="D9" s="80"/>
      <c r="E9" s="32" t="s">
        <v>124</v>
      </c>
      <c r="F9" s="32" t="s">
        <v>125</v>
      </c>
      <c r="G9" s="33" t="s">
        <v>126</v>
      </c>
      <c r="H9" s="34" t="s">
        <v>127</v>
      </c>
      <c r="I9" s="33" t="s">
        <v>128</v>
      </c>
      <c r="J9" s="33" t="s">
        <v>129</v>
      </c>
      <c r="K9" s="33" t="s">
        <v>130</v>
      </c>
      <c r="L9" s="33" t="s">
        <v>131</v>
      </c>
      <c r="M9" s="29"/>
      <c r="N9" s="29"/>
      <c r="O9" s="29"/>
      <c r="P9" s="29"/>
    </row>
    <row r="10" spans="1:16" s="30" customFormat="1" ht="12.75">
      <c r="A10" s="6" t="s">
        <v>15</v>
      </c>
      <c r="B10" s="42"/>
      <c r="C10" s="7" t="s">
        <v>16</v>
      </c>
      <c r="D10" s="35">
        <f>'4. melléklet (intézmények)'!F9</f>
        <v>48290</v>
      </c>
      <c r="E10" s="11">
        <f>ROUND('[1]Kötött tábla'!C5/1000,0)</f>
        <v>0</v>
      </c>
      <c r="F10" s="11">
        <f>ROUND('[1]Kötött tábla'!D5/1000,0)</f>
        <v>0</v>
      </c>
      <c r="G10" s="11">
        <f>ROUND('[1]Kötött tábla'!E5/1000,0)</f>
        <v>18769</v>
      </c>
      <c r="H10" s="11">
        <f>ROUND('[1]Kötött tábla'!F5/1000,0)</f>
        <v>14</v>
      </c>
      <c r="I10" s="11">
        <f>ROUND('[1]Kötött tábla'!G5/1000,0)</f>
        <v>988</v>
      </c>
      <c r="J10" s="11">
        <f>ROUND('[1]Kötött tábla'!H5/1000,0)</f>
        <v>2418</v>
      </c>
      <c r="K10" s="11">
        <f>ROUND('[1]Kötött tábla'!I5/1000,0)</f>
        <v>726</v>
      </c>
      <c r="L10" s="11">
        <f>SUM(E10:K10)</f>
        <v>22915</v>
      </c>
      <c r="M10"/>
      <c r="N10"/>
      <c r="O10"/>
      <c r="P10"/>
    </row>
    <row r="11" spans="1:16" s="30" customFormat="1" ht="12.75">
      <c r="A11" s="9" t="s">
        <v>17</v>
      </c>
      <c r="B11" s="43"/>
      <c r="C11" s="10" t="s">
        <v>18</v>
      </c>
      <c r="D11" s="35">
        <f>'4. melléklet (intézmények)'!F10</f>
        <v>41325</v>
      </c>
      <c r="E11" s="11">
        <f>ROUND('[1]Kötött tábla'!C6/1000,0)</f>
        <v>0</v>
      </c>
      <c r="F11" s="11">
        <f>ROUND('[1]Kötött tábla'!D6/1000,0)</f>
        <v>14674</v>
      </c>
      <c r="G11" s="11">
        <f>ROUND('[1]Kötött tábla'!E6/1000,0)</f>
        <v>2043</v>
      </c>
      <c r="H11" s="11">
        <f>ROUND('[1]Kötött tábla'!F6/1000,0)</f>
        <v>8182</v>
      </c>
      <c r="I11" s="11">
        <f>ROUND('[1]Kötött tábla'!G6/1000,0)</f>
        <v>1260</v>
      </c>
      <c r="J11" s="11">
        <f>ROUND('[1]Kötött tábla'!H6/1000,0)</f>
        <v>0</v>
      </c>
      <c r="K11" s="11">
        <f>ROUND('[1]Kötött tábla'!I6/1000,0)</f>
        <v>581</v>
      </c>
      <c r="L11" s="11">
        <f aca="true" t="shared" si="0" ref="L11:L69">SUM(E11:K11)</f>
        <v>26740</v>
      </c>
      <c r="M11"/>
      <c r="N11"/>
      <c r="O11"/>
      <c r="P11"/>
    </row>
    <row r="12" spans="1:16" s="30" customFormat="1" ht="12.75">
      <c r="A12" s="9" t="s">
        <v>19</v>
      </c>
      <c r="B12" s="43"/>
      <c r="C12" s="10" t="s">
        <v>20</v>
      </c>
      <c r="D12" s="35">
        <f>'4. melléklet (intézmények)'!F11</f>
        <v>39609</v>
      </c>
      <c r="E12" s="11">
        <f>ROUND('[1]Kötött tábla'!C7/1000,0)</f>
        <v>0</v>
      </c>
      <c r="F12" s="11">
        <f>ROUND('[1]Kötött tábla'!D7/1000,0)</f>
        <v>0</v>
      </c>
      <c r="G12" s="11">
        <f>ROUND('[1]Kötött tábla'!E7/1000,0)</f>
        <v>21370</v>
      </c>
      <c r="H12" s="11">
        <f>ROUND('[1]Kötött tábla'!F7/1000,0)</f>
        <v>2665</v>
      </c>
      <c r="I12" s="11">
        <f>ROUND('[1]Kötött tábla'!G7/1000,0)</f>
        <v>1224</v>
      </c>
      <c r="J12" s="11">
        <f>ROUND('[1]Kötött tábla'!H7/1000,0)</f>
        <v>0</v>
      </c>
      <c r="K12" s="11">
        <f>ROUND('[1]Kötött tábla'!I7/1000,0)</f>
        <v>424</v>
      </c>
      <c r="L12" s="11">
        <f t="shared" si="0"/>
        <v>25683</v>
      </c>
      <c r="M12"/>
      <c r="N12"/>
      <c r="O12"/>
      <c r="P12"/>
    </row>
    <row r="13" spans="1:16" s="30" customFormat="1" ht="12.75">
      <c r="A13" s="9" t="s">
        <v>21</v>
      </c>
      <c r="B13" s="43"/>
      <c r="C13" s="10" t="s">
        <v>22</v>
      </c>
      <c r="D13" s="35">
        <f>'4. melléklet (intézmények)'!F12</f>
        <v>39412</v>
      </c>
      <c r="E13" s="11">
        <f>ROUND('[1]Kötött tábla'!C8/1000,0)</f>
        <v>0</v>
      </c>
      <c r="F13" s="11">
        <f>ROUND('[1]Kötött tábla'!D8/1000,0)</f>
        <v>0</v>
      </c>
      <c r="G13" s="11">
        <f>ROUND('[1]Kötött tábla'!E8/1000,0)</f>
        <v>21854</v>
      </c>
      <c r="H13" s="11">
        <f>ROUND('[1]Kötött tábla'!F8/1000,0)</f>
        <v>14</v>
      </c>
      <c r="I13" s="11">
        <f>ROUND('[1]Kötött tábla'!G8/1000,0)</f>
        <v>437</v>
      </c>
      <c r="J13" s="11">
        <f>ROUND('[1]Kötött tábla'!H8/1000,0)</f>
        <v>4014</v>
      </c>
      <c r="K13" s="11">
        <f>ROUND('[1]Kötött tábla'!I8/1000,0)</f>
        <v>703</v>
      </c>
      <c r="L13" s="11">
        <f t="shared" si="0"/>
        <v>27022</v>
      </c>
      <c r="M13"/>
      <c r="N13"/>
      <c r="O13"/>
      <c r="P13"/>
    </row>
    <row r="14" spans="1:16" s="30" customFormat="1" ht="12.75">
      <c r="A14" s="9" t="s">
        <v>23</v>
      </c>
      <c r="B14" s="43"/>
      <c r="C14" s="10" t="s">
        <v>24</v>
      </c>
      <c r="D14" s="35">
        <f>'4. melléklet (intézmények)'!F13</f>
        <v>36501</v>
      </c>
      <c r="E14" s="11">
        <f>ROUND('[1]Kötött tábla'!C9/1000,0)</f>
        <v>0</v>
      </c>
      <c r="F14" s="11">
        <f>ROUND('[1]Kötött tábla'!D9/1000,0)</f>
        <v>0</v>
      </c>
      <c r="G14" s="11">
        <f>ROUND('[1]Kötött tábla'!E9/1000,0)</f>
        <v>18851</v>
      </c>
      <c r="H14" s="11">
        <f>ROUND('[1]Kötött tábla'!F9/1000,0)</f>
        <v>33</v>
      </c>
      <c r="I14" s="11">
        <f>ROUND('[1]Kötött tábla'!G9/1000,0)</f>
        <v>375</v>
      </c>
      <c r="J14" s="11">
        <f>ROUND('[1]Kötött tábla'!H9/1000,0)</f>
        <v>5139</v>
      </c>
      <c r="K14" s="11">
        <f>ROUND('[1]Kötött tábla'!I9/1000,0)</f>
        <v>547</v>
      </c>
      <c r="L14" s="11">
        <f t="shared" si="0"/>
        <v>24945</v>
      </c>
      <c r="M14"/>
      <c r="N14"/>
      <c r="O14"/>
      <c r="P14"/>
    </row>
    <row r="15" spans="1:16" s="30" customFormat="1" ht="12.75">
      <c r="A15" s="9" t="s">
        <v>25</v>
      </c>
      <c r="B15" s="43"/>
      <c r="C15" s="10" t="s">
        <v>26</v>
      </c>
      <c r="D15" s="35">
        <f>'4. melléklet (intézmények)'!F14</f>
        <v>40723</v>
      </c>
      <c r="E15" s="11">
        <f>ROUND('[1]Kötött tábla'!C10/1000,0)</f>
        <v>0</v>
      </c>
      <c r="F15" s="11">
        <f>ROUND('[1]Kötött tábla'!D10/1000,0)</f>
        <v>0</v>
      </c>
      <c r="G15" s="11">
        <f>ROUND('[1]Kötött tábla'!E10/1000,0)</f>
        <v>17852</v>
      </c>
      <c r="H15" s="11">
        <f>ROUND('[1]Kötött tábla'!F10/1000,0)</f>
        <v>1503</v>
      </c>
      <c r="I15" s="11">
        <f>ROUND('[1]Kötött tábla'!G10/1000,0)</f>
        <v>453</v>
      </c>
      <c r="J15" s="11">
        <f>ROUND('[1]Kötött tábla'!H10/1000,0)</f>
        <v>2457</v>
      </c>
      <c r="K15" s="11">
        <f>ROUND('[1]Kötött tábla'!I10/1000,0)</f>
        <v>1003</v>
      </c>
      <c r="L15" s="11">
        <f t="shared" si="0"/>
        <v>23268</v>
      </c>
      <c r="M15"/>
      <c r="N15"/>
      <c r="O15"/>
      <c r="P15"/>
    </row>
    <row r="16" spans="1:16" s="30" customFormat="1" ht="12.75">
      <c r="A16" s="9" t="s">
        <v>27</v>
      </c>
      <c r="B16" s="43"/>
      <c r="C16" s="10" t="s">
        <v>28</v>
      </c>
      <c r="D16" s="35">
        <f>'4. melléklet (intézmények)'!F15</f>
        <v>66306</v>
      </c>
      <c r="E16" s="11">
        <f>ROUND('[1]Kötött tábla'!C11/1000,0)</f>
        <v>0</v>
      </c>
      <c r="F16" s="11">
        <f>ROUND('[1]Kötött tábla'!D11/1000,0)</f>
        <v>0</v>
      </c>
      <c r="G16" s="11">
        <f>ROUND('[1]Kötött tábla'!E11/1000,0)</f>
        <v>31401</v>
      </c>
      <c r="H16" s="11">
        <f>ROUND('[1]Kötött tábla'!F11/1000,0)</f>
        <v>31</v>
      </c>
      <c r="I16" s="11">
        <f>ROUND('[1]Kötött tábla'!G11/1000,0)</f>
        <v>488</v>
      </c>
      <c r="J16" s="11">
        <f>ROUND('[1]Kötött tábla'!H11/1000,0)</f>
        <v>5228</v>
      </c>
      <c r="K16" s="11">
        <f>ROUND('[1]Kötött tábla'!I11/1000,0)</f>
        <v>718</v>
      </c>
      <c r="L16" s="11">
        <f t="shared" si="0"/>
        <v>37866</v>
      </c>
      <c r="M16"/>
      <c r="N16"/>
      <c r="O16"/>
      <c r="P16"/>
    </row>
    <row r="17" spans="1:16" s="30" customFormat="1" ht="12.75">
      <c r="A17" s="9" t="s">
        <v>29</v>
      </c>
      <c r="B17" s="43"/>
      <c r="C17" s="10" t="s">
        <v>30</v>
      </c>
      <c r="D17" s="35">
        <f>'4. melléklet (intézmények)'!F16</f>
        <v>28406</v>
      </c>
      <c r="E17" s="11">
        <f>ROUND('[1]Kötött tábla'!C12/1000,0)</f>
        <v>0</v>
      </c>
      <c r="F17" s="11">
        <f>ROUND('[1]Kötött tábla'!D12/1000,0)</f>
        <v>0</v>
      </c>
      <c r="G17" s="11">
        <f>ROUND('[1]Kötött tábla'!E12/1000,0)</f>
        <v>14610</v>
      </c>
      <c r="H17" s="11">
        <f>ROUND('[1]Kötött tábla'!F12/1000,0)</f>
        <v>2850</v>
      </c>
      <c r="I17" s="11">
        <f>ROUND('[1]Kötött tábla'!G12/1000,0)</f>
        <v>581</v>
      </c>
      <c r="J17" s="11">
        <f>ROUND('[1]Kötött tábla'!H12/1000,0)</f>
        <v>0</v>
      </c>
      <c r="K17" s="11">
        <f>ROUND('[1]Kötött tábla'!I12/1000,0)</f>
        <v>392</v>
      </c>
      <c r="L17" s="11">
        <f t="shared" si="0"/>
        <v>18433</v>
      </c>
      <c r="M17"/>
      <c r="N17"/>
      <c r="O17"/>
      <c r="P17"/>
    </row>
    <row r="18" spans="1:16" s="30" customFormat="1" ht="12.75">
      <c r="A18" s="9" t="s">
        <v>31</v>
      </c>
      <c r="B18" s="43"/>
      <c r="C18" s="10" t="s">
        <v>32</v>
      </c>
      <c r="D18" s="35">
        <f>'4. melléklet (intézmények)'!F17</f>
        <v>59224</v>
      </c>
      <c r="E18" s="11">
        <f>ROUND('[1]Kötött tábla'!C13/1000,0)</f>
        <v>0</v>
      </c>
      <c r="F18" s="11">
        <f>ROUND('[1]Kötött tábla'!D13/1000,0)</f>
        <v>0</v>
      </c>
      <c r="G18" s="11">
        <f>ROUND('[1]Kötött tábla'!E13/1000,0)</f>
        <v>30298</v>
      </c>
      <c r="H18" s="11">
        <f>ROUND('[1]Kötött tábla'!F13/1000,0)</f>
        <v>7478</v>
      </c>
      <c r="I18" s="11">
        <f>ROUND('[1]Kötött tábla'!G13/1000,0)</f>
        <v>887</v>
      </c>
      <c r="J18" s="11">
        <f>ROUND('[1]Kötött tábla'!H13/1000,0)</f>
        <v>0</v>
      </c>
      <c r="K18" s="11">
        <f>ROUND('[1]Kötött tábla'!I13/1000,0)</f>
        <v>717</v>
      </c>
      <c r="L18" s="11">
        <f t="shared" si="0"/>
        <v>39380</v>
      </c>
      <c r="M18"/>
      <c r="N18"/>
      <c r="O18"/>
      <c r="P18"/>
    </row>
    <row r="19" spans="1:16" s="30" customFormat="1" ht="12.75">
      <c r="A19" s="9" t="s">
        <v>33</v>
      </c>
      <c r="B19" s="43"/>
      <c r="C19" s="10" t="s">
        <v>34</v>
      </c>
      <c r="D19" s="35">
        <f>'4. melléklet (intézmények)'!F18</f>
        <v>29535</v>
      </c>
      <c r="E19" s="11">
        <f>ROUND('[1]Kötött tábla'!C14/1000,0)</f>
        <v>0</v>
      </c>
      <c r="F19" s="11">
        <f>ROUND('[1]Kötött tábla'!D14/1000,0)</f>
        <v>0</v>
      </c>
      <c r="G19" s="11">
        <f>ROUND('[1]Kötött tábla'!E14/1000,0)</f>
        <v>15944</v>
      </c>
      <c r="H19" s="11">
        <f>ROUND('[1]Kötött tábla'!F14/1000,0)</f>
        <v>1890</v>
      </c>
      <c r="I19" s="11">
        <f>ROUND('[1]Kötött tábla'!G14/1000,0)</f>
        <v>899</v>
      </c>
      <c r="J19" s="11">
        <f>ROUND('[1]Kötött tábla'!H14/1000,0)</f>
        <v>0</v>
      </c>
      <c r="K19" s="11">
        <f>ROUND('[1]Kötött tábla'!I14/1000,0)</f>
        <v>400</v>
      </c>
      <c r="L19" s="11">
        <f t="shared" si="0"/>
        <v>19133</v>
      </c>
      <c r="M19"/>
      <c r="N19"/>
      <c r="O19"/>
      <c r="P19"/>
    </row>
    <row r="20" spans="1:16" s="30" customFormat="1" ht="12.75">
      <c r="A20" s="9" t="s">
        <v>35</v>
      </c>
      <c r="B20" s="43"/>
      <c r="C20" s="10" t="s">
        <v>36</v>
      </c>
      <c r="D20" s="35">
        <f>'4. melléklet (intézmények)'!F19</f>
        <v>23927</v>
      </c>
      <c r="E20" s="11">
        <f>ROUND('[1]Kötött tábla'!C15/1000,0)</f>
        <v>0</v>
      </c>
      <c r="F20" s="11">
        <f>ROUND('[1]Kötött tábla'!D15/1000,0)</f>
        <v>0</v>
      </c>
      <c r="G20" s="11">
        <f>ROUND('[1]Kötött tábla'!E15/1000,0)</f>
        <v>11743</v>
      </c>
      <c r="H20" s="11">
        <f>ROUND('[1]Kötött tábla'!F15/1000,0)</f>
        <v>15</v>
      </c>
      <c r="I20" s="11">
        <f>ROUND('[1]Kötött tábla'!G15/1000,0)</f>
        <v>239</v>
      </c>
      <c r="J20" s="11">
        <f>ROUND('[1]Kötött tábla'!H15/1000,0)</f>
        <v>3089</v>
      </c>
      <c r="K20" s="11">
        <f>ROUND('[1]Kötött tábla'!I15/1000,0)</f>
        <v>1022</v>
      </c>
      <c r="L20" s="11">
        <f t="shared" si="0"/>
        <v>16108</v>
      </c>
      <c r="M20"/>
      <c r="N20"/>
      <c r="O20"/>
      <c r="P20"/>
    </row>
    <row r="21" spans="1:16" s="30" customFormat="1" ht="12.75">
      <c r="A21" s="9" t="s">
        <v>37</v>
      </c>
      <c r="B21" s="43"/>
      <c r="C21" s="10" t="s">
        <v>38</v>
      </c>
      <c r="D21" s="35">
        <f>'4. melléklet (intézmények)'!F20</f>
        <v>35371</v>
      </c>
      <c r="E21" s="11">
        <f>ROUND('[1]Kötött tábla'!C16/1000,0)</f>
        <v>0</v>
      </c>
      <c r="F21" s="11">
        <f>ROUND('[1]Kötött tábla'!D16/1000,0)</f>
        <v>0</v>
      </c>
      <c r="G21" s="11">
        <f>ROUND('[1]Kötött tábla'!E16/1000,0)</f>
        <v>18688</v>
      </c>
      <c r="H21" s="11">
        <f>ROUND('[1]Kötött tábla'!F16/1000,0)</f>
        <v>3851</v>
      </c>
      <c r="I21" s="11">
        <f>ROUND('[1]Kötött tábla'!G16/1000,0)</f>
        <v>433</v>
      </c>
      <c r="J21" s="11">
        <f>ROUND('[1]Kötött tábla'!H16/1000,0)</f>
        <v>0</v>
      </c>
      <c r="K21" s="11">
        <f>ROUND('[1]Kötött tábla'!I16/1000,0)</f>
        <v>473</v>
      </c>
      <c r="L21" s="11">
        <f t="shared" si="0"/>
        <v>23445</v>
      </c>
      <c r="M21"/>
      <c r="N21"/>
      <c r="O21"/>
      <c r="P21"/>
    </row>
    <row r="22" spans="1:16" s="30" customFormat="1" ht="12.75">
      <c r="A22" s="9" t="s">
        <v>39</v>
      </c>
      <c r="B22" s="43"/>
      <c r="C22" s="10" t="s">
        <v>40</v>
      </c>
      <c r="D22" s="35">
        <f>'4. melléklet (intézmények)'!F21</f>
        <v>32496</v>
      </c>
      <c r="E22" s="11">
        <f>ROUND('[1]Kötött tábla'!C17/1000,0)</f>
        <v>0</v>
      </c>
      <c r="F22" s="11">
        <f>ROUND('[1]Kötött tábla'!D17/1000,0)</f>
        <v>0</v>
      </c>
      <c r="G22" s="11">
        <f>ROUND('[1]Kötött tábla'!E17/1000,0)</f>
        <v>17058</v>
      </c>
      <c r="H22" s="11">
        <f>ROUND('[1]Kötött tábla'!F17/1000,0)</f>
        <v>3402</v>
      </c>
      <c r="I22" s="11">
        <f>ROUND('[1]Kötött tábla'!G17/1000,0)</f>
        <v>790</v>
      </c>
      <c r="J22" s="11">
        <f>ROUND('[1]Kötött tábla'!H17/1000,0)</f>
        <v>0</v>
      </c>
      <c r="K22" s="11">
        <f>ROUND('[1]Kötött tábla'!I17/1000,0)</f>
        <v>395</v>
      </c>
      <c r="L22" s="11">
        <f t="shared" si="0"/>
        <v>21645</v>
      </c>
      <c r="M22"/>
      <c r="N22"/>
      <c r="O22"/>
      <c r="P22"/>
    </row>
    <row r="23" spans="1:16" s="30" customFormat="1" ht="12.75">
      <c r="A23" s="9" t="s">
        <v>41</v>
      </c>
      <c r="B23" s="43"/>
      <c r="C23" s="10" t="s">
        <v>42</v>
      </c>
      <c r="D23" s="35">
        <f>'4. melléklet (intézmények)'!F22</f>
        <v>43169</v>
      </c>
      <c r="E23" s="11">
        <f>ROUND('[1]Kötött tábla'!C18/1000,0)</f>
        <v>0</v>
      </c>
      <c r="F23" s="11">
        <f>ROUND('[1]Kötött tábla'!D18/1000,0)</f>
        <v>0</v>
      </c>
      <c r="G23" s="11">
        <f>ROUND('[1]Kötött tábla'!E18/1000,0)</f>
        <v>23401</v>
      </c>
      <c r="H23" s="11">
        <f>ROUND('[1]Kötött tábla'!F18/1000,0)</f>
        <v>4432</v>
      </c>
      <c r="I23" s="11">
        <f>ROUND('[1]Kötött tábla'!G18/1000,0)</f>
        <v>429</v>
      </c>
      <c r="J23" s="11">
        <f>ROUND('[1]Kötött tábla'!H18/1000,0)</f>
        <v>0</v>
      </c>
      <c r="K23" s="11">
        <f>ROUND('[1]Kötött tábla'!I18/1000,0)</f>
        <v>651</v>
      </c>
      <c r="L23" s="11">
        <f t="shared" si="0"/>
        <v>28913</v>
      </c>
      <c r="M23"/>
      <c r="N23"/>
      <c r="O23"/>
      <c r="P23"/>
    </row>
    <row r="24" spans="1:16" s="30" customFormat="1" ht="12.75">
      <c r="A24" s="9" t="s">
        <v>43</v>
      </c>
      <c r="B24" s="43"/>
      <c r="C24" s="10" t="s">
        <v>44</v>
      </c>
      <c r="D24" s="35">
        <f>'4. melléklet (intézmények)'!F23</f>
        <v>41347</v>
      </c>
      <c r="E24" s="11">
        <f>ROUND('[1]Kötött tábla'!C19/1000,0)</f>
        <v>0</v>
      </c>
      <c r="F24" s="11">
        <f>ROUND('[1]Kötött tábla'!D19/1000,0)</f>
        <v>0</v>
      </c>
      <c r="G24" s="11">
        <f>ROUND('[1]Kötött tábla'!E19/1000,0)</f>
        <v>22386</v>
      </c>
      <c r="H24" s="11">
        <f>ROUND('[1]Kötött tábla'!F19/1000,0)</f>
        <v>1585</v>
      </c>
      <c r="I24" s="11">
        <f>ROUND('[1]Kötött tábla'!G19/1000,0)</f>
        <v>666</v>
      </c>
      <c r="J24" s="11">
        <f>ROUND('[1]Kötött tábla'!H19/1000,0)</f>
        <v>2190</v>
      </c>
      <c r="K24" s="11">
        <f>ROUND('[1]Kötött tábla'!I19/1000,0)</f>
        <v>789</v>
      </c>
      <c r="L24" s="11">
        <f t="shared" si="0"/>
        <v>27616</v>
      </c>
      <c r="M24"/>
      <c r="N24"/>
      <c r="O24"/>
      <c r="P24"/>
    </row>
    <row r="25" spans="1:16" s="30" customFormat="1" ht="12.75">
      <c r="A25" s="9" t="s">
        <v>45</v>
      </c>
      <c r="B25" s="43"/>
      <c r="C25" s="10" t="s">
        <v>46</v>
      </c>
      <c r="D25" s="35">
        <f>'4. melléklet (intézmények)'!F24</f>
        <v>28691</v>
      </c>
      <c r="E25" s="11">
        <f>ROUND('[1]Kötött tábla'!C20/1000,0)</f>
        <v>0</v>
      </c>
      <c r="F25" s="11">
        <f>ROUND('[1]Kötött tábla'!D20/1000,0)</f>
        <v>0</v>
      </c>
      <c r="G25" s="11">
        <f>ROUND('[1]Kötött tábla'!E20/1000,0)</f>
        <v>15066</v>
      </c>
      <c r="H25" s="11">
        <f>ROUND('[1]Kötött tábla'!F20/1000,0)</f>
        <v>55</v>
      </c>
      <c r="I25" s="11">
        <f>ROUND('[1]Kötött tábla'!G20/1000,0)</f>
        <v>218</v>
      </c>
      <c r="J25" s="11">
        <f>ROUND('[1]Kötött tábla'!H20/1000,0)</f>
        <v>4023</v>
      </c>
      <c r="K25" s="11">
        <f>ROUND('[1]Kötött tábla'!I20/1000,0)</f>
        <v>425</v>
      </c>
      <c r="L25" s="11">
        <f t="shared" si="0"/>
        <v>19787</v>
      </c>
      <c r="M25"/>
      <c r="N25"/>
      <c r="O25"/>
      <c r="P25"/>
    </row>
    <row r="26" spans="1:16" s="30" customFormat="1" ht="12.75">
      <c r="A26" s="9" t="s">
        <v>47</v>
      </c>
      <c r="B26" s="43"/>
      <c r="C26" s="10" t="s">
        <v>48</v>
      </c>
      <c r="D26" s="35">
        <f>'4. melléklet (intézmények)'!F25</f>
        <v>41321</v>
      </c>
      <c r="E26" s="11">
        <f>ROUND('[1]Kötött tábla'!C21/1000,0)</f>
        <v>0</v>
      </c>
      <c r="F26" s="11">
        <f>ROUND('[1]Kötött tábla'!D21/1000,0)</f>
        <v>0</v>
      </c>
      <c r="G26" s="11">
        <f>ROUND('[1]Kötött tábla'!E21/1000,0)</f>
        <v>21609</v>
      </c>
      <c r="H26" s="11">
        <f>ROUND('[1]Kötött tábla'!F21/1000,0)</f>
        <v>2745</v>
      </c>
      <c r="I26" s="11">
        <f>ROUND('[1]Kötött tábla'!G21/1000,0)</f>
        <v>1231</v>
      </c>
      <c r="J26" s="11">
        <f>ROUND('[1]Kötött tábla'!H21/1000,0)</f>
        <v>0</v>
      </c>
      <c r="K26" s="11">
        <f>ROUND('[1]Kötött tábla'!I21/1000,0)</f>
        <v>627</v>
      </c>
      <c r="L26" s="11">
        <f t="shared" si="0"/>
        <v>26212</v>
      </c>
      <c r="M26"/>
      <c r="N26"/>
      <c r="O26"/>
      <c r="P26"/>
    </row>
    <row r="27" spans="1:16" s="30" customFormat="1" ht="12.75">
      <c r="A27" s="9" t="s">
        <v>49</v>
      </c>
      <c r="B27" s="43"/>
      <c r="C27" s="10" t="s">
        <v>50</v>
      </c>
      <c r="D27" s="35">
        <f>'4. melléklet (intézmények)'!F26</f>
        <v>40593</v>
      </c>
      <c r="E27" s="11">
        <f>ROUND('[1]Kötött tábla'!C22/1000,0)</f>
        <v>0</v>
      </c>
      <c r="F27" s="11">
        <f>ROUND('[1]Kötött tábla'!D22/1000,0)</f>
        <v>0</v>
      </c>
      <c r="G27" s="11">
        <f>ROUND('[1]Kötött tábla'!E22/1000,0)</f>
        <v>18938</v>
      </c>
      <c r="H27" s="11">
        <f>ROUND('[1]Kötött tábla'!F22/1000,0)</f>
        <v>3666</v>
      </c>
      <c r="I27" s="11">
        <f>ROUND('[1]Kötött tábla'!G22/1000,0)</f>
        <v>753</v>
      </c>
      <c r="J27" s="11">
        <f>ROUND('[1]Kötött tábla'!H22/1000,0)</f>
        <v>0</v>
      </c>
      <c r="K27" s="11">
        <f>ROUND('[1]Kötött tábla'!I22/1000,0)</f>
        <v>485</v>
      </c>
      <c r="L27" s="11">
        <f t="shared" si="0"/>
        <v>23842</v>
      </c>
      <c r="M27"/>
      <c r="N27"/>
      <c r="O27"/>
      <c r="P27"/>
    </row>
    <row r="28" spans="1:16" s="30" customFormat="1" ht="12.75">
      <c r="A28" s="9" t="s">
        <v>51</v>
      </c>
      <c r="B28" s="43"/>
      <c r="C28" s="10" t="s">
        <v>52</v>
      </c>
      <c r="D28" s="35">
        <f>'4. melléklet (intézmények)'!F27</f>
        <v>34735</v>
      </c>
      <c r="E28" s="11">
        <f>ROUND('[1]Kötött tábla'!C23/1000,0)</f>
        <v>0</v>
      </c>
      <c r="F28" s="11">
        <f>ROUND('[1]Kötött tábla'!D23/1000,0)</f>
        <v>0</v>
      </c>
      <c r="G28" s="11">
        <f>ROUND('[1]Kötött tábla'!E23/1000,0)</f>
        <v>17576</v>
      </c>
      <c r="H28" s="11">
        <f>ROUND('[1]Kötött tábla'!F23/1000,0)</f>
        <v>4041</v>
      </c>
      <c r="I28" s="11">
        <f>ROUND('[1]Kötött tábla'!G23/1000,0)</f>
        <v>1052</v>
      </c>
      <c r="J28" s="11">
        <f>ROUND('[1]Kötött tábla'!H23/1000,0)</f>
        <v>0</v>
      </c>
      <c r="K28" s="11">
        <f>ROUND('[1]Kötött tábla'!I23/1000,0)</f>
        <v>593</v>
      </c>
      <c r="L28" s="11">
        <f t="shared" si="0"/>
        <v>23262</v>
      </c>
      <c r="M28"/>
      <c r="N28"/>
      <c r="O28"/>
      <c r="P28"/>
    </row>
    <row r="29" spans="1:16" s="30" customFormat="1" ht="12.75">
      <c r="A29" s="9" t="s">
        <v>53</v>
      </c>
      <c r="B29" s="43"/>
      <c r="C29" s="10" t="s">
        <v>54</v>
      </c>
      <c r="D29" s="35">
        <f>'4. melléklet (intézmények)'!F28</f>
        <v>34641</v>
      </c>
      <c r="E29" s="11">
        <f>ROUND('[1]Kötött tábla'!C24/1000,0)</f>
        <v>0</v>
      </c>
      <c r="F29" s="11">
        <f>ROUND('[1]Kötött tábla'!D24/1000,0)</f>
        <v>0</v>
      </c>
      <c r="G29" s="11">
        <f>ROUND('[1]Kötött tábla'!E24/1000,0)</f>
        <v>15810</v>
      </c>
      <c r="H29" s="11">
        <f>ROUND('[1]Kötött tábla'!F24/1000,0)</f>
        <v>5387</v>
      </c>
      <c r="I29" s="11">
        <f>ROUND('[1]Kötött tábla'!G24/1000,0)</f>
        <v>1151</v>
      </c>
      <c r="J29" s="11">
        <f>ROUND('[1]Kötött tábla'!H24/1000,0)</f>
        <v>0</v>
      </c>
      <c r="K29" s="11">
        <f>ROUND('[1]Kötött tábla'!I24/1000,0)</f>
        <v>706</v>
      </c>
      <c r="L29" s="11">
        <f t="shared" si="0"/>
        <v>23054</v>
      </c>
      <c r="M29"/>
      <c r="N29"/>
      <c r="O29"/>
      <c r="P29"/>
    </row>
    <row r="30" spans="1:16" s="30" customFormat="1" ht="12.75">
      <c r="A30" s="9" t="s">
        <v>55</v>
      </c>
      <c r="B30" s="43"/>
      <c r="C30" s="10" t="s">
        <v>56</v>
      </c>
      <c r="D30" s="35">
        <f>'4. melléklet (intézmények)'!F29</f>
        <v>33525</v>
      </c>
      <c r="E30" s="11">
        <f>ROUND('[1]Kötött tábla'!C25/1000,0)</f>
        <v>0</v>
      </c>
      <c r="F30" s="11">
        <f>ROUND('[1]Kötött tábla'!D25/1000,0)</f>
        <v>0</v>
      </c>
      <c r="G30" s="11">
        <f>ROUND('[1]Kötött tábla'!E25/1000,0)</f>
        <v>15960</v>
      </c>
      <c r="H30" s="11">
        <f>ROUND('[1]Kötött tábla'!F25/1000,0)</f>
        <v>4538</v>
      </c>
      <c r="I30" s="11">
        <f>ROUND('[1]Kötött tábla'!G25/1000,0)</f>
        <v>533</v>
      </c>
      <c r="J30" s="11">
        <f>ROUND('[1]Kötött tábla'!H25/1000,0)</f>
        <v>0</v>
      </c>
      <c r="K30" s="11">
        <f>ROUND('[1]Kötött tábla'!I25/1000,0)</f>
        <v>625</v>
      </c>
      <c r="L30" s="11">
        <f t="shared" si="0"/>
        <v>21656</v>
      </c>
      <c r="M30"/>
      <c r="N30"/>
      <c r="O30"/>
      <c r="P30"/>
    </row>
    <row r="31" spans="1:16" s="30" customFormat="1" ht="12.75">
      <c r="A31" s="9" t="s">
        <v>57</v>
      </c>
      <c r="B31" s="43"/>
      <c r="C31" s="10" t="s">
        <v>58</v>
      </c>
      <c r="D31" s="35">
        <f>'4. melléklet (intézmények)'!F30</f>
        <v>48647</v>
      </c>
      <c r="E31" s="11">
        <f>ROUND('[1]Kötött tábla'!C26/1000,0)</f>
        <v>0</v>
      </c>
      <c r="F31" s="11">
        <f>ROUND('[1]Kötött tábla'!D26/1000,0)</f>
        <v>0</v>
      </c>
      <c r="G31" s="11">
        <f>ROUND('[1]Kötött tábla'!E26/1000,0)</f>
        <v>25117</v>
      </c>
      <c r="H31" s="11">
        <f>ROUND('[1]Kötött tábla'!F26/1000,0)</f>
        <v>5970</v>
      </c>
      <c r="I31" s="11">
        <f>ROUND('[1]Kötött tábla'!G26/1000,0)</f>
        <v>831</v>
      </c>
      <c r="J31" s="11">
        <f>ROUND('[1]Kötött tábla'!H26/1000,0)</f>
        <v>0</v>
      </c>
      <c r="K31" s="11">
        <f>ROUND('[1]Kötött tábla'!I26/1000,0)</f>
        <v>823</v>
      </c>
      <c r="L31" s="11">
        <f t="shared" si="0"/>
        <v>32741</v>
      </c>
      <c r="M31"/>
      <c r="N31"/>
      <c r="O31"/>
      <c r="P31"/>
    </row>
    <row r="32" spans="1:16" s="30" customFormat="1" ht="12.75">
      <c r="A32" s="9" t="s">
        <v>59</v>
      </c>
      <c r="B32" s="43"/>
      <c r="C32" s="10" t="s">
        <v>60</v>
      </c>
      <c r="D32" s="35">
        <f>'4. melléklet (intézmények)'!F31</f>
        <v>32626</v>
      </c>
      <c r="E32" s="11">
        <f>ROUND('[1]Kötött tábla'!C27/1000,0)</f>
        <v>0</v>
      </c>
      <c r="F32" s="11">
        <f>ROUND('[1]Kötött tábla'!D27/1000,0)</f>
        <v>0</v>
      </c>
      <c r="G32" s="11">
        <f>ROUND('[1]Kötött tábla'!E27/1000,0)</f>
        <v>15466</v>
      </c>
      <c r="H32" s="11">
        <f>ROUND('[1]Kötött tábla'!F27/1000,0)</f>
        <v>15</v>
      </c>
      <c r="I32" s="11">
        <f>ROUND('[1]Kötött tábla'!G27/1000,0)</f>
        <v>491</v>
      </c>
      <c r="J32" s="11">
        <f>ROUND('[1]Kötött tábla'!H27/1000,0)</f>
        <v>6764</v>
      </c>
      <c r="K32" s="11">
        <f>ROUND('[1]Kötött tábla'!I27/1000,0)</f>
        <v>211</v>
      </c>
      <c r="L32" s="11">
        <f t="shared" si="0"/>
        <v>22947</v>
      </c>
      <c r="M32"/>
      <c r="N32"/>
      <c r="O32"/>
      <c r="P32"/>
    </row>
    <row r="33" spans="1:16" s="30" customFormat="1" ht="12.75">
      <c r="A33" s="9" t="s">
        <v>61</v>
      </c>
      <c r="B33" s="43"/>
      <c r="C33" s="10" t="s">
        <v>62</v>
      </c>
      <c r="D33" s="35">
        <f>'4. melléklet (intézmények)'!F32</f>
        <v>37743</v>
      </c>
      <c r="E33" s="11">
        <f>ROUND('[1]Kötött tábla'!C28/1000,0)</f>
        <v>0</v>
      </c>
      <c r="F33" s="11">
        <f>ROUND('[1]Kötött tábla'!D28/1000,0)</f>
        <v>0</v>
      </c>
      <c r="G33" s="11">
        <f>ROUND('[1]Kötött tábla'!E28/1000,0)</f>
        <v>18573</v>
      </c>
      <c r="H33" s="11">
        <f>ROUND('[1]Kötött tábla'!F28/1000,0)</f>
        <v>5257</v>
      </c>
      <c r="I33" s="11">
        <f>ROUND('[1]Kötött tábla'!G28/1000,0)</f>
        <v>1041</v>
      </c>
      <c r="J33" s="11">
        <f>ROUND('[1]Kötött tábla'!H28/1000,0)</f>
        <v>0</v>
      </c>
      <c r="K33" s="11">
        <f>ROUND('[1]Kötött tábla'!I28/1000,0)</f>
        <v>581</v>
      </c>
      <c r="L33" s="11">
        <f t="shared" si="0"/>
        <v>25452</v>
      </c>
      <c r="M33"/>
      <c r="N33"/>
      <c r="O33"/>
      <c r="P33"/>
    </row>
    <row r="34" spans="1:16" s="30" customFormat="1" ht="12.75">
      <c r="A34" s="9" t="s">
        <v>63</v>
      </c>
      <c r="B34" s="43"/>
      <c r="C34" s="10" t="s">
        <v>64</v>
      </c>
      <c r="D34" s="35">
        <f>'4. melléklet (intézmények)'!F33</f>
        <v>29159</v>
      </c>
      <c r="E34" s="11">
        <f>ROUND('[1]Kötött tábla'!C29/1000,0)</f>
        <v>0</v>
      </c>
      <c r="F34" s="11">
        <f>ROUND('[1]Kötött tábla'!D29/1000,0)</f>
        <v>0</v>
      </c>
      <c r="G34" s="11">
        <f>ROUND('[1]Kötött tábla'!E29/1000,0)</f>
        <v>14174</v>
      </c>
      <c r="H34" s="11">
        <f>ROUND('[1]Kötött tábla'!F29/1000,0)</f>
        <v>3461</v>
      </c>
      <c r="I34" s="11">
        <f>ROUND('[1]Kötött tábla'!G29/1000,0)</f>
        <v>1197</v>
      </c>
      <c r="J34" s="11">
        <f>ROUND('[1]Kötött tábla'!H29/1000,0)</f>
        <v>0</v>
      </c>
      <c r="K34" s="11">
        <f>ROUND('[1]Kötött tábla'!I29/1000,0)</f>
        <v>330</v>
      </c>
      <c r="L34" s="11">
        <f t="shared" si="0"/>
        <v>19162</v>
      </c>
      <c r="M34"/>
      <c r="N34"/>
      <c r="O34"/>
      <c r="P34"/>
    </row>
    <row r="35" spans="1:16" s="30" customFormat="1" ht="12.75">
      <c r="A35" s="9" t="s">
        <v>65</v>
      </c>
      <c r="B35" s="43"/>
      <c r="C35" s="10" t="s">
        <v>66</v>
      </c>
      <c r="D35" s="35">
        <f>'4. melléklet (intézmények)'!F34</f>
        <v>39031</v>
      </c>
      <c r="E35" s="11">
        <f>ROUND('[1]Kötött tábla'!C30/1000,0)</f>
        <v>0</v>
      </c>
      <c r="F35" s="11">
        <f>ROUND('[1]Kötött tábla'!D30/1000,0)</f>
        <v>0</v>
      </c>
      <c r="G35" s="11">
        <f>ROUND('[1]Kötött tábla'!E30/1000,0)</f>
        <v>20236</v>
      </c>
      <c r="H35" s="11">
        <f>ROUND('[1]Kötött tábla'!F30/1000,0)</f>
        <v>14</v>
      </c>
      <c r="I35" s="11">
        <f>ROUND('[1]Kötött tábla'!G30/1000,0)</f>
        <v>527</v>
      </c>
      <c r="J35" s="11">
        <f>ROUND('[1]Kötött tábla'!H30/1000,0)</f>
        <v>5701</v>
      </c>
      <c r="K35" s="11">
        <f>ROUND('[1]Kötött tábla'!I30/1000,0)</f>
        <v>750</v>
      </c>
      <c r="L35" s="11">
        <f t="shared" si="0"/>
        <v>27228</v>
      </c>
      <c r="M35"/>
      <c r="N35"/>
      <c r="O35"/>
      <c r="P35"/>
    </row>
    <row r="36" spans="1:16" s="30" customFormat="1" ht="12.75">
      <c r="A36" s="9" t="s">
        <v>67</v>
      </c>
      <c r="B36" s="43"/>
      <c r="C36" s="10" t="s">
        <v>68</v>
      </c>
      <c r="D36" s="35">
        <f>'4. melléklet (intézmények)'!F35</f>
        <v>46373</v>
      </c>
      <c r="E36" s="11">
        <f>ROUND('[1]Kötött tábla'!C31/1000,0)</f>
        <v>0</v>
      </c>
      <c r="F36" s="11">
        <f>ROUND('[1]Kötött tábla'!D31/1000,0)</f>
        <v>0</v>
      </c>
      <c r="G36" s="11">
        <f>ROUND('[1]Kötött tábla'!E31/1000,0)</f>
        <v>23824</v>
      </c>
      <c r="H36" s="11">
        <f>ROUND('[1]Kötött tábla'!F31/1000,0)</f>
        <v>17</v>
      </c>
      <c r="I36" s="11">
        <f>ROUND('[1]Kötött tábla'!G31/1000,0)</f>
        <v>1035</v>
      </c>
      <c r="J36" s="11">
        <f>ROUND('[1]Kötött tábla'!H31/1000,0)</f>
        <v>7176</v>
      </c>
      <c r="K36" s="11">
        <f>ROUND('[1]Kötött tábla'!I31/1000,0)</f>
        <v>626</v>
      </c>
      <c r="L36" s="11">
        <f t="shared" si="0"/>
        <v>32678</v>
      </c>
      <c r="M36"/>
      <c r="N36"/>
      <c r="O36"/>
      <c r="P36"/>
    </row>
    <row r="37" spans="1:16" s="30" customFormat="1" ht="12.75">
      <c r="A37" s="9" t="s">
        <v>69</v>
      </c>
      <c r="B37" s="43"/>
      <c r="C37" s="10" t="s">
        <v>70</v>
      </c>
      <c r="D37" s="35">
        <f>'4. melléklet (intézmények)'!F36</f>
        <v>37191</v>
      </c>
      <c r="E37" s="11">
        <f>ROUND('[1]Kötött tábla'!C32/1000,0)</f>
        <v>0</v>
      </c>
      <c r="F37" s="11">
        <f>ROUND('[1]Kötött tábla'!D32/1000,0)</f>
        <v>0</v>
      </c>
      <c r="G37" s="11">
        <f>ROUND('[1]Kötött tábla'!E32/1000,0)</f>
        <v>20081</v>
      </c>
      <c r="H37" s="11">
        <f>ROUND('[1]Kötött tábla'!F32/1000,0)</f>
        <v>0</v>
      </c>
      <c r="I37" s="11">
        <f>ROUND('[1]Kötött tábla'!G32/1000,0)</f>
        <v>383</v>
      </c>
      <c r="J37" s="11">
        <f>ROUND('[1]Kötött tábla'!H32/1000,0)</f>
        <v>0</v>
      </c>
      <c r="K37" s="11">
        <f>ROUND('[1]Kötött tábla'!I32/1000,0)</f>
        <v>726</v>
      </c>
      <c r="L37" s="11">
        <f t="shared" si="0"/>
        <v>21190</v>
      </c>
      <c r="M37"/>
      <c r="N37"/>
      <c r="O37"/>
      <c r="P37"/>
    </row>
    <row r="38" spans="1:16" s="30" customFormat="1" ht="12.75">
      <c r="A38" s="9" t="s">
        <v>71</v>
      </c>
      <c r="B38" s="43"/>
      <c r="C38" s="10" t="s">
        <v>72</v>
      </c>
      <c r="D38" s="35">
        <f>'4. melléklet (intézmények)'!F37</f>
        <v>22151</v>
      </c>
      <c r="E38" s="11">
        <f>ROUND('[1]Kötött tábla'!C33/1000,0)</f>
        <v>0</v>
      </c>
      <c r="F38" s="11">
        <f>ROUND('[1]Kötött tábla'!D33/1000,0)</f>
        <v>0</v>
      </c>
      <c r="G38" s="11">
        <f>ROUND('[1]Kötött tábla'!E33/1000,0)</f>
        <v>10883</v>
      </c>
      <c r="H38" s="11">
        <f>ROUND('[1]Kötött tábla'!F33/1000,0)</f>
        <v>2909</v>
      </c>
      <c r="I38" s="11">
        <f>ROUND('[1]Kötött tábla'!G33/1000,0)</f>
        <v>512</v>
      </c>
      <c r="J38" s="11">
        <f>ROUND('[1]Kötött tábla'!H33/1000,0)</f>
        <v>0</v>
      </c>
      <c r="K38" s="11">
        <f>ROUND('[1]Kötött tábla'!I33/1000,0)</f>
        <v>292</v>
      </c>
      <c r="L38" s="11">
        <f t="shared" si="0"/>
        <v>14596</v>
      </c>
      <c r="M38"/>
      <c r="N38"/>
      <c r="O38"/>
      <c r="P38"/>
    </row>
    <row r="39" spans="1:16" s="30" customFormat="1" ht="12.75">
      <c r="A39" s="9" t="s">
        <v>73</v>
      </c>
      <c r="B39" s="43"/>
      <c r="C39" s="10" t="s">
        <v>74</v>
      </c>
      <c r="D39" s="35">
        <f>'4. melléklet (intézmények)'!F38</f>
        <v>41004</v>
      </c>
      <c r="E39" s="11">
        <f>ROUND('[1]Kötött tábla'!C34/1000,0)</f>
        <v>0</v>
      </c>
      <c r="F39" s="11">
        <f>ROUND('[1]Kötött tábla'!D34/1000,0)</f>
        <v>0</v>
      </c>
      <c r="G39" s="11">
        <f>ROUND('[1]Kötött tábla'!E34/1000,0)</f>
        <v>21584</v>
      </c>
      <c r="H39" s="11">
        <f>ROUND('[1]Kötött tábla'!F34/1000,0)</f>
        <v>12</v>
      </c>
      <c r="I39" s="11">
        <f>ROUND('[1]Kötött tábla'!G34/1000,0)</f>
        <v>0</v>
      </c>
      <c r="J39" s="11">
        <f>ROUND('[1]Kötött tábla'!H34/1000,0)</f>
        <v>4228</v>
      </c>
      <c r="K39" s="11">
        <f>ROUND('[1]Kötött tábla'!I34/1000,0)</f>
        <v>310</v>
      </c>
      <c r="L39" s="11">
        <f t="shared" si="0"/>
        <v>26134</v>
      </c>
      <c r="M39"/>
      <c r="N39"/>
      <c r="O39"/>
      <c r="P39"/>
    </row>
    <row r="40" spans="1:16" s="30" customFormat="1" ht="12.75">
      <c r="A40" s="9" t="s">
        <v>75</v>
      </c>
      <c r="B40" s="43"/>
      <c r="C40" s="10" t="s">
        <v>76</v>
      </c>
      <c r="D40" s="35">
        <f>'4. melléklet (intézmények)'!F39</f>
        <v>45006</v>
      </c>
      <c r="E40" s="11">
        <f>ROUND('[1]Kötött tábla'!C35/1000,0)</f>
        <v>0</v>
      </c>
      <c r="F40" s="11">
        <f>ROUND('[1]Kötött tábla'!D35/1000,0)</f>
        <v>0</v>
      </c>
      <c r="G40" s="11">
        <f>ROUND('[1]Kötött tábla'!E35/1000,0)</f>
        <v>24516</v>
      </c>
      <c r="H40" s="11">
        <f>ROUND('[1]Kötött tábla'!F35/1000,0)</f>
        <v>13</v>
      </c>
      <c r="I40" s="11">
        <f>ROUND('[1]Kötött tábla'!G35/1000,0)</f>
        <v>0</v>
      </c>
      <c r="J40" s="11">
        <f>ROUND('[1]Kötött tábla'!H35/1000,0)</f>
        <v>3853</v>
      </c>
      <c r="K40" s="11">
        <f>ROUND('[1]Kötött tábla'!I35/1000,0)</f>
        <v>410</v>
      </c>
      <c r="L40" s="11">
        <f t="shared" si="0"/>
        <v>28792</v>
      </c>
      <c r="M40"/>
      <c r="N40"/>
      <c r="O40"/>
      <c r="P40"/>
    </row>
    <row r="41" spans="1:16" s="30" customFormat="1" ht="12.75">
      <c r="A41" s="9" t="s">
        <v>77</v>
      </c>
      <c r="B41" s="43"/>
      <c r="C41" s="10" t="s">
        <v>78</v>
      </c>
      <c r="D41" s="35">
        <f>'4. melléklet (intézmények)'!F40</f>
        <v>40195</v>
      </c>
      <c r="E41" s="11">
        <f>ROUND('[1]Kötött tábla'!C36/1000,0)</f>
        <v>0</v>
      </c>
      <c r="F41" s="11">
        <f>ROUND('[1]Kötött tábla'!D36/1000,0)</f>
        <v>0</v>
      </c>
      <c r="G41" s="11">
        <f>ROUND('[1]Kötött tábla'!E36/1000,0)</f>
        <v>21958</v>
      </c>
      <c r="H41" s="11">
        <f>ROUND('[1]Kötött tábla'!F36/1000,0)</f>
        <v>0</v>
      </c>
      <c r="I41" s="11">
        <f>ROUND('[1]Kötött tábla'!G36/1000,0)</f>
        <v>310</v>
      </c>
      <c r="J41" s="11">
        <f>ROUND('[1]Kötött tábla'!H36/1000,0)</f>
        <v>4552</v>
      </c>
      <c r="K41" s="11">
        <f>ROUND('[1]Kötött tábla'!I36/1000,0)</f>
        <v>348</v>
      </c>
      <c r="L41" s="11">
        <f t="shared" si="0"/>
        <v>27168</v>
      </c>
      <c r="M41"/>
      <c r="N41"/>
      <c r="O41"/>
      <c r="P41"/>
    </row>
    <row r="42" spans="1:16" s="30" customFormat="1" ht="12.75">
      <c r="A42" s="9" t="s">
        <v>79</v>
      </c>
      <c r="B42" s="43"/>
      <c r="C42" s="12" t="s">
        <v>80</v>
      </c>
      <c r="D42" s="35">
        <f>'4. melléklet (intézmények)'!F41</f>
        <v>29130</v>
      </c>
      <c r="E42" s="11">
        <f>ROUND('[1]Kötött tábla'!C37/1000,0)</f>
        <v>0</v>
      </c>
      <c r="F42" s="11">
        <f>ROUND('[1]Kötött tábla'!D37/1000,0)</f>
        <v>0</v>
      </c>
      <c r="G42" s="11">
        <f>ROUND('[1]Kötött tábla'!E37/1000,0)</f>
        <v>16829</v>
      </c>
      <c r="H42" s="11">
        <f>ROUND('[1]Kötött tábla'!F37/1000,0)</f>
        <v>0</v>
      </c>
      <c r="I42" s="11">
        <f>ROUND('[1]Kötött tábla'!G37/1000,0)</f>
        <v>320</v>
      </c>
      <c r="J42" s="11">
        <f>ROUND('[1]Kötött tábla'!H37/1000,0)</f>
        <v>0</v>
      </c>
      <c r="K42" s="11">
        <f>ROUND('[1]Kötött tábla'!I37/1000,0)</f>
        <v>292</v>
      </c>
      <c r="L42" s="11">
        <f t="shared" si="0"/>
        <v>17441</v>
      </c>
      <c r="M42"/>
      <c r="N42"/>
      <c r="O42"/>
      <c r="P42"/>
    </row>
    <row r="43" spans="1:16" s="30" customFormat="1" ht="12.75">
      <c r="A43" s="9" t="s">
        <v>81</v>
      </c>
      <c r="B43" s="43"/>
      <c r="C43" s="12" t="s">
        <v>82</v>
      </c>
      <c r="D43" s="35">
        <f>'4. melléklet (intézmények)'!F42</f>
        <v>19306</v>
      </c>
      <c r="E43" s="11">
        <f>ROUND('[1]Kötött tábla'!C38/1000,0)</f>
        <v>0</v>
      </c>
      <c r="F43" s="11">
        <f>ROUND('[1]Kötött tábla'!D38/1000,0)</f>
        <v>0</v>
      </c>
      <c r="G43" s="11">
        <f>ROUND('[1]Kötött tábla'!E38/1000,0)</f>
        <v>10548</v>
      </c>
      <c r="H43" s="11">
        <f>ROUND('[1]Kötött tábla'!F38/1000,0)</f>
        <v>1679</v>
      </c>
      <c r="I43" s="11">
        <f>ROUND('[1]Kötött tábla'!G38/1000,0)</f>
        <v>231</v>
      </c>
      <c r="J43" s="11">
        <f>ROUND('[1]Kötött tábla'!H38/1000,0)</f>
        <v>0</v>
      </c>
      <c r="K43" s="11">
        <f>ROUND('[1]Kötött tábla'!I38/1000,0)</f>
        <v>238</v>
      </c>
      <c r="L43" s="11">
        <f t="shared" si="0"/>
        <v>12696</v>
      </c>
      <c r="M43"/>
      <c r="N43"/>
      <c r="O43"/>
      <c r="P43"/>
    </row>
    <row r="44" spans="1:16" s="30" customFormat="1" ht="12.75">
      <c r="A44" s="9" t="s">
        <v>83</v>
      </c>
      <c r="B44" s="43"/>
      <c r="C44" s="12" t="s">
        <v>84</v>
      </c>
      <c r="D44" s="35">
        <f>'4. melléklet (intézmények)'!F43</f>
        <v>33998</v>
      </c>
      <c r="E44" s="11">
        <f>ROUND('[1]Kötött tábla'!C39/1000,0)</f>
        <v>0</v>
      </c>
      <c r="F44" s="11">
        <f>ROUND('[1]Kötött tábla'!D39/1000,0)</f>
        <v>0</v>
      </c>
      <c r="G44" s="11">
        <f>ROUND('[1]Kötött tábla'!E39/1000,0)</f>
        <v>17531</v>
      </c>
      <c r="H44" s="11">
        <f>ROUND('[1]Kötött tábla'!F39/1000,0)</f>
        <v>20</v>
      </c>
      <c r="I44" s="11">
        <f>ROUND('[1]Kötött tábla'!G39/1000,0)</f>
        <v>532</v>
      </c>
      <c r="J44" s="11">
        <f>ROUND('[1]Kötött tábla'!H39/1000,0)</f>
        <v>4655</v>
      </c>
      <c r="K44" s="11">
        <f>ROUND('[1]Kötött tábla'!I39/1000,0)</f>
        <v>757</v>
      </c>
      <c r="L44" s="11">
        <f t="shared" si="0"/>
        <v>23495</v>
      </c>
      <c r="M44"/>
      <c r="N44"/>
      <c r="O44"/>
      <c r="P44"/>
    </row>
    <row r="45" spans="1:16" s="30" customFormat="1" ht="12.75">
      <c r="A45" s="72" t="s">
        <v>85</v>
      </c>
      <c r="B45" s="72"/>
      <c r="C45" s="72"/>
      <c r="D45" s="13">
        <f>SUM(D10:D44)</f>
        <v>1320707</v>
      </c>
      <c r="E45" s="13">
        <f>SUM(E10:E44)</f>
        <v>0</v>
      </c>
      <c r="F45" s="13">
        <f aca="true" t="shared" si="1" ref="F45:L45">SUM(F10:F44)</f>
        <v>14674</v>
      </c>
      <c r="G45" s="13">
        <f t="shared" si="1"/>
        <v>652547</v>
      </c>
      <c r="H45" s="13">
        <f t="shared" si="1"/>
        <v>77744</v>
      </c>
      <c r="I45" s="13">
        <f t="shared" si="1"/>
        <v>22497</v>
      </c>
      <c r="J45" s="13">
        <f t="shared" si="1"/>
        <v>65487</v>
      </c>
      <c r="K45" s="13">
        <f t="shared" si="1"/>
        <v>19696</v>
      </c>
      <c r="L45" s="13">
        <f t="shared" si="1"/>
        <v>852645</v>
      </c>
      <c r="M45"/>
      <c r="N45"/>
      <c r="O45"/>
      <c r="P45"/>
    </row>
    <row r="46" spans="1:16" s="30" customFormat="1" ht="12.75">
      <c r="A46" s="20" t="s">
        <v>86</v>
      </c>
      <c r="B46" s="49"/>
      <c r="C46" s="14" t="s">
        <v>87</v>
      </c>
      <c r="D46" s="13">
        <f>D47+D48</f>
        <v>116701</v>
      </c>
      <c r="E46" s="13">
        <f>E47+E48</f>
        <v>30</v>
      </c>
      <c r="F46" s="13">
        <f aca="true" t="shared" si="2" ref="F46:L46">F47+F48</f>
        <v>0</v>
      </c>
      <c r="G46" s="13">
        <f t="shared" si="2"/>
        <v>0</v>
      </c>
      <c r="H46" s="13">
        <f t="shared" si="2"/>
        <v>2000</v>
      </c>
      <c r="I46" s="13">
        <f t="shared" si="2"/>
        <v>3520</v>
      </c>
      <c r="J46" s="13">
        <f t="shared" si="2"/>
        <v>5000</v>
      </c>
      <c r="K46" s="13">
        <f t="shared" si="2"/>
        <v>340</v>
      </c>
      <c r="L46" s="13">
        <f t="shared" si="2"/>
        <v>10890</v>
      </c>
      <c r="M46"/>
      <c r="N46"/>
      <c r="O46"/>
      <c r="P46"/>
    </row>
    <row r="47" spans="1:16" s="30" customFormat="1" ht="25.5">
      <c r="A47" s="47"/>
      <c r="B47" s="48" t="s">
        <v>133</v>
      </c>
      <c r="C47" s="59" t="s">
        <v>88</v>
      </c>
      <c r="D47" s="35">
        <f>'4. melléklet (intézmények)'!F46</f>
        <v>88288</v>
      </c>
      <c r="E47" s="36">
        <f>ROUND('[1]Kötött tábla'!C42/1000,0)</f>
        <v>20</v>
      </c>
      <c r="F47" s="36">
        <f>ROUND('[1]Kötött tábla'!D42/1000,0)</f>
        <v>0</v>
      </c>
      <c r="G47" s="36">
        <f>ROUND('[1]Kötött tábla'!E42/1000,0)</f>
        <v>0</v>
      </c>
      <c r="H47" s="36">
        <f>ROUND('[1]Kötött tábla'!F42/1000,0)</f>
        <v>1000</v>
      </c>
      <c r="I47" s="36">
        <f>ROUND('[1]Kötött tábla'!G42/1000,0)</f>
        <v>3400</v>
      </c>
      <c r="J47" s="36">
        <f>ROUND('[1]Kötött tábla'!H42/1000,0)</f>
        <v>5000</v>
      </c>
      <c r="K47" s="36">
        <f>ROUND('[1]Kötött tábla'!I42/1000,0)</f>
        <v>340</v>
      </c>
      <c r="L47" s="11">
        <f t="shared" si="0"/>
        <v>9760</v>
      </c>
      <c r="M47"/>
      <c r="N47"/>
      <c r="O47"/>
      <c r="P47"/>
    </row>
    <row r="48" spans="1:16" s="30" customFormat="1" ht="12.75">
      <c r="A48" s="47"/>
      <c r="B48" s="48" t="s">
        <v>134</v>
      </c>
      <c r="C48" s="59" t="s">
        <v>89</v>
      </c>
      <c r="D48" s="35">
        <f>'4. melléklet (intézmények)'!F47</f>
        <v>28413</v>
      </c>
      <c r="E48" s="36">
        <f>ROUND('[1]Kötött tábla'!C43/1000,0)</f>
        <v>10</v>
      </c>
      <c r="F48" s="36">
        <f>ROUND('[1]Kötött tábla'!D43/1000,0)</f>
        <v>0</v>
      </c>
      <c r="G48" s="36">
        <f>ROUND('[1]Kötött tábla'!E43/1000,0)</f>
        <v>0</v>
      </c>
      <c r="H48" s="36">
        <f>ROUND('[1]Kötött tábla'!F43/1000,0)</f>
        <v>1000</v>
      </c>
      <c r="I48" s="36">
        <f>ROUND('[1]Kötött tábla'!G43/1000,0)</f>
        <v>120</v>
      </c>
      <c r="J48" s="36">
        <f>ROUND('[1]Kötött tábla'!H43/1000,0)</f>
        <v>0</v>
      </c>
      <c r="K48" s="36">
        <f>ROUND('[1]Kötött tábla'!I43/1000,0)</f>
        <v>0</v>
      </c>
      <c r="L48" s="11">
        <f t="shared" si="0"/>
        <v>1130</v>
      </c>
      <c r="M48"/>
      <c r="N48"/>
      <c r="O48"/>
      <c r="P48"/>
    </row>
    <row r="49" spans="1:16" s="30" customFormat="1" ht="12.75">
      <c r="A49" s="6" t="s">
        <v>90</v>
      </c>
      <c r="B49" s="42"/>
      <c r="C49" s="15" t="s">
        <v>91</v>
      </c>
      <c r="D49" s="35">
        <f>'4. melléklet (intézmények)'!F48</f>
        <v>118752</v>
      </c>
      <c r="E49" s="11">
        <f>ROUND('[1]Kötött tábla'!C44/1000,0)</f>
        <v>50</v>
      </c>
      <c r="F49" s="11">
        <f>ROUND('[1]Kötött tábla'!D44/1000,0)</f>
        <v>0</v>
      </c>
      <c r="G49" s="11">
        <f>ROUND('[1]Kötött tábla'!E44/1000,0)</f>
        <v>40</v>
      </c>
      <c r="H49" s="11">
        <f>ROUND('[1]Kötött tábla'!F44/1000,0)</f>
        <v>11711</v>
      </c>
      <c r="I49" s="11">
        <f>ROUND('[1]Kötött tábla'!G44/1000,0)</f>
        <v>10913</v>
      </c>
      <c r="J49" s="11">
        <f>ROUND('[1]Kötött tábla'!H44/1000,0)</f>
        <v>4017</v>
      </c>
      <c r="K49" s="11">
        <f>ROUND('[1]Kötött tábla'!I44/1000,0)</f>
        <v>663</v>
      </c>
      <c r="L49" s="11">
        <f t="shared" si="0"/>
        <v>27394</v>
      </c>
      <c r="M49"/>
      <c r="N49"/>
      <c r="O49"/>
      <c r="P49"/>
    </row>
    <row r="50" spans="1:16" s="30" customFormat="1" ht="12.75">
      <c r="A50" s="9" t="s">
        <v>92</v>
      </c>
      <c r="B50" s="43"/>
      <c r="C50" s="15" t="s">
        <v>93</v>
      </c>
      <c r="D50" s="35">
        <f>'4. melléklet (intézmények)'!F49</f>
        <v>101134</v>
      </c>
      <c r="E50" s="11">
        <f>ROUND('[1]Kötött tábla'!C45/1000,0)</f>
        <v>150</v>
      </c>
      <c r="F50" s="11">
        <f>ROUND('[1]Kötött tábla'!D45/1000,0)</f>
        <v>0</v>
      </c>
      <c r="G50" s="11">
        <f>ROUND('[1]Kötött tábla'!E45/1000,0)</f>
        <v>0</v>
      </c>
      <c r="H50" s="11">
        <f>ROUND('[1]Kötött tábla'!F45/1000,0)</f>
        <v>6766</v>
      </c>
      <c r="I50" s="11">
        <f>ROUND('[1]Kötött tábla'!G45/1000,0)</f>
        <v>2961</v>
      </c>
      <c r="J50" s="11">
        <f>ROUND('[1]Kötött tábla'!H45/1000,0)</f>
        <v>3664</v>
      </c>
      <c r="K50" s="11">
        <f>ROUND('[1]Kötött tábla'!I45/1000,0)</f>
        <v>397</v>
      </c>
      <c r="L50" s="11">
        <f t="shared" si="0"/>
        <v>13938</v>
      </c>
      <c r="M50"/>
      <c r="N50"/>
      <c r="O50"/>
      <c r="P50"/>
    </row>
    <row r="51" spans="1:16" s="30" customFormat="1" ht="12.75" customHeight="1">
      <c r="A51" s="73" t="s">
        <v>94</v>
      </c>
      <c r="B51" s="73"/>
      <c r="C51" s="73"/>
      <c r="D51" s="13">
        <f>SUM(D49:D50)</f>
        <v>219886</v>
      </c>
      <c r="E51" s="13">
        <f>SUM(E49:E50)</f>
        <v>200</v>
      </c>
      <c r="F51" s="13">
        <f aca="true" t="shared" si="3" ref="F51:L51">SUM(F49:F50)</f>
        <v>0</v>
      </c>
      <c r="G51" s="13">
        <f t="shared" si="3"/>
        <v>40</v>
      </c>
      <c r="H51" s="13">
        <f t="shared" si="3"/>
        <v>18477</v>
      </c>
      <c r="I51" s="13">
        <f t="shared" si="3"/>
        <v>13874</v>
      </c>
      <c r="J51" s="13">
        <f t="shared" si="3"/>
        <v>7681</v>
      </c>
      <c r="K51" s="13">
        <f t="shared" si="3"/>
        <v>1060</v>
      </c>
      <c r="L51" s="13">
        <f t="shared" si="3"/>
        <v>41332</v>
      </c>
      <c r="M51"/>
      <c r="N51"/>
      <c r="O51"/>
      <c r="P51"/>
    </row>
    <row r="52" spans="1:16" s="30" customFormat="1" ht="12.75">
      <c r="A52" s="9" t="s">
        <v>95</v>
      </c>
      <c r="B52" s="43"/>
      <c r="C52" s="16" t="s">
        <v>96</v>
      </c>
      <c r="D52" s="35">
        <f>'4. melléklet (intézmények)'!F51</f>
        <v>529466</v>
      </c>
      <c r="E52" s="11">
        <f>ROUND('[1]Kötött tábla'!C47/1000,0)</f>
        <v>22</v>
      </c>
      <c r="F52" s="11">
        <f>ROUND('[1]Kötött tábla'!D47/1000,0)</f>
        <v>0</v>
      </c>
      <c r="G52" s="11">
        <f>ROUND('[1]Kötött tábla'!E47/1000,0)</f>
        <v>0</v>
      </c>
      <c r="H52" s="11">
        <f>ROUND('[1]Kötött tábla'!F47/1000,0)</f>
        <v>4000</v>
      </c>
      <c r="I52" s="11">
        <f>ROUND('[1]Kötött tábla'!G47/1000,0)</f>
        <v>14000</v>
      </c>
      <c r="J52" s="11">
        <f>ROUND('[1]Kötött tábla'!H47/1000,0)</f>
        <v>18000</v>
      </c>
      <c r="K52" s="11">
        <f>ROUND('[1]Kötött tábla'!I47/1000,0)</f>
        <v>1600</v>
      </c>
      <c r="L52" s="11">
        <f t="shared" si="0"/>
        <v>37622</v>
      </c>
      <c r="M52"/>
      <c r="N52"/>
      <c r="O52"/>
      <c r="P52"/>
    </row>
    <row r="53" spans="1:16" s="30" customFormat="1" ht="12.75">
      <c r="A53" s="20" t="s">
        <v>97</v>
      </c>
      <c r="B53" s="49"/>
      <c r="C53" s="37" t="s">
        <v>98</v>
      </c>
      <c r="D53" s="35">
        <f>'4. melléklet (intézmények)'!F52</f>
        <v>59473</v>
      </c>
      <c r="E53" s="11">
        <f>ROUND('[1]Kötött tábla'!C48/1000,0)</f>
        <v>0</v>
      </c>
      <c r="F53" s="11">
        <f>ROUND('[1]Kötött tábla'!D48/1000,0)</f>
        <v>0</v>
      </c>
      <c r="G53" s="11">
        <f>ROUND('[1]Kötött tábla'!E48/1000,0)</f>
        <v>0</v>
      </c>
      <c r="H53" s="11">
        <f>ROUND('[1]Kötött tábla'!F48/1000,0)</f>
        <v>133</v>
      </c>
      <c r="I53" s="11">
        <f>ROUND('[1]Kötött tábla'!G48/1000,0)</f>
        <v>1996</v>
      </c>
      <c r="J53" s="11">
        <f>ROUND('[1]Kötött tábla'!H48/1000,0)</f>
        <v>4538</v>
      </c>
      <c r="K53" s="11">
        <f>ROUND('[1]Kötött tábla'!I48/1000,0)</f>
        <v>250</v>
      </c>
      <c r="L53" s="11">
        <f t="shared" si="0"/>
        <v>6917</v>
      </c>
      <c r="M53"/>
      <c r="N53"/>
      <c r="O53"/>
      <c r="P53"/>
    </row>
    <row r="54" spans="1:16" s="30" customFormat="1" ht="12.75">
      <c r="A54" s="71" t="s">
        <v>99</v>
      </c>
      <c r="B54" s="71"/>
      <c r="C54" s="71"/>
      <c r="D54" s="13">
        <f>SUM(D52:D53)</f>
        <v>588939</v>
      </c>
      <c r="E54" s="13">
        <f>SUM(E52:E53)</f>
        <v>22</v>
      </c>
      <c r="F54" s="13">
        <f aca="true" t="shared" si="4" ref="F54:L54">SUM(F52:F53)</f>
        <v>0</v>
      </c>
      <c r="G54" s="13">
        <f t="shared" si="4"/>
        <v>0</v>
      </c>
      <c r="H54" s="13">
        <f t="shared" si="4"/>
        <v>4133</v>
      </c>
      <c r="I54" s="13">
        <f t="shared" si="4"/>
        <v>15996</v>
      </c>
      <c r="J54" s="13">
        <f t="shared" si="4"/>
        <v>22538</v>
      </c>
      <c r="K54" s="13">
        <f t="shared" si="4"/>
        <v>1850</v>
      </c>
      <c r="L54" s="13">
        <f t="shared" si="4"/>
        <v>44539</v>
      </c>
      <c r="M54"/>
      <c r="N54"/>
      <c r="O54"/>
      <c r="P54"/>
    </row>
    <row r="55" spans="1:16" s="30" customFormat="1" ht="12.75">
      <c r="A55" s="9" t="s">
        <v>100</v>
      </c>
      <c r="B55" s="24"/>
      <c r="C55" s="38" t="s">
        <v>132</v>
      </c>
      <c r="D55" s="39">
        <f>'4. melléklet (intézmények)'!F54</f>
        <v>234436</v>
      </c>
      <c r="E55" s="13">
        <v>240</v>
      </c>
      <c r="F55" s="13">
        <v>0</v>
      </c>
      <c r="G55" s="13">
        <v>0</v>
      </c>
      <c r="H55" s="13">
        <v>7866</v>
      </c>
      <c r="I55" s="13">
        <v>14155</v>
      </c>
      <c r="J55" s="13">
        <v>16530</v>
      </c>
      <c r="K55" s="13">
        <v>738</v>
      </c>
      <c r="L55" s="13">
        <f t="shared" si="0"/>
        <v>39529</v>
      </c>
      <c r="M55"/>
      <c r="N55"/>
      <c r="O55"/>
      <c r="P55"/>
    </row>
    <row r="56" spans="1:16" s="30" customFormat="1" ht="12.75">
      <c r="A56" s="9" t="s">
        <v>102</v>
      </c>
      <c r="B56" s="44"/>
      <c r="C56" s="19" t="s">
        <v>103</v>
      </c>
      <c r="D56" s="39">
        <f>'4. melléklet (intézmények)'!F55</f>
        <v>737873</v>
      </c>
      <c r="E56" s="13">
        <f>ROUND('[1]Kötött tábla'!C53/1000,0)</f>
        <v>667</v>
      </c>
      <c r="F56" s="13">
        <f>ROUND('[1]Kötött tábla'!D53/1000,0)</f>
        <v>0</v>
      </c>
      <c r="G56" s="13">
        <f>ROUND('[1]Kötött tábla'!E53/1000,0)</f>
        <v>640</v>
      </c>
      <c r="H56" s="13">
        <f>ROUND('[1]Kötött tábla'!F53/1000,0)</f>
        <v>1339</v>
      </c>
      <c r="I56" s="13">
        <f>ROUND('[1]Kötött tábla'!G53/1000,0)</f>
        <v>40537</v>
      </c>
      <c r="J56" s="13">
        <f>ROUND('[1]Kötött tábla'!H53/1000,0)</f>
        <v>15858</v>
      </c>
      <c r="K56" s="13">
        <f>ROUND('[1]Kötött tábla'!I53/1000,0)</f>
        <v>4437</v>
      </c>
      <c r="L56" s="13">
        <f t="shared" si="0"/>
        <v>63478</v>
      </c>
      <c r="M56"/>
      <c r="N56"/>
      <c r="O56"/>
      <c r="P56"/>
    </row>
    <row r="57" spans="1:12" s="30" customFormat="1" ht="25.5">
      <c r="A57" s="6" t="s">
        <v>104</v>
      </c>
      <c r="B57" s="42"/>
      <c r="C57" s="40" t="s">
        <v>116</v>
      </c>
      <c r="D57" s="35">
        <f>'4. melléklet (intézmények)'!F56</f>
        <v>3411322</v>
      </c>
      <c r="E57" s="11">
        <v>691</v>
      </c>
      <c r="F57" s="11">
        <v>0</v>
      </c>
      <c r="G57" s="11">
        <v>1434426</v>
      </c>
      <c r="H57" s="11">
        <f>132134-16000</f>
        <v>116134</v>
      </c>
      <c r="I57" s="11">
        <f>150015-16063</f>
        <v>133952</v>
      </c>
      <c r="J57" s="11">
        <f>484704-40000</f>
        <v>444704</v>
      </c>
      <c r="K57" s="11">
        <f>58103-4000</f>
        <v>54103</v>
      </c>
      <c r="L57" s="11">
        <f t="shared" si="0"/>
        <v>2184010</v>
      </c>
    </row>
    <row r="58" spans="1:12" s="30" customFormat="1" ht="12.75">
      <c r="A58" s="9" t="s">
        <v>106</v>
      </c>
      <c r="B58" s="57"/>
      <c r="C58" s="21" t="s">
        <v>107</v>
      </c>
      <c r="D58" s="35">
        <f>'4. melléklet (intézmények)'!F57</f>
        <v>389780</v>
      </c>
      <c r="E58" s="11">
        <f>ROUND('[1]Kötött tábla'!C57/1000,0)</f>
        <v>17100</v>
      </c>
      <c r="F58" s="11">
        <f>ROUND('[1]Kötött tábla'!D57/1000,0)</f>
        <v>148373</v>
      </c>
      <c r="G58" s="11">
        <f>ROUND('[1]Kötött tábla'!E57/1000,0)</f>
        <v>300</v>
      </c>
      <c r="H58" s="11">
        <f>ROUND('[1]Kötött tábla'!F57/1000,0)</f>
        <v>16975</v>
      </c>
      <c r="I58" s="11">
        <f>ROUND('[1]Kötött tábla'!G57/1000,0)</f>
        <v>26150</v>
      </c>
      <c r="J58" s="11">
        <f>ROUND('[1]Kötött tábla'!H57/1000,0)</f>
        <v>20000</v>
      </c>
      <c r="K58" s="11">
        <f>ROUND('[1]Kötött tábla'!I57/1000,0)</f>
        <v>12600</v>
      </c>
      <c r="L58" s="11">
        <f t="shared" si="0"/>
        <v>241498</v>
      </c>
    </row>
    <row r="59" spans="1:12" ht="12.75">
      <c r="A59" s="9" t="s">
        <v>108</v>
      </c>
      <c r="B59" s="43"/>
      <c r="C59" s="22" t="s">
        <v>109</v>
      </c>
      <c r="D59" s="35">
        <f>'4. melléklet (intézmények)'!F58</f>
        <v>117081</v>
      </c>
      <c r="E59" s="11">
        <f>ROUND('[1]Kötött tábla'!C58/1000,0)</f>
        <v>736</v>
      </c>
      <c r="F59" s="11">
        <f>ROUND('[1]Kötött tábla'!D58/1000,0)</f>
        <v>0</v>
      </c>
      <c r="G59" s="11">
        <f>ROUND('[1]Kötött tábla'!E58/1000,0)</f>
        <v>63908</v>
      </c>
      <c r="H59" s="11">
        <f>ROUND('[1]Kötött tábla'!F58/1000,0)</f>
        <v>404</v>
      </c>
      <c r="I59" s="11">
        <f>ROUND('[1]Kötött tábla'!G58/1000,0)</f>
        <v>84</v>
      </c>
      <c r="J59" s="11">
        <f>ROUND('[1]Kötött tábla'!H58/1000,0)</f>
        <v>0</v>
      </c>
      <c r="K59" s="11">
        <f>ROUND('[1]Kötött tábla'!I58/1000,0)</f>
        <v>0</v>
      </c>
      <c r="L59" s="11">
        <f t="shared" si="0"/>
        <v>65132</v>
      </c>
    </row>
    <row r="60" spans="1:12" ht="12.75">
      <c r="A60" s="9" t="s">
        <v>110</v>
      </c>
      <c r="B60" s="43"/>
      <c r="C60" s="23" t="s">
        <v>111</v>
      </c>
      <c r="D60" s="35">
        <f>'4. melléklet (intézmények)'!F59</f>
        <v>136959</v>
      </c>
      <c r="E60" s="11">
        <f>ROUND('[1]Kötött tábla'!C59/1000,0)</f>
        <v>20</v>
      </c>
      <c r="F60" s="11">
        <f>ROUND('[1]Kötött tábla'!D59/1000,0)</f>
        <v>71066</v>
      </c>
      <c r="G60" s="11">
        <f>ROUND('[1]Kötött tábla'!E59/1000,0)</f>
        <v>0</v>
      </c>
      <c r="H60" s="11">
        <f>ROUND('[1]Kötött tábla'!F59/1000,0)</f>
        <v>428</v>
      </c>
      <c r="I60" s="11">
        <f>ROUND('[1]Kötött tábla'!G59/1000,0)</f>
        <v>509</v>
      </c>
      <c r="J60" s="11">
        <f>ROUND('[1]Kötött tábla'!H59/1000,0)</f>
        <v>25</v>
      </c>
      <c r="K60" s="11">
        <f>ROUND('[1]Kötött tábla'!I59/1000,0)</f>
        <v>230</v>
      </c>
      <c r="L60" s="11">
        <f t="shared" si="0"/>
        <v>72278</v>
      </c>
    </row>
    <row r="61" spans="1:12" ht="12.75">
      <c r="A61" s="9" t="s">
        <v>112</v>
      </c>
      <c r="B61" s="43"/>
      <c r="C61" s="23" t="s">
        <v>113</v>
      </c>
      <c r="D61" s="35">
        <f>'4. melléklet (intézmények)'!F60</f>
        <v>22586</v>
      </c>
      <c r="E61" s="11">
        <f>ROUND('[1]Kötött tábla'!C60/1000,0)</f>
        <v>180</v>
      </c>
      <c r="F61" s="11">
        <f>ROUND('[1]Kötött tábla'!D60/1000,0)</f>
        <v>2600</v>
      </c>
      <c r="G61" s="11">
        <f>ROUND('[1]Kötött tábla'!E60/1000,0)</f>
        <v>676</v>
      </c>
      <c r="H61" s="11">
        <f>ROUND('[1]Kötött tábla'!F60/1000,0)</f>
        <v>177</v>
      </c>
      <c r="I61" s="11">
        <f>ROUND('[1]Kötött tábla'!G60/1000,0)</f>
        <v>58</v>
      </c>
      <c r="J61" s="11">
        <f>ROUND('[1]Kötött tábla'!H60/1000,0)</f>
        <v>0</v>
      </c>
      <c r="K61" s="11">
        <f>ROUND('[1]Kötött tábla'!I60/1000,0)</f>
        <v>0</v>
      </c>
      <c r="L61" s="11">
        <f t="shared" si="0"/>
        <v>3691</v>
      </c>
    </row>
    <row r="62" spans="1:12" ht="25.5">
      <c r="A62" s="9" t="s">
        <v>114</v>
      </c>
      <c r="B62" s="43"/>
      <c r="C62" s="23" t="s">
        <v>115</v>
      </c>
      <c r="D62" s="35">
        <f>'4. melléklet (intézmények)'!F61</f>
        <v>26995</v>
      </c>
      <c r="E62" s="11">
        <f>ROUND('[1]Kötött tábla'!C61/1000,0)</f>
        <v>30</v>
      </c>
      <c r="F62" s="11">
        <f>ROUND('[1]Kötött tábla'!D61/1000,0)</f>
        <v>0</v>
      </c>
      <c r="G62" s="11">
        <f>ROUND('[1]Kötött tábla'!E61/1000,0)</f>
        <v>624</v>
      </c>
      <c r="H62" s="11">
        <f>ROUND('[1]Kötött tábla'!F61/1000,0)</f>
        <v>0</v>
      </c>
      <c r="I62" s="11">
        <f>ROUND('[1]Kötött tábla'!G61/1000,0)</f>
        <v>65</v>
      </c>
      <c r="J62" s="11">
        <f>ROUND('[1]Kötött tábla'!H61/1000,0)</f>
        <v>0</v>
      </c>
      <c r="K62" s="11">
        <f>ROUND('[1]Kötött tábla'!I61/1000,0)</f>
        <v>0</v>
      </c>
      <c r="L62" s="11">
        <f t="shared" si="0"/>
        <v>719</v>
      </c>
    </row>
    <row r="63" spans="1:12" ht="12.75" customHeight="1">
      <c r="A63" s="74" t="s">
        <v>116</v>
      </c>
      <c r="B63" s="74"/>
      <c r="C63" s="74"/>
      <c r="D63" s="13">
        <f>SUM(D57:D62)</f>
        <v>4104723</v>
      </c>
      <c r="E63" s="13">
        <f>SUM(E57:E62)</f>
        <v>18757</v>
      </c>
      <c r="F63" s="13">
        <f aca="true" t="shared" si="5" ref="F63:L63">SUM(F57:F62)</f>
        <v>222039</v>
      </c>
      <c r="G63" s="13">
        <f t="shared" si="5"/>
        <v>1499934</v>
      </c>
      <c r="H63" s="13">
        <f t="shared" si="5"/>
        <v>134118</v>
      </c>
      <c r="I63" s="13">
        <f t="shared" si="5"/>
        <v>160818</v>
      </c>
      <c r="J63" s="13">
        <f t="shared" si="5"/>
        <v>464729</v>
      </c>
      <c r="K63" s="13">
        <f t="shared" si="5"/>
        <v>66933</v>
      </c>
      <c r="L63" s="13">
        <f t="shared" si="5"/>
        <v>2567328</v>
      </c>
    </row>
    <row r="64" spans="1:12" ht="12.75">
      <c r="A64" s="71" t="s">
        <v>117</v>
      </c>
      <c r="B64" s="71"/>
      <c r="C64" s="71"/>
      <c r="D64" s="13">
        <f>D63+D56+D55+D54+D51+D46+D45</f>
        <v>7323265</v>
      </c>
      <c r="E64" s="13">
        <f>E63+E56+E55+E54+E51+E46+E45</f>
        <v>19916</v>
      </c>
      <c r="F64" s="13">
        <f aca="true" t="shared" si="6" ref="F64:L64">F63+F56+F55+F54+F51+F46+F45</f>
        <v>236713</v>
      </c>
      <c r="G64" s="13">
        <f t="shared" si="6"/>
        <v>2153161</v>
      </c>
      <c r="H64" s="13">
        <f t="shared" si="6"/>
        <v>245677</v>
      </c>
      <c r="I64" s="13">
        <f t="shared" si="6"/>
        <v>271397</v>
      </c>
      <c r="J64" s="13">
        <f t="shared" si="6"/>
        <v>597823</v>
      </c>
      <c r="K64" s="13">
        <f t="shared" si="6"/>
        <v>95054</v>
      </c>
      <c r="L64" s="13">
        <f t="shared" si="6"/>
        <v>3619741</v>
      </c>
    </row>
    <row r="65" spans="1:12" ht="12.75">
      <c r="A65" s="9" t="s">
        <v>118</v>
      </c>
      <c r="B65" s="24"/>
      <c r="C65" s="25" t="s">
        <v>119</v>
      </c>
      <c r="D65" s="35">
        <f>'4. melléklet (intézmények)'!F64</f>
        <v>637651</v>
      </c>
      <c r="E65" s="11">
        <f>ROUND('[1]Kötött tábla'!C64/1000,0)</f>
        <v>10</v>
      </c>
      <c r="F65" s="11">
        <f>ROUND('[1]Kötött tábla'!D64/1000,0)</f>
        <v>0</v>
      </c>
      <c r="G65" s="11">
        <f>ROUND('[1]Kötött tábla'!E64/1000,0)</f>
        <v>1181</v>
      </c>
      <c r="H65" s="11">
        <f>ROUND('[1]Kötött tábla'!F64/1000,0)</f>
        <v>2001</v>
      </c>
      <c r="I65" s="11">
        <f>ROUND('[1]Kötött tábla'!G64/1000,0)</f>
        <v>21377</v>
      </c>
      <c r="J65" s="11">
        <f>ROUND('[1]Kötött tábla'!H64/1000,0)</f>
        <v>27406</v>
      </c>
      <c r="K65" s="11">
        <f>ROUND('[1]Kötött tábla'!I64/1000,0)</f>
        <v>3357</v>
      </c>
      <c r="L65" s="11">
        <f t="shared" si="0"/>
        <v>55332</v>
      </c>
    </row>
    <row r="66" spans="1:12" ht="12.75">
      <c r="A66" s="72" t="s">
        <v>120</v>
      </c>
      <c r="B66" s="72"/>
      <c r="C66" s="72"/>
      <c r="D66" s="60">
        <f>D64+D65</f>
        <v>7960916</v>
      </c>
      <c r="E66" s="60">
        <f>E64+E65</f>
        <v>19926</v>
      </c>
      <c r="F66" s="60">
        <f aca="true" t="shared" si="7" ref="F66:L66">F64+F65</f>
        <v>236713</v>
      </c>
      <c r="G66" s="60">
        <f t="shared" si="7"/>
        <v>2154342</v>
      </c>
      <c r="H66" s="60">
        <f t="shared" si="7"/>
        <v>247678</v>
      </c>
      <c r="I66" s="60">
        <f t="shared" si="7"/>
        <v>292774</v>
      </c>
      <c r="J66" s="60">
        <f t="shared" si="7"/>
        <v>625229</v>
      </c>
      <c r="K66" s="60">
        <f t="shared" si="7"/>
        <v>98411</v>
      </c>
      <c r="L66" s="60">
        <f t="shared" si="7"/>
        <v>3675073</v>
      </c>
    </row>
    <row r="67" spans="1:12" ht="12.75">
      <c r="A67" s="82" t="s">
        <v>147</v>
      </c>
      <c r="B67" s="82"/>
      <c r="C67" s="82"/>
      <c r="D67" s="62">
        <f>D66-D69</f>
        <v>7709490</v>
      </c>
      <c r="E67" s="62">
        <f aca="true" t="shared" si="8" ref="E67:K67">E66-E69</f>
        <v>19922</v>
      </c>
      <c r="F67" s="62">
        <f t="shared" si="8"/>
        <v>236713</v>
      </c>
      <c r="G67" s="62">
        <f t="shared" si="8"/>
        <v>2153876</v>
      </c>
      <c r="H67" s="62">
        <f t="shared" si="8"/>
        <v>246889</v>
      </c>
      <c r="I67" s="62">
        <f t="shared" si="8"/>
        <v>284345</v>
      </c>
      <c r="J67" s="62">
        <f t="shared" si="8"/>
        <v>614423</v>
      </c>
      <c r="K67" s="62">
        <f t="shared" si="8"/>
        <v>97087</v>
      </c>
      <c r="L67" s="61">
        <f t="shared" si="0"/>
        <v>3653255</v>
      </c>
    </row>
    <row r="68" spans="1:12" ht="12.75">
      <c r="A68" s="82" t="s">
        <v>148</v>
      </c>
      <c r="B68" s="82"/>
      <c r="C68" s="82"/>
      <c r="D68" s="62"/>
      <c r="E68" s="61"/>
      <c r="F68" s="61"/>
      <c r="G68" s="61"/>
      <c r="H68" s="61"/>
      <c r="I68" s="61"/>
      <c r="J68" s="61"/>
      <c r="K68" s="61"/>
      <c r="L68" s="61">
        <f t="shared" si="0"/>
        <v>0</v>
      </c>
    </row>
    <row r="69" spans="1:12" ht="12.75">
      <c r="A69" s="82" t="s">
        <v>149</v>
      </c>
      <c r="B69" s="82"/>
      <c r="C69" s="82"/>
      <c r="D69" s="62">
        <v>251426</v>
      </c>
      <c r="E69" s="62">
        <v>4</v>
      </c>
      <c r="F69" s="62">
        <v>0</v>
      </c>
      <c r="G69" s="62">
        <v>466</v>
      </c>
      <c r="H69" s="62">
        <v>789</v>
      </c>
      <c r="I69" s="62">
        <v>8429</v>
      </c>
      <c r="J69" s="62">
        <v>10806</v>
      </c>
      <c r="K69" s="62">
        <v>1324</v>
      </c>
      <c r="L69" s="61">
        <f t="shared" si="0"/>
        <v>21818</v>
      </c>
    </row>
  </sheetData>
  <sheetProtection selectLockedCells="1" selectUnlockedCells="1"/>
  <mergeCells count="17">
    <mergeCell ref="A67:C67"/>
    <mergeCell ref="A68:C68"/>
    <mergeCell ref="A69:C69"/>
    <mergeCell ref="A66:C66"/>
    <mergeCell ref="B7:B9"/>
    <mergeCell ref="A45:C45"/>
    <mergeCell ref="A51:C51"/>
    <mergeCell ref="A54:C54"/>
    <mergeCell ref="A63:C63"/>
    <mergeCell ref="A64:C64"/>
    <mergeCell ref="A1:L1"/>
    <mergeCell ref="A3:L3"/>
    <mergeCell ref="A7:A9"/>
    <mergeCell ref="C7:C9"/>
    <mergeCell ref="D7:L7"/>
    <mergeCell ref="D8:D9"/>
    <mergeCell ref="E8:L8"/>
  </mergeCells>
  <printOptions/>
  <pageMargins left="0.7" right="0.7" top="0.75" bottom="0.75" header="0.5118055555555555" footer="0.5118055555555555"/>
  <pageSetup fitToHeight="1" fitToWidth="1" horizontalDpi="1200" verticalDpi="12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Rácz Lajos</cp:lastModifiedBy>
  <cp:lastPrinted>2014-02-17T12:23:56Z</cp:lastPrinted>
  <dcterms:modified xsi:type="dcterms:W3CDTF">2014-02-17T12:24:03Z</dcterms:modified>
  <cp:category/>
  <cp:version/>
  <cp:contentType/>
  <cp:contentStatus/>
</cp:coreProperties>
</file>