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umok\Regöly Önkormányzat\2019\4. 2019. 05. 23\2. napirend - 2018. évi költségvetés 2. sz. módósítása\"/>
    </mc:Choice>
  </mc:AlternateContent>
  <xr:revisionPtr revIDLastSave="0" documentId="13_ncr:1_{BEFB72FB-4D86-4786-A0F1-CDEBF4EC2369}" xr6:coauthVersionLast="43" xr6:coauthVersionMax="43" xr10:uidLastSave="{00000000-0000-0000-0000-000000000000}"/>
  <bookViews>
    <workbookView xWindow="-120" yWindow="-120" windowWidth="29040" windowHeight="15840" firstSheet="5" activeTab="7" xr2:uid="{859496E7-ADD4-48B7-B687-C6CF4A915CD8}"/>
  </bookViews>
  <sheets>
    <sheet name="1.sz.mell. Működési mérleg" sheetId="1" r:id="rId1"/>
    <sheet name="2.sz.mell Felhalm. mérleg" sheetId="2" r:id="rId2"/>
    <sheet name="3.sz.mell. Összevont mérleg" sheetId="3" r:id="rId3"/>
    <sheet name="4.sz.mell. Köt., Önk., Államig." sheetId="4" r:id="rId4"/>
    <sheet name="5.sz.mell. KÖH bev. kiad. előir" sheetId="5" r:id="rId5"/>
    <sheet name="6.sz.mell. KÖH köt.,önk.,állig." sheetId="6" r:id="rId6"/>
    <sheet name="7.sz.mell. Önk. összevont" sheetId="7" r:id="rId7"/>
    <sheet name="8.sz.mell. Önk.Köt.,önk.,állig." sheetId="8" r:id="rId8"/>
  </sheets>
  <definedNames>
    <definedName name="_xlnm.Print_Area" localSheetId="0">'1.sz.mell. Működési mérleg'!$A$1:$M$27</definedName>
    <definedName name="_xlnm.Print_Area" localSheetId="2">'3.sz.mell. Összevont mérleg'!$A$1:$G$152</definedName>
    <definedName name="_xlnm.Print_Area" localSheetId="4">'5.sz.mell. KÖH bev. kiad. előir'!$A$1:$G$147</definedName>
    <definedName name="_xlnm.Print_Area" localSheetId="5">'6.sz.mell. KÖH köt.,önk.,állig.'!$A$1:$I$155</definedName>
    <definedName name="_xlnm.Print_Area" localSheetId="6">'7.sz.mell. Önk. összevont'!$A$1:$G$152</definedName>
    <definedName name="_xlnm.Print_Area" localSheetId="7">'8.sz.mell. Önk.Köt.,önk.,állig.'!$A$1:$M$153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53" i="8" l="1"/>
  <c r="J153" i="8"/>
  <c r="E144" i="8"/>
  <c r="M139" i="8"/>
  <c r="H139" i="8"/>
  <c r="C139" i="8"/>
  <c r="F138" i="8"/>
  <c r="M134" i="8"/>
  <c r="H134" i="8"/>
  <c r="G134" i="8"/>
  <c r="F134" i="8" s="1"/>
  <c r="E134" i="8"/>
  <c r="C134" i="8"/>
  <c r="M129" i="8"/>
  <c r="M144" i="8" s="1"/>
  <c r="H129" i="8"/>
  <c r="C129" i="8"/>
  <c r="M125" i="8"/>
  <c r="H125" i="8"/>
  <c r="H144" i="8" s="1"/>
  <c r="C125" i="8"/>
  <c r="C144" i="8" s="1"/>
  <c r="M124" i="8"/>
  <c r="G124" i="8"/>
  <c r="F124" i="8" s="1"/>
  <c r="E124" i="8"/>
  <c r="E145" i="8" s="1"/>
  <c r="C124" i="8"/>
  <c r="C145" i="8" s="1"/>
  <c r="F122" i="8"/>
  <c r="D122" i="8"/>
  <c r="M121" i="8"/>
  <c r="H121" i="8"/>
  <c r="G121" i="8"/>
  <c r="F121" i="8"/>
  <c r="E121" i="8"/>
  <c r="D121" i="8"/>
  <c r="C121" i="8"/>
  <c r="F111" i="8"/>
  <c r="D111" i="8"/>
  <c r="F110" i="8"/>
  <c r="D110" i="8"/>
  <c r="K108" i="8"/>
  <c r="F108" i="8"/>
  <c r="D108" i="8"/>
  <c r="M107" i="8"/>
  <c r="L107" i="8"/>
  <c r="K107" i="8" s="1"/>
  <c r="H107" i="8"/>
  <c r="G107" i="8"/>
  <c r="F107" i="8"/>
  <c r="E107" i="8"/>
  <c r="D107" i="8"/>
  <c r="C107" i="8"/>
  <c r="F106" i="8"/>
  <c r="D106" i="8"/>
  <c r="F101" i="8"/>
  <c r="D101" i="8"/>
  <c r="F96" i="8"/>
  <c r="D96" i="8"/>
  <c r="F95" i="8"/>
  <c r="D95" i="8"/>
  <c r="K94" i="8"/>
  <c r="F94" i="8"/>
  <c r="D94" i="8"/>
  <c r="K93" i="8"/>
  <c r="I93" i="8"/>
  <c r="F93" i="8"/>
  <c r="D93" i="8"/>
  <c r="K92" i="8"/>
  <c r="I92" i="8"/>
  <c r="F92" i="8"/>
  <c r="D92" i="8"/>
  <c r="M91" i="8"/>
  <c r="L91" i="8"/>
  <c r="L124" i="8" s="1"/>
  <c r="J91" i="8"/>
  <c r="J124" i="8" s="1"/>
  <c r="H91" i="8"/>
  <c r="H124" i="8" s="1"/>
  <c r="H145" i="8" s="1"/>
  <c r="G91" i="8"/>
  <c r="F91" i="8"/>
  <c r="E91" i="8"/>
  <c r="D91" i="8"/>
  <c r="C91" i="8"/>
  <c r="M78" i="8"/>
  <c r="H78" i="8"/>
  <c r="C78" i="8"/>
  <c r="M74" i="8"/>
  <c r="H74" i="8"/>
  <c r="C74" i="8"/>
  <c r="D72" i="8"/>
  <c r="M71" i="8"/>
  <c r="H71" i="8"/>
  <c r="G71" i="8"/>
  <c r="G84" i="8" s="1"/>
  <c r="F71" i="8"/>
  <c r="E71" i="8"/>
  <c r="E84" i="8" s="1"/>
  <c r="D71" i="8"/>
  <c r="C71" i="8"/>
  <c r="M66" i="8"/>
  <c r="H66" i="8"/>
  <c r="C66" i="8"/>
  <c r="M62" i="8"/>
  <c r="M84" i="8" s="1"/>
  <c r="H62" i="8"/>
  <c r="H84" i="8" s="1"/>
  <c r="H153" i="8" s="1"/>
  <c r="C62" i="8"/>
  <c r="C84" i="8" s="1"/>
  <c r="C153" i="8" s="1"/>
  <c r="M56" i="8"/>
  <c r="H56" i="8"/>
  <c r="C56" i="8"/>
  <c r="M51" i="8"/>
  <c r="H51" i="8"/>
  <c r="C51" i="8"/>
  <c r="M45" i="8"/>
  <c r="H45" i="8"/>
  <c r="G45" i="8"/>
  <c r="F45" i="8"/>
  <c r="E45" i="8"/>
  <c r="C45" i="8"/>
  <c r="F44" i="8"/>
  <c r="F40" i="8"/>
  <c r="K38" i="8"/>
  <c r="F38" i="8"/>
  <c r="F35" i="8"/>
  <c r="M34" i="8"/>
  <c r="L34" i="8"/>
  <c r="K34" i="8"/>
  <c r="J34" i="8"/>
  <c r="H34" i="8"/>
  <c r="G34" i="8"/>
  <c r="F34" i="8"/>
  <c r="E34" i="8"/>
  <c r="C34" i="8"/>
  <c r="F33" i="8"/>
  <c r="F31" i="8"/>
  <c r="F30" i="8"/>
  <c r="G28" i="8"/>
  <c r="F28" i="8" s="1"/>
  <c r="E28" i="8"/>
  <c r="E27" i="8" s="1"/>
  <c r="C28" i="8"/>
  <c r="M27" i="8"/>
  <c r="M61" i="8" s="1"/>
  <c r="H27" i="8"/>
  <c r="G27" i="8"/>
  <c r="C27" i="8"/>
  <c r="D26" i="8"/>
  <c r="D25" i="8"/>
  <c r="M20" i="8"/>
  <c r="H20" i="8"/>
  <c r="G20" i="8"/>
  <c r="F20" i="8" s="1"/>
  <c r="E20" i="8"/>
  <c r="C20" i="8"/>
  <c r="F18" i="8"/>
  <c r="D18" i="8"/>
  <c r="M13" i="8"/>
  <c r="H13" i="8"/>
  <c r="G13" i="8"/>
  <c r="F13" i="8"/>
  <c r="E13" i="8"/>
  <c r="D13" i="8"/>
  <c r="C13" i="8"/>
  <c r="F11" i="8"/>
  <c r="F10" i="8"/>
  <c r="I9" i="8"/>
  <c r="F9" i="8"/>
  <c r="F7" i="8"/>
  <c r="M6" i="8"/>
  <c r="L6" i="8"/>
  <c r="K6" i="8" s="1"/>
  <c r="J6" i="8"/>
  <c r="J61" i="8" s="1"/>
  <c r="H6" i="8"/>
  <c r="H61" i="8" s="1"/>
  <c r="G6" i="8"/>
  <c r="F6" i="8"/>
  <c r="E6" i="8"/>
  <c r="C6" i="8"/>
  <c r="C61" i="8" s="1"/>
  <c r="G143" i="7"/>
  <c r="F143" i="7" s="1"/>
  <c r="E143" i="7"/>
  <c r="F137" i="7"/>
  <c r="G133" i="7"/>
  <c r="F133" i="7"/>
  <c r="E133" i="7"/>
  <c r="C133" i="7"/>
  <c r="C143" i="7" s="1"/>
  <c r="F121" i="7"/>
  <c r="D121" i="7"/>
  <c r="G120" i="7"/>
  <c r="F120" i="7" s="1"/>
  <c r="E120" i="7"/>
  <c r="D120" i="7" s="1"/>
  <c r="C120" i="7"/>
  <c r="F110" i="7"/>
  <c r="D110" i="7"/>
  <c r="F109" i="7"/>
  <c r="D109" i="7"/>
  <c r="F107" i="7"/>
  <c r="D107" i="7"/>
  <c r="G106" i="7"/>
  <c r="F106" i="7"/>
  <c r="E106" i="7"/>
  <c r="D106" i="7"/>
  <c r="C106" i="7"/>
  <c r="F105" i="7"/>
  <c r="D105" i="7"/>
  <c r="F100" i="7"/>
  <c r="D100" i="7"/>
  <c r="F95" i="7"/>
  <c r="D95" i="7"/>
  <c r="F94" i="7"/>
  <c r="D94" i="7"/>
  <c r="F93" i="7"/>
  <c r="D93" i="7"/>
  <c r="F92" i="7"/>
  <c r="D92" i="7"/>
  <c r="F91" i="7"/>
  <c r="D91" i="7"/>
  <c r="G90" i="7"/>
  <c r="G123" i="7" s="1"/>
  <c r="E90" i="7"/>
  <c r="D90" i="7" s="1"/>
  <c r="C90" i="7"/>
  <c r="C123" i="7" s="1"/>
  <c r="C144" i="7" s="1"/>
  <c r="G83" i="7"/>
  <c r="G152" i="7" s="1"/>
  <c r="E83" i="7"/>
  <c r="E152" i="7" s="1"/>
  <c r="C83" i="7"/>
  <c r="C152" i="7" s="1"/>
  <c r="F71" i="7"/>
  <c r="D71" i="7"/>
  <c r="G70" i="7"/>
  <c r="F70" i="7"/>
  <c r="E70" i="7"/>
  <c r="D70" i="7"/>
  <c r="C70" i="7"/>
  <c r="F55" i="7"/>
  <c r="F50" i="7"/>
  <c r="G44" i="7"/>
  <c r="F44" i="7"/>
  <c r="E44" i="7"/>
  <c r="D44" i="7"/>
  <c r="C44" i="7"/>
  <c r="F43" i="7"/>
  <c r="F34" i="7"/>
  <c r="G33" i="7"/>
  <c r="F33" i="7" s="1"/>
  <c r="E33" i="7"/>
  <c r="D33" i="7" s="1"/>
  <c r="C33" i="7"/>
  <c r="F31" i="7"/>
  <c r="F30" i="7"/>
  <c r="F29" i="7"/>
  <c r="F28" i="7"/>
  <c r="E27" i="7"/>
  <c r="F27" i="7" s="1"/>
  <c r="C27" i="7"/>
  <c r="G26" i="7"/>
  <c r="F26" i="7" s="1"/>
  <c r="E26" i="7"/>
  <c r="D26" i="7" s="1"/>
  <c r="C26" i="7"/>
  <c r="F25" i="7"/>
  <c r="D25" i="7"/>
  <c r="F24" i="7"/>
  <c r="D24" i="7"/>
  <c r="G19" i="7"/>
  <c r="F19" i="7"/>
  <c r="E19" i="7"/>
  <c r="D19" i="7"/>
  <c r="C19" i="7"/>
  <c r="F17" i="7"/>
  <c r="D17" i="7"/>
  <c r="G12" i="7"/>
  <c r="F12" i="7" s="1"/>
  <c r="E12" i="7"/>
  <c r="D12" i="7" s="1"/>
  <c r="C12" i="7"/>
  <c r="C60" i="7" s="1"/>
  <c r="F10" i="7"/>
  <c r="F9" i="7"/>
  <c r="F8" i="7"/>
  <c r="D8" i="7"/>
  <c r="F7" i="7"/>
  <c r="F6" i="7"/>
  <c r="G5" i="7"/>
  <c r="F5" i="7"/>
  <c r="E5" i="7"/>
  <c r="D5" i="7"/>
  <c r="C5" i="7"/>
  <c r="I141" i="6"/>
  <c r="H141" i="6"/>
  <c r="C141" i="6"/>
  <c r="I136" i="6"/>
  <c r="H136" i="6"/>
  <c r="C136" i="6"/>
  <c r="I131" i="6"/>
  <c r="H131" i="6"/>
  <c r="C131" i="6"/>
  <c r="I127" i="6"/>
  <c r="I146" i="6" s="1"/>
  <c r="H127" i="6"/>
  <c r="H146" i="6" s="1"/>
  <c r="C127" i="6"/>
  <c r="C146" i="6" s="1"/>
  <c r="I123" i="6"/>
  <c r="H123" i="6"/>
  <c r="C123" i="6"/>
  <c r="I109" i="6"/>
  <c r="H109" i="6"/>
  <c r="C109" i="6"/>
  <c r="D96" i="6"/>
  <c r="D95" i="6"/>
  <c r="D94" i="6"/>
  <c r="I93" i="6"/>
  <c r="I126" i="6" s="1"/>
  <c r="I147" i="6" s="1"/>
  <c r="H93" i="6"/>
  <c r="H126" i="6" s="1"/>
  <c r="H147" i="6" s="1"/>
  <c r="G93" i="6"/>
  <c r="G126" i="6" s="1"/>
  <c r="F93" i="6"/>
  <c r="E93" i="6"/>
  <c r="E126" i="6" s="1"/>
  <c r="D93" i="6"/>
  <c r="C93" i="6"/>
  <c r="C126" i="6" s="1"/>
  <c r="C147" i="6" s="1"/>
  <c r="I80" i="6"/>
  <c r="H80" i="6"/>
  <c r="C80" i="6"/>
  <c r="F79" i="6"/>
  <c r="I75" i="6"/>
  <c r="H75" i="6"/>
  <c r="G75" i="6"/>
  <c r="G86" i="6" s="1"/>
  <c r="E75" i="6"/>
  <c r="C75" i="6"/>
  <c r="D73" i="6"/>
  <c r="I72" i="6"/>
  <c r="H72" i="6"/>
  <c r="G72" i="6"/>
  <c r="E72" i="6"/>
  <c r="D72" i="6" s="1"/>
  <c r="C72" i="6"/>
  <c r="I67" i="6"/>
  <c r="H67" i="6"/>
  <c r="H86" i="6" s="1"/>
  <c r="H155" i="6" s="1"/>
  <c r="C67" i="6"/>
  <c r="I63" i="6"/>
  <c r="I86" i="6" s="1"/>
  <c r="H63" i="6"/>
  <c r="C63" i="6"/>
  <c r="C86" i="6" s="1"/>
  <c r="C155" i="6" s="1"/>
  <c r="I57" i="6"/>
  <c r="H57" i="6"/>
  <c r="C57" i="6"/>
  <c r="I52" i="6"/>
  <c r="H52" i="6"/>
  <c r="C52" i="6"/>
  <c r="I46" i="6"/>
  <c r="H46" i="6"/>
  <c r="C46" i="6"/>
  <c r="D45" i="6"/>
  <c r="D43" i="6"/>
  <c r="I35" i="6"/>
  <c r="H35" i="6"/>
  <c r="G35" i="6"/>
  <c r="F35" i="6"/>
  <c r="E35" i="6"/>
  <c r="D35" i="6"/>
  <c r="C35" i="6"/>
  <c r="I28" i="6"/>
  <c r="H28" i="6"/>
  <c r="C28" i="6"/>
  <c r="I21" i="6"/>
  <c r="H21" i="6"/>
  <c r="C21" i="6"/>
  <c r="C62" i="6" s="1"/>
  <c r="D19" i="6"/>
  <c r="I14" i="6"/>
  <c r="H14" i="6"/>
  <c r="G14" i="6"/>
  <c r="G62" i="6" s="1"/>
  <c r="E14" i="6"/>
  <c r="D14" i="6" s="1"/>
  <c r="C14" i="6"/>
  <c r="I7" i="6"/>
  <c r="I62" i="6" s="1"/>
  <c r="H7" i="6"/>
  <c r="H62" i="6" s="1"/>
  <c r="C7" i="6"/>
  <c r="C143" i="5"/>
  <c r="C138" i="5"/>
  <c r="C128" i="5"/>
  <c r="G123" i="5"/>
  <c r="G144" i="5" s="1"/>
  <c r="C123" i="5"/>
  <c r="C144" i="5" s="1"/>
  <c r="G106" i="5"/>
  <c r="E106" i="5"/>
  <c r="C106" i="5"/>
  <c r="F93" i="5"/>
  <c r="D93" i="5"/>
  <c r="F92" i="5"/>
  <c r="D92" i="5"/>
  <c r="F91" i="5"/>
  <c r="D91" i="5"/>
  <c r="G90" i="5"/>
  <c r="F90" i="5" s="1"/>
  <c r="E90" i="5"/>
  <c r="D90" i="5" s="1"/>
  <c r="C90" i="5"/>
  <c r="G86" i="5"/>
  <c r="G75" i="5"/>
  <c r="E75" i="5"/>
  <c r="C75" i="5"/>
  <c r="F73" i="5"/>
  <c r="D73" i="5"/>
  <c r="G72" i="5"/>
  <c r="F72" i="5" s="1"/>
  <c r="E72" i="5"/>
  <c r="D72" i="5" s="1"/>
  <c r="C72" i="5"/>
  <c r="C67" i="5"/>
  <c r="C63" i="5"/>
  <c r="C86" i="5" s="1"/>
  <c r="G57" i="5"/>
  <c r="E57" i="5"/>
  <c r="C57" i="5"/>
  <c r="C52" i="5"/>
  <c r="C46" i="5"/>
  <c r="F45" i="5"/>
  <c r="D45" i="5"/>
  <c r="F43" i="5"/>
  <c r="D43" i="5"/>
  <c r="G35" i="5"/>
  <c r="F35" i="5" s="1"/>
  <c r="E35" i="5"/>
  <c r="D35" i="5"/>
  <c r="C21" i="5"/>
  <c r="C62" i="5" s="1"/>
  <c r="C87" i="5" s="1"/>
  <c r="F19" i="5"/>
  <c r="D19" i="5"/>
  <c r="G14" i="5"/>
  <c r="G62" i="5" s="1"/>
  <c r="G87" i="5" s="1"/>
  <c r="E14" i="5"/>
  <c r="E62" i="5" s="1"/>
  <c r="E146" i="4"/>
  <c r="M141" i="4"/>
  <c r="H141" i="4"/>
  <c r="C141" i="4"/>
  <c r="M136" i="4"/>
  <c r="H136" i="4"/>
  <c r="G136" i="4"/>
  <c r="G146" i="4" s="1"/>
  <c r="F136" i="4"/>
  <c r="E136" i="4"/>
  <c r="C136" i="4"/>
  <c r="M131" i="4"/>
  <c r="H131" i="4"/>
  <c r="H146" i="4" s="1"/>
  <c r="C131" i="4"/>
  <c r="M127" i="4"/>
  <c r="M146" i="4" s="1"/>
  <c r="H127" i="4"/>
  <c r="C127" i="4"/>
  <c r="C146" i="4" s="1"/>
  <c r="F124" i="4"/>
  <c r="D124" i="4"/>
  <c r="M123" i="4"/>
  <c r="L123" i="4"/>
  <c r="J123" i="4"/>
  <c r="I123" i="4" s="1"/>
  <c r="H123" i="4"/>
  <c r="G123" i="4"/>
  <c r="F123" i="4"/>
  <c r="E123" i="4"/>
  <c r="D123" i="4"/>
  <c r="C123" i="4"/>
  <c r="F122" i="4"/>
  <c r="F121" i="4"/>
  <c r="F120" i="4"/>
  <c r="F119" i="4"/>
  <c r="F118" i="4"/>
  <c r="F117" i="4"/>
  <c r="F116" i="4"/>
  <c r="F115" i="4"/>
  <c r="F114" i="4"/>
  <c r="F113" i="4"/>
  <c r="D113" i="4"/>
  <c r="F112" i="4"/>
  <c r="D112" i="4"/>
  <c r="F111" i="4"/>
  <c r="K110" i="4"/>
  <c r="F110" i="4"/>
  <c r="D110" i="4"/>
  <c r="M109" i="4"/>
  <c r="L109" i="4"/>
  <c r="K109" i="4" s="1"/>
  <c r="H109" i="4"/>
  <c r="G109" i="4"/>
  <c r="F109" i="4"/>
  <c r="E109" i="4"/>
  <c r="D109" i="4"/>
  <c r="C109" i="4"/>
  <c r="K108" i="4"/>
  <c r="I108" i="4"/>
  <c r="F108" i="4"/>
  <c r="D108" i="4"/>
  <c r="K107" i="4"/>
  <c r="I107" i="4"/>
  <c r="F107" i="4"/>
  <c r="K106" i="4"/>
  <c r="I106" i="4"/>
  <c r="F106" i="4"/>
  <c r="K105" i="4"/>
  <c r="I105" i="4"/>
  <c r="F105" i="4"/>
  <c r="K104" i="4"/>
  <c r="I104" i="4"/>
  <c r="F104" i="4"/>
  <c r="K103" i="4"/>
  <c r="I103" i="4"/>
  <c r="F103" i="4"/>
  <c r="D103" i="4"/>
  <c r="K102" i="4"/>
  <c r="I102" i="4"/>
  <c r="F102" i="4"/>
  <c r="K101" i="4"/>
  <c r="I101" i="4"/>
  <c r="F101" i="4"/>
  <c r="K100" i="4"/>
  <c r="I100" i="4"/>
  <c r="F100" i="4"/>
  <c r="K99" i="4"/>
  <c r="I99" i="4"/>
  <c r="F99" i="4"/>
  <c r="K98" i="4"/>
  <c r="I98" i="4"/>
  <c r="F98" i="4"/>
  <c r="D98" i="4"/>
  <c r="K97" i="4"/>
  <c r="I97" i="4"/>
  <c r="F97" i="4"/>
  <c r="D97" i="4"/>
  <c r="K96" i="4"/>
  <c r="I96" i="4"/>
  <c r="F96" i="4"/>
  <c r="D96" i="4"/>
  <c r="K95" i="4"/>
  <c r="I95" i="4"/>
  <c r="F95" i="4"/>
  <c r="D95" i="4"/>
  <c r="K94" i="4"/>
  <c r="I94" i="4"/>
  <c r="D94" i="4"/>
  <c r="M93" i="4"/>
  <c r="M126" i="4" s="1"/>
  <c r="L93" i="4"/>
  <c r="L126" i="4" s="1"/>
  <c r="J93" i="4"/>
  <c r="I93" i="4" s="1"/>
  <c r="H93" i="4"/>
  <c r="H126" i="4" s="1"/>
  <c r="G93" i="4"/>
  <c r="G126" i="4" s="1"/>
  <c r="F93" i="4"/>
  <c r="E93" i="4"/>
  <c r="E126" i="4" s="1"/>
  <c r="D93" i="4"/>
  <c r="C93" i="4"/>
  <c r="C126" i="4" s="1"/>
  <c r="C147" i="4" s="1"/>
  <c r="F85" i="4"/>
  <c r="M80" i="4"/>
  <c r="H80" i="4"/>
  <c r="H86" i="4" s="1"/>
  <c r="F80" i="4"/>
  <c r="C80" i="4"/>
  <c r="F79" i="4"/>
  <c r="M75" i="4"/>
  <c r="H75" i="4"/>
  <c r="G75" i="4"/>
  <c r="F75" i="4" s="1"/>
  <c r="E75" i="4"/>
  <c r="C75" i="4"/>
  <c r="F73" i="4"/>
  <c r="D73" i="4"/>
  <c r="M72" i="4"/>
  <c r="H72" i="4"/>
  <c r="G72" i="4"/>
  <c r="G86" i="4" s="1"/>
  <c r="E72" i="4"/>
  <c r="D72" i="4" s="1"/>
  <c r="C72" i="4"/>
  <c r="M67" i="4"/>
  <c r="C67" i="4"/>
  <c r="C86" i="4" s="1"/>
  <c r="C155" i="4" s="1"/>
  <c r="M63" i="4"/>
  <c r="M86" i="4" s="1"/>
  <c r="H63" i="4"/>
  <c r="C63" i="4"/>
  <c r="M57" i="4"/>
  <c r="H57" i="4"/>
  <c r="G57" i="4"/>
  <c r="F57" i="4"/>
  <c r="E57" i="4"/>
  <c r="C57" i="4"/>
  <c r="M52" i="4"/>
  <c r="H52" i="4"/>
  <c r="F52" i="4"/>
  <c r="C52" i="4"/>
  <c r="M46" i="4"/>
  <c r="H46" i="4"/>
  <c r="G46" i="4"/>
  <c r="F46" i="4"/>
  <c r="E46" i="4"/>
  <c r="C46" i="4"/>
  <c r="F45" i="4"/>
  <c r="D45" i="4"/>
  <c r="D43" i="4"/>
  <c r="K39" i="4"/>
  <c r="F39" i="4"/>
  <c r="F36" i="4"/>
  <c r="M35" i="4"/>
  <c r="L35" i="4"/>
  <c r="K35" i="4" s="1"/>
  <c r="J35" i="4"/>
  <c r="H35" i="4"/>
  <c r="G35" i="4"/>
  <c r="F35" i="4" s="1"/>
  <c r="E35" i="4"/>
  <c r="D35" i="4" s="1"/>
  <c r="C35" i="4"/>
  <c r="F31" i="4"/>
  <c r="E29" i="4"/>
  <c r="C29" i="4"/>
  <c r="M28" i="4"/>
  <c r="J28" i="4"/>
  <c r="K28" i="4" s="1"/>
  <c r="H28" i="4"/>
  <c r="G28" i="4"/>
  <c r="F28" i="4" s="1"/>
  <c r="E28" i="4"/>
  <c r="C28" i="4"/>
  <c r="F27" i="4"/>
  <c r="F26" i="4"/>
  <c r="M21" i="4"/>
  <c r="L21" i="4"/>
  <c r="K21" i="4"/>
  <c r="J21" i="4"/>
  <c r="H21" i="4"/>
  <c r="G21" i="4"/>
  <c r="F21" i="4"/>
  <c r="E21" i="4"/>
  <c r="D21" i="4"/>
  <c r="C21" i="4"/>
  <c r="F19" i="4"/>
  <c r="D19" i="4"/>
  <c r="M14" i="4"/>
  <c r="L14" i="4"/>
  <c r="K14" i="4"/>
  <c r="J14" i="4"/>
  <c r="I14" i="4"/>
  <c r="H14" i="4"/>
  <c r="G14" i="4"/>
  <c r="F14" i="4" s="1"/>
  <c r="E14" i="4"/>
  <c r="D14" i="4" s="1"/>
  <c r="C14" i="4"/>
  <c r="C62" i="4" s="1"/>
  <c r="F12" i="4"/>
  <c r="F11" i="4"/>
  <c r="I10" i="4"/>
  <c r="F10" i="4"/>
  <c r="F8" i="4"/>
  <c r="M7" i="4"/>
  <c r="M62" i="4" s="1"/>
  <c r="L7" i="4"/>
  <c r="L62" i="4" s="1"/>
  <c r="K7" i="4"/>
  <c r="J7" i="4"/>
  <c r="J62" i="4" s="1"/>
  <c r="I7" i="4"/>
  <c r="H7" i="4"/>
  <c r="H62" i="4" s="1"/>
  <c r="G7" i="4"/>
  <c r="G62" i="4" s="1"/>
  <c r="E7" i="4"/>
  <c r="E62" i="4" s="1"/>
  <c r="C7" i="4"/>
  <c r="G133" i="3"/>
  <c r="G143" i="3" s="1"/>
  <c r="E133" i="3"/>
  <c r="E143" i="3" s="1"/>
  <c r="C133" i="3"/>
  <c r="C143" i="3" s="1"/>
  <c r="F121" i="3"/>
  <c r="D121" i="3"/>
  <c r="G120" i="3"/>
  <c r="E120" i="3"/>
  <c r="C120" i="3"/>
  <c r="F111" i="3"/>
  <c r="D111" i="3"/>
  <c r="F110" i="3"/>
  <c r="D110" i="3"/>
  <c r="F109" i="3"/>
  <c r="D109" i="3"/>
  <c r="F107" i="3"/>
  <c r="D107" i="3"/>
  <c r="G106" i="3"/>
  <c r="E106" i="3"/>
  <c r="C106" i="3"/>
  <c r="F105" i="3"/>
  <c r="D105" i="3"/>
  <c r="F100" i="3"/>
  <c r="D100" i="3"/>
  <c r="F95" i="3"/>
  <c r="D95" i="3"/>
  <c r="F94" i="3"/>
  <c r="D94" i="3"/>
  <c r="F93" i="3"/>
  <c r="D93" i="3"/>
  <c r="F92" i="3"/>
  <c r="D92" i="3"/>
  <c r="F91" i="3"/>
  <c r="D91" i="3"/>
  <c r="G90" i="3"/>
  <c r="E90" i="3"/>
  <c r="C90" i="3"/>
  <c r="F77" i="3"/>
  <c r="G73" i="3"/>
  <c r="E73" i="3"/>
  <c r="C73" i="3"/>
  <c r="F71" i="3"/>
  <c r="D71" i="3"/>
  <c r="G70" i="3"/>
  <c r="E70" i="3"/>
  <c r="C70" i="3"/>
  <c r="C84" i="3" s="1"/>
  <c r="G55" i="3"/>
  <c r="E55" i="3"/>
  <c r="C55" i="3"/>
  <c r="G44" i="3"/>
  <c r="E44" i="3"/>
  <c r="C44" i="3"/>
  <c r="F43" i="3"/>
  <c r="D43" i="3"/>
  <c r="F41" i="3"/>
  <c r="D41" i="3"/>
  <c r="F37" i="3"/>
  <c r="F34" i="3"/>
  <c r="G33" i="3"/>
  <c r="E33" i="3"/>
  <c r="C33" i="3"/>
  <c r="F30" i="3"/>
  <c r="F29" i="3"/>
  <c r="E27" i="3"/>
  <c r="F27" i="3" s="1"/>
  <c r="C27" i="3"/>
  <c r="G26" i="3"/>
  <c r="C26" i="3"/>
  <c r="F25" i="3"/>
  <c r="D25" i="3"/>
  <c r="F24" i="3"/>
  <c r="D24" i="3"/>
  <c r="G19" i="3"/>
  <c r="E19" i="3"/>
  <c r="C19" i="3"/>
  <c r="F17" i="3"/>
  <c r="D17" i="3"/>
  <c r="G12" i="3"/>
  <c r="E12" i="3"/>
  <c r="C12" i="3"/>
  <c r="F10" i="3"/>
  <c r="F9" i="3"/>
  <c r="D9" i="3"/>
  <c r="F8" i="3"/>
  <c r="D8" i="3"/>
  <c r="F6" i="3"/>
  <c r="D6" i="3"/>
  <c r="G5" i="3"/>
  <c r="E5" i="3"/>
  <c r="C5" i="3"/>
  <c r="G27" i="2"/>
  <c r="D16" i="2"/>
  <c r="E15" i="2"/>
  <c r="C15" i="2"/>
  <c r="C27" i="2" s="1"/>
  <c r="M14" i="2"/>
  <c r="M28" i="2" s="1"/>
  <c r="K14" i="2"/>
  <c r="K28" i="2" s="1"/>
  <c r="I14" i="2"/>
  <c r="J14" i="2" s="1"/>
  <c r="G14" i="2"/>
  <c r="G28" i="2" s="1"/>
  <c r="E14" i="2"/>
  <c r="C14" i="2"/>
  <c r="J13" i="2"/>
  <c r="L12" i="2"/>
  <c r="J12" i="2"/>
  <c r="L10" i="2"/>
  <c r="J10" i="2"/>
  <c r="D10" i="2"/>
  <c r="L9" i="2"/>
  <c r="J9" i="2"/>
  <c r="D9" i="2"/>
  <c r="F8" i="2"/>
  <c r="D8" i="2"/>
  <c r="L7" i="2"/>
  <c r="J7" i="2"/>
  <c r="F7" i="2"/>
  <c r="D7" i="2"/>
  <c r="M25" i="1"/>
  <c r="L25" i="1" s="1"/>
  <c r="I25" i="1"/>
  <c r="M24" i="1"/>
  <c r="K24" i="1"/>
  <c r="K25" i="1" s="1"/>
  <c r="J25" i="1" s="1"/>
  <c r="J24" i="1"/>
  <c r="I24" i="1"/>
  <c r="G24" i="1"/>
  <c r="C24" i="1"/>
  <c r="L23" i="1"/>
  <c r="L24" i="1" s="1"/>
  <c r="L22" i="1"/>
  <c r="C21" i="1"/>
  <c r="F20" i="1"/>
  <c r="F17" i="1"/>
  <c r="D17" i="1"/>
  <c r="G16" i="1"/>
  <c r="E16" i="1"/>
  <c r="E24" i="1" s="1"/>
  <c r="C16" i="1"/>
  <c r="M15" i="1"/>
  <c r="L15" i="1"/>
  <c r="K15" i="1"/>
  <c r="I15" i="1"/>
  <c r="J15" i="1" s="1"/>
  <c r="G15" i="1"/>
  <c r="G25" i="1" s="1"/>
  <c r="E15" i="1"/>
  <c r="C15" i="1"/>
  <c r="C25" i="1" s="1"/>
  <c r="F14" i="1"/>
  <c r="D14" i="1"/>
  <c r="L13" i="1"/>
  <c r="J13" i="1"/>
  <c r="L12" i="1"/>
  <c r="J12" i="1"/>
  <c r="L11" i="1"/>
  <c r="J11" i="1"/>
  <c r="F11" i="1"/>
  <c r="D11" i="1"/>
  <c r="L10" i="1"/>
  <c r="J10" i="1"/>
  <c r="L9" i="1"/>
  <c r="J9" i="1"/>
  <c r="F9" i="1"/>
  <c r="D9" i="1"/>
  <c r="L8" i="1"/>
  <c r="J8" i="1"/>
  <c r="F8" i="1"/>
  <c r="D8" i="1"/>
  <c r="F27" i="8" l="1"/>
  <c r="E61" i="8"/>
  <c r="M153" i="8"/>
  <c r="F84" i="8"/>
  <c r="J145" i="8"/>
  <c r="I145" i="8" s="1"/>
  <c r="I124" i="8"/>
  <c r="C85" i="8"/>
  <c r="C152" i="8"/>
  <c r="H85" i="8"/>
  <c r="H152" i="8"/>
  <c r="M85" i="8"/>
  <c r="M152" i="8"/>
  <c r="K124" i="8"/>
  <c r="L145" i="8"/>
  <c r="K145" i="8" s="1"/>
  <c r="M145" i="8"/>
  <c r="J152" i="8"/>
  <c r="I61" i="8"/>
  <c r="J85" i="8"/>
  <c r="I85" i="8" s="1"/>
  <c r="E153" i="8"/>
  <c r="D84" i="8"/>
  <c r="D145" i="8"/>
  <c r="I6" i="8"/>
  <c r="D20" i="8"/>
  <c r="L61" i="8"/>
  <c r="K91" i="8"/>
  <c r="D124" i="8"/>
  <c r="G144" i="8"/>
  <c r="F144" i="8" s="1"/>
  <c r="G61" i="8"/>
  <c r="I91" i="8"/>
  <c r="F123" i="7"/>
  <c r="G144" i="7"/>
  <c r="C151" i="7"/>
  <c r="C84" i="7"/>
  <c r="G60" i="7"/>
  <c r="D83" i="7"/>
  <c r="F90" i="7"/>
  <c r="E123" i="7"/>
  <c r="E60" i="7"/>
  <c r="F83" i="7"/>
  <c r="D126" i="6"/>
  <c r="E147" i="6"/>
  <c r="D147" i="6" s="1"/>
  <c r="H87" i="6"/>
  <c r="H154" i="6"/>
  <c r="G87" i="6"/>
  <c r="G154" i="6"/>
  <c r="C154" i="6"/>
  <c r="C87" i="6"/>
  <c r="I154" i="6"/>
  <c r="I87" i="6"/>
  <c r="G147" i="6"/>
  <c r="F126" i="6"/>
  <c r="I155" i="6"/>
  <c r="G155" i="6"/>
  <c r="E62" i="6"/>
  <c r="E86" i="6"/>
  <c r="F75" i="6"/>
  <c r="D14" i="5"/>
  <c r="E86" i="5"/>
  <c r="D86" i="5" s="1"/>
  <c r="E123" i="5"/>
  <c r="F14" i="5"/>
  <c r="F123" i="5"/>
  <c r="M154" i="4"/>
  <c r="M87" i="4"/>
  <c r="D62" i="4"/>
  <c r="E154" i="4"/>
  <c r="E87" i="4"/>
  <c r="J154" i="4"/>
  <c r="J87" i="4"/>
  <c r="I62" i="4"/>
  <c r="M155" i="4"/>
  <c r="G87" i="4"/>
  <c r="F87" i="4" s="1"/>
  <c r="F62" i="4"/>
  <c r="C154" i="4"/>
  <c r="C87" i="4"/>
  <c r="F86" i="4"/>
  <c r="G147" i="4"/>
  <c r="F126" i="4"/>
  <c r="M147" i="4"/>
  <c r="H87" i="4"/>
  <c r="H154" i="4"/>
  <c r="L87" i="4"/>
  <c r="K87" i="4" s="1"/>
  <c r="K62" i="4"/>
  <c r="H155" i="4"/>
  <c r="H147" i="4"/>
  <c r="E147" i="4"/>
  <c r="D147" i="4" s="1"/>
  <c r="D126" i="4"/>
  <c r="L147" i="4"/>
  <c r="J126" i="4"/>
  <c r="F7" i="4"/>
  <c r="F72" i="4"/>
  <c r="E86" i="4"/>
  <c r="K93" i="4"/>
  <c r="D19" i="3"/>
  <c r="D33" i="3"/>
  <c r="F70" i="3"/>
  <c r="D90" i="3"/>
  <c r="D120" i="3"/>
  <c r="E26" i="3"/>
  <c r="F26" i="3" s="1"/>
  <c r="F73" i="3"/>
  <c r="G123" i="3"/>
  <c r="G151" i="3" s="1"/>
  <c r="D106" i="3"/>
  <c r="C60" i="3"/>
  <c r="C85" i="3" s="1"/>
  <c r="F19" i="3"/>
  <c r="E84" i="3"/>
  <c r="E152" i="3" s="1"/>
  <c r="D12" i="3"/>
  <c r="F33" i="3"/>
  <c r="C123" i="3"/>
  <c r="C144" i="3" s="1"/>
  <c r="F120" i="3"/>
  <c r="G60" i="3"/>
  <c r="G84" i="3"/>
  <c r="G152" i="3" s="1"/>
  <c r="D5" i="3"/>
  <c r="C152" i="3"/>
  <c r="C151" i="3"/>
  <c r="F5" i="3"/>
  <c r="F12" i="3"/>
  <c r="E60" i="3"/>
  <c r="D70" i="3"/>
  <c r="F90" i="3"/>
  <c r="E123" i="3"/>
  <c r="F106" i="3"/>
  <c r="L28" i="2"/>
  <c r="I28" i="2"/>
  <c r="J28" i="2" s="1"/>
  <c r="C28" i="2"/>
  <c r="D15" i="2"/>
  <c r="L14" i="2"/>
  <c r="G29" i="2"/>
  <c r="E27" i="2"/>
  <c r="D14" i="2"/>
  <c r="F14" i="2"/>
  <c r="F25" i="1"/>
  <c r="M26" i="1"/>
  <c r="D24" i="1"/>
  <c r="E25" i="1"/>
  <c r="D25" i="1" s="1"/>
  <c r="F24" i="1"/>
  <c r="D15" i="1"/>
  <c r="F16" i="1"/>
  <c r="F15" i="1"/>
  <c r="D16" i="1"/>
  <c r="E85" i="8" l="1"/>
  <c r="D85" i="8" s="1"/>
  <c r="E152" i="8"/>
  <c r="D61" i="8"/>
  <c r="F61" i="8"/>
  <c r="G85" i="8"/>
  <c r="F85" i="8" s="1"/>
  <c r="L85" i="8"/>
  <c r="K85" i="8" s="1"/>
  <c r="L152" i="8"/>
  <c r="K61" i="8"/>
  <c r="G145" i="8"/>
  <c r="F145" i="8" s="1"/>
  <c r="F144" i="7"/>
  <c r="E151" i="7"/>
  <c r="E84" i="7"/>
  <c r="D84" i="7" s="1"/>
  <c r="D60" i="7"/>
  <c r="F60" i="7"/>
  <c r="G84" i="7"/>
  <c r="F84" i="7" s="1"/>
  <c r="G151" i="7"/>
  <c r="E144" i="7"/>
  <c r="D144" i="7" s="1"/>
  <c r="D123" i="7"/>
  <c r="E155" i="6"/>
  <c r="D86" i="6"/>
  <c r="E154" i="6"/>
  <c r="E87" i="6"/>
  <c r="D87" i="6" s="1"/>
  <c r="F147" i="6"/>
  <c r="F87" i="6"/>
  <c r="F86" i="6"/>
  <c r="E87" i="5"/>
  <c r="F86" i="5"/>
  <c r="E144" i="5"/>
  <c r="D123" i="5"/>
  <c r="K147" i="4"/>
  <c r="D87" i="4"/>
  <c r="J147" i="4"/>
  <c r="I147" i="4" s="1"/>
  <c r="I126" i="4"/>
  <c r="E155" i="4"/>
  <c r="D86" i="4"/>
  <c r="K126" i="4"/>
  <c r="F147" i="4"/>
  <c r="I87" i="4"/>
  <c r="F123" i="3"/>
  <c r="G144" i="3"/>
  <c r="F84" i="3"/>
  <c r="D84" i="3"/>
  <c r="G85" i="3"/>
  <c r="E144" i="3"/>
  <c r="D144" i="3" s="1"/>
  <c r="D123" i="3"/>
  <c r="E151" i="3"/>
  <c r="D60" i="3"/>
  <c r="E85" i="3"/>
  <c r="D85" i="3" s="1"/>
  <c r="F60" i="3"/>
  <c r="D27" i="2"/>
  <c r="E28" i="2"/>
  <c r="F27" i="2"/>
  <c r="D87" i="5" l="1"/>
  <c r="F87" i="5"/>
  <c r="D144" i="5"/>
  <c r="F144" i="5"/>
  <c r="F144" i="3"/>
  <c r="F85" i="3"/>
  <c r="D28" i="2"/>
  <c r="F28" i="2"/>
  <c r="D1" i="5"/>
</calcChain>
</file>

<file path=xl/sharedStrings.xml><?xml version="1.0" encoding="utf-8"?>
<sst xmlns="http://schemas.openxmlformats.org/spreadsheetml/2006/main" count="1988" uniqueCount="381">
  <si>
    <t>I. Működési célú bevételek és kiadások mérlege</t>
  </si>
  <si>
    <t>Regöly Község Önkormányzata</t>
  </si>
  <si>
    <t>Forintban!</t>
  </si>
  <si>
    <t>Sor-
szám</t>
  </si>
  <si>
    <t>Bevételek</t>
  </si>
  <si>
    <t>Kiadások</t>
  </si>
  <si>
    <t>Megnevezés</t>
  </si>
  <si>
    <t>2018. évi eredeti előirányzat</t>
  </si>
  <si>
    <t>2018.évi I. módosítás      09.20.</t>
  </si>
  <si>
    <t>2018.évi módosított előirányzat</t>
  </si>
  <si>
    <t>2018.évi II. módosítás      12.31.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</si>
  <si>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</si>
  <si>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</si>
  <si>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</si>
  <si>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</si>
  <si>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</si>
  <si>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</si>
  <si>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</si>
  <si>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</si>
  <si>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</si>
  <si>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</si>
  <si>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</si>
  <si>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</si>
  <si>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</si>
  <si>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</si>
  <si>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</si>
  <si>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</si>
  <si>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</si>
  <si>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</si>
  <si>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</si>
  <si>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</si>
  <si>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</si>
  <si>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</si>
  <si>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</si>
  <si>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4.-ből EU-s támogatás</t>
  </si>
  <si>
    <t>Tartalékok</t>
  </si>
  <si>
    <t>Egyéb működési bevételek</t>
  </si>
  <si>
    <t>Költségvetési bevételek összesen (1.+2.+4.+5.+7.)</t>
  </si>
  <si>
    <t>Költségvetési kiadások összesen (1.+...+7.)</t>
  </si>
  <si>
    <t>Hiány belső finanszírozásának bevételei (10.+…+13. )</t>
  </si>
  <si>
    <t>Értékpapír vásárlása, visszavásárlása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</si>
  <si>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</si>
  <si>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</si>
  <si>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</si>
  <si>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>Rövid lejáratú hitelek törlesztése</t>
  </si>
  <si>
    <t xml:space="preserve">   Betét visszavonásából származó bevétel </t>
  </si>
  <si>
    <t>Hosszú lejáratú hitelek törlesztése</t>
  </si>
  <si>
    <t>Irányítószervi támogatás (intézményfinanszírozás)</t>
  </si>
  <si>
    <t>Kölcsön törlesztése</t>
  </si>
  <si>
    <t>14.</t>
  </si>
  <si>
    <t xml:space="preserve">Hiány külső finanszírozásának bevételei (15.+16.) </t>
  </si>
  <si>
    <t>Forgatási célú belföldi, külföldi értékpapírok vásárlása</t>
  </si>
  <si>
    <t>15.</t>
  </si>
  <si>
    <t xml:space="preserve">   Likviditási célú hitelek, kölcsönök felvétele</t>
  </si>
  <si>
    <t>AHB megelőlegezések visszafizetése</t>
  </si>
  <si>
    <t>16.</t>
  </si>
  <si>
    <t xml:space="preserve">Megelőlegezés </t>
  </si>
  <si>
    <t>Központi,irányítószervi támogatások folyósítása</t>
  </si>
  <si>
    <t>17.</t>
  </si>
  <si>
    <t>Működési célú finanszírozási bevételek összesen (9.+14.)</t>
  </si>
  <si>
    <t>Működési célú finanszírozási kiadások összesen (9.+...+16.)</t>
  </si>
  <si>
    <t>18.</t>
  </si>
  <si>
    <t>BEVÉTEL ÖSSZESEN (8.+17.)</t>
  </si>
  <si>
    <t>KIADÁSOK ÖSSZESEN (8.+17.)</t>
  </si>
  <si>
    <t>19.</t>
  </si>
  <si>
    <t>Költségvetési hiány:</t>
  </si>
  <si>
    <t>Költségvetési többlet:</t>
  </si>
  <si>
    <t>20.</t>
  </si>
  <si>
    <t>Tárgyévi  hiány:</t>
  </si>
  <si>
    <t>Tárgyévi  többlet:</t>
  </si>
  <si>
    <t>1. sz. melléklet</t>
  </si>
  <si>
    <t>Összesített</t>
  </si>
  <si>
    <t xml:space="preserve">II. Felhalmozási célú bevételek és kiadások mérlege
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</si>
  <si>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</si>
  <si>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</si>
  <si>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</si>
  <si>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</si>
  <si>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</si>
  <si>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</si>
  <si>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</si>
  <si>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</si>
  <si>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</si>
  <si>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</si>
  <si>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</si>
  <si>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AHB felhalmozási célú kiadások</t>
  </si>
  <si>
    <t>Költségvetési bevételek összesen: (1.+3.+4.+6.+7.)</t>
  </si>
  <si>
    <t>Költségvetési kiadások összesen: (1.+3.+5.+...+7.)</t>
  </si>
  <si>
    <t>Hiány belső finanszírozás bevételei ( 10.+…+14.)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</si>
  <si>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</si>
  <si>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</si>
  <si>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</si>
  <si>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</si>
  <si>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</si>
  <si>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</si>
  <si>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</si>
  <si>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(16.+…+20.)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</si>
  <si>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</si>
  <si>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</si>
  <si>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</si>
  <si>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</si>
  <si>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</si>
  <si>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</si>
  <si>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</si>
  <si>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21.</t>
  </si>
  <si>
    <t>Felhalmozási célú finanszírozási bevételek összesen (9.+15..)</t>
  </si>
  <si>
    <t>Felhalmozási célú finanszírozási kiadások összesen (9.+…20.)</t>
  </si>
  <si>
    <t>22.</t>
  </si>
  <si>
    <t>BEVÉTEL ÖSSZESEN (8.+21.)</t>
  </si>
  <si>
    <t>KIADÁSOK ÖSSZESEN (8.+21.)</t>
  </si>
  <si>
    <t>23.</t>
  </si>
  <si>
    <t>24.</t>
  </si>
  <si>
    <t>2. sz. melléklet</t>
  </si>
  <si>
    <t>B E V É T E L E K</t>
  </si>
  <si>
    <t>Bevételi jogcím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</si>
  <si>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</si>
  <si>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</si>
  <si>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</si>
  <si>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</si>
  <si>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</si>
  <si>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</si>
  <si>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</si>
  <si>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</si>
  <si>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</si>
  <si>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</si>
  <si>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</si>
  <si>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</si>
  <si>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</si>
  <si>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</si>
  <si>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</si>
  <si>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</si>
  <si>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</si>
  <si>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</si>
  <si>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</si>
  <si>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</si>
  <si>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</si>
  <si>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</si>
  <si>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</si>
  <si>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</si>
  <si>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</si>
  <si>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</si>
  <si>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</si>
  <si>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</si>
  <si>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</si>
  <si>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</si>
  <si>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</si>
  <si>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</si>
  <si>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</si>
  <si>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</si>
  <si>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</si>
  <si>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</si>
  <si>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</si>
  <si>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</si>
  <si>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</si>
  <si>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</si>
  <si>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</si>
  <si>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</si>
  <si>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</si>
  <si>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</si>
  <si>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</si>
  <si>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</si>
  <si>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</si>
  <si>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</si>
  <si>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</si>
  <si>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</si>
  <si>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</si>
  <si>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</si>
  <si>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</si>
  <si>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</si>
  <si>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</si>
  <si>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</si>
  <si>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</si>
  <si>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</si>
  <si>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</si>
  <si>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</si>
  <si>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</si>
  <si>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</si>
  <si>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</si>
  <si>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</si>
  <si>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</si>
  <si>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</si>
  <si>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</si>
  <si>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</si>
  <si>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</si>
  <si>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</si>
  <si>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</si>
  <si>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</si>
  <si>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</si>
  <si>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</si>
  <si>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</si>
  <si>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</si>
  <si>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</si>
  <si>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</si>
  <si>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</si>
  <si>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</si>
  <si>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</si>
  <si>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</si>
  <si>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</si>
  <si>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</si>
  <si>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</si>
  <si>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</si>
  <si>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</si>
  <si>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</si>
  <si>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</si>
  <si>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</si>
  <si>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</si>
  <si>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</si>
  <si>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</si>
  <si>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</si>
  <si>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</si>
  <si>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</si>
  <si>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</si>
  <si>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</si>
  <si>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</si>
  <si>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</si>
  <si>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</si>
  <si>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</si>
  <si>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</si>
  <si>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(1+…+8)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</si>
  <si>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</si>
  <si>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</si>
  <si>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</si>
  <si>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</si>
  <si>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</si>
  <si>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</si>
  <si>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</si>
  <si>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</si>
  <si>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</si>
  <si>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</si>
  <si>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</si>
  <si>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</si>
  <si>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</si>
  <si>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</si>
  <si>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</si>
  <si>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</si>
  <si>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</si>
  <si>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</si>
  <si>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</si>
  <si>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</si>
  <si>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</si>
  <si>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</si>
  <si>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</si>
  <si>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</si>
  <si>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</si>
  <si>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</si>
  <si>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</t>
  </si>
  <si>
    <t>Betétek megszüntetése</t>
  </si>
  <si>
    <t>13.4.</t>
  </si>
  <si>
    <t>irányítószervi támogatás (intézményfinanszírozás)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</si>
  <si>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</si>
  <si>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</si>
  <si>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</si>
  <si>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</si>
  <si>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</si>
  <si>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</si>
  <si>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</si>
  <si>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</si>
  <si>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</si>
  <si>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Adóssághoz nem kapcsolódó származékos ügyletek bevételei</t>
  </si>
  <si>
    <t>FINANSZÍROZÁSI BEVÉTELEK ÖSSZESEN: (10. + … +15.)</t>
  </si>
  <si>
    <t>KÖLTSÉGVETÉSI ÉS FINANSZÍROZÁSI BEVÉTELEK ÖSSZESEN: (9.+16.)</t>
  </si>
  <si>
    <t>K I A D Á S O K</t>
  </si>
  <si>
    <t xml:space="preserve"> </t>
  </si>
  <si>
    <t xml:space="preserve"> Forintban!</t>
  </si>
  <si>
    <t>Kiadási jogcímek</t>
  </si>
  <si>
    <r>
      <t xml:space="preserve">   Működési költségvetés kiadásai </t>
    </r>
    <r>
      <rPr>
        <sz val="12"/>
        <rFont val="Times New Roman CE"/>
        <charset val="238"/>
      </rPr>
      <t>(1.1.+…+1.5.)</t>
    </r>
  </si>
  <si>
    <t>Személyi  juttatások</t>
  </si>
  <si>
    <t>Dologi  kiadások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</si>
  <si>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</si>
  <si>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</si>
  <si>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</si>
  <si>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</si>
  <si>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</si>
  <si>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</si>
  <si>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</si>
  <si>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</si>
  <si>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</si>
  <si>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</si>
  <si>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</si>
  <si>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</si>
  <si>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</si>
  <si>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</si>
  <si>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</si>
  <si>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</si>
  <si>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</si>
  <si>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</si>
  <si>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</si>
  <si>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</si>
  <si>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</si>
  <si>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</si>
  <si>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</si>
  <si>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</si>
  <si>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</si>
  <si>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</si>
  <si>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</si>
  <si>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</si>
  <si>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</si>
  <si>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</si>
  <si>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</si>
  <si>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</si>
  <si>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</si>
  <si>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</si>
  <si>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</si>
  <si>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</si>
  <si>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</si>
  <si>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</si>
  <si>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</si>
  <si>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(1.+2.+3.)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</si>
  <si>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</si>
  <si>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</si>
  <si>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</si>
  <si>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</si>
  <si>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</si>
  <si>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</si>
  <si>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</si>
  <si>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</si>
  <si>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</si>
  <si>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</si>
  <si>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</si>
  <si>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</si>
  <si>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</si>
  <si>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>Központi, irányítószervi támogatások folyósítása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</si>
  <si>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</si>
  <si>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</si>
  <si>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</si>
  <si>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</si>
  <si>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</si>
  <si>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</si>
  <si>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(4.+9.)</t>
  </si>
  <si>
    <t>Éves engedélyezett létszám előirányzat ( fő )</t>
  </si>
  <si>
    <t>Közfoglalkoztatottak létszáma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</si>
  <si>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</si>
  <si>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</si>
  <si>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</si>
  <si>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 xml:space="preserve">Összesített </t>
  </si>
  <si>
    <t>Feladat megnevezése</t>
  </si>
  <si>
    <t>Kötelező feladatok bevétele, kiadása</t>
  </si>
  <si>
    <t>Önként vállalt feladatok bevétele, kiadása</t>
  </si>
  <si>
    <t>Államigazgatási feladatok bevétele, kiadása</t>
  </si>
  <si>
    <t>Sor-szám</t>
  </si>
  <si>
    <t>Előirányzat-csoport, kiemelt előirányzat megnevezése</t>
  </si>
  <si>
    <t>2018. évi     eredeti előirányzat</t>
  </si>
  <si>
    <t>2018.évi I. módosítás 09.20.</t>
  </si>
  <si>
    <t>2018.évi II. módosítás 12.31.</t>
  </si>
  <si>
    <t>2018.évi        módosított előirányzat</t>
  </si>
  <si>
    <t>2018. évi előirányzat</t>
  </si>
  <si>
    <t>KÖLTSÉGVETÉSI BEVÉTELEK ÖSSZESEN: (1.+…+8.)</t>
  </si>
  <si>
    <t>Rövid lejáratú  hitelek, kölcsönök felvétele</t>
  </si>
  <si>
    <t>13.3.</t>
  </si>
  <si>
    <t>13.4</t>
  </si>
  <si>
    <t>Irányítószevi támogatás (intézményfinanszíozás)</t>
  </si>
  <si>
    <t>2018. évi         eredeti előirányzat</t>
  </si>
  <si>
    <r>
      <t xml:space="preserve">   Működési költségvetés kiadásai </t>
    </r>
    <r>
      <rPr>
        <sz val="11"/>
        <rFont val="Times New Roman"/>
        <family val="1"/>
        <charset val="238"/>
      </rPr>
      <t>(1.1.+…+1.5.)</t>
    </r>
  </si>
  <si>
    <r>
      <t xml:space="preserve">   Felhalmozási költségvetés kiadásai </t>
    </r>
    <r>
      <rPr>
        <sz val="11"/>
        <rFont val="Times New Roman"/>
        <family val="1"/>
        <charset val="238"/>
      </rPr>
      <t>(2.1.+2.3.+2.5.)</t>
    </r>
  </si>
  <si>
    <t>2.5.-ből   - Garancia- és kezességvállalásból kifizetés ÁH-n belülre</t>
  </si>
  <si>
    <t>Regölyi Közös Önkormányzati Hivatal</t>
  </si>
  <si>
    <t xml:space="preserve">Feladat megnevezése </t>
  </si>
  <si>
    <t>Összes bevétel, kiadás</t>
  </si>
  <si>
    <t>Sorszáma</t>
  </si>
  <si>
    <t>2018.évi II. módosítás  12.31.</t>
  </si>
  <si>
    <t>BEVÉTELEK</t>
  </si>
  <si>
    <t>Működési c.támogatások államháztart. belülről (2.1.+…+.2.5.)</t>
  </si>
  <si>
    <t>Felhalmozási c.támogatások államháztart. belülről (3.1.+…+3.5.)</t>
  </si>
  <si>
    <t>Felhalmozási c.visszatérítendő támogatások, kölcsönök visszatérülése</t>
  </si>
  <si>
    <t>Felhalmozási c.visszatérítendő támogatások, kölcsönök igénybevétele</t>
  </si>
  <si>
    <t>Belföldi finanszírozás bevételei (13.1. + … + 13.4.)</t>
  </si>
  <si>
    <t>BEVÉTELEK ÖSSZESEN: (9.+16.)</t>
  </si>
  <si>
    <t>KIADÁSOK</t>
  </si>
  <si>
    <t>2018. évi          eredeti előirányzat</t>
  </si>
  <si>
    <r>
      <t xml:space="preserve">   Működési költségvetés kiadásai </t>
    </r>
    <r>
      <rPr>
        <sz val="11"/>
        <rFont val="Times New Roman CE"/>
        <charset val="238"/>
      </rPr>
      <t>(1.1.+…+1.5.)</t>
    </r>
  </si>
  <si>
    <t xml:space="preserve"> 1.5-ből: - Elvonások és befizetések</t>
  </si>
  <si>
    <r>
      <t xml:space="preserve">   Felhalmozási költségvetés kiadásai </t>
    </r>
    <r>
      <rPr>
        <sz val="11"/>
        <rFont val="Times New Roman CE"/>
        <charset val="238"/>
      </rPr>
      <t>(2.1.+2.3.+2.5.)</t>
    </r>
  </si>
  <si>
    <t>2.5.-ből - Garancia- és kezességvállalásból kifizetés ÁH-n belülre</t>
  </si>
  <si>
    <t xml:space="preserve"> Pénzügyi lízing kiadásai</t>
  </si>
  <si>
    <t>Éves engedélyezett létszám előirányzat (fő)</t>
  </si>
  <si>
    <t>Közfoglalkoztatottak létszáma (fő)</t>
  </si>
  <si>
    <t>2018.évi II. módosítás   12.31.</t>
  </si>
  <si>
    <t>14.1</t>
  </si>
  <si>
    <t>KÖLTSÉGVETÉSI ÉS FINANSZÍROZÁSI BEVÉTELEK ÖSSZESEN: (9+16)</t>
  </si>
  <si>
    <r>
      <t xml:space="preserve">   Működési költségvetés kiadásai </t>
    </r>
    <r>
      <rPr>
        <sz val="11"/>
        <rFont val="Times New Roman"/>
        <family val="1"/>
        <charset val="238"/>
      </rPr>
      <t>(1.1+…+1.5.)</t>
    </r>
  </si>
  <si>
    <t>KÖLTSÉGVETÉSI KIADÁSOK ÖSSZESEN (1+2+3)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</si>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</sst>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"/>
    <numFmt numFmtId="165" formatCode="_-* #,##0\ _F_t_-;\-* #,##0\ _F_t_-;_-* &quot;-&quot;\ _F_t_-;_-@_-"/>
    <numFmt numFmtId="166" formatCode="#,##0;[Red]#,##0"/>
  </numFmts>
  <fonts count="39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14"/>
      <color indexed="10"/>
      <name val="Times New Roman CE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12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i/>
      <sz val="12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b/>
      <sz val="11"/>
      <color indexed="10"/>
      <name val="Times New Roman"/>
      <family val="1"/>
      <charset val="238"/>
    </font>
    <font>
      <b/>
      <i/>
      <sz val="1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1" fillId="0" borderId="0"/>
  </cellStyleXfs>
  <cellXfs count="536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0" fillId="0" borderId="6" xfId="0" applyNumberFormat="1" applyFill="1" applyBorder="1" applyAlignment="1" applyProtection="1">
      <alignment vertical="center" wrapText="1"/>
    </xf>
    <xf numFmtId="164" fontId="0" fillId="0" borderId="8" xfId="0" applyNumberFormat="1" applyFill="1" applyBorder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vertical="center" wrapText="1"/>
    </xf>
    <xf numFmtId="164" fontId="14" fillId="0" borderId="0" xfId="0" applyNumberFormat="1" applyFont="1" applyFill="1" applyAlignment="1" applyProtection="1">
      <alignment horizontal="right" vertical="center"/>
    </xf>
    <xf numFmtId="164" fontId="15" fillId="0" borderId="3" xfId="0" applyNumberFormat="1" applyFont="1" applyFill="1" applyBorder="1" applyAlignment="1" applyProtection="1">
      <alignment horizontal="centerContinuous" vertical="center" wrapText="1"/>
    </xf>
    <xf numFmtId="164" fontId="15" fillId="0" borderId="4" xfId="0" applyNumberFormat="1" applyFont="1" applyFill="1" applyBorder="1" applyAlignment="1" applyProtection="1">
      <alignment horizontal="centerContinuous" vertical="center" wrapText="1"/>
    </xf>
    <xf numFmtId="164" fontId="15" fillId="0" borderId="10" xfId="0" applyNumberFormat="1" applyFont="1" applyFill="1" applyBorder="1" applyAlignment="1" applyProtection="1">
      <alignment horizontal="centerContinuous" vertical="center" wrapText="1"/>
    </xf>
    <xf numFmtId="164" fontId="10" fillId="0" borderId="6" xfId="0" applyNumberFormat="1" applyFont="1" applyFill="1" applyBorder="1" applyAlignment="1" applyProtection="1">
      <alignment vertical="center" wrapText="1"/>
    </xf>
    <xf numFmtId="164" fontId="10" fillId="0" borderId="8" xfId="0" applyNumberFormat="1" applyFont="1" applyFill="1" applyBorder="1" applyAlignment="1" applyProtection="1">
      <alignment vertical="center" wrapText="1"/>
    </xf>
    <xf numFmtId="164" fontId="15" fillId="0" borderId="3" xfId="0" applyNumberFormat="1" applyFont="1" applyFill="1" applyBorder="1" applyAlignment="1" applyProtection="1">
      <alignment horizontal="center" vertical="center" wrapText="1"/>
    </xf>
    <xf numFmtId="164" fontId="15" fillId="0" borderId="4" xfId="0" applyNumberFormat="1" applyFont="1" applyFill="1" applyBorder="1" applyAlignment="1" applyProtection="1">
      <alignment horizontal="center" vertical="center" wrapText="1"/>
    </xf>
    <xf numFmtId="164" fontId="15" fillId="0" borderId="10" xfId="0" applyNumberFormat="1" applyFont="1" applyFill="1" applyBorder="1" applyAlignment="1" applyProtection="1">
      <alignment horizontal="center" vertical="center" wrapText="1"/>
    </xf>
    <xf numFmtId="164" fontId="15" fillId="0" borderId="11" xfId="0" applyNumberFormat="1" applyFont="1" applyFill="1" applyBorder="1" applyAlignment="1" applyProtection="1">
      <alignment horizontal="center" vertical="center" wrapText="1"/>
    </xf>
    <xf numFmtId="165" fontId="15" fillId="0" borderId="4" xfId="0" applyNumberFormat="1" applyFont="1" applyFill="1" applyBorder="1" applyAlignment="1" applyProtection="1">
      <alignment horizontal="center" vertical="center" wrapText="1"/>
    </xf>
    <xf numFmtId="165" fontId="15" fillId="0" borderId="10" xfId="0" applyNumberFormat="1" applyFont="1" applyFill="1" applyBorder="1" applyAlignment="1" applyProtection="1">
      <alignment horizontal="center" vertical="center" wrapText="1"/>
    </xf>
    <xf numFmtId="164" fontId="16" fillId="0" borderId="12" xfId="0" applyNumberFormat="1" applyFont="1" applyFill="1" applyBorder="1" applyAlignment="1" applyProtection="1">
      <alignment horizontal="center" vertical="center" wrapText="1"/>
    </xf>
    <xf numFmtId="164" fontId="16" fillId="0" borderId="13" xfId="0" applyNumberFormat="1" applyFont="1" applyFill="1" applyBorder="1" applyAlignment="1" applyProtection="1">
      <alignment horizontal="left" vertical="center" wrapText="1" indent="1"/>
    </xf>
    <xf numFmtId="164" fontId="16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14" xfId="0" applyNumberFormat="1" applyFont="1" applyFill="1" applyBorder="1" applyAlignment="1" applyProtection="1">
      <alignment vertical="center" wrapText="1"/>
    </xf>
    <xf numFmtId="165" fontId="10" fillId="0" borderId="15" xfId="0" applyNumberFormat="1" applyFont="1" applyFill="1" applyBorder="1" applyAlignment="1" applyProtection="1">
      <alignment vertical="center" wrapText="1"/>
    </xf>
    <xf numFmtId="164" fontId="16" fillId="0" borderId="17" xfId="0" applyNumberFormat="1" applyFont="1" applyFill="1" applyBorder="1" applyAlignment="1" applyProtection="1">
      <alignment horizontal="center" vertical="center" wrapText="1"/>
    </xf>
    <xf numFmtId="164" fontId="16" fillId="0" borderId="18" xfId="0" applyNumberFormat="1" applyFont="1" applyFill="1" applyBorder="1" applyAlignment="1" applyProtection="1">
      <alignment horizontal="left" vertical="center" wrapText="1" indent="1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19" xfId="0" applyNumberFormat="1" applyFont="1" applyFill="1" applyBorder="1" applyAlignment="1" applyProtection="1">
      <alignment vertical="center" wrapText="1"/>
    </xf>
    <xf numFmtId="165" fontId="10" fillId="0" borderId="20" xfId="0" applyNumberFormat="1" applyFont="1" applyFill="1" applyBorder="1" applyAlignment="1" applyProtection="1">
      <alignment vertical="center" wrapText="1"/>
    </xf>
    <xf numFmtId="164" fontId="16" fillId="0" borderId="22" xfId="0" applyNumberFormat="1" applyFont="1" applyFill="1" applyBorder="1" applyAlignment="1" applyProtection="1">
      <alignment horizontal="left" vertical="center" wrapText="1" indent="1"/>
    </xf>
    <xf numFmtId="164" fontId="1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5" fontId="10" fillId="0" borderId="23" xfId="0" applyNumberFormat="1" applyFont="1" applyFill="1" applyBorder="1" applyAlignment="1" applyProtection="1">
      <alignment vertical="center" wrapText="1"/>
    </xf>
    <xf numFmtId="165" fontId="10" fillId="0" borderId="24" xfId="0" applyNumberFormat="1" applyFont="1" applyFill="1" applyBorder="1" applyAlignment="1" applyProtection="1">
      <alignment vertical="center" wrapText="1"/>
    </xf>
    <xf numFmtId="164" fontId="15" fillId="0" borderId="3" xfId="0" applyNumberFormat="1" applyFont="1" applyFill="1" applyBorder="1" applyAlignment="1" applyProtection="1">
      <alignment horizontal="left" vertical="center" wrapText="1" indent="1"/>
    </xf>
    <xf numFmtId="164" fontId="15" fillId="0" borderId="4" xfId="0" applyNumberFormat="1" applyFont="1" applyFill="1" applyBorder="1" applyAlignment="1" applyProtection="1">
      <alignment horizontal="right" vertical="center" wrapText="1" indent="1"/>
    </xf>
    <xf numFmtId="164" fontId="15" fillId="0" borderId="33" xfId="0" applyNumberFormat="1" applyFont="1" applyFill="1" applyBorder="1" applyAlignment="1" applyProtection="1">
      <alignment horizontal="right" vertical="center" wrapText="1" indent="1"/>
    </xf>
    <xf numFmtId="164" fontId="15" fillId="0" borderId="11" xfId="0" applyNumberFormat="1" applyFont="1" applyFill="1" applyBorder="1" applyAlignment="1" applyProtection="1">
      <alignment horizontal="right" vertical="center" wrapText="1" indent="1"/>
    </xf>
    <xf numFmtId="164" fontId="15" fillId="0" borderId="8" xfId="0" applyNumberFormat="1" applyFont="1" applyFill="1" applyBorder="1" applyAlignment="1" applyProtection="1">
      <alignment horizontal="right" vertical="center" wrapText="1" indent="1"/>
    </xf>
    <xf numFmtId="165" fontId="15" fillId="0" borderId="4" xfId="0" applyNumberFormat="1" applyFont="1" applyFill="1" applyBorder="1" applyAlignment="1" applyProtection="1">
      <alignment vertical="center" wrapText="1"/>
    </xf>
    <xf numFmtId="165" fontId="15" fillId="0" borderId="10" xfId="0" applyNumberFormat="1" applyFont="1" applyFill="1" applyBorder="1" applyAlignment="1" applyProtection="1">
      <alignment vertical="center" wrapText="1"/>
    </xf>
    <xf numFmtId="164" fontId="10" fillId="0" borderId="25" xfId="0" applyNumberFormat="1" applyFont="1" applyFill="1" applyBorder="1" applyAlignment="1" applyProtection="1">
      <alignment horizontal="center" vertical="center" wrapText="1"/>
    </xf>
    <xf numFmtId="164" fontId="17" fillId="0" borderId="22" xfId="0" applyNumberFormat="1" applyFont="1" applyFill="1" applyBorder="1" applyAlignment="1" applyProtection="1">
      <alignment horizontal="left" vertical="center" wrapText="1" indent="1"/>
    </xf>
    <xf numFmtId="164" fontId="10" fillId="0" borderId="26" xfId="0" applyNumberFormat="1" applyFont="1" applyFill="1" applyBorder="1" applyAlignment="1" applyProtection="1">
      <alignment horizontal="right" vertical="center" wrapText="1" indent="1"/>
    </xf>
    <xf numFmtId="164" fontId="10" fillId="0" borderId="14" xfId="0" applyNumberFormat="1" applyFont="1" applyFill="1" applyBorder="1" applyAlignment="1" applyProtection="1">
      <alignment horizontal="righ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1"/>
    </xf>
    <xf numFmtId="164" fontId="16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left" vertical="center" wrapText="1" indent="1"/>
    </xf>
    <xf numFmtId="164" fontId="1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0" applyNumberFormat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</xf>
    <xf numFmtId="164" fontId="17" fillId="0" borderId="20" xfId="0" applyNumberFormat="1" applyFont="1" applyFill="1" applyBorder="1" applyAlignment="1" applyProtection="1">
      <alignment horizontal="righ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6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32" xfId="0" applyNumberFormat="1" applyFont="1" applyFill="1" applyBorder="1" applyAlignment="1" applyProtection="1">
      <alignment horizontal="right" vertical="center" wrapText="1" indent="1"/>
    </xf>
    <xf numFmtId="164" fontId="15" fillId="0" borderId="10" xfId="0" applyNumberFormat="1" applyFont="1" applyFill="1" applyBorder="1" applyAlignment="1" applyProtection="1">
      <alignment horizontal="right" vertical="center" wrapText="1" indent="1"/>
    </xf>
    <xf numFmtId="165" fontId="10" fillId="0" borderId="4" xfId="0" applyNumberFormat="1" applyFont="1" applyFill="1" applyBorder="1" applyAlignment="1" applyProtection="1">
      <alignment vertical="center" wrapText="1"/>
    </xf>
    <xf numFmtId="165" fontId="10" fillId="0" borderId="10" xfId="0" applyNumberFormat="1" applyFont="1" applyFill="1" applyBorder="1" applyAlignment="1" applyProtection="1">
      <alignment vertical="center" wrapText="1"/>
    </xf>
    <xf numFmtId="164" fontId="15" fillId="0" borderId="34" xfId="0" applyNumberFormat="1" applyFont="1" applyFill="1" applyBorder="1" applyAlignment="1" applyProtection="1">
      <alignment horizontal="right" vertical="center" wrapText="1" inden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8" fillId="0" borderId="0" xfId="0" applyNumberFormat="1" applyFont="1" applyFill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centerContinuous" vertical="center" wrapText="1"/>
    </xf>
    <xf numFmtId="164" fontId="18" fillId="0" borderId="4" xfId="0" applyNumberFormat="1" applyFont="1" applyFill="1" applyBorder="1" applyAlignment="1" applyProtection="1">
      <alignment horizontal="centerContinuous" vertical="center" wrapText="1"/>
    </xf>
    <xf numFmtId="164" fontId="18" fillId="0" borderId="5" xfId="0" applyNumberFormat="1" applyFont="1" applyFill="1" applyBorder="1" applyAlignment="1" applyProtection="1">
      <alignment horizontal="centerContinuous" vertical="center" wrapText="1"/>
    </xf>
    <xf numFmtId="164" fontId="18" fillId="0" borderId="6" xfId="0" applyNumberFormat="1" applyFont="1" applyFill="1" applyBorder="1" applyAlignment="1" applyProtection="1">
      <alignment horizontal="centerContinuous" vertical="center" wrapText="1"/>
    </xf>
    <xf numFmtId="164" fontId="18" fillId="0" borderId="3" xfId="0" applyNumberFormat="1" applyFont="1" applyFill="1" applyBorder="1" applyAlignment="1" applyProtection="1">
      <alignment horizontal="center" vertical="center" wrapText="1"/>
    </xf>
    <xf numFmtId="164" fontId="18" fillId="0" borderId="4" xfId="0" applyNumberFormat="1" applyFont="1" applyFill="1" applyBorder="1" applyAlignment="1" applyProtection="1">
      <alignment horizontal="center" vertical="center" wrapText="1"/>
    </xf>
    <xf numFmtId="164" fontId="18" fillId="0" borderId="10" xfId="0" applyNumberFormat="1" applyFont="1" applyFill="1" applyBorder="1" applyAlignment="1" applyProtection="1">
      <alignment horizontal="center" vertical="center" wrapText="1"/>
    </xf>
    <xf numFmtId="165" fontId="18" fillId="0" borderId="10" xfId="0" applyNumberFormat="1" applyFont="1" applyFill="1" applyBorder="1" applyAlignment="1" applyProtection="1">
      <alignment horizontal="center" vertical="center" wrapText="1"/>
    </xf>
    <xf numFmtId="164" fontId="18" fillId="0" borderId="11" xfId="0" applyNumberFormat="1" applyFont="1" applyFill="1" applyBorder="1" applyAlignment="1" applyProtection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9" fillId="0" borderId="12" xfId="0" applyNumberFormat="1" applyFont="1" applyFill="1" applyBorder="1" applyAlignment="1" applyProtection="1">
      <alignment horizontal="center" vertical="center" wrapText="1"/>
    </xf>
    <xf numFmtId="164" fontId="19" fillId="0" borderId="13" xfId="0" applyNumberFormat="1" applyFont="1" applyFill="1" applyBorder="1" applyAlignment="1" applyProtection="1">
      <alignment horizontal="left" vertical="center" wrapText="1" indent="1"/>
    </xf>
    <xf numFmtId="164" fontId="1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7" xfId="0" applyNumberFormat="1" applyFont="1" applyFill="1" applyBorder="1" applyAlignment="1" applyProtection="1">
      <alignment horizontal="center" vertical="center" wrapText="1"/>
    </xf>
    <xf numFmtId="164" fontId="19" fillId="0" borderId="18" xfId="0" applyNumberFormat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0" applyNumberFormat="1" applyFont="1" applyFill="1" applyBorder="1" applyAlignment="1" applyProtection="1">
      <alignment horizontal="left" vertical="center" wrapText="1" indent="1"/>
    </xf>
    <xf numFmtId="164" fontId="18" fillId="0" borderId="4" xfId="0" applyNumberFormat="1" applyFont="1" applyFill="1" applyBorder="1" applyAlignment="1" applyProtection="1">
      <alignment horizontal="right" vertical="center" wrapText="1" indent="1"/>
    </xf>
    <xf numFmtId="164" fontId="18" fillId="0" borderId="10" xfId="0" applyNumberFormat="1" applyFont="1" applyFill="1" applyBorder="1" applyAlignment="1" applyProtection="1">
      <alignment horizontal="right" vertical="center" wrapText="1" indent="1"/>
    </xf>
    <xf numFmtId="165" fontId="18" fillId="0" borderId="10" xfId="0" applyNumberFormat="1" applyFont="1" applyFill="1" applyBorder="1" applyAlignment="1" applyProtection="1">
      <alignment horizontal="right" vertical="center" wrapText="1" indent="1"/>
    </xf>
    <xf numFmtId="164" fontId="20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14" xfId="0" applyNumberFormat="1" applyFont="1" applyFill="1" applyBorder="1" applyAlignment="1" applyProtection="1">
      <alignment horizontal="right" vertical="center" wrapText="1" indent="1"/>
    </xf>
    <xf numFmtId="164" fontId="20" fillId="0" borderId="15" xfId="0" applyNumberFormat="1" applyFont="1" applyFill="1" applyBorder="1" applyAlignment="1" applyProtection="1">
      <alignment horizontal="right" vertical="center" wrapText="1" indent="1"/>
    </xf>
    <xf numFmtId="164" fontId="20" fillId="0" borderId="16" xfId="0" applyNumberFormat="1" applyFont="1" applyFill="1" applyBorder="1" applyAlignment="1" applyProtection="1">
      <alignment horizontal="right" vertical="center" wrapText="1" indent="1"/>
    </xf>
    <xf numFmtId="164" fontId="20" fillId="0" borderId="37" xfId="0" applyNumberFormat="1" applyFont="1" applyFill="1" applyBorder="1" applyAlignment="1" applyProtection="1">
      <alignment horizontal="right" vertical="center" wrapText="1" indent="1"/>
    </xf>
    <xf numFmtId="164" fontId="19" fillId="0" borderId="18" xfId="0" applyNumberFormat="1" applyFont="1" applyFill="1" applyBorder="1" applyAlignment="1" applyProtection="1">
      <alignment horizontal="left" vertical="center" wrapText="1" indent="2"/>
    </xf>
    <xf numFmtId="164" fontId="19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18" xfId="0" applyNumberFormat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</xf>
    <xf numFmtId="164" fontId="1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3" xfId="0" applyNumberFormat="1" applyFont="1" applyFill="1" applyBorder="1" applyAlignment="1" applyProtection="1">
      <alignment horizontal="left" vertical="center" wrapText="1" indent="2"/>
    </xf>
    <xf numFmtId="164" fontId="19" fillId="0" borderId="28" xfId="0" applyNumberFormat="1" applyFont="1" applyFill="1" applyBorder="1" applyAlignment="1" applyProtection="1">
      <alignment horizontal="left" vertical="center" wrapText="1" indent="2"/>
    </xf>
    <xf numFmtId="164" fontId="1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</xf>
    <xf numFmtId="0" fontId="21" fillId="0" borderId="0" xfId="1" applyFill="1" applyProtection="1"/>
    <xf numFmtId="0" fontId="21" fillId="0" borderId="0" xfId="1" applyFont="1" applyFill="1" applyAlignment="1" applyProtection="1">
      <alignment horizontal="right" vertical="center" indent="1"/>
    </xf>
    <xf numFmtId="0" fontId="23" fillId="0" borderId="1" xfId="0" applyFont="1" applyFill="1" applyBorder="1" applyAlignment="1" applyProtection="1">
      <alignment horizontal="right" vertical="center"/>
    </xf>
    <xf numFmtId="49" fontId="1" fillId="0" borderId="11" xfId="1" applyNumberFormat="1" applyFont="1" applyFill="1" applyBorder="1" applyAlignment="1" applyProtection="1">
      <alignment horizontal="center" vertical="center" wrapText="1"/>
    </xf>
    <xf numFmtId="0" fontId="1" fillId="0" borderId="11" xfId="1" applyFont="1" applyFill="1" applyBorder="1" applyAlignment="1" applyProtection="1">
      <alignment horizontal="center" vertical="center" wrapText="1"/>
    </xf>
    <xf numFmtId="0" fontId="2" fillId="0" borderId="11" xfId="1" applyFont="1" applyFill="1" applyBorder="1" applyAlignment="1" applyProtection="1">
      <alignment horizontal="center" vertical="center" wrapText="1"/>
    </xf>
    <xf numFmtId="49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center" vertical="center" wrapText="1"/>
    </xf>
    <xf numFmtId="0" fontId="24" fillId="0" borderId="0" xfId="1" applyFont="1" applyFill="1" applyProtection="1"/>
    <xf numFmtId="0" fontId="1" fillId="0" borderId="11" xfId="1" applyFont="1" applyFill="1" applyBorder="1" applyAlignment="1" applyProtection="1">
      <alignment horizontal="left" vertical="center" wrapText="1" indent="1"/>
    </xf>
    <xf numFmtId="164" fontId="1" fillId="0" borderId="11" xfId="1" applyNumberFormat="1" applyFont="1" applyFill="1" applyBorder="1" applyAlignment="1" applyProtection="1">
      <alignment horizontal="right" vertical="center" wrapText="1"/>
    </xf>
    <xf numFmtId="164" fontId="2" fillId="0" borderId="11" xfId="1" applyNumberFormat="1" applyFont="1" applyFill="1" applyBorder="1" applyProtection="1"/>
    <xf numFmtId="49" fontId="25" fillId="0" borderId="12" xfId="1" applyNumberFormat="1" applyFont="1" applyFill="1" applyBorder="1" applyAlignment="1" applyProtection="1">
      <alignment horizontal="center" vertical="center" wrapText="1"/>
    </xf>
    <xf numFmtId="0" fontId="26" fillId="0" borderId="12" xfId="0" applyFont="1" applyBorder="1" applyAlignment="1" applyProtection="1">
      <alignment horizontal="left" vertical="center" wrapText="1" indent="1"/>
    </xf>
    <xf numFmtId="164" fontId="25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25" fillId="0" borderId="12" xfId="1" applyNumberFormat="1" applyFont="1" applyFill="1" applyBorder="1" applyProtection="1"/>
    <xf numFmtId="49" fontId="25" fillId="0" borderId="17" xfId="1" applyNumberFormat="1" applyFont="1" applyFill="1" applyBorder="1" applyAlignment="1" applyProtection="1">
      <alignment horizontal="center" vertical="center" wrapText="1"/>
    </xf>
    <xf numFmtId="0" fontId="26" fillId="0" borderId="17" xfId="0" applyFont="1" applyBorder="1" applyAlignment="1" applyProtection="1">
      <alignment horizontal="left" vertical="center" wrapText="1" indent="1"/>
    </xf>
    <xf numFmtId="164" fontId="25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25" fillId="0" borderId="17" xfId="1" applyFont="1" applyFill="1" applyBorder="1" applyProtection="1"/>
    <xf numFmtId="0" fontId="24" fillId="0" borderId="17" xfId="1" applyFont="1" applyFill="1" applyBorder="1" applyProtection="1"/>
    <xf numFmtId="3" fontId="25" fillId="0" borderId="17" xfId="1" applyNumberFormat="1" applyFont="1" applyFill="1" applyBorder="1" applyProtection="1"/>
    <xf numFmtId="164" fontId="25" fillId="0" borderId="17" xfId="1" applyNumberFormat="1" applyFont="1" applyFill="1" applyBorder="1" applyProtection="1"/>
    <xf numFmtId="49" fontId="25" fillId="0" borderId="39" xfId="1" applyNumberFormat="1" applyFont="1" applyFill="1" applyBorder="1" applyAlignment="1" applyProtection="1">
      <alignment horizontal="center" vertical="center" wrapText="1"/>
    </xf>
    <xf numFmtId="0" fontId="26" fillId="0" borderId="39" xfId="0" applyFont="1" applyBorder="1" applyAlignment="1" applyProtection="1">
      <alignment horizontal="left" vertical="center" wrapText="1" indent="1"/>
    </xf>
    <xf numFmtId="0" fontId="24" fillId="0" borderId="39" xfId="1" applyFont="1" applyFill="1" applyBorder="1" applyProtection="1"/>
    <xf numFmtId="164" fontId="25" fillId="0" borderId="39" xfId="1" applyNumberFormat="1" applyFont="1" applyFill="1" applyBorder="1" applyProtection="1"/>
    <xf numFmtId="0" fontId="13" fillId="0" borderId="11" xfId="0" applyFont="1" applyBorder="1" applyAlignment="1" applyProtection="1">
      <alignment horizontal="left" vertical="center" wrapText="1" indent="1"/>
    </xf>
    <xf numFmtId="0" fontId="25" fillId="0" borderId="12" xfId="1" applyFont="1" applyFill="1" applyBorder="1" applyProtection="1"/>
    <xf numFmtId="0" fontId="24" fillId="0" borderId="12" xfId="1" applyFont="1" applyFill="1" applyBorder="1" applyProtection="1"/>
    <xf numFmtId="164" fontId="25" fillId="0" borderId="39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11" xfId="1" applyNumberFormat="1" applyFont="1" applyFill="1" applyBorder="1" applyProtection="1"/>
    <xf numFmtId="3" fontId="25" fillId="0" borderId="39" xfId="1" applyNumberFormat="1" applyFont="1" applyFill="1" applyBorder="1" applyProtection="1"/>
    <xf numFmtId="164" fontId="2" fillId="0" borderId="11" xfId="1" applyNumberFormat="1" applyFont="1" applyFill="1" applyBorder="1" applyAlignment="1" applyProtection="1">
      <alignment horizontal="right" vertical="center" wrapText="1"/>
    </xf>
    <xf numFmtId="0" fontId="24" fillId="0" borderId="11" xfId="1" applyFont="1" applyFill="1" applyBorder="1" applyProtection="1"/>
    <xf numFmtId="164" fontId="25" fillId="0" borderId="12" xfId="1" applyNumberFormat="1" applyFont="1" applyFill="1" applyBorder="1" applyAlignment="1" applyProtection="1">
      <alignment horizontal="right" vertical="center" wrapText="1"/>
    </xf>
    <xf numFmtId="164" fontId="21" fillId="0" borderId="17" xfId="1" applyNumberFormat="1" applyFont="1" applyFill="1" applyBorder="1" applyAlignment="1" applyProtection="1">
      <alignment horizontal="right" vertical="center" wrapText="1"/>
      <protection locked="0"/>
    </xf>
    <xf numFmtId="164" fontId="21" fillId="0" borderId="39" xfId="1" applyNumberFormat="1" applyFont="1" applyFill="1" applyBorder="1" applyAlignment="1" applyProtection="1">
      <alignment horizontal="right" vertical="center" wrapText="1"/>
      <protection locked="0"/>
    </xf>
    <xf numFmtId="164" fontId="21" fillId="0" borderId="12" xfId="1" applyNumberFormat="1" applyFont="1" applyFill="1" applyBorder="1" applyAlignment="1" applyProtection="1">
      <alignment horizontal="right" vertical="center" wrapText="1"/>
      <protection locked="0"/>
    </xf>
    <xf numFmtId="49" fontId="13" fillId="0" borderId="11" xfId="0" applyNumberFormat="1" applyFont="1" applyBorder="1" applyAlignment="1" applyProtection="1">
      <alignment horizontal="center" vertical="center" wrapText="1"/>
    </xf>
    <xf numFmtId="3" fontId="25" fillId="0" borderId="12" xfId="1" applyNumberFormat="1" applyFont="1" applyFill="1" applyBorder="1" applyProtection="1"/>
    <xf numFmtId="49" fontId="26" fillId="0" borderId="12" xfId="0" applyNumberFormat="1" applyFont="1" applyBorder="1" applyAlignment="1" applyProtection="1">
      <alignment horizontal="center" vertical="center" wrapText="1"/>
    </xf>
    <xf numFmtId="49" fontId="26" fillId="0" borderId="17" xfId="0" applyNumberFormat="1" applyFont="1" applyBorder="1" applyAlignment="1" applyProtection="1">
      <alignment horizontal="center" vertical="center" wrapText="1"/>
    </xf>
    <xf numFmtId="49" fontId="26" fillId="0" borderId="39" xfId="0" applyNumberFormat="1" applyFont="1" applyBorder="1" applyAlignment="1" applyProtection="1">
      <alignment horizontal="center" vertical="center" wrapText="1"/>
    </xf>
    <xf numFmtId="164" fontId="1" fillId="0" borderId="11" xfId="1" applyNumberFormat="1" applyFont="1" applyFill="1" applyBorder="1" applyAlignment="1" applyProtection="1">
      <alignment horizontal="right" vertical="center" wrapText="1"/>
      <protection locked="0"/>
    </xf>
    <xf numFmtId="49" fontId="13" fillId="0" borderId="9" xfId="0" applyNumberFormat="1" applyFont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 indent="1"/>
    </xf>
    <xf numFmtId="164" fontId="2" fillId="0" borderId="11" xfId="1" applyNumberFormat="1" applyFont="1" applyFill="1" applyBorder="1" applyAlignment="1" applyProtection="1">
      <alignment horizontal="center" vertical="center"/>
    </xf>
    <xf numFmtId="0" fontId="21" fillId="0" borderId="0" xfId="1" applyFill="1" applyAlignment="1" applyProtection="1"/>
    <xf numFmtId="0" fontId="23" fillId="0" borderId="1" xfId="0" applyFont="1" applyFill="1" applyBorder="1" applyAlignment="1" applyProtection="1">
      <alignment horizontal="right"/>
    </xf>
    <xf numFmtId="0" fontId="2" fillId="0" borderId="11" xfId="1" applyFont="1" applyFill="1" applyBorder="1" applyAlignment="1" applyProtection="1">
      <alignment horizontal="center"/>
    </xf>
    <xf numFmtId="0" fontId="25" fillId="0" borderId="11" xfId="1" applyFont="1" applyFill="1" applyBorder="1" applyAlignment="1" applyProtection="1">
      <alignment horizontal="center"/>
    </xf>
    <xf numFmtId="0" fontId="27" fillId="0" borderId="0" xfId="1" applyFont="1" applyFill="1" applyProtection="1"/>
    <xf numFmtId="0" fontId="1" fillId="0" borderId="2" xfId="1" applyFont="1" applyFill="1" applyBorder="1" applyAlignment="1" applyProtection="1">
      <alignment vertical="center" wrapText="1"/>
    </xf>
    <xf numFmtId="164" fontId="1" fillId="0" borderId="2" xfId="1" applyNumberFormat="1" applyFont="1" applyFill="1" applyBorder="1" applyAlignment="1" applyProtection="1">
      <alignment horizontal="right" vertical="center" wrapText="1" indent="1"/>
    </xf>
    <xf numFmtId="164" fontId="1" fillId="0" borderId="11" xfId="1" applyNumberFormat="1" applyFont="1" applyFill="1" applyBorder="1" applyAlignment="1" applyProtection="1">
      <alignment horizontal="right" vertical="center" wrapText="1" indent="1"/>
    </xf>
    <xf numFmtId="49" fontId="25" fillId="0" borderId="35" xfId="1" applyNumberFormat="1" applyFont="1" applyFill="1" applyBorder="1" applyAlignment="1" applyProtection="1">
      <alignment horizontal="center" vertical="center" wrapText="1"/>
    </xf>
    <xf numFmtId="0" fontId="25" fillId="0" borderId="35" xfId="1" applyFont="1" applyFill="1" applyBorder="1" applyAlignment="1" applyProtection="1">
      <alignment horizontal="left" vertical="center" wrapText="1" indent="1"/>
    </xf>
    <xf numFmtId="164" fontId="25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3" fontId="21" fillId="0" borderId="12" xfId="1" applyNumberFormat="1" applyFill="1" applyBorder="1" applyProtection="1"/>
    <xf numFmtId="0" fontId="25" fillId="0" borderId="17" xfId="1" applyFont="1" applyFill="1" applyBorder="1" applyAlignment="1" applyProtection="1">
      <alignment horizontal="left" vertical="center" wrapText="1" indent="1"/>
    </xf>
    <xf numFmtId="164" fontId="2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3" fontId="21" fillId="0" borderId="17" xfId="1" applyNumberFormat="1" applyFill="1" applyBorder="1" applyProtection="1"/>
    <xf numFmtId="164" fontId="25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5" xfId="1" applyFont="1" applyFill="1" applyBorder="1" applyAlignment="1" applyProtection="1">
      <alignment horizontal="left" vertical="center" wrapText="1" indent="1"/>
    </xf>
    <xf numFmtId="0" fontId="21" fillId="0" borderId="17" xfId="1" applyFill="1" applyBorder="1" applyProtection="1"/>
    <xf numFmtId="0" fontId="25" fillId="0" borderId="17" xfId="1" applyFont="1" applyFill="1" applyBorder="1" applyAlignment="1" applyProtection="1">
      <alignment horizontal="left" indent="6"/>
    </xf>
    <xf numFmtId="0" fontId="25" fillId="0" borderId="17" xfId="1" applyFont="1" applyFill="1" applyBorder="1" applyAlignment="1" applyProtection="1">
      <alignment horizontal="left" vertical="center" wrapText="1" indent="6"/>
    </xf>
    <xf numFmtId="49" fontId="25" fillId="0" borderId="25" xfId="1" applyNumberFormat="1" applyFont="1" applyFill="1" applyBorder="1" applyAlignment="1" applyProtection="1">
      <alignment horizontal="center" vertical="center" wrapText="1"/>
    </xf>
    <xf numFmtId="0" fontId="25" fillId="0" borderId="39" xfId="1" applyFont="1" applyFill="1" applyBorder="1" applyAlignment="1" applyProtection="1">
      <alignment horizontal="left" vertical="center" wrapText="1" indent="6"/>
    </xf>
    <xf numFmtId="49" fontId="25" fillId="0" borderId="29" xfId="1" applyNumberFormat="1" applyFont="1" applyFill="1" applyBorder="1" applyAlignment="1" applyProtection="1">
      <alignment horizontal="center" vertical="center" wrapText="1"/>
    </xf>
    <xf numFmtId="0" fontId="25" fillId="0" borderId="29" xfId="1" applyFont="1" applyFill="1" applyBorder="1" applyAlignment="1" applyProtection="1">
      <alignment horizontal="left" vertical="center" wrapText="1" indent="6"/>
    </xf>
    <xf numFmtId="164" fontId="25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11" xfId="1" applyFont="1" applyFill="1" applyBorder="1" applyAlignment="1" applyProtection="1">
      <alignment vertical="center" wrapText="1"/>
    </xf>
    <xf numFmtId="164" fontId="2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39" xfId="1" applyFont="1" applyFill="1" applyBorder="1" applyAlignment="1" applyProtection="1">
      <alignment horizontal="left" vertical="center" wrapText="1" indent="1"/>
    </xf>
    <xf numFmtId="0" fontId="25" fillId="0" borderId="12" xfId="1" applyFont="1" applyFill="1" applyBorder="1" applyAlignment="1" applyProtection="1">
      <alignment horizontal="left" vertical="center" wrapText="1" indent="6"/>
    </xf>
    <xf numFmtId="0" fontId="21" fillId="0" borderId="39" xfId="1" applyFill="1" applyBorder="1" applyProtection="1"/>
    <xf numFmtId="0" fontId="2" fillId="0" borderId="11" xfId="1" applyFont="1" applyFill="1" applyBorder="1" applyAlignment="1" applyProtection="1">
      <alignment horizontal="left" vertical="center" wrapText="1" indent="1"/>
    </xf>
    <xf numFmtId="0" fontId="25" fillId="0" borderId="12" xfId="1" applyFont="1" applyFill="1" applyBorder="1" applyAlignment="1" applyProtection="1">
      <alignment horizontal="left" vertical="center" wrapText="1" indent="1"/>
    </xf>
    <xf numFmtId="164" fontId="21" fillId="0" borderId="12" xfId="1" applyNumberFormat="1" applyFill="1" applyBorder="1" applyProtection="1"/>
    <xf numFmtId="0" fontId="21" fillId="0" borderId="11" xfId="1" applyFill="1" applyBorder="1" applyProtection="1"/>
    <xf numFmtId="0" fontId="21" fillId="0" borderId="12" xfId="1" applyFill="1" applyBorder="1" applyProtection="1"/>
    <xf numFmtId="164" fontId="2" fillId="0" borderId="11" xfId="1" applyNumberFormat="1" applyFont="1" applyFill="1" applyBorder="1" applyAlignment="1" applyProtection="1">
      <alignment horizontal="right" vertical="center" wrapText="1" indent="1"/>
    </xf>
    <xf numFmtId="164" fontId="13" fillId="0" borderId="11" xfId="0" applyNumberFormat="1" applyFont="1" applyBorder="1" applyAlignment="1" applyProtection="1">
      <alignment horizontal="right" vertical="center" wrapText="1" indent="1"/>
    </xf>
    <xf numFmtId="164" fontId="13" fillId="0" borderId="11" xfId="0" quotePrefix="1" applyNumberFormat="1" applyFont="1" applyBorder="1" applyAlignment="1" applyProtection="1">
      <alignment horizontal="right" vertical="center" wrapText="1" indent="1"/>
    </xf>
    <xf numFmtId="0" fontId="2" fillId="0" borderId="0" xfId="1" applyFont="1" applyFill="1" applyProtection="1"/>
    <xf numFmtId="49" fontId="13" fillId="0" borderId="0" xfId="0" applyNumberFormat="1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left" vertical="center" wrapText="1" indent="1"/>
    </xf>
    <xf numFmtId="164" fontId="13" fillId="0" borderId="0" xfId="0" quotePrefix="1" applyNumberFormat="1" applyFont="1" applyBorder="1" applyAlignment="1" applyProtection="1">
      <alignment horizontal="right" vertical="center" wrapText="1" indent="1"/>
    </xf>
    <xf numFmtId="49" fontId="21" fillId="0" borderId="0" xfId="1" applyNumberFormat="1" applyFont="1" applyFill="1" applyAlignment="1" applyProtection="1">
      <alignment horizontal="center" vertical="center"/>
    </xf>
    <xf numFmtId="0" fontId="21" fillId="0" borderId="0" xfId="1" applyFont="1" applyFill="1" applyProtection="1"/>
    <xf numFmtId="49" fontId="2" fillId="0" borderId="0" xfId="1" applyNumberFormat="1" applyFont="1" applyFill="1" applyAlignment="1" applyProtection="1">
      <alignment horizontal="center" vertical="center"/>
    </xf>
    <xf numFmtId="0" fontId="2" fillId="0" borderId="0" xfId="1" applyFont="1" applyFill="1" applyAlignment="1" applyProtection="1">
      <alignment horizontal="center"/>
    </xf>
    <xf numFmtId="49" fontId="5" fillId="0" borderId="11" xfId="1" applyNumberFormat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vertical="center" wrapText="1"/>
    </xf>
    <xf numFmtId="164" fontId="5" fillId="0" borderId="11" xfId="1" applyNumberFormat="1" applyFont="1" applyFill="1" applyBorder="1" applyAlignment="1" applyProtection="1">
      <alignment horizontal="right" vertical="center" wrapText="1" indent="1"/>
    </xf>
    <xf numFmtId="0" fontId="21" fillId="0" borderId="0" xfId="1" applyFont="1" applyFill="1" applyBorder="1" applyProtection="1"/>
    <xf numFmtId="49" fontId="2" fillId="0" borderId="11" xfId="1" applyNumberFormat="1" applyFont="1" applyFill="1" applyBorder="1" applyAlignment="1" applyProtection="1">
      <alignment horizontal="center" vertical="center" wrapText="1"/>
    </xf>
    <xf numFmtId="49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49" fontId="21" fillId="0" borderId="12" xfId="1" applyNumberFormat="1" applyFont="1" applyFill="1" applyBorder="1" applyAlignment="1" applyProtection="1">
      <alignment horizontal="center" vertical="center" wrapText="1"/>
    </xf>
    <xf numFmtId="0" fontId="21" fillId="0" borderId="12" xfId="0" applyFont="1" applyBorder="1" applyAlignment="1" applyProtection="1">
      <alignment horizontal="left" vertical="center" wrapText="1" indent="1"/>
    </xf>
    <xf numFmtId="164" fontId="21" fillId="0" borderId="12" xfId="1" applyNumberFormat="1" applyFont="1" applyFill="1" applyBorder="1" applyProtection="1"/>
    <xf numFmtId="49" fontId="21" fillId="0" borderId="17" xfId="1" applyNumberFormat="1" applyFont="1" applyFill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left" vertical="center" wrapText="1" indent="1"/>
    </xf>
    <xf numFmtId="0" fontId="21" fillId="0" borderId="17" xfId="1" applyFont="1" applyFill="1" applyBorder="1" applyProtection="1"/>
    <xf numFmtId="0" fontId="7" fillId="0" borderId="17" xfId="1" applyFont="1" applyFill="1" applyBorder="1" applyProtection="1"/>
    <xf numFmtId="3" fontId="21" fillId="0" borderId="17" xfId="1" applyNumberFormat="1" applyFont="1" applyFill="1" applyBorder="1" applyProtection="1"/>
    <xf numFmtId="164" fontId="7" fillId="0" borderId="17" xfId="1" applyNumberFormat="1" applyFont="1" applyFill="1" applyBorder="1" applyProtection="1"/>
    <xf numFmtId="164" fontId="21" fillId="0" borderId="17" xfId="1" applyNumberFormat="1" applyFont="1" applyFill="1" applyBorder="1" applyProtection="1"/>
    <xf numFmtId="49" fontId="21" fillId="0" borderId="39" xfId="1" applyNumberFormat="1" applyFont="1" applyFill="1" applyBorder="1" applyAlignment="1" applyProtection="1">
      <alignment horizontal="center" vertical="center" wrapText="1"/>
    </xf>
    <xf numFmtId="0" fontId="21" fillId="0" borderId="39" xfId="0" applyFont="1" applyBorder="1" applyAlignment="1" applyProtection="1">
      <alignment horizontal="left" vertical="center" wrapText="1" indent="1"/>
    </xf>
    <xf numFmtId="0" fontId="7" fillId="0" borderId="39" xfId="1" applyFont="1" applyFill="1" applyBorder="1" applyProtection="1"/>
    <xf numFmtId="0" fontId="21" fillId="0" borderId="39" xfId="1" applyFont="1" applyFill="1" applyBorder="1" applyProtection="1"/>
    <xf numFmtId="164" fontId="21" fillId="0" borderId="39" xfId="1" applyNumberFormat="1" applyFont="1" applyFill="1" applyBorder="1" applyProtection="1"/>
    <xf numFmtId="0" fontId="2" fillId="0" borderId="11" xfId="0" applyFont="1" applyBorder="1" applyAlignment="1" applyProtection="1">
      <alignment horizontal="left" vertical="center" wrapText="1" indent="1"/>
    </xf>
    <xf numFmtId="0" fontId="21" fillId="0" borderId="12" xfId="1" applyFont="1" applyFill="1" applyBorder="1" applyProtection="1"/>
    <xf numFmtId="0" fontId="7" fillId="0" borderId="12" xfId="1" applyFont="1" applyFill="1" applyBorder="1" applyProtection="1"/>
    <xf numFmtId="3" fontId="21" fillId="0" borderId="39" xfId="1" applyNumberFormat="1" applyFont="1" applyFill="1" applyBorder="1" applyProtection="1"/>
    <xf numFmtId="0" fontId="7" fillId="0" borderId="11" xfId="1" applyFont="1" applyFill="1" applyBorder="1" applyProtection="1"/>
    <xf numFmtId="164" fontId="21" fillId="0" borderId="12" xfId="1" applyNumberFormat="1" applyFont="1" applyFill="1" applyBorder="1" applyAlignment="1" applyProtection="1">
      <alignment horizontal="right" vertical="center" wrapText="1"/>
    </xf>
    <xf numFmtId="49" fontId="2" fillId="0" borderId="11" xfId="0" applyNumberFormat="1" applyFont="1" applyBorder="1" applyAlignment="1" applyProtection="1">
      <alignment horizontal="center" vertical="center" wrapText="1"/>
    </xf>
    <xf numFmtId="3" fontId="21" fillId="0" borderId="12" xfId="1" applyNumberFormat="1" applyFont="1" applyFill="1" applyBorder="1" applyProtection="1"/>
    <xf numFmtId="49" fontId="21" fillId="0" borderId="12" xfId="0" applyNumberFormat="1" applyFont="1" applyBorder="1" applyAlignment="1" applyProtection="1">
      <alignment horizontal="center" vertical="center" wrapText="1"/>
    </xf>
    <xf numFmtId="49" fontId="21" fillId="0" borderId="17" xfId="0" applyNumberFormat="1" applyFont="1" applyBorder="1" applyAlignment="1" applyProtection="1">
      <alignment horizontal="center" vertical="center" wrapText="1"/>
    </xf>
    <xf numFmtId="49" fontId="21" fillId="0" borderId="39" xfId="0" applyNumberFormat="1" applyFont="1" applyBorder="1" applyAlignment="1" applyProtection="1">
      <alignment horizontal="center" vertical="center" wrapText="1"/>
    </xf>
    <xf numFmtId="164" fontId="2" fillId="0" borderId="11" xfId="1" applyNumberFormat="1" applyFont="1" applyFill="1" applyBorder="1" applyAlignment="1" applyProtection="1">
      <alignment horizontal="right" vertical="center" wrapText="1"/>
      <protection locked="0"/>
    </xf>
    <xf numFmtId="49" fontId="2" fillId="0" borderId="9" xfId="0" applyNumberFormat="1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left" vertical="center" wrapText="1" indent="1"/>
    </xf>
    <xf numFmtId="0" fontId="21" fillId="0" borderId="0" xfId="1" applyFont="1" applyFill="1" applyAlignment="1" applyProtection="1"/>
    <xf numFmtId="0" fontId="21" fillId="0" borderId="0" xfId="1" applyFont="1" applyFill="1" applyBorder="1" applyAlignment="1" applyProtection="1"/>
    <xf numFmtId="0" fontId="21" fillId="0" borderId="11" xfId="1" applyFont="1" applyFill="1" applyBorder="1" applyAlignment="1" applyProtection="1">
      <alignment horizontal="center"/>
    </xf>
    <xf numFmtId="0" fontId="28" fillId="0" borderId="0" xfId="1" applyFont="1" applyFill="1" applyProtection="1"/>
    <xf numFmtId="0" fontId="2" fillId="0" borderId="2" xfId="1" applyFont="1" applyFill="1" applyBorder="1" applyAlignment="1" applyProtection="1">
      <alignment vertical="center" wrapText="1"/>
    </xf>
    <xf numFmtId="164" fontId="2" fillId="0" borderId="2" xfId="1" applyNumberFormat="1" applyFont="1" applyFill="1" applyBorder="1" applyAlignment="1" applyProtection="1">
      <alignment horizontal="right" vertical="center" wrapText="1" indent="1"/>
    </xf>
    <xf numFmtId="49" fontId="21" fillId="0" borderId="35" xfId="1" applyNumberFormat="1" applyFont="1" applyFill="1" applyBorder="1" applyAlignment="1" applyProtection="1">
      <alignment horizontal="center" vertical="center" wrapText="1"/>
    </xf>
    <xf numFmtId="0" fontId="21" fillId="0" borderId="35" xfId="1" applyFont="1" applyFill="1" applyBorder="1" applyAlignment="1" applyProtection="1">
      <alignment horizontal="left" vertical="center" wrapText="1" indent="1"/>
    </xf>
    <xf numFmtId="164" fontId="2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7" xfId="1" applyFont="1" applyFill="1" applyBorder="1" applyAlignment="1" applyProtection="1">
      <alignment horizontal="left" vertical="center" wrapText="1" indent="1"/>
    </xf>
    <xf numFmtId="164" fontId="21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5" xfId="1" applyFont="1" applyFill="1" applyBorder="1" applyAlignment="1" applyProtection="1">
      <alignment horizontal="left" vertical="center" wrapText="1" indent="1"/>
    </xf>
    <xf numFmtId="0" fontId="21" fillId="0" borderId="17" xfId="1" applyFont="1" applyFill="1" applyBorder="1" applyAlignment="1" applyProtection="1">
      <alignment horizontal="left" indent="6"/>
    </xf>
    <xf numFmtId="0" fontId="21" fillId="0" borderId="17" xfId="1" applyFont="1" applyFill="1" applyBorder="1" applyAlignment="1" applyProtection="1">
      <alignment horizontal="left" vertical="center" wrapText="1" indent="6"/>
    </xf>
    <xf numFmtId="3" fontId="21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49" fontId="21" fillId="0" borderId="25" xfId="1" applyNumberFormat="1" applyFont="1" applyFill="1" applyBorder="1" applyAlignment="1" applyProtection="1">
      <alignment horizontal="center" vertical="center" wrapText="1"/>
    </xf>
    <xf numFmtId="0" fontId="21" fillId="0" borderId="39" xfId="1" applyFont="1" applyFill="1" applyBorder="1" applyAlignment="1" applyProtection="1">
      <alignment horizontal="left" vertical="center" wrapText="1" indent="6"/>
    </xf>
    <xf numFmtId="49" fontId="21" fillId="0" borderId="29" xfId="1" applyNumberFormat="1" applyFont="1" applyFill="1" applyBorder="1" applyAlignment="1" applyProtection="1">
      <alignment horizontal="center" vertical="center" wrapText="1"/>
    </xf>
    <xf numFmtId="0" fontId="21" fillId="0" borderId="29" xfId="1" applyFont="1" applyFill="1" applyBorder="1" applyAlignment="1" applyProtection="1">
      <alignment horizontal="left" vertical="center" wrapText="1" indent="6"/>
    </xf>
    <xf numFmtId="164" fontId="21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3" fontId="21" fillId="0" borderId="29" xfId="1" applyNumberFormat="1" applyFont="1" applyFill="1" applyBorder="1" applyProtection="1"/>
    <xf numFmtId="0" fontId="2" fillId="0" borderId="11" xfId="1" applyFont="1" applyFill="1" applyBorder="1" applyAlignment="1" applyProtection="1">
      <alignment vertical="center" wrapText="1"/>
    </xf>
    <xf numFmtId="164" fontId="2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39" xfId="1" applyFont="1" applyFill="1" applyBorder="1" applyAlignment="1" applyProtection="1">
      <alignment horizontal="left" vertical="center" wrapText="1" indent="1"/>
    </xf>
    <xf numFmtId="0" fontId="21" fillId="0" borderId="12" xfId="1" applyFont="1" applyFill="1" applyBorder="1" applyAlignment="1" applyProtection="1">
      <alignment horizontal="left" vertical="center" wrapText="1" indent="6"/>
    </xf>
    <xf numFmtId="0" fontId="21" fillId="0" borderId="29" xfId="1" applyFont="1" applyFill="1" applyBorder="1" applyProtection="1"/>
    <xf numFmtId="0" fontId="21" fillId="0" borderId="12" xfId="1" applyFont="1" applyFill="1" applyBorder="1" applyAlignment="1" applyProtection="1">
      <alignment horizontal="left" vertical="center" wrapText="1" indent="1"/>
    </xf>
    <xf numFmtId="0" fontId="21" fillId="0" borderId="11" xfId="1" applyFont="1" applyFill="1" applyBorder="1" applyProtection="1"/>
    <xf numFmtId="164" fontId="2" fillId="0" borderId="11" xfId="0" applyNumberFormat="1" applyFont="1" applyBorder="1" applyAlignment="1" applyProtection="1">
      <alignment horizontal="right" vertical="center" wrapText="1" indent="1"/>
    </xf>
    <xf numFmtId="164" fontId="2" fillId="0" borderId="11" xfId="0" quotePrefix="1" applyNumberFormat="1" applyFont="1" applyBorder="1" applyAlignment="1" applyProtection="1">
      <alignment horizontal="right" vertical="center" wrapText="1" indent="1"/>
    </xf>
    <xf numFmtId="49" fontId="2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 indent="1"/>
    </xf>
    <xf numFmtId="164" fontId="2" fillId="0" borderId="0" xfId="0" quotePrefix="1" applyNumberFormat="1" applyFont="1" applyBorder="1" applyAlignment="1" applyProtection="1">
      <alignment horizontal="right" vertical="center" wrapText="1" indent="1"/>
    </xf>
    <xf numFmtId="0" fontId="7" fillId="0" borderId="0" xfId="1" applyFont="1" applyFill="1" applyBorder="1" applyProtection="1"/>
    <xf numFmtId="0" fontId="3" fillId="0" borderId="1" xfId="0" applyFont="1" applyFill="1" applyBorder="1" applyAlignment="1" applyProtection="1">
      <alignment horizontal="right" vertical="center"/>
    </xf>
    <xf numFmtId="49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 indent="1"/>
    </xf>
    <xf numFmtId="0" fontId="29" fillId="0" borderId="0" xfId="1" applyFont="1" applyFill="1" applyProtection="1"/>
    <xf numFmtId="0" fontId="30" fillId="0" borderId="0" xfId="1" applyFont="1" applyFill="1" applyAlignment="1" applyProtection="1">
      <alignment horizontal="center" vertical="center" wrapText="1"/>
    </xf>
    <xf numFmtId="0" fontId="29" fillId="0" borderId="0" xfId="1" applyFont="1" applyFill="1" applyAlignment="1" applyProtection="1">
      <alignment wrapText="1"/>
    </xf>
    <xf numFmtId="49" fontId="30" fillId="0" borderId="0" xfId="1" applyNumberFormat="1" applyFont="1" applyFill="1" applyAlignment="1" applyProtection="1">
      <alignment horizontal="left" vertical="center" wrapText="1"/>
    </xf>
    <xf numFmtId="0" fontId="29" fillId="0" borderId="0" xfId="1" applyFont="1" applyFill="1" applyAlignment="1" applyProtection="1">
      <alignment horizontal="right" vertical="center"/>
    </xf>
    <xf numFmtId="0" fontId="31" fillId="0" borderId="1" xfId="0" applyFont="1" applyFill="1" applyBorder="1" applyAlignment="1" applyProtection="1">
      <alignment horizontal="right" vertical="center"/>
    </xf>
    <xf numFmtId="0" fontId="30" fillId="0" borderId="1" xfId="0" applyFont="1" applyFill="1" applyBorder="1" applyAlignment="1" applyProtection="1">
      <alignment horizontal="right" vertical="center"/>
    </xf>
    <xf numFmtId="0" fontId="30" fillId="0" borderId="0" xfId="0" applyFont="1" applyFill="1" applyBorder="1" applyAlignment="1" applyProtection="1">
      <alignment horizontal="right" vertical="center"/>
    </xf>
    <xf numFmtId="0" fontId="32" fillId="0" borderId="1" xfId="0" applyFont="1" applyFill="1" applyBorder="1" applyAlignment="1" applyProtection="1">
      <alignment horizontal="right" vertical="center"/>
    </xf>
    <xf numFmtId="49" fontId="30" fillId="0" borderId="11" xfId="1" applyNumberFormat="1" applyFont="1" applyFill="1" applyBorder="1" applyAlignment="1" applyProtection="1">
      <alignment horizontal="center" vertical="center" wrapText="1"/>
    </xf>
    <xf numFmtId="0" fontId="30" fillId="0" borderId="11" xfId="1" applyFont="1" applyFill="1" applyBorder="1" applyAlignment="1" applyProtection="1">
      <alignment horizontal="center" vertical="center" wrapText="1"/>
    </xf>
    <xf numFmtId="49" fontId="30" fillId="0" borderId="2" xfId="1" applyNumberFormat="1" applyFont="1" applyFill="1" applyBorder="1" applyAlignment="1" applyProtection="1">
      <alignment horizontal="center" vertical="center" wrapText="1"/>
    </xf>
    <xf numFmtId="0" fontId="30" fillId="0" borderId="2" xfId="1" applyFont="1" applyFill="1" applyBorder="1" applyAlignment="1" applyProtection="1">
      <alignment horizontal="center" vertical="center" wrapText="1"/>
    </xf>
    <xf numFmtId="0" fontId="29" fillId="0" borderId="0" xfId="1" applyFont="1" applyFill="1" applyAlignment="1" applyProtection="1">
      <alignment horizontal="center"/>
    </xf>
    <xf numFmtId="0" fontId="30" fillId="0" borderId="11" xfId="1" applyFont="1" applyFill="1" applyBorder="1" applyAlignment="1" applyProtection="1">
      <alignment horizontal="left" vertical="center" wrapText="1" indent="1"/>
    </xf>
    <xf numFmtId="164" fontId="30" fillId="0" borderId="11" xfId="1" applyNumberFormat="1" applyFont="1" applyFill="1" applyBorder="1" applyAlignment="1" applyProtection="1">
      <alignment horizontal="right" vertical="center" wrapText="1"/>
    </xf>
    <xf numFmtId="49" fontId="29" fillId="0" borderId="12" xfId="1" applyNumberFormat="1" applyFont="1" applyFill="1" applyBorder="1" applyAlignment="1" applyProtection="1">
      <alignment horizontal="center" vertical="center" wrapText="1"/>
    </xf>
    <xf numFmtId="0" fontId="29" fillId="0" borderId="12" xfId="0" applyFont="1" applyBorder="1" applyAlignment="1" applyProtection="1">
      <alignment horizontal="left" vertical="center" wrapText="1" indent="1"/>
    </xf>
    <xf numFmtId="164" fontId="29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29" fillId="0" borderId="17" xfId="1" applyNumberFormat="1" applyFont="1" applyFill="1" applyBorder="1" applyAlignment="1" applyProtection="1">
      <alignment horizontal="right" vertical="center" wrapText="1"/>
      <protection locked="0"/>
    </xf>
    <xf numFmtId="49" fontId="29" fillId="0" borderId="17" xfId="1" applyNumberFormat="1" applyFont="1" applyFill="1" applyBorder="1" applyAlignment="1" applyProtection="1">
      <alignment horizontal="center" vertical="center" wrapText="1"/>
    </xf>
    <xf numFmtId="0" fontId="29" fillId="0" borderId="17" xfId="0" applyFont="1" applyBorder="1" applyAlignment="1" applyProtection="1">
      <alignment horizontal="left" vertical="center" wrapText="1" indent="1"/>
    </xf>
    <xf numFmtId="49" fontId="29" fillId="0" borderId="39" xfId="1" applyNumberFormat="1" applyFont="1" applyFill="1" applyBorder="1" applyAlignment="1" applyProtection="1">
      <alignment horizontal="center" vertical="center" wrapText="1"/>
    </xf>
    <xf numFmtId="0" fontId="29" fillId="0" borderId="39" xfId="0" applyFont="1" applyBorder="1" applyAlignment="1" applyProtection="1">
      <alignment horizontal="left" vertical="center" wrapText="1" indent="1"/>
    </xf>
    <xf numFmtId="0" fontId="30" fillId="0" borderId="11" xfId="0" applyFont="1" applyBorder="1" applyAlignment="1" applyProtection="1">
      <alignment horizontal="left" vertical="center" wrapText="1" indent="1"/>
    </xf>
    <xf numFmtId="164" fontId="29" fillId="0" borderId="39" xfId="1" applyNumberFormat="1" applyFont="1" applyFill="1" applyBorder="1" applyAlignment="1" applyProtection="1">
      <alignment horizontal="right" vertical="center" wrapText="1"/>
      <protection locked="0"/>
    </xf>
    <xf numFmtId="164" fontId="29" fillId="0" borderId="12" xfId="1" applyNumberFormat="1" applyFont="1" applyFill="1" applyBorder="1" applyAlignment="1" applyProtection="1">
      <alignment horizontal="right" vertical="center" wrapText="1"/>
    </xf>
    <xf numFmtId="49" fontId="29" fillId="0" borderId="9" xfId="1" applyNumberFormat="1" applyFont="1" applyFill="1" applyBorder="1" applyAlignment="1" applyProtection="1">
      <alignment horizontal="center" vertical="center" wrapText="1"/>
    </xf>
    <xf numFmtId="0" fontId="29" fillId="0" borderId="9" xfId="0" applyFont="1" applyBorder="1" applyAlignment="1" applyProtection="1">
      <alignment horizontal="left" vertical="center" wrapText="1" indent="1"/>
    </xf>
    <xf numFmtId="164" fontId="29" fillId="0" borderId="9" xfId="1" applyNumberFormat="1" applyFont="1" applyFill="1" applyBorder="1" applyAlignment="1" applyProtection="1">
      <alignment horizontal="right" vertical="center" wrapText="1"/>
      <protection locked="0"/>
    </xf>
    <xf numFmtId="49" fontId="30" fillId="0" borderId="11" xfId="0" applyNumberFormat="1" applyFont="1" applyBorder="1" applyAlignment="1" applyProtection="1">
      <alignment horizontal="center" vertical="center" wrapText="1"/>
    </xf>
    <xf numFmtId="49" fontId="29" fillId="0" borderId="25" xfId="1" applyNumberFormat="1" applyFont="1" applyFill="1" applyBorder="1" applyAlignment="1" applyProtection="1">
      <alignment horizontal="center" vertical="center" wrapText="1"/>
    </xf>
    <xf numFmtId="0" fontId="29" fillId="0" borderId="25" xfId="0" applyFont="1" applyBorder="1" applyAlignment="1" applyProtection="1">
      <alignment horizontal="left" vertical="center" wrapText="1" indent="1"/>
    </xf>
    <xf numFmtId="164" fontId="29" fillId="0" borderId="25" xfId="1" applyNumberFormat="1" applyFont="1" applyFill="1" applyBorder="1" applyAlignment="1" applyProtection="1">
      <alignment horizontal="right" vertical="center" wrapText="1"/>
      <protection locked="0"/>
    </xf>
    <xf numFmtId="49" fontId="29" fillId="0" borderId="12" xfId="0" applyNumberFormat="1" applyFont="1" applyBorder="1" applyAlignment="1" applyProtection="1">
      <alignment horizontal="center" vertical="center" wrapText="1"/>
    </xf>
    <xf numFmtId="164" fontId="30" fillId="0" borderId="11" xfId="1" applyNumberFormat="1" applyFont="1" applyFill="1" applyBorder="1" applyAlignment="1" applyProtection="1">
      <alignment horizontal="right" vertical="center" wrapText="1"/>
      <protection locked="0"/>
    </xf>
    <xf numFmtId="49" fontId="30" fillId="0" borderId="9" xfId="0" applyNumberFormat="1" applyFont="1" applyBorder="1" applyAlignment="1" applyProtection="1">
      <alignment horizontal="center" vertical="center" wrapText="1"/>
    </xf>
    <xf numFmtId="0" fontId="30" fillId="0" borderId="9" xfId="0" applyFont="1" applyBorder="1" applyAlignment="1" applyProtection="1">
      <alignment horizontal="left" vertical="center" wrapText="1" indent="1"/>
    </xf>
    <xf numFmtId="49" fontId="30" fillId="0" borderId="0" xfId="0" applyNumberFormat="1" applyFont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horizontal="left" vertical="center" wrapText="1" indent="1"/>
    </xf>
    <xf numFmtId="164" fontId="30" fillId="0" borderId="0" xfId="1" applyNumberFormat="1" applyFont="1" applyFill="1" applyBorder="1" applyAlignment="1" applyProtection="1">
      <alignment horizontal="right" vertical="center" wrapText="1"/>
    </xf>
    <xf numFmtId="164" fontId="30" fillId="0" borderId="0" xfId="1" applyNumberFormat="1" applyFont="1" applyFill="1" applyBorder="1" applyAlignment="1" applyProtection="1">
      <alignment horizontal="center" vertical="center"/>
    </xf>
    <xf numFmtId="0" fontId="29" fillId="0" borderId="0" xfId="1" applyFont="1" applyFill="1" applyAlignment="1" applyProtection="1"/>
    <xf numFmtId="0" fontId="30" fillId="0" borderId="2" xfId="1" applyFont="1" applyFill="1" applyBorder="1" applyAlignment="1" applyProtection="1">
      <alignment vertical="center" wrapText="1"/>
    </xf>
    <xf numFmtId="164" fontId="30" fillId="0" borderId="2" xfId="1" applyNumberFormat="1" applyFont="1" applyFill="1" applyBorder="1" applyAlignment="1" applyProtection="1">
      <alignment horizontal="right" vertical="center" wrapText="1"/>
    </xf>
    <xf numFmtId="49" fontId="29" fillId="0" borderId="35" xfId="1" applyNumberFormat="1" applyFont="1" applyFill="1" applyBorder="1" applyAlignment="1" applyProtection="1">
      <alignment horizontal="center" vertical="center" wrapText="1"/>
    </xf>
    <xf numFmtId="0" fontId="29" fillId="0" borderId="35" xfId="1" applyFont="1" applyFill="1" applyBorder="1" applyAlignment="1" applyProtection="1">
      <alignment horizontal="left" vertical="center" wrapText="1" indent="1"/>
    </xf>
    <xf numFmtId="164" fontId="29" fillId="0" borderId="35" xfId="1" applyNumberFormat="1" applyFont="1" applyFill="1" applyBorder="1" applyAlignment="1" applyProtection="1">
      <alignment horizontal="right" vertical="center" wrapText="1"/>
      <protection locked="0"/>
    </xf>
    <xf numFmtId="0" fontId="29" fillId="0" borderId="17" xfId="1" applyFont="1" applyFill="1" applyBorder="1" applyAlignment="1" applyProtection="1">
      <alignment horizontal="left" vertical="center" wrapText="1" indent="1"/>
    </xf>
    <xf numFmtId="0" fontId="29" fillId="0" borderId="25" xfId="1" applyFont="1" applyFill="1" applyBorder="1" applyAlignment="1" applyProtection="1">
      <alignment horizontal="left" vertical="center" wrapText="1" indent="1"/>
    </xf>
    <xf numFmtId="0" fontId="29" fillId="0" borderId="17" xfId="1" applyFont="1" applyFill="1" applyBorder="1" applyAlignment="1" applyProtection="1">
      <alignment horizontal="left" indent="6"/>
    </xf>
    <xf numFmtId="0" fontId="29" fillId="0" borderId="17" xfId="1" applyFont="1" applyFill="1" applyBorder="1" applyAlignment="1" applyProtection="1">
      <alignment horizontal="left" vertical="center" wrapText="1" indent="6"/>
    </xf>
    <xf numFmtId="0" fontId="29" fillId="0" borderId="39" xfId="1" applyFont="1" applyFill="1" applyBorder="1" applyAlignment="1" applyProtection="1">
      <alignment horizontal="left" vertical="center" wrapText="1" indent="6"/>
    </xf>
    <xf numFmtId="49" fontId="29" fillId="0" borderId="29" xfId="1" applyNumberFormat="1" applyFont="1" applyFill="1" applyBorder="1" applyAlignment="1" applyProtection="1">
      <alignment horizontal="center" vertical="center" wrapText="1"/>
    </xf>
    <xf numFmtId="0" fontId="29" fillId="0" borderId="29" xfId="1" applyFont="1" applyFill="1" applyBorder="1" applyAlignment="1" applyProtection="1">
      <alignment horizontal="left" vertical="center" wrapText="1" indent="6"/>
    </xf>
    <xf numFmtId="164" fontId="29" fillId="0" borderId="29" xfId="1" applyNumberFormat="1" applyFont="1" applyFill="1" applyBorder="1" applyAlignment="1" applyProtection="1">
      <alignment horizontal="right" vertical="center" wrapText="1"/>
      <protection locked="0"/>
    </xf>
    <xf numFmtId="0" fontId="30" fillId="0" borderId="11" xfId="1" applyFont="1" applyFill="1" applyBorder="1" applyAlignment="1" applyProtection="1">
      <alignment vertical="center" wrapText="1"/>
    </xf>
    <xf numFmtId="0" fontId="29" fillId="0" borderId="39" xfId="1" applyFont="1" applyFill="1" applyBorder="1" applyAlignment="1" applyProtection="1">
      <alignment horizontal="left" vertical="center" wrapText="1" indent="1"/>
    </xf>
    <xf numFmtId="0" fontId="29" fillId="0" borderId="12" xfId="1" applyFont="1" applyFill="1" applyBorder="1" applyAlignment="1" applyProtection="1">
      <alignment horizontal="left" vertical="center" wrapText="1" indent="6"/>
    </xf>
    <xf numFmtId="0" fontId="29" fillId="0" borderId="12" xfId="1" applyFont="1" applyFill="1" applyBorder="1" applyAlignment="1" applyProtection="1">
      <alignment horizontal="left" vertical="center" wrapText="1" indent="1"/>
    </xf>
    <xf numFmtId="164" fontId="30" fillId="0" borderId="11" xfId="0" applyNumberFormat="1" applyFont="1" applyBorder="1" applyAlignment="1" applyProtection="1">
      <alignment horizontal="right" vertical="center" wrapText="1"/>
    </xf>
    <xf numFmtId="164" fontId="30" fillId="0" borderId="11" xfId="0" quotePrefix="1" applyNumberFormat="1" applyFont="1" applyBorder="1" applyAlignment="1" applyProtection="1">
      <alignment horizontal="right" vertical="center" wrapText="1"/>
    </xf>
    <xf numFmtId="164" fontId="30" fillId="0" borderId="0" xfId="0" quotePrefix="1" applyNumberFormat="1" applyFont="1" applyBorder="1" applyAlignment="1" applyProtection="1">
      <alignment horizontal="right" vertical="center" wrapText="1"/>
    </xf>
    <xf numFmtId="0" fontId="30" fillId="0" borderId="11" xfId="1" applyFont="1" applyFill="1" applyBorder="1" applyAlignment="1" applyProtection="1">
      <alignment horizontal="right"/>
    </xf>
    <xf numFmtId="49" fontId="30" fillId="0" borderId="0" xfId="1" applyNumberFormat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horizontal="center"/>
    </xf>
    <xf numFmtId="0" fontId="30" fillId="0" borderId="0" xfId="1" applyFont="1" applyFill="1" applyAlignment="1" applyProtection="1">
      <alignment horizontal="right"/>
    </xf>
    <xf numFmtId="164" fontId="30" fillId="0" borderId="11" xfId="1" applyNumberFormat="1" applyFont="1" applyFill="1" applyBorder="1" applyAlignment="1" applyProtection="1">
      <alignment horizontal="right" vertical="center" wrapText="1" indent="1"/>
    </xf>
    <xf numFmtId="49" fontId="29" fillId="0" borderId="0" xfId="1" applyNumberFormat="1" applyFont="1" applyFill="1" applyAlignment="1" applyProtection="1">
      <alignment horizontal="center" vertical="center"/>
    </xf>
    <xf numFmtId="49" fontId="30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right" vertical="center" indent="1"/>
    </xf>
    <xf numFmtId="16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49" fontId="30" fillId="0" borderId="0" xfId="0" applyNumberFormat="1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30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1" xfId="0" applyFont="1" applyFill="1" applyBorder="1" applyAlignment="1">
      <alignment vertical="center"/>
    </xf>
    <xf numFmtId="0" fontId="23" fillId="0" borderId="0" xfId="0" applyFont="1" applyFill="1" applyBorder="1" applyAlignment="1" applyProtection="1">
      <alignment horizontal="right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9" fontId="30" fillId="0" borderId="39" xfId="0" applyNumberFormat="1" applyFont="1" applyFill="1" applyBorder="1" applyAlignment="1" applyProtection="1">
      <alignment horizontal="center" vertical="center" wrapText="1"/>
    </xf>
    <xf numFmtId="0" fontId="1" fillId="0" borderId="39" xfId="0" applyFont="1" applyFill="1" applyBorder="1" applyAlignment="1" applyProtection="1">
      <alignment horizontal="center" vertical="center" wrapText="1"/>
    </xf>
    <xf numFmtId="164" fontId="1" fillId="0" borderId="39" xfId="0" applyNumberFormat="1" applyFont="1" applyFill="1" applyBorder="1" applyAlignment="1" applyProtection="1">
      <alignment horizontal="right" vertical="center" wrapText="1" indent="1"/>
    </xf>
    <xf numFmtId="0" fontId="33" fillId="0" borderId="11" xfId="1" applyFont="1" applyFill="1" applyBorder="1" applyAlignment="1" applyProtection="1">
      <alignment horizontal="left" vertical="center" wrapText="1" indent="1"/>
    </xf>
    <xf numFmtId="164" fontId="33" fillId="0" borderId="11" xfId="1" applyNumberFormat="1" applyFont="1" applyFill="1" applyBorder="1" applyAlignment="1" applyProtection="1">
      <alignment horizontal="right" vertical="center" wrapText="1" indent="1"/>
    </xf>
    <xf numFmtId="0" fontId="29" fillId="0" borderId="12" xfId="0" applyFont="1" applyBorder="1" applyAlignment="1" applyProtection="1">
      <alignment horizontal="left" wrapText="1" indent="1"/>
    </xf>
    <xf numFmtId="164" fontId="3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12" xfId="0" applyFont="1" applyFill="1" applyBorder="1" applyAlignment="1">
      <alignment vertical="center" wrapText="1"/>
    </xf>
    <xf numFmtId="0" fontId="35" fillId="0" borderId="0" xfId="0" applyFont="1" applyFill="1" applyAlignment="1">
      <alignment vertical="center" wrapText="1"/>
    </xf>
    <xf numFmtId="0" fontId="29" fillId="0" borderId="17" xfId="0" applyFont="1" applyBorder="1" applyAlignment="1" applyProtection="1">
      <alignment horizontal="left" wrapText="1" indent="1"/>
    </xf>
    <xf numFmtId="164" fontId="34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7" xfId="0" applyFont="1" applyFill="1" applyBorder="1" applyAlignment="1">
      <alignment vertical="center" wrapText="1"/>
    </xf>
    <xf numFmtId="0" fontId="25" fillId="0" borderId="0" xfId="0" applyFont="1" applyFill="1" applyAlignment="1">
      <alignment vertical="center" wrapText="1"/>
    </xf>
    <xf numFmtId="164" fontId="36" fillId="2" borderId="17" xfId="1" applyNumberFormat="1" applyFont="1" applyFill="1" applyBorder="1" applyAlignment="1" applyProtection="1">
      <alignment horizontal="right" vertical="center" wrapText="1" indent="1"/>
    </xf>
    <xf numFmtId="0" fontId="29" fillId="0" borderId="39" xfId="0" applyFont="1" applyBorder="1" applyAlignment="1" applyProtection="1">
      <alignment horizontal="left" wrapText="1" indent="1"/>
    </xf>
    <xf numFmtId="164" fontId="34" fillId="0" borderId="39" xfId="1" applyNumberFormat="1" applyFont="1" applyFill="1" applyBorder="1" applyAlignment="1" applyProtection="1">
      <alignment horizontal="right" vertical="center" wrapText="1" indent="1"/>
    </xf>
    <xf numFmtId="0" fontId="35" fillId="0" borderId="39" xfId="0" applyFont="1" applyFill="1" applyBorder="1" applyAlignment="1">
      <alignment vertical="center" wrapText="1"/>
    </xf>
    <xf numFmtId="3" fontId="2" fillId="0" borderId="11" xfId="0" applyNumberFormat="1" applyFont="1" applyFill="1" applyBorder="1" applyAlignment="1">
      <alignment vertical="center" wrapText="1"/>
    </xf>
    <xf numFmtId="0" fontId="35" fillId="0" borderId="17" xfId="0" applyFont="1" applyFill="1" applyBorder="1" applyAlignment="1">
      <alignment vertical="center" wrapText="1"/>
    </xf>
    <xf numFmtId="3" fontId="21" fillId="0" borderId="17" xfId="0" applyNumberFormat="1" applyFont="1" applyFill="1" applyBorder="1" applyAlignment="1">
      <alignment vertical="center" wrapText="1"/>
    </xf>
    <xf numFmtId="164" fontId="34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39" xfId="0" applyFont="1" applyFill="1" applyBorder="1" applyAlignment="1">
      <alignment vertical="center" wrapText="1"/>
    </xf>
    <xf numFmtId="0" fontId="25" fillId="0" borderId="11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vertical="center" wrapText="1"/>
    </xf>
    <xf numFmtId="164" fontId="18" fillId="0" borderId="11" xfId="1" applyNumberFormat="1" applyFont="1" applyFill="1" applyBorder="1" applyAlignment="1" applyProtection="1">
      <alignment horizontal="right" vertical="center" wrapText="1" indent="1"/>
    </xf>
    <xf numFmtId="164" fontId="34" fillId="0" borderId="12" xfId="1" applyNumberFormat="1" applyFont="1" applyFill="1" applyBorder="1" applyAlignment="1" applyProtection="1">
      <alignment horizontal="right" vertical="center" wrapText="1" indent="1"/>
    </xf>
    <xf numFmtId="164" fontId="2" fillId="0" borderId="11" xfId="0" applyNumberFormat="1" applyFont="1" applyFill="1" applyBorder="1" applyAlignment="1">
      <alignment vertical="center" wrapText="1"/>
    </xf>
    <xf numFmtId="164" fontId="25" fillId="0" borderId="17" xfId="0" applyNumberFormat="1" applyFont="1" applyFill="1" applyBorder="1" applyAlignment="1">
      <alignment vertical="center" wrapText="1"/>
    </xf>
    <xf numFmtId="164" fontId="1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9" xfId="0" applyNumberFormat="1" applyFont="1" applyFill="1" applyBorder="1" applyAlignment="1">
      <alignment vertical="center" wrapText="1"/>
    </xf>
    <xf numFmtId="166" fontId="25" fillId="0" borderId="39" xfId="0" applyNumberFormat="1" applyFont="1" applyFill="1" applyBorder="1" applyAlignment="1">
      <alignment vertical="center" wrapText="1"/>
    </xf>
    <xf numFmtId="164" fontId="1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6" xfId="0" applyFont="1" applyFill="1" applyBorder="1" applyAlignment="1">
      <alignment vertical="center" wrapText="1"/>
    </xf>
    <xf numFmtId="3" fontId="25" fillId="0" borderId="17" xfId="0" applyNumberFormat="1" applyFont="1" applyFill="1" applyBorder="1" applyAlignment="1">
      <alignment vertical="center" wrapText="1"/>
    </xf>
    <xf numFmtId="49" fontId="30" fillId="0" borderId="11" xfId="0" applyNumberFormat="1" applyFont="1" applyBorder="1" applyAlignment="1" applyProtection="1">
      <alignment horizontal="center" wrapText="1"/>
    </xf>
    <xf numFmtId="0" fontId="29" fillId="0" borderId="39" xfId="0" applyFont="1" applyBorder="1" applyAlignment="1" applyProtection="1">
      <alignment wrapText="1"/>
    </xf>
    <xf numFmtId="164" fontId="25" fillId="0" borderId="12" xfId="0" applyNumberFormat="1" applyFont="1" applyFill="1" applyBorder="1" applyAlignment="1">
      <alignment vertical="center" wrapText="1"/>
    </xf>
    <xf numFmtId="3" fontId="25" fillId="0" borderId="12" xfId="0" applyNumberFormat="1" applyFont="1" applyFill="1" applyBorder="1" applyAlignment="1">
      <alignment vertical="center" wrapText="1"/>
    </xf>
    <xf numFmtId="0" fontId="35" fillId="0" borderId="11" xfId="0" applyFont="1" applyFill="1" applyBorder="1" applyAlignment="1">
      <alignment vertical="center" wrapText="1"/>
    </xf>
    <xf numFmtId="0" fontId="29" fillId="0" borderId="25" xfId="0" applyFont="1" applyBorder="1" applyAlignment="1" applyProtection="1">
      <alignment horizontal="left" wrapText="1" indent="1"/>
    </xf>
    <xf numFmtId="164" fontId="2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39" xfId="0" applyNumberFormat="1" applyFont="1" applyFill="1" applyBorder="1" applyAlignment="1">
      <alignment vertical="center" wrapText="1"/>
    </xf>
    <xf numFmtId="49" fontId="29" fillId="0" borderId="12" xfId="0" applyNumberFormat="1" applyFont="1" applyBorder="1" applyAlignment="1" applyProtection="1">
      <alignment horizontal="center" wrapText="1"/>
    </xf>
    <xf numFmtId="49" fontId="29" fillId="0" borderId="17" xfId="0" applyNumberFormat="1" applyFont="1" applyBorder="1" applyAlignment="1" applyProtection="1">
      <alignment horizontal="center" wrapText="1"/>
    </xf>
    <xf numFmtId="49" fontId="29" fillId="0" borderId="39" xfId="0" applyNumberFormat="1" applyFont="1" applyBorder="1" applyAlignment="1" applyProtection="1">
      <alignment horizontal="center" wrapText="1"/>
    </xf>
    <xf numFmtId="164" fontId="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Border="1" applyAlignment="1" applyProtection="1">
      <alignment wrapText="1"/>
    </xf>
    <xf numFmtId="164" fontId="1" fillId="0" borderId="11" xfId="1" applyNumberFormat="1" applyFont="1" applyFill="1" applyBorder="1" applyAlignment="1" applyProtection="1">
      <alignment vertical="center" wrapText="1"/>
    </xf>
    <xf numFmtId="49" fontId="30" fillId="0" borderId="9" xfId="0" applyNumberFormat="1" applyFont="1" applyBorder="1" applyAlignment="1" applyProtection="1">
      <alignment horizontal="center" wrapText="1"/>
    </xf>
    <xf numFmtId="0" fontId="30" fillId="0" borderId="9" xfId="0" applyFont="1" applyBorder="1" applyAlignment="1" applyProtection="1">
      <alignment wrapText="1"/>
    </xf>
    <xf numFmtId="49" fontId="2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Border="1" applyAlignment="1" applyProtection="1">
      <alignment horizontal="right" vertical="center" wrapText="1" indent="1"/>
    </xf>
    <xf numFmtId="164" fontId="1" fillId="0" borderId="11" xfId="0" applyNumberFormat="1" applyFont="1" applyFill="1" applyBorder="1" applyAlignment="1" applyProtection="1">
      <alignment horizontal="center" vertical="center" wrapText="1"/>
    </xf>
    <xf numFmtId="0" fontId="33" fillId="0" borderId="2" xfId="1" applyFont="1" applyFill="1" applyBorder="1" applyAlignment="1" applyProtection="1">
      <alignment vertical="center" wrapText="1"/>
    </xf>
    <xf numFmtId="0" fontId="34" fillId="0" borderId="35" xfId="1" applyFont="1" applyFill="1" applyBorder="1" applyAlignment="1" applyProtection="1">
      <alignment horizontal="left" vertical="center" wrapText="1" indent="1"/>
    </xf>
    <xf numFmtId="3" fontId="21" fillId="0" borderId="12" xfId="0" applyNumberFormat="1" applyFont="1" applyFill="1" applyBorder="1" applyAlignment="1">
      <alignment vertical="center" wrapText="1"/>
    </xf>
    <xf numFmtId="0" fontId="34" fillId="0" borderId="17" xfId="1" applyFont="1" applyFill="1" applyBorder="1" applyAlignment="1" applyProtection="1">
      <alignment horizontal="left" vertical="center" wrapText="1" indent="1"/>
    </xf>
    <xf numFmtId="0" fontId="21" fillId="0" borderId="17" xfId="0" applyFont="1" applyFill="1" applyBorder="1" applyAlignment="1">
      <alignment vertical="center" wrapText="1"/>
    </xf>
    <xf numFmtId="0" fontId="34" fillId="0" borderId="25" xfId="1" applyFont="1" applyFill="1" applyBorder="1" applyAlignment="1" applyProtection="1">
      <alignment horizontal="left" vertical="center" wrapText="1" indent="1"/>
    </xf>
    <xf numFmtId="0" fontId="34" fillId="0" borderId="17" xfId="1" applyFont="1" applyFill="1" applyBorder="1" applyAlignment="1" applyProtection="1">
      <alignment horizontal="left" indent="4"/>
    </xf>
    <xf numFmtId="0" fontId="34" fillId="0" borderId="17" xfId="1" applyFont="1" applyFill="1" applyBorder="1" applyAlignment="1" applyProtection="1">
      <alignment horizontal="left" vertical="center" wrapText="1" indent="4"/>
    </xf>
    <xf numFmtId="0" fontId="34" fillId="0" borderId="39" xfId="1" applyFont="1" applyFill="1" applyBorder="1" applyAlignment="1" applyProtection="1">
      <alignment horizontal="left" vertical="center" wrapText="1" indent="4"/>
    </xf>
    <xf numFmtId="0" fontId="34" fillId="0" borderId="29" xfId="1" applyFont="1" applyFill="1" applyBorder="1" applyAlignment="1" applyProtection="1">
      <alignment horizontal="left" vertical="center" wrapText="1" indent="4"/>
    </xf>
    <xf numFmtId="164" fontId="34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39" xfId="0" applyFont="1" applyFill="1" applyBorder="1" applyAlignment="1">
      <alignment vertical="center" wrapText="1"/>
    </xf>
    <xf numFmtId="0" fontId="33" fillId="0" borderId="11" xfId="1" applyFont="1" applyFill="1" applyBorder="1" applyAlignment="1" applyProtection="1">
      <alignment vertical="center" wrapText="1"/>
    </xf>
    <xf numFmtId="0" fontId="21" fillId="0" borderId="11" xfId="0" applyFont="1" applyFill="1" applyBorder="1" applyAlignment="1">
      <alignment vertical="center" wrapText="1"/>
    </xf>
    <xf numFmtId="0" fontId="21" fillId="0" borderId="12" xfId="0" applyFont="1" applyFill="1" applyBorder="1" applyAlignment="1">
      <alignment vertical="center" wrapText="1"/>
    </xf>
    <xf numFmtId="0" fontId="34" fillId="0" borderId="39" xfId="1" applyFont="1" applyFill="1" applyBorder="1" applyAlignment="1" applyProtection="1">
      <alignment horizontal="left" vertical="center" wrapText="1" indent="1"/>
    </xf>
    <xf numFmtId="0" fontId="34" fillId="0" borderId="12" xfId="1" applyFont="1" applyFill="1" applyBorder="1" applyAlignment="1" applyProtection="1">
      <alignment horizontal="left" vertical="center" wrapText="1" indent="4"/>
    </xf>
    <xf numFmtId="166" fontId="21" fillId="0" borderId="17" xfId="0" applyNumberFormat="1" applyFont="1" applyFill="1" applyBorder="1" applyAlignment="1">
      <alignment vertical="center" wrapText="1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34" fillId="0" borderId="12" xfId="1" applyFont="1" applyFill="1" applyBorder="1" applyAlignment="1" applyProtection="1">
      <alignment horizontal="left" vertical="center" wrapText="1" indent="1"/>
    </xf>
    <xf numFmtId="16" fontId="21" fillId="0" borderId="0" xfId="0" applyNumberFormat="1" applyFont="1" applyFill="1" applyAlignment="1">
      <alignment vertical="center" wrapText="1"/>
    </xf>
    <xf numFmtId="164" fontId="30" fillId="0" borderId="11" xfId="0" applyNumberFormat="1" applyFont="1" applyBorder="1" applyAlignment="1" applyProtection="1">
      <alignment horizontal="right" vertical="center" wrapText="1" indent="1"/>
    </xf>
    <xf numFmtId="164" fontId="30" fillId="0" borderId="11" xfId="0" quotePrefix="1" applyNumberFormat="1" applyFont="1" applyBorder="1" applyAlignment="1" applyProtection="1">
      <alignment horizontal="right" vertical="center" wrapText="1" indent="1"/>
    </xf>
    <xf numFmtId="49" fontId="29" fillId="0" borderId="6" xfId="0" applyNumberFormat="1" applyFont="1" applyFill="1" applyBorder="1" applyAlignment="1" applyProtection="1">
      <alignment horizontal="center" vertical="center" wrapText="1"/>
    </xf>
    <xf numFmtId="0" fontId="21" fillId="0" borderId="6" xfId="0" applyFont="1" applyFill="1" applyBorder="1" applyAlignment="1" applyProtection="1">
      <alignment vertical="center" wrapText="1"/>
    </xf>
    <xf numFmtId="0" fontId="21" fillId="0" borderId="6" xfId="0" applyFont="1" applyFill="1" applyBorder="1" applyAlignment="1" applyProtection="1">
      <alignment horizontal="right" vertical="center" wrapText="1" indent="1"/>
    </xf>
    <xf numFmtId="0" fontId="21" fillId="0" borderId="6" xfId="0" applyFont="1" applyFill="1" applyBorder="1" applyAlignment="1">
      <alignment vertical="center" wrapText="1"/>
    </xf>
    <xf numFmtId="49" fontId="30" fillId="0" borderId="11" xfId="0" applyNumberFormat="1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 wrapText="1"/>
    </xf>
    <xf numFmtId="3" fontId="1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1" xfId="0" applyFont="1" applyFill="1" applyBorder="1" applyAlignment="1">
      <alignment vertical="center" wrapText="1"/>
    </xf>
    <xf numFmtId="49" fontId="29" fillId="0" borderId="0" xfId="0" applyNumberFormat="1" applyFont="1" applyFill="1" applyAlignment="1" applyProtection="1">
      <alignment horizontal="center" vertical="center" wrapText="1"/>
    </xf>
    <xf numFmtId="0" fontId="21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  <xf numFmtId="0" fontId="7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164" fontId="26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37" fillId="0" borderId="0" xfId="1" applyFont="1" applyFill="1" applyProtection="1"/>
    <xf numFmtId="0" fontId="30" fillId="0" borderId="0" xfId="1" applyFont="1" applyFill="1" applyProtection="1"/>
    <xf numFmtId="49" fontId="30" fillId="0" borderId="40" xfId="0" applyNumberFormat="1" applyFont="1" applyBorder="1" applyAlignment="1" applyProtection="1">
      <alignment horizontal="center" vertical="center" wrapText="1"/>
    </xf>
    <xf numFmtId="0" fontId="30" fillId="0" borderId="41" xfId="0" applyFont="1" applyBorder="1" applyAlignment="1" applyProtection="1">
      <alignment horizontal="left" vertical="center" wrapText="1" indent="1"/>
    </xf>
    <xf numFmtId="164" fontId="30" fillId="0" borderId="7" xfId="0" quotePrefix="1" applyNumberFormat="1" applyFont="1" applyBorder="1" applyAlignment="1" applyProtection="1">
      <alignment horizontal="right" vertical="center" wrapText="1"/>
    </xf>
    <xf numFmtId="164" fontId="30" fillId="0" borderId="10" xfId="0" quotePrefix="1" applyNumberFormat="1" applyFont="1" applyBorder="1" applyAlignment="1" applyProtection="1">
      <alignment horizontal="right" vertical="center" wrapText="1"/>
    </xf>
    <xf numFmtId="0" fontId="38" fillId="0" borderId="0" xfId="0" applyFont="1" applyFill="1" applyBorder="1" applyAlignment="1" applyProtection="1">
      <alignment horizontal="right" vertical="center"/>
    </xf>
    <xf numFmtId="0" fontId="2" fillId="0" borderId="11" xfId="1" applyFont="1" applyFill="1" applyBorder="1" applyAlignment="1" applyProtection="1">
      <alignment horizontal="center" vertical="center"/>
    </xf>
    <xf numFmtId="0" fontId="25" fillId="0" borderId="0" xfId="1" applyFont="1" applyFill="1" applyProtection="1"/>
    <xf numFmtId="164" fontId="25" fillId="0" borderId="11" xfId="1" applyNumberFormat="1" applyFont="1" applyFill="1" applyBorder="1" applyProtection="1"/>
    <xf numFmtId="164" fontId="2" fillId="0" borderId="11" xfId="1" applyNumberFormat="1" applyFont="1" applyFill="1" applyBorder="1" applyAlignment="1" applyProtection="1">
      <alignment vertical="center"/>
    </xf>
    <xf numFmtId="164" fontId="2" fillId="0" borderId="0" xfId="1" applyNumberFormat="1" applyFont="1" applyFill="1" applyBorder="1" applyAlignment="1" applyProtection="1">
      <alignment horizontal="right" vertical="center" wrapText="1"/>
    </xf>
    <xf numFmtId="0" fontId="38" fillId="0" borderId="0" xfId="0" applyFont="1" applyFill="1" applyBorder="1" applyAlignment="1" applyProtection="1">
      <alignment horizontal="right"/>
    </xf>
    <xf numFmtId="166" fontId="21" fillId="0" borderId="12" xfId="1" applyNumberFormat="1" applyFill="1" applyBorder="1" applyProtection="1"/>
    <xf numFmtId="164" fontId="21" fillId="0" borderId="17" xfId="1" applyNumberFormat="1" applyFill="1" applyBorder="1" applyProtection="1"/>
    <xf numFmtId="166" fontId="21" fillId="0" borderId="17" xfId="1" applyNumberFormat="1" applyFill="1" applyBorder="1" applyProtection="1"/>
    <xf numFmtId="166" fontId="21" fillId="0" borderId="39" xfId="1" applyNumberFormat="1" applyFill="1" applyBorder="1" applyProtection="1"/>
    <xf numFmtId="3" fontId="21" fillId="0" borderId="12" xfId="1" applyNumberFormat="1" applyFill="1" applyBorder="1" applyAlignment="1" applyProtection="1">
      <alignment vertical="center"/>
    </xf>
    <xf numFmtId="0" fontId="2" fillId="0" borderId="11" xfId="1" applyFont="1" applyFill="1" applyBorder="1" applyProtection="1"/>
    <xf numFmtId="0" fontId="38" fillId="0" borderId="1" xfId="0" applyFont="1" applyFill="1" applyBorder="1" applyAlignment="1" applyProtection="1">
      <alignment horizontal="right" vertical="center"/>
    </xf>
    <xf numFmtId="0" fontId="30" fillId="0" borderId="11" xfId="1" applyFont="1" applyFill="1" applyBorder="1" applyAlignment="1" applyProtection="1">
      <alignment horizontal="left" vertical="center" wrapText="1"/>
    </xf>
    <xf numFmtId="0" fontId="29" fillId="0" borderId="12" xfId="0" applyFont="1" applyBorder="1" applyAlignment="1" applyProtection="1">
      <alignment horizontal="left" vertical="center" wrapText="1"/>
    </xf>
    <xf numFmtId="0" fontId="29" fillId="0" borderId="17" xfId="0" applyFont="1" applyBorder="1" applyAlignment="1" applyProtection="1">
      <alignment horizontal="left" vertical="center" wrapText="1"/>
    </xf>
    <xf numFmtId="0" fontId="29" fillId="0" borderId="39" xfId="0" applyFont="1" applyBorder="1" applyAlignment="1" applyProtection="1">
      <alignment horizontal="left" vertical="center" wrapText="1"/>
    </xf>
    <xf numFmtId="0" fontId="30" fillId="0" borderId="11" xfId="0" applyFont="1" applyBorder="1" applyAlignment="1" applyProtection="1">
      <alignment horizontal="left" vertical="center" wrapText="1"/>
    </xf>
    <xf numFmtId="0" fontId="29" fillId="0" borderId="9" xfId="0" applyFont="1" applyBorder="1" applyAlignment="1" applyProtection="1">
      <alignment horizontal="left" vertical="center" wrapText="1"/>
    </xf>
    <xf numFmtId="0" fontId="30" fillId="0" borderId="9" xfId="0" applyFont="1" applyBorder="1" applyAlignment="1" applyProtection="1">
      <alignment horizontal="left" vertical="center" wrapText="1"/>
    </xf>
    <xf numFmtId="0" fontId="30" fillId="0" borderId="0" xfId="0" applyFont="1" applyBorder="1" applyAlignment="1" applyProtection="1">
      <alignment horizontal="left" vertical="center" wrapText="1"/>
    </xf>
    <xf numFmtId="0" fontId="29" fillId="0" borderId="35" xfId="1" applyFont="1" applyFill="1" applyBorder="1" applyAlignment="1" applyProtection="1">
      <alignment horizontal="left" vertical="center" wrapText="1"/>
    </xf>
    <xf numFmtId="0" fontId="29" fillId="0" borderId="17" xfId="1" applyFont="1" applyFill="1" applyBorder="1" applyAlignment="1" applyProtection="1">
      <alignment horizontal="left" vertical="center" wrapText="1"/>
    </xf>
    <xf numFmtId="0" fontId="29" fillId="0" borderId="25" xfId="1" applyFont="1" applyFill="1" applyBorder="1" applyAlignment="1" applyProtection="1">
      <alignment horizontal="left" vertical="center" wrapText="1"/>
    </xf>
    <xf numFmtId="0" fontId="29" fillId="0" borderId="17" xfId="1" applyFont="1" applyFill="1" applyBorder="1" applyAlignment="1" applyProtection="1">
      <alignment horizontal="left" wrapText="1"/>
    </xf>
    <xf numFmtId="0" fontId="29" fillId="0" borderId="39" xfId="1" applyFont="1" applyFill="1" applyBorder="1" applyAlignment="1" applyProtection="1">
      <alignment horizontal="left" vertical="center" wrapText="1"/>
    </xf>
    <xf numFmtId="0" fontId="29" fillId="0" borderId="29" xfId="1" applyFont="1" applyFill="1" applyBorder="1" applyAlignment="1" applyProtection="1">
      <alignment horizontal="left" vertical="center" wrapText="1"/>
    </xf>
    <xf numFmtId="0" fontId="29" fillId="0" borderId="12" xfId="1" applyFont="1" applyFill="1" applyBorder="1" applyAlignment="1" applyProtection="1">
      <alignment horizontal="left" vertical="center" wrapText="1"/>
    </xf>
    <xf numFmtId="0" fontId="30" fillId="0" borderId="0" xfId="1" applyFont="1" applyFill="1" applyAlignment="1" applyProtection="1">
      <alignment horizontal="center" wrapText="1"/>
    </xf>
    <xf numFmtId="164" fontId="13" fillId="0" borderId="1" xfId="0" applyNumberFormat="1" applyFont="1" applyFill="1" applyBorder="1" applyAlignment="1" applyProtection="1">
      <alignment horizontal="left" vertical="center" wrapText="1"/>
    </xf>
    <xf numFmtId="164" fontId="15" fillId="0" borderId="2" xfId="0" applyNumberFormat="1" applyFont="1" applyFill="1" applyBorder="1" applyAlignment="1" applyProtection="1">
      <alignment horizontal="center" vertical="center" wrapText="1"/>
    </xf>
    <xf numFmtId="164" fontId="15" fillId="0" borderId="9" xfId="0" applyNumberFormat="1" applyFont="1" applyFill="1" applyBorder="1" applyAlignment="1" applyProtection="1">
      <alignment horizontal="center" vertical="center" wrapText="1"/>
    </xf>
    <xf numFmtId="164" fontId="15" fillId="0" borderId="7" xfId="0" applyNumberFormat="1" applyFont="1" applyFill="1" applyBorder="1" applyAlignment="1" applyProtection="1">
      <alignment horizontal="center" vertical="center" wrapText="1"/>
    </xf>
    <xf numFmtId="164" fontId="15" fillId="0" borderId="6" xfId="0" applyNumberFormat="1" applyFont="1" applyFill="1" applyBorder="1" applyAlignment="1" applyProtection="1">
      <alignment horizontal="center" vertical="center" wrapText="1"/>
    </xf>
    <xf numFmtId="164" fontId="9" fillId="0" borderId="30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right" vertical="center" wrapText="1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left" vertical="center" wrapText="1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164" fontId="18" fillId="0" borderId="35" xfId="0" applyNumberFormat="1" applyFont="1" applyFill="1" applyBorder="1" applyAlignment="1" applyProtection="1">
      <alignment horizontal="center" vertical="center" wrapText="1"/>
    </xf>
    <xf numFmtId="164" fontId="18" fillId="0" borderId="29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19" fillId="0" borderId="6" xfId="0" applyFont="1" applyBorder="1" applyAlignment="1">
      <alignment vertical="center" wrapText="1"/>
    </xf>
    <xf numFmtId="0" fontId="2" fillId="0" borderId="0" xfId="1" applyFont="1" applyFill="1" applyAlignment="1" applyProtection="1">
      <alignment horizontal="center"/>
    </xf>
    <xf numFmtId="164" fontId="22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2" fillId="0" borderId="1" xfId="1" applyNumberFormat="1" applyFont="1" applyFill="1" applyBorder="1" applyAlignment="1" applyProtection="1">
      <alignment horizontal="left"/>
    </xf>
    <xf numFmtId="0" fontId="2" fillId="0" borderId="11" xfId="1" applyFont="1" applyFill="1" applyBorder="1" applyAlignment="1" applyProtection="1">
      <alignment horizontal="left"/>
    </xf>
    <xf numFmtId="0" fontId="30" fillId="0" borderId="7" xfId="1" applyFont="1" applyFill="1" applyBorder="1" applyAlignment="1" applyProtection="1">
      <alignment horizontal="left"/>
    </xf>
    <xf numFmtId="0" fontId="30" fillId="0" borderId="6" xfId="1" applyFont="1" applyFill="1" applyBorder="1" applyAlignment="1" applyProtection="1">
      <alignment horizontal="left"/>
    </xf>
    <xf numFmtId="0" fontId="30" fillId="0" borderId="0" xfId="1" applyFont="1" applyFill="1" applyAlignment="1" applyProtection="1">
      <alignment horizontal="center"/>
    </xf>
    <xf numFmtId="164" fontId="31" fillId="0" borderId="1" xfId="1" applyNumberFormat="1" applyFont="1" applyFill="1" applyBorder="1" applyAlignment="1" applyProtection="1">
      <alignment horizontal="left" vertical="center"/>
    </xf>
    <xf numFmtId="0" fontId="13" fillId="0" borderId="0" xfId="1" applyFont="1" applyFill="1" applyAlignment="1" applyProtection="1">
      <alignment horizontal="center" vertical="center"/>
    </xf>
    <xf numFmtId="49" fontId="30" fillId="0" borderId="0" xfId="1" applyNumberFormat="1" applyFont="1" applyFill="1" applyAlignment="1" applyProtection="1">
      <alignment horizontal="left" vertical="center" wrapText="1"/>
    </xf>
    <xf numFmtId="164" fontId="30" fillId="0" borderId="0" xfId="1" applyNumberFormat="1" applyFont="1" applyFill="1" applyBorder="1" applyAlignment="1" applyProtection="1">
      <alignment horizontal="center" vertical="center"/>
    </xf>
    <xf numFmtId="164" fontId="31" fillId="0" borderId="1" xfId="1" applyNumberFormat="1" applyFont="1" applyFill="1" applyBorder="1" applyAlignment="1" applyProtection="1">
      <alignment horizontal="left"/>
    </xf>
    <xf numFmtId="0" fontId="30" fillId="0" borderId="11" xfId="1" applyFont="1" applyFill="1" applyBorder="1" applyAlignment="1" applyProtection="1">
      <alignment horizontal="left"/>
    </xf>
    <xf numFmtId="164" fontId="1" fillId="0" borderId="0" xfId="1" applyNumberFormat="1" applyFont="1" applyFill="1" applyBorder="1" applyAlignment="1" applyProtection="1">
      <alignment horizontal="center" vertical="center"/>
    </xf>
    <xf numFmtId="164" fontId="22" fillId="0" borderId="0" xfId="1" applyNumberFormat="1" applyFont="1" applyFill="1" applyBorder="1" applyAlignment="1" applyProtection="1">
      <alignment horizontal="left" vertical="center"/>
    </xf>
  </cellXfs>
  <cellStyles count="2">
    <cellStyle name="Normál" xfId="0" builtinId="0"/>
    <cellStyle name="Normál_KVRENMUNKA" xfId="1" xr:uid="{13376A3C-5754-4012-8DC7-9129B176A1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375AB-F433-4AB2-B3C5-4753B137524C}">
  <dimension ref="A1:M28"/>
  <sheetViews>
    <sheetView view="pageBreakPreview" zoomScale="60" zoomScaleNormal="100" workbookViewId="0">
      <selection sqref="A1:XFD1"/>
    </sheetView>
  </sheetViews>
  <sheetFormatPr defaultRowHeight="15" x14ac:dyDescent="0.25"/>
  <cols>
    <col min="1" max="1" width="5.85546875" style="1" customWidth="1"/>
    <col min="2" max="2" width="47.28515625" style="7" customWidth="1"/>
    <col min="3" max="7" width="14" style="1" customWidth="1"/>
    <col min="8" max="8" width="47.28515625" style="1" customWidth="1"/>
    <col min="9" max="9" width="14" style="1" customWidth="1"/>
    <col min="10" max="10" width="14.140625" style="1" customWidth="1"/>
    <col min="11" max="11" width="16" style="1" customWidth="1"/>
    <col min="12" max="12" width="17.140625" style="1" customWidth="1"/>
    <col min="13" max="13" width="15.5703125" style="1" customWidth="1"/>
    <col min="14" max="256" width="9.140625" style="1"/>
    <col min="257" max="257" width="5.85546875" style="1" customWidth="1"/>
    <col min="258" max="258" width="47.28515625" style="1" customWidth="1"/>
    <col min="259" max="263" width="14" style="1" customWidth="1"/>
    <col min="264" max="264" width="47.28515625" style="1" customWidth="1"/>
    <col min="265" max="265" width="14" style="1" customWidth="1"/>
    <col min="266" max="266" width="14.140625" style="1" customWidth="1"/>
    <col min="267" max="267" width="13.5703125" style="1" customWidth="1"/>
    <col min="268" max="268" width="12" style="1" customWidth="1"/>
    <col min="269" max="269" width="13" style="1" customWidth="1"/>
    <col min="270" max="512" width="9.140625" style="1"/>
    <col min="513" max="513" width="5.85546875" style="1" customWidth="1"/>
    <col min="514" max="514" width="47.28515625" style="1" customWidth="1"/>
    <col min="515" max="519" width="14" style="1" customWidth="1"/>
    <col min="520" max="520" width="47.28515625" style="1" customWidth="1"/>
    <col min="521" max="521" width="14" style="1" customWidth="1"/>
    <col min="522" max="522" width="14.140625" style="1" customWidth="1"/>
    <col min="523" max="523" width="13.5703125" style="1" customWidth="1"/>
    <col min="524" max="524" width="12" style="1" customWidth="1"/>
    <col min="525" max="525" width="13" style="1" customWidth="1"/>
    <col min="526" max="768" width="9.140625" style="1"/>
    <col min="769" max="769" width="5.85546875" style="1" customWidth="1"/>
    <col min="770" max="770" width="47.28515625" style="1" customWidth="1"/>
    <col min="771" max="775" width="14" style="1" customWidth="1"/>
    <col min="776" max="776" width="47.28515625" style="1" customWidth="1"/>
    <col min="777" max="777" width="14" style="1" customWidth="1"/>
    <col min="778" max="778" width="14.140625" style="1" customWidth="1"/>
    <col min="779" max="779" width="13.5703125" style="1" customWidth="1"/>
    <col min="780" max="780" width="12" style="1" customWidth="1"/>
    <col min="781" max="781" width="13" style="1" customWidth="1"/>
    <col min="782" max="1024" width="9.140625" style="1"/>
    <col min="1025" max="1025" width="5.85546875" style="1" customWidth="1"/>
    <col min="1026" max="1026" width="47.28515625" style="1" customWidth="1"/>
    <col min="1027" max="1031" width="14" style="1" customWidth="1"/>
    <col min="1032" max="1032" width="47.28515625" style="1" customWidth="1"/>
    <col min="1033" max="1033" width="14" style="1" customWidth="1"/>
    <col min="1034" max="1034" width="14.140625" style="1" customWidth="1"/>
    <col min="1035" max="1035" width="13.5703125" style="1" customWidth="1"/>
    <col min="1036" max="1036" width="12" style="1" customWidth="1"/>
    <col min="1037" max="1037" width="13" style="1" customWidth="1"/>
    <col min="1038" max="1280" width="9.140625" style="1"/>
    <col min="1281" max="1281" width="5.85546875" style="1" customWidth="1"/>
    <col min="1282" max="1282" width="47.28515625" style="1" customWidth="1"/>
    <col min="1283" max="1287" width="14" style="1" customWidth="1"/>
    <col min="1288" max="1288" width="47.28515625" style="1" customWidth="1"/>
    <col min="1289" max="1289" width="14" style="1" customWidth="1"/>
    <col min="1290" max="1290" width="14.140625" style="1" customWidth="1"/>
    <col min="1291" max="1291" width="13.5703125" style="1" customWidth="1"/>
    <col min="1292" max="1292" width="12" style="1" customWidth="1"/>
    <col min="1293" max="1293" width="13" style="1" customWidth="1"/>
    <col min="1294" max="1536" width="9.140625" style="1"/>
    <col min="1537" max="1537" width="5.85546875" style="1" customWidth="1"/>
    <col min="1538" max="1538" width="47.28515625" style="1" customWidth="1"/>
    <col min="1539" max="1543" width="14" style="1" customWidth="1"/>
    <col min="1544" max="1544" width="47.28515625" style="1" customWidth="1"/>
    <col min="1545" max="1545" width="14" style="1" customWidth="1"/>
    <col min="1546" max="1546" width="14.140625" style="1" customWidth="1"/>
    <col min="1547" max="1547" width="13.5703125" style="1" customWidth="1"/>
    <col min="1548" max="1548" width="12" style="1" customWidth="1"/>
    <col min="1549" max="1549" width="13" style="1" customWidth="1"/>
    <col min="1550" max="1792" width="9.140625" style="1"/>
    <col min="1793" max="1793" width="5.85546875" style="1" customWidth="1"/>
    <col min="1794" max="1794" width="47.28515625" style="1" customWidth="1"/>
    <col min="1795" max="1799" width="14" style="1" customWidth="1"/>
    <col min="1800" max="1800" width="47.28515625" style="1" customWidth="1"/>
    <col min="1801" max="1801" width="14" style="1" customWidth="1"/>
    <col min="1802" max="1802" width="14.140625" style="1" customWidth="1"/>
    <col min="1803" max="1803" width="13.5703125" style="1" customWidth="1"/>
    <col min="1804" max="1804" width="12" style="1" customWidth="1"/>
    <col min="1805" max="1805" width="13" style="1" customWidth="1"/>
    <col min="1806" max="2048" width="9.140625" style="1"/>
    <col min="2049" max="2049" width="5.85546875" style="1" customWidth="1"/>
    <col min="2050" max="2050" width="47.28515625" style="1" customWidth="1"/>
    <col min="2051" max="2055" width="14" style="1" customWidth="1"/>
    <col min="2056" max="2056" width="47.28515625" style="1" customWidth="1"/>
    <col min="2057" max="2057" width="14" style="1" customWidth="1"/>
    <col min="2058" max="2058" width="14.140625" style="1" customWidth="1"/>
    <col min="2059" max="2059" width="13.5703125" style="1" customWidth="1"/>
    <col min="2060" max="2060" width="12" style="1" customWidth="1"/>
    <col min="2061" max="2061" width="13" style="1" customWidth="1"/>
    <col min="2062" max="2304" width="9.140625" style="1"/>
    <col min="2305" max="2305" width="5.85546875" style="1" customWidth="1"/>
    <col min="2306" max="2306" width="47.28515625" style="1" customWidth="1"/>
    <col min="2307" max="2311" width="14" style="1" customWidth="1"/>
    <col min="2312" max="2312" width="47.28515625" style="1" customWidth="1"/>
    <col min="2313" max="2313" width="14" style="1" customWidth="1"/>
    <col min="2314" max="2314" width="14.140625" style="1" customWidth="1"/>
    <col min="2315" max="2315" width="13.5703125" style="1" customWidth="1"/>
    <col min="2316" max="2316" width="12" style="1" customWidth="1"/>
    <col min="2317" max="2317" width="13" style="1" customWidth="1"/>
    <col min="2318" max="2560" width="9.140625" style="1"/>
    <col min="2561" max="2561" width="5.85546875" style="1" customWidth="1"/>
    <col min="2562" max="2562" width="47.28515625" style="1" customWidth="1"/>
    <col min="2563" max="2567" width="14" style="1" customWidth="1"/>
    <col min="2568" max="2568" width="47.28515625" style="1" customWidth="1"/>
    <col min="2569" max="2569" width="14" style="1" customWidth="1"/>
    <col min="2570" max="2570" width="14.140625" style="1" customWidth="1"/>
    <col min="2571" max="2571" width="13.5703125" style="1" customWidth="1"/>
    <col min="2572" max="2572" width="12" style="1" customWidth="1"/>
    <col min="2573" max="2573" width="13" style="1" customWidth="1"/>
    <col min="2574" max="2816" width="9.140625" style="1"/>
    <col min="2817" max="2817" width="5.85546875" style="1" customWidth="1"/>
    <col min="2818" max="2818" width="47.28515625" style="1" customWidth="1"/>
    <col min="2819" max="2823" width="14" style="1" customWidth="1"/>
    <col min="2824" max="2824" width="47.28515625" style="1" customWidth="1"/>
    <col min="2825" max="2825" width="14" style="1" customWidth="1"/>
    <col min="2826" max="2826" width="14.140625" style="1" customWidth="1"/>
    <col min="2827" max="2827" width="13.5703125" style="1" customWidth="1"/>
    <col min="2828" max="2828" width="12" style="1" customWidth="1"/>
    <col min="2829" max="2829" width="13" style="1" customWidth="1"/>
    <col min="2830" max="3072" width="9.140625" style="1"/>
    <col min="3073" max="3073" width="5.85546875" style="1" customWidth="1"/>
    <col min="3074" max="3074" width="47.28515625" style="1" customWidth="1"/>
    <col min="3075" max="3079" width="14" style="1" customWidth="1"/>
    <col min="3080" max="3080" width="47.28515625" style="1" customWidth="1"/>
    <col min="3081" max="3081" width="14" style="1" customWidth="1"/>
    <col min="3082" max="3082" width="14.140625" style="1" customWidth="1"/>
    <col min="3083" max="3083" width="13.5703125" style="1" customWidth="1"/>
    <col min="3084" max="3084" width="12" style="1" customWidth="1"/>
    <col min="3085" max="3085" width="13" style="1" customWidth="1"/>
    <col min="3086" max="3328" width="9.140625" style="1"/>
    <col min="3329" max="3329" width="5.85546875" style="1" customWidth="1"/>
    <col min="3330" max="3330" width="47.28515625" style="1" customWidth="1"/>
    <col min="3331" max="3335" width="14" style="1" customWidth="1"/>
    <col min="3336" max="3336" width="47.28515625" style="1" customWidth="1"/>
    <col min="3337" max="3337" width="14" style="1" customWidth="1"/>
    <col min="3338" max="3338" width="14.140625" style="1" customWidth="1"/>
    <col min="3339" max="3339" width="13.5703125" style="1" customWidth="1"/>
    <col min="3340" max="3340" width="12" style="1" customWidth="1"/>
    <col min="3341" max="3341" width="13" style="1" customWidth="1"/>
    <col min="3342" max="3584" width="9.140625" style="1"/>
    <col min="3585" max="3585" width="5.85546875" style="1" customWidth="1"/>
    <col min="3586" max="3586" width="47.28515625" style="1" customWidth="1"/>
    <col min="3587" max="3591" width="14" style="1" customWidth="1"/>
    <col min="3592" max="3592" width="47.28515625" style="1" customWidth="1"/>
    <col min="3593" max="3593" width="14" style="1" customWidth="1"/>
    <col min="3594" max="3594" width="14.140625" style="1" customWidth="1"/>
    <col min="3595" max="3595" width="13.5703125" style="1" customWidth="1"/>
    <col min="3596" max="3596" width="12" style="1" customWidth="1"/>
    <col min="3597" max="3597" width="13" style="1" customWidth="1"/>
    <col min="3598" max="3840" width="9.140625" style="1"/>
    <col min="3841" max="3841" width="5.85546875" style="1" customWidth="1"/>
    <col min="3842" max="3842" width="47.28515625" style="1" customWidth="1"/>
    <col min="3843" max="3847" width="14" style="1" customWidth="1"/>
    <col min="3848" max="3848" width="47.28515625" style="1" customWidth="1"/>
    <col min="3849" max="3849" width="14" style="1" customWidth="1"/>
    <col min="3850" max="3850" width="14.140625" style="1" customWidth="1"/>
    <col min="3851" max="3851" width="13.5703125" style="1" customWidth="1"/>
    <col min="3852" max="3852" width="12" style="1" customWidth="1"/>
    <col min="3853" max="3853" width="13" style="1" customWidth="1"/>
    <col min="3854" max="4096" width="9.140625" style="1"/>
    <col min="4097" max="4097" width="5.85546875" style="1" customWidth="1"/>
    <col min="4098" max="4098" width="47.28515625" style="1" customWidth="1"/>
    <col min="4099" max="4103" width="14" style="1" customWidth="1"/>
    <col min="4104" max="4104" width="47.28515625" style="1" customWidth="1"/>
    <col min="4105" max="4105" width="14" style="1" customWidth="1"/>
    <col min="4106" max="4106" width="14.140625" style="1" customWidth="1"/>
    <col min="4107" max="4107" width="13.5703125" style="1" customWidth="1"/>
    <col min="4108" max="4108" width="12" style="1" customWidth="1"/>
    <col min="4109" max="4109" width="13" style="1" customWidth="1"/>
    <col min="4110" max="4352" width="9.140625" style="1"/>
    <col min="4353" max="4353" width="5.85546875" style="1" customWidth="1"/>
    <col min="4354" max="4354" width="47.28515625" style="1" customWidth="1"/>
    <col min="4355" max="4359" width="14" style="1" customWidth="1"/>
    <col min="4360" max="4360" width="47.28515625" style="1" customWidth="1"/>
    <col min="4361" max="4361" width="14" style="1" customWidth="1"/>
    <col min="4362" max="4362" width="14.140625" style="1" customWidth="1"/>
    <col min="4363" max="4363" width="13.5703125" style="1" customWidth="1"/>
    <col min="4364" max="4364" width="12" style="1" customWidth="1"/>
    <col min="4365" max="4365" width="13" style="1" customWidth="1"/>
    <col min="4366" max="4608" width="9.140625" style="1"/>
    <col min="4609" max="4609" width="5.85546875" style="1" customWidth="1"/>
    <col min="4610" max="4610" width="47.28515625" style="1" customWidth="1"/>
    <col min="4611" max="4615" width="14" style="1" customWidth="1"/>
    <col min="4616" max="4616" width="47.28515625" style="1" customWidth="1"/>
    <col min="4617" max="4617" width="14" style="1" customWidth="1"/>
    <col min="4618" max="4618" width="14.140625" style="1" customWidth="1"/>
    <col min="4619" max="4619" width="13.5703125" style="1" customWidth="1"/>
    <col min="4620" max="4620" width="12" style="1" customWidth="1"/>
    <col min="4621" max="4621" width="13" style="1" customWidth="1"/>
    <col min="4622" max="4864" width="9.140625" style="1"/>
    <col min="4865" max="4865" width="5.85546875" style="1" customWidth="1"/>
    <col min="4866" max="4866" width="47.28515625" style="1" customWidth="1"/>
    <col min="4867" max="4871" width="14" style="1" customWidth="1"/>
    <col min="4872" max="4872" width="47.28515625" style="1" customWidth="1"/>
    <col min="4873" max="4873" width="14" style="1" customWidth="1"/>
    <col min="4874" max="4874" width="14.140625" style="1" customWidth="1"/>
    <col min="4875" max="4875" width="13.5703125" style="1" customWidth="1"/>
    <col min="4876" max="4876" width="12" style="1" customWidth="1"/>
    <col min="4877" max="4877" width="13" style="1" customWidth="1"/>
    <col min="4878" max="5120" width="9.140625" style="1"/>
    <col min="5121" max="5121" width="5.85546875" style="1" customWidth="1"/>
    <col min="5122" max="5122" width="47.28515625" style="1" customWidth="1"/>
    <col min="5123" max="5127" width="14" style="1" customWidth="1"/>
    <col min="5128" max="5128" width="47.28515625" style="1" customWidth="1"/>
    <col min="5129" max="5129" width="14" style="1" customWidth="1"/>
    <col min="5130" max="5130" width="14.140625" style="1" customWidth="1"/>
    <col min="5131" max="5131" width="13.5703125" style="1" customWidth="1"/>
    <col min="5132" max="5132" width="12" style="1" customWidth="1"/>
    <col min="5133" max="5133" width="13" style="1" customWidth="1"/>
    <col min="5134" max="5376" width="9.140625" style="1"/>
    <col min="5377" max="5377" width="5.85546875" style="1" customWidth="1"/>
    <col min="5378" max="5378" width="47.28515625" style="1" customWidth="1"/>
    <col min="5379" max="5383" width="14" style="1" customWidth="1"/>
    <col min="5384" max="5384" width="47.28515625" style="1" customWidth="1"/>
    <col min="5385" max="5385" width="14" style="1" customWidth="1"/>
    <col min="5386" max="5386" width="14.140625" style="1" customWidth="1"/>
    <col min="5387" max="5387" width="13.5703125" style="1" customWidth="1"/>
    <col min="5388" max="5388" width="12" style="1" customWidth="1"/>
    <col min="5389" max="5389" width="13" style="1" customWidth="1"/>
    <col min="5390" max="5632" width="9.140625" style="1"/>
    <col min="5633" max="5633" width="5.85546875" style="1" customWidth="1"/>
    <col min="5634" max="5634" width="47.28515625" style="1" customWidth="1"/>
    <col min="5635" max="5639" width="14" style="1" customWidth="1"/>
    <col min="5640" max="5640" width="47.28515625" style="1" customWidth="1"/>
    <col min="5641" max="5641" width="14" style="1" customWidth="1"/>
    <col min="5642" max="5642" width="14.140625" style="1" customWidth="1"/>
    <col min="5643" max="5643" width="13.5703125" style="1" customWidth="1"/>
    <col min="5644" max="5644" width="12" style="1" customWidth="1"/>
    <col min="5645" max="5645" width="13" style="1" customWidth="1"/>
    <col min="5646" max="5888" width="9.140625" style="1"/>
    <col min="5889" max="5889" width="5.85546875" style="1" customWidth="1"/>
    <col min="5890" max="5890" width="47.28515625" style="1" customWidth="1"/>
    <col min="5891" max="5895" width="14" style="1" customWidth="1"/>
    <col min="5896" max="5896" width="47.28515625" style="1" customWidth="1"/>
    <col min="5897" max="5897" width="14" style="1" customWidth="1"/>
    <col min="5898" max="5898" width="14.140625" style="1" customWidth="1"/>
    <col min="5899" max="5899" width="13.5703125" style="1" customWidth="1"/>
    <col min="5900" max="5900" width="12" style="1" customWidth="1"/>
    <col min="5901" max="5901" width="13" style="1" customWidth="1"/>
    <col min="5902" max="6144" width="9.140625" style="1"/>
    <col min="6145" max="6145" width="5.85546875" style="1" customWidth="1"/>
    <col min="6146" max="6146" width="47.28515625" style="1" customWidth="1"/>
    <col min="6147" max="6151" width="14" style="1" customWidth="1"/>
    <col min="6152" max="6152" width="47.28515625" style="1" customWidth="1"/>
    <col min="6153" max="6153" width="14" style="1" customWidth="1"/>
    <col min="6154" max="6154" width="14.140625" style="1" customWidth="1"/>
    <col min="6155" max="6155" width="13.5703125" style="1" customWidth="1"/>
    <col min="6156" max="6156" width="12" style="1" customWidth="1"/>
    <col min="6157" max="6157" width="13" style="1" customWidth="1"/>
    <col min="6158" max="6400" width="9.140625" style="1"/>
    <col min="6401" max="6401" width="5.85546875" style="1" customWidth="1"/>
    <col min="6402" max="6402" width="47.28515625" style="1" customWidth="1"/>
    <col min="6403" max="6407" width="14" style="1" customWidth="1"/>
    <col min="6408" max="6408" width="47.28515625" style="1" customWidth="1"/>
    <col min="6409" max="6409" width="14" style="1" customWidth="1"/>
    <col min="6410" max="6410" width="14.140625" style="1" customWidth="1"/>
    <col min="6411" max="6411" width="13.5703125" style="1" customWidth="1"/>
    <col min="6412" max="6412" width="12" style="1" customWidth="1"/>
    <col min="6413" max="6413" width="13" style="1" customWidth="1"/>
    <col min="6414" max="6656" width="9.140625" style="1"/>
    <col min="6657" max="6657" width="5.85546875" style="1" customWidth="1"/>
    <col min="6658" max="6658" width="47.28515625" style="1" customWidth="1"/>
    <col min="6659" max="6663" width="14" style="1" customWidth="1"/>
    <col min="6664" max="6664" width="47.28515625" style="1" customWidth="1"/>
    <col min="6665" max="6665" width="14" style="1" customWidth="1"/>
    <col min="6666" max="6666" width="14.140625" style="1" customWidth="1"/>
    <col min="6667" max="6667" width="13.5703125" style="1" customWidth="1"/>
    <col min="6668" max="6668" width="12" style="1" customWidth="1"/>
    <col min="6669" max="6669" width="13" style="1" customWidth="1"/>
    <col min="6670" max="6912" width="9.140625" style="1"/>
    <col min="6913" max="6913" width="5.85546875" style="1" customWidth="1"/>
    <col min="6914" max="6914" width="47.28515625" style="1" customWidth="1"/>
    <col min="6915" max="6919" width="14" style="1" customWidth="1"/>
    <col min="6920" max="6920" width="47.28515625" style="1" customWidth="1"/>
    <col min="6921" max="6921" width="14" style="1" customWidth="1"/>
    <col min="6922" max="6922" width="14.140625" style="1" customWidth="1"/>
    <col min="6923" max="6923" width="13.5703125" style="1" customWidth="1"/>
    <col min="6924" max="6924" width="12" style="1" customWidth="1"/>
    <col min="6925" max="6925" width="13" style="1" customWidth="1"/>
    <col min="6926" max="7168" width="9.140625" style="1"/>
    <col min="7169" max="7169" width="5.85546875" style="1" customWidth="1"/>
    <col min="7170" max="7170" width="47.28515625" style="1" customWidth="1"/>
    <col min="7171" max="7175" width="14" style="1" customWidth="1"/>
    <col min="7176" max="7176" width="47.28515625" style="1" customWidth="1"/>
    <col min="7177" max="7177" width="14" style="1" customWidth="1"/>
    <col min="7178" max="7178" width="14.140625" style="1" customWidth="1"/>
    <col min="7179" max="7179" width="13.5703125" style="1" customWidth="1"/>
    <col min="7180" max="7180" width="12" style="1" customWidth="1"/>
    <col min="7181" max="7181" width="13" style="1" customWidth="1"/>
    <col min="7182" max="7424" width="9.140625" style="1"/>
    <col min="7425" max="7425" width="5.85546875" style="1" customWidth="1"/>
    <col min="7426" max="7426" width="47.28515625" style="1" customWidth="1"/>
    <col min="7427" max="7431" width="14" style="1" customWidth="1"/>
    <col min="7432" max="7432" width="47.28515625" style="1" customWidth="1"/>
    <col min="7433" max="7433" width="14" style="1" customWidth="1"/>
    <col min="7434" max="7434" width="14.140625" style="1" customWidth="1"/>
    <col min="7435" max="7435" width="13.5703125" style="1" customWidth="1"/>
    <col min="7436" max="7436" width="12" style="1" customWidth="1"/>
    <col min="7437" max="7437" width="13" style="1" customWidth="1"/>
    <col min="7438" max="7680" width="9.140625" style="1"/>
    <col min="7681" max="7681" width="5.85546875" style="1" customWidth="1"/>
    <col min="7682" max="7682" width="47.28515625" style="1" customWidth="1"/>
    <col min="7683" max="7687" width="14" style="1" customWidth="1"/>
    <col min="7688" max="7688" width="47.28515625" style="1" customWidth="1"/>
    <col min="7689" max="7689" width="14" style="1" customWidth="1"/>
    <col min="7690" max="7690" width="14.140625" style="1" customWidth="1"/>
    <col min="7691" max="7691" width="13.5703125" style="1" customWidth="1"/>
    <col min="7692" max="7692" width="12" style="1" customWidth="1"/>
    <col min="7693" max="7693" width="13" style="1" customWidth="1"/>
    <col min="7694" max="7936" width="9.140625" style="1"/>
    <col min="7937" max="7937" width="5.85546875" style="1" customWidth="1"/>
    <col min="7938" max="7938" width="47.28515625" style="1" customWidth="1"/>
    <col min="7939" max="7943" width="14" style="1" customWidth="1"/>
    <col min="7944" max="7944" width="47.28515625" style="1" customWidth="1"/>
    <col min="7945" max="7945" width="14" style="1" customWidth="1"/>
    <col min="7946" max="7946" width="14.140625" style="1" customWidth="1"/>
    <col min="7947" max="7947" width="13.5703125" style="1" customWidth="1"/>
    <col min="7948" max="7948" width="12" style="1" customWidth="1"/>
    <col min="7949" max="7949" width="13" style="1" customWidth="1"/>
    <col min="7950" max="8192" width="9.140625" style="1"/>
    <col min="8193" max="8193" width="5.85546875" style="1" customWidth="1"/>
    <col min="8194" max="8194" width="47.28515625" style="1" customWidth="1"/>
    <col min="8195" max="8199" width="14" style="1" customWidth="1"/>
    <col min="8200" max="8200" width="47.28515625" style="1" customWidth="1"/>
    <col min="8201" max="8201" width="14" style="1" customWidth="1"/>
    <col min="8202" max="8202" width="14.140625" style="1" customWidth="1"/>
    <col min="8203" max="8203" width="13.5703125" style="1" customWidth="1"/>
    <col min="8204" max="8204" width="12" style="1" customWidth="1"/>
    <col min="8205" max="8205" width="13" style="1" customWidth="1"/>
    <col min="8206" max="8448" width="9.140625" style="1"/>
    <col min="8449" max="8449" width="5.85546875" style="1" customWidth="1"/>
    <col min="8450" max="8450" width="47.28515625" style="1" customWidth="1"/>
    <col min="8451" max="8455" width="14" style="1" customWidth="1"/>
    <col min="8456" max="8456" width="47.28515625" style="1" customWidth="1"/>
    <col min="8457" max="8457" width="14" style="1" customWidth="1"/>
    <col min="8458" max="8458" width="14.140625" style="1" customWidth="1"/>
    <col min="8459" max="8459" width="13.5703125" style="1" customWidth="1"/>
    <col min="8460" max="8460" width="12" style="1" customWidth="1"/>
    <col min="8461" max="8461" width="13" style="1" customWidth="1"/>
    <col min="8462" max="8704" width="9.140625" style="1"/>
    <col min="8705" max="8705" width="5.85546875" style="1" customWidth="1"/>
    <col min="8706" max="8706" width="47.28515625" style="1" customWidth="1"/>
    <col min="8707" max="8711" width="14" style="1" customWidth="1"/>
    <col min="8712" max="8712" width="47.28515625" style="1" customWidth="1"/>
    <col min="8713" max="8713" width="14" style="1" customWidth="1"/>
    <col min="8714" max="8714" width="14.140625" style="1" customWidth="1"/>
    <col min="8715" max="8715" width="13.5703125" style="1" customWidth="1"/>
    <col min="8716" max="8716" width="12" style="1" customWidth="1"/>
    <col min="8717" max="8717" width="13" style="1" customWidth="1"/>
    <col min="8718" max="8960" width="9.140625" style="1"/>
    <col min="8961" max="8961" width="5.85546875" style="1" customWidth="1"/>
    <col min="8962" max="8962" width="47.28515625" style="1" customWidth="1"/>
    <col min="8963" max="8967" width="14" style="1" customWidth="1"/>
    <col min="8968" max="8968" width="47.28515625" style="1" customWidth="1"/>
    <col min="8969" max="8969" width="14" style="1" customWidth="1"/>
    <col min="8970" max="8970" width="14.140625" style="1" customWidth="1"/>
    <col min="8971" max="8971" width="13.5703125" style="1" customWidth="1"/>
    <col min="8972" max="8972" width="12" style="1" customWidth="1"/>
    <col min="8973" max="8973" width="13" style="1" customWidth="1"/>
    <col min="8974" max="9216" width="9.140625" style="1"/>
    <col min="9217" max="9217" width="5.85546875" style="1" customWidth="1"/>
    <col min="9218" max="9218" width="47.28515625" style="1" customWidth="1"/>
    <col min="9219" max="9223" width="14" style="1" customWidth="1"/>
    <col min="9224" max="9224" width="47.28515625" style="1" customWidth="1"/>
    <col min="9225" max="9225" width="14" style="1" customWidth="1"/>
    <col min="9226" max="9226" width="14.140625" style="1" customWidth="1"/>
    <col min="9227" max="9227" width="13.5703125" style="1" customWidth="1"/>
    <col min="9228" max="9228" width="12" style="1" customWidth="1"/>
    <col min="9229" max="9229" width="13" style="1" customWidth="1"/>
    <col min="9230" max="9472" width="9.140625" style="1"/>
    <col min="9473" max="9473" width="5.85546875" style="1" customWidth="1"/>
    <col min="9474" max="9474" width="47.28515625" style="1" customWidth="1"/>
    <col min="9475" max="9479" width="14" style="1" customWidth="1"/>
    <col min="9480" max="9480" width="47.28515625" style="1" customWidth="1"/>
    <col min="9481" max="9481" width="14" style="1" customWidth="1"/>
    <col min="9482" max="9482" width="14.140625" style="1" customWidth="1"/>
    <col min="9483" max="9483" width="13.5703125" style="1" customWidth="1"/>
    <col min="9484" max="9484" width="12" style="1" customWidth="1"/>
    <col min="9485" max="9485" width="13" style="1" customWidth="1"/>
    <col min="9486" max="9728" width="9.140625" style="1"/>
    <col min="9729" max="9729" width="5.85546875" style="1" customWidth="1"/>
    <col min="9730" max="9730" width="47.28515625" style="1" customWidth="1"/>
    <col min="9731" max="9735" width="14" style="1" customWidth="1"/>
    <col min="9736" max="9736" width="47.28515625" style="1" customWidth="1"/>
    <col min="9737" max="9737" width="14" style="1" customWidth="1"/>
    <col min="9738" max="9738" width="14.140625" style="1" customWidth="1"/>
    <col min="9739" max="9739" width="13.5703125" style="1" customWidth="1"/>
    <col min="9740" max="9740" width="12" style="1" customWidth="1"/>
    <col min="9741" max="9741" width="13" style="1" customWidth="1"/>
    <col min="9742" max="9984" width="9.140625" style="1"/>
    <col min="9985" max="9985" width="5.85546875" style="1" customWidth="1"/>
    <col min="9986" max="9986" width="47.28515625" style="1" customWidth="1"/>
    <col min="9987" max="9991" width="14" style="1" customWidth="1"/>
    <col min="9992" max="9992" width="47.28515625" style="1" customWidth="1"/>
    <col min="9993" max="9993" width="14" style="1" customWidth="1"/>
    <col min="9994" max="9994" width="14.140625" style="1" customWidth="1"/>
    <col min="9995" max="9995" width="13.5703125" style="1" customWidth="1"/>
    <col min="9996" max="9996" width="12" style="1" customWidth="1"/>
    <col min="9997" max="9997" width="13" style="1" customWidth="1"/>
    <col min="9998" max="10240" width="9.140625" style="1"/>
    <col min="10241" max="10241" width="5.85546875" style="1" customWidth="1"/>
    <col min="10242" max="10242" width="47.28515625" style="1" customWidth="1"/>
    <col min="10243" max="10247" width="14" style="1" customWidth="1"/>
    <col min="10248" max="10248" width="47.28515625" style="1" customWidth="1"/>
    <col min="10249" max="10249" width="14" style="1" customWidth="1"/>
    <col min="10250" max="10250" width="14.140625" style="1" customWidth="1"/>
    <col min="10251" max="10251" width="13.5703125" style="1" customWidth="1"/>
    <col min="10252" max="10252" width="12" style="1" customWidth="1"/>
    <col min="10253" max="10253" width="13" style="1" customWidth="1"/>
    <col min="10254" max="10496" width="9.140625" style="1"/>
    <col min="10497" max="10497" width="5.85546875" style="1" customWidth="1"/>
    <col min="10498" max="10498" width="47.28515625" style="1" customWidth="1"/>
    <col min="10499" max="10503" width="14" style="1" customWidth="1"/>
    <col min="10504" max="10504" width="47.28515625" style="1" customWidth="1"/>
    <col min="10505" max="10505" width="14" style="1" customWidth="1"/>
    <col min="10506" max="10506" width="14.140625" style="1" customWidth="1"/>
    <col min="10507" max="10507" width="13.5703125" style="1" customWidth="1"/>
    <col min="10508" max="10508" width="12" style="1" customWidth="1"/>
    <col min="10509" max="10509" width="13" style="1" customWidth="1"/>
    <col min="10510" max="10752" width="9.140625" style="1"/>
    <col min="10753" max="10753" width="5.85546875" style="1" customWidth="1"/>
    <col min="10754" max="10754" width="47.28515625" style="1" customWidth="1"/>
    <col min="10755" max="10759" width="14" style="1" customWidth="1"/>
    <col min="10760" max="10760" width="47.28515625" style="1" customWidth="1"/>
    <col min="10761" max="10761" width="14" style="1" customWidth="1"/>
    <col min="10762" max="10762" width="14.140625" style="1" customWidth="1"/>
    <col min="10763" max="10763" width="13.5703125" style="1" customWidth="1"/>
    <col min="10764" max="10764" width="12" style="1" customWidth="1"/>
    <col min="10765" max="10765" width="13" style="1" customWidth="1"/>
    <col min="10766" max="11008" width="9.140625" style="1"/>
    <col min="11009" max="11009" width="5.85546875" style="1" customWidth="1"/>
    <col min="11010" max="11010" width="47.28515625" style="1" customWidth="1"/>
    <col min="11011" max="11015" width="14" style="1" customWidth="1"/>
    <col min="11016" max="11016" width="47.28515625" style="1" customWidth="1"/>
    <col min="11017" max="11017" width="14" style="1" customWidth="1"/>
    <col min="11018" max="11018" width="14.140625" style="1" customWidth="1"/>
    <col min="11019" max="11019" width="13.5703125" style="1" customWidth="1"/>
    <col min="11020" max="11020" width="12" style="1" customWidth="1"/>
    <col min="11021" max="11021" width="13" style="1" customWidth="1"/>
    <col min="11022" max="11264" width="9.140625" style="1"/>
    <col min="11265" max="11265" width="5.85546875" style="1" customWidth="1"/>
    <col min="11266" max="11266" width="47.28515625" style="1" customWidth="1"/>
    <col min="11267" max="11271" width="14" style="1" customWidth="1"/>
    <col min="11272" max="11272" width="47.28515625" style="1" customWidth="1"/>
    <col min="11273" max="11273" width="14" style="1" customWidth="1"/>
    <col min="11274" max="11274" width="14.140625" style="1" customWidth="1"/>
    <col min="11275" max="11275" width="13.5703125" style="1" customWidth="1"/>
    <col min="11276" max="11276" width="12" style="1" customWidth="1"/>
    <col min="11277" max="11277" width="13" style="1" customWidth="1"/>
    <col min="11278" max="11520" width="9.140625" style="1"/>
    <col min="11521" max="11521" width="5.85546875" style="1" customWidth="1"/>
    <col min="11522" max="11522" width="47.28515625" style="1" customWidth="1"/>
    <col min="11523" max="11527" width="14" style="1" customWidth="1"/>
    <col min="11528" max="11528" width="47.28515625" style="1" customWidth="1"/>
    <col min="11529" max="11529" width="14" style="1" customWidth="1"/>
    <col min="11530" max="11530" width="14.140625" style="1" customWidth="1"/>
    <col min="11531" max="11531" width="13.5703125" style="1" customWidth="1"/>
    <col min="11532" max="11532" width="12" style="1" customWidth="1"/>
    <col min="11533" max="11533" width="13" style="1" customWidth="1"/>
    <col min="11534" max="11776" width="9.140625" style="1"/>
    <col min="11777" max="11777" width="5.85546875" style="1" customWidth="1"/>
    <col min="11778" max="11778" width="47.28515625" style="1" customWidth="1"/>
    <col min="11779" max="11783" width="14" style="1" customWidth="1"/>
    <col min="11784" max="11784" width="47.28515625" style="1" customWidth="1"/>
    <col min="11785" max="11785" width="14" style="1" customWidth="1"/>
    <col min="11786" max="11786" width="14.140625" style="1" customWidth="1"/>
    <col min="11787" max="11787" width="13.5703125" style="1" customWidth="1"/>
    <col min="11788" max="11788" width="12" style="1" customWidth="1"/>
    <col min="11789" max="11789" width="13" style="1" customWidth="1"/>
    <col min="11790" max="12032" width="9.140625" style="1"/>
    <col min="12033" max="12033" width="5.85546875" style="1" customWidth="1"/>
    <col min="12034" max="12034" width="47.28515625" style="1" customWidth="1"/>
    <col min="12035" max="12039" width="14" style="1" customWidth="1"/>
    <col min="12040" max="12040" width="47.28515625" style="1" customWidth="1"/>
    <col min="12041" max="12041" width="14" style="1" customWidth="1"/>
    <col min="12042" max="12042" width="14.140625" style="1" customWidth="1"/>
    <col min="12043" max="12043" width="13.5703125" style="1" customWidth="1"/>
    <col min="12044" max="12044" width="12" style="1" customWidth="1"/>
    <col min="12045" max="12045" width="13" style="1" customWidth="1"/>
    <col min="12046" max="12288" width="9.140625" style="1"/>
    <col min="12289" max="12289" width="5.85546875" style="1" customWidth="1"/>
    <col min="12290" max="12290" width="47.28515625" style="1" customWidth="1"/>
    <col min="12291" max="12295" width="14" style="1" customWidth="1"/>
    <col min="12296" max="12296" width="47.28515625" style="1" customWidth="1"/>
    <col min="12297" max="12297" width="14" style="1" customWidth="1"/>
    <col min="12298" max="12298" width="14.140625" style="1" customWidth="1"/>
    <col min="12299" max="12299" width="13.5703125" style="1" customWidth="1"/>
    <col min="12300" max="12300" width="12" style="1" customWidth="1"/>
    <col min="12301" max="12301" width="13" style="1" customWidth="1"/>
    <col min="12302" max="12544" width="9.140625" style="1"/>
    <col min="12545" max="12545" width="5.85546875" style="1" customWidth="1"/>
    <col min="12546" max="12546" width="47.28515625" style="1" customWidth="1"/>
    <col min="12547" max="12551" width="14" style="1" customWidth="1"/>
    <col min="12552" max="12552" width="47.28515625" style="1" customWidth="1"/>
    <col min="12553" max="12553" width="14" style="1" customWidth="1"/>
    <col min="12554" max="12554" width="14.140625" style="1" customWidth="1"/>
    <col min="12555" max="12555" width="13.5703125" style="1" customWidth="1"/>
    <col min="12556" max="12556" width="12" style="1" customWidth="1"/>
    <col min="12557" max="12557" width="13" style="1" customWidth="1"/>
    <col min="12558" max="12800" width="9.140625" style="1"/>
    <col min="12801" max="12801" width="5.85546875" style="1" customWidth="1"/>
    <col min="12802" max="12802" width="47.28515625" style="1" customWidth="1"/>
    <col min="12803" max="12807" width="14" style="1" customWidth="1"/>
    <col min="12808" max="12808" width="47.28515625" style="1" customWidth="1"/>
    <col min="12809" max="12809" width="14" style="1" customWidth="1"/>
    <col min="12810" max="12810" width="14.140625" style="1" customWidth="1"/>
    <col min="12811" max="12811" width="13.5703125" style="1" customWidth="1"/>
    <col min="12812" max="12812" width="12" style="1" customWidth="1"/>
    <col min="12813" max="12813" width="13" style="1" customWidth="1"/>
    <col min="12814" max="13056" width="9.140625" style="1"/>
    <col min="13057" max="13057" width="5.85546875" style="1" customWidth="1"/>
    <col min="13058" max="13058" width="47.28515625" style="1" customWidth="1"/>
    <col min="13059" max="13063" width="14" style="1" customWidth="1"/>
    <col min="13064" max="13064" width="47.28515625" style="1" customWidth="1"/>
    <col min="13065" max="13065" width="14" style="1" customWidth="1"/>
    <col min="13066" max="13066" width="14.140625" style="1" customWidth="1"/>
    <col min="13067" max="13067" width="13.5703125" style="1" customWidth="1"/>
    <col min="13068" max="13068" width="12" style="1" customWidth="1"/>
    <col min="13069" max="13069" width="13" style="1" customWidth="1"/>
    <col min="13070" max="13312" width="9.140625" style="1"/>
    <col min="13313" max="13313" width="5.85546875" style="1" customWidth="1"/>
    <col min="13314" max="13314" width="47.28515625" style="1" customWidth="1"/>
    <col min="13315" max="13319" width="14" style="1" customWidth="1"/>
    <col min="13320" max="13320" width="47.28515625" style="1" customWidth="1"/>
    <col min="13321" max="13321" width="14" style="1" customWidth="1"/>
    <col min="13322" max="13322" width="14.140625" style="1" customWidth="1"/>
    <col min="13323" max="13323" width="13.5703125" style="1" customWidth="1"/>
    <col min="13324" max="13324" width="12" style="1" customWidth="1"/>
    <col min="13325" max="13325" width="13" style="1" customWidth="1"/>
    <col min="13326" max="13568" width="9.140625" style="1"/>
    <col min="13569" max="13569" width="5.85546875" style="1" customWidth="1"/>
    <col min="13570" max="13570" width="47.28515625" style="1" customWidth="1"/>
    <col min="13571" max="13575" width="14" style="1" customWidth="1"/>
    <col min="13576" max="13576" width="47.28515625" style="1" customWidth="1"/>
    <col min="13577" max="13577" width="14" style="1" customWidth="1"/>
    <col min="13578" max="13578" width="14.140625" style="1" customWidth="1"/>
    <col min="13579" max="13579" width="13.5703125" style="1" customWidth="1"/>
    <col min="13580" max="13580" width="12" style="1" customWidth="1"/>
    <col min="13581" max="13581" width="13" style="1" customWidth="1"/>
    <col min="13582" max="13824" width="9.140625" style="1"/>
    <col min="13825" max="13825" width="5.85546875" style="1" customWidth="1"/>
    <col min="13826" max="13826" width="47.28515625" style="1" customWidth="1"/>
    <col min="13827" max="13831" width="14" style="1" customWidth="1"/>
    <col min="13832" max="13832" width="47.28515625" style="1" customWidth="1"/>
    <col min="13833" max="13833" width="14" style="1" customWidth="1"/>
    <col min="13834" max="13834" width="14.140625" style="1" customWidth="1"/>
    <col min="13835" max="13835" width="13.5703125" style="1" customWidth="1"/>
    <col min="13836" max="13836" width="12" style="1" customWidth="1"/>
    <col min="13837" max="13837" width="13" style="1" customWidth="1"/>
    <col min="13838" max="14080" width="9.140625" style="1"/>
    <col min="14081" max="14081" width="5.85546875" style="1" customWidth="1"/>
    <col min="14082" max="14082" width="47.28515625" style="1" customWidth="1"/>
    <col min="14083" max="14087" width="14" style="1" customWidth="1"/>
    <col min="14088" max="14088" width="47.28515625" style="1" customWidth="1"/>
    <col min="14089" max="14089" width="14" style="1" customWidth="1"/>
    <col min="14090" max="14090" width="14.140625" style="1" customWidth="1"/>
    <col min="14091" max="14091" width="13.5703125" style="1" customWidth="1"/>
    <col min="14092" max="14092" width="12" style="1" customWidth="1"/>
    <col min="14093" max="14093" width="13" style="1" customWidth="1"/>
    <col min="14094" max="14336" width="9.140625" style="1"/>
    <col min="14337" max="14337" width="5.85546875" style="1" customWidth="1"/>
    <col min="14338" max="14338" width="47.28515625" style="1" customWidth="1"/>
    <col min="14339" max="14343" width="14" style="1" customWidth="1"/>
    <col min="14344" max="14344" width="47.28515625" style="1" customWidth="1"/>
    <col min="14345" max="14345" width="14" style="1" customWidth="1"/>
    <col min="14346" max="14346" width="14.140625" style="1" customWidth="1"/>
    <col min="14347" max="14347" width="13.5703125" style="1" customWidth="1"/>
    <col min="14348" max="14348" width="12" style="1" customWidth="1"/>
    <col min="14349" max="14349" width="13" style="1" customWidth="1"/>
    <col min="14350" max="14592" width="9.140625" style="1"/>
    <col min="14593" max="14593" width="5.85546875" style="1" customWidth="1"/>
    <col min="14594" max="14594" width="47.28515625" style="1" customWidth="1"/>
    <col min="14595" max="14599" width="14" style="1" customWidth="1"/>
    <col min="14600" max="14600" width="47.28515625" style="1" customWidth="1"/>
    <col min="14601" max="14601" width="14" style="1" customWidth="1"/>
    <col min="14602" max="14602" width="14.140625" style="1" customWidth="1"/>
    <col min="14603" max="14603" width="13.5703125" style="1" customWidth="1"/>
    <col min="14604" max="14604" width="12" style="1" customWidth="1"/>
    <col min="14605" max="14605" width="13" style="1" customWidth="1"/>
    <col min="14606" max="14848" width="9.140625" style="1"/>
    <col min="14849" max="14849" width="5.85546875" style="1" customWidth="1"/>
    <col min="14850" max="14850" width="47.28515625" style="1" customWidth="1"/>
    <col min="14851" max="14855" width="14" style="1" customWidth="1"/>
    <col min="14856" max="14856" width="47.28515625" style="1" customWidth="1"/>
    <col min="14857" max="14857" width="14" style="1" customWidth="1"/>
    <col min="14858" max="14858" width="14.140625" style="1" customWidth="1"/>
    <col min="14859" max="14859" width="13.5703125" style="1" customWidth="1"/>
    <col min="14860" max="14860" width="12" style="1" customWidth="1"/>
    <col min="14861" max="14861" width="13" style="1" customWidth="1"/>
    <col min="14862" max="15104" width="9.140625" style="1"/>
    <col min="15105" max="15105" width="5.85546875" style="1" customWidth="1"/>
    <col min="15106" max="15106" width="47.28515625" style="1" customWidth="1"/>
    <col min="15107" max="15111" width="14" style="1" customWidth="1"/>
    <col min="15112" max="15112" width="47.28515625" style="1" customWidth="1"/>
    <col min="15113" max="15113" width="14" style="1" customWidth="1"/>
    <col min="15114" max="15114" width="14.140625" style="1" customWidth="1"/>
    <col min="15115" max="15115" width="13.5703125" style="1" customWidth="1"/>
    <col min="15116" max="15116" width="12" style="1" customWidth="1"/>
    <col min="15117" max="15117" width="13" style="1" customWidth="1"/>
    <col min="15118" max="15360" width="9.140625" style="1"/>
    <col min="15361" max="15361" width="5.85546875" style="1" customWidth="1"/>
    <col min="15362" max="15362" width="47.28515625" style="1" customWidth="1"/>
    <col min="15363" max="15367" width="14" style="1" customWidth="1"/>
    <col min="15368" max="15368" width="47.28515625" style="1" customWidth="1"/>
    <col min="15369" max="15369" width="14" style="1" customWidth="1"/>
    <col min="15370" max="15370" width="14.140625" style="1" customWidth="1"/>
    <col min="15371" max="15371" width="13.5703125" style="1" customWidth="1"/>
    <col min="15372" max="15372" width="12" style="1" customWidth="1"/>
    <col min="15373" max="15373" width="13" style="1" customWidth="1"/>
    <col min="15374" max="15616" width="9.140625" style="1"/>
    <col min="15617" max="15617" width="5.85546875" style="1" customWidth="1"/>
    <col min="15618" max="15618" width="47.28515625" style="1" customWidth="1"/>
    <col min="15619" max="15623" width="14" style="1" customWidth="1"/>
    <col min="15624" max="15624" width="47.28515625" style="1" customWidth="1"/>
    <col min="15625" max="15625" width="14" style="1" customWidth="1"/>
    <col min="15626" max="15626" width="14.140625" style="1" customWidth="1"/>
    <col min="15627" max="15627" width="13.5703125" style="1" customWidth="1"/>
    <col min="15628" max="15628" width="12" style="1" customWidth="1"/>
    <col min="15629" max="15629" width="13" style="1" customWidth="1"/>
    <col min="15630" max="15872" width="9.140625" style="1"/>
    <col min="15873" max="15873" width="5.85546875" style="1" customWidth="1"/>
    <col min="15874" max="15874" width="47.28515625" style="1" customWidth="1"/>
    <col min="15875" max="15879" width="14" style="1" customWidth="1"/>
    <col min="15880" max="15880" width="47.28515625" style="1" customWidth="1"/>
    <col min="15881" max="15881" width="14" style="1" customWidth="1"/>
    <col min="15882" max="15882" width="14.140625" style="1" customWidth="1"/>
    <col min="15883" max="15883" width="13.5703125" style="1" customWidth="1"/>
    <col min="15884" max="15884" width="12" style="1" customWidth="1"/>
    <col min="15885" max="15885" width="13" style="1" customWidth="1"/>
    <col min="15886" max="16128" width="9.140625" style="1"/>
    <col min="16129" max="16129" width="5.85546875" style="1" customWidth="1"/>
    <col min="16130" max="16130" width="47.28515625" style="1" customWidth="1"/>
    <col min="16131" max="16135" width="14" style="1" customWidth="1"/>
    <col min="16136" max="16136" width="47.28515625" style="1" customWidth="1"/>
    <col min="16137" max="16137" width="14" style="1" customWidth="1"/>
    <col min="16138" max="16138" width="14.140625" style="1" customWidth="1"/>
    <col min="16139" max="16139" width="13.5703125" style="1" customWidth="1"/>
    <col min="16140" max="16140" width="12" style="1" customWidth="1"/>
    <col min="16141" max="16141" width="13" style="1" customWidth="1"/>
    <col min="16142" max="16384" width="9.140625" style="1"/>
  </cols>
  <sheetData>
    <row r="1" spans="1:13" x14ac:dyDescent="0.25">
      <c r="A1" s="514" t="s">
        <v>71</v>
      </c>
      <c r="B1" s="514"/>
      <c r="L1" s="512" t="s">
        <v>70</v>
      </c>
      <c r="M1" s="512"/>
    </row>
    <row r="3" spans="1:13" ht="15.75" x14ac:dyDescent="0.25">
      <c r="A3" s="513" t="s">
        <v>0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</row>
    <row r="4" spans="1:13" ht="16.5" thickBot="1" x14ac:dyDescent="0.3">
      <c r="A4" s="506" t="s">
        <v>1</v>
      </c>
      <c r="B4" s="506"/>
      <c r="C4" s="8"/>
      <c r="D4" s="8"/>
      <c r="E4" s="8"/>
      <c r="F4" s="8"/>
      <c r="G4" s="8"/>
      <c r="H4" s="8"/>
      <c r="I4" s="8"/>
      <c r="J4" s="8"/>
      <c r="K4" s="8"/>
      <c r="L4" s="8"/>
      <c r="M4" s="9" t="s">
        <v>2</v>
      </c>
    </row>
    <row r="5" spans="1:13" ht="15.75" thickBot="1" x14ac:dyDescent="0.3">
      <c r="A5" s="507" t="s">
        <v>3</v>
      </c>
      <c r="B5" s="10" t="s">
        <v>4</v>
      </c>
      <c r="C5" s="11"/>
      <c r="D5" s="11"/>
      <c r="E5" s="11"/>
      <c r="F5" s="11"/>
      <c r="G5" s="12"/>
      <c r="H5" s="509" t="s">
        <v>5</v>
      </c>
      <c r="I5" s="510"/>
      <c r="J5" s="510"/>
      <c r="K5" s="510"/>
      <c r="L5" s="13"/>
      <c r="M5" s="14"/>
    </row>
    <row r="6" spans="1:13" s="5" customFormat="1" ht="39" thickBot="1" x14ac:dyDescent="0.3">
      <c r="A6" s="508"/>
      <c r="B6" s="15" t="s">
        <v>6</v>
      </c>
      <c r="C6" s="16" t="s">
        <v>7</v>
      </c>
      <c r="D6" s="16" t="s">
        <v>8</v>
      </c>
      <c r="E6" s="16" t="s">
        <v>9</v>
      </c>
      <c r="F6" s="16" t="s">
        <v>10</v>
      </c>
      <c r="G6" s="17" t="s">
        <v>9</v>
      </c>
      <c r="H6" s="15" t="s">
        <v>6</v>
      </c>
      <c r="I6" s="16" t="s">
        <v>7</v>
      </c>
      <c r="J6" s="16" t="s">
        <v>8</v>
      </c>
      <c r="K6" s="16" t="s">
        <v>9</v>
      </c>
      <c r="L6" s="16" t="s">
        <v>10</v>
      </c>
      <c r="M6" s="17" t="s">
        <v>9</v>
      </c>
    </row>
    <row r="7" spans="1:13" s="6" customFormat="1" ht="13.5" thickBot="1" x14ac:dyDescent="0.3">
      <c r="A7" s="18">
        <v>1</v>
      </c>
      <c r="B7" s="15">
        <v>2</v>
      </c>
      <c r="C7" s="16">
        <v>4</v>
      </c>
      <c r="D7" s="16">
        <v>5</v>
      </c>
      <c r="E7" s="16">
        <v>6</v>
      </c>
      <c r="F7" s="16">
        <v>7</v>
      </c>
      <c r="G7" s="17">
        <v>8</v>
      </c>
      <c r="H7" s="15">
        <v>9</v>
      </c>
      <c r="I7" s="16">
        <v>10</v>
      </c>
      <c r="J7" s="19">
        <v>11</v>
      </c>
      <c r="K7" s="19">
        <v>12</v>
      </c>
      <c r="L7" s="19">
        <v>13</v>
      </c>
      <c r="M7" s="20">
        <v>14</v>
      </c>
    </row>
    <row r="8" spans="1:13" x14ac:dyDescent="0.25">
      <c r="A8" s="21" t="s">
        <v>22</v>
      </c>
      <c r="B8" s="22" t="s">
        <v>23</v>
      </c>
      <c r="C8" s="23">
        <v>75109720</v>
      </c>
      <c r="D8" s="23">
        <f>E8-C8</f>
        <v>122038</v>
      </c>
      <c r="E8" s="23">
        <v>75231758</v>
      </c>
      <c r="F8" s="24">
        <f>G8-E8</f>
        <v>5954769</v>
      </c>
      <c r="G8" s="25">
        <v>81186527</v>
      </c>
      <c r="H8" s="22" t="s">
        <v>24</v>
      </c>
      <c r="I8" s="23">
        <v>71543086</v>
      </c>
      <c r="J8" s="26">
        <f t="shared" ref="J8:J13" si="0">K8-I8</f>
        <v>12617631</v>
      </c>
      <c r="K8" s="26">
        <v>84160717</v>
      </c>
      <c r="L8" s="26">
        <f t="shared" ref="L8:L13" si="1">M8-K8</f>
        <v>5947316</v>
      </c>
      <c r="M8" s="27">
        <v>90108033</v>
      </c>
    </row>
    <row r="9" spans="1:13" ht="25.5" x14ac:dyDescent="0.25">
      <c r="A9" s="28" t="s">
        <v>25</v>
      </c>
      <c r="B9" s="29" t="s">
        <v>26</v>
      </c>
      <c r="C9" s="30">
        <v>31561139</v>
      </c>
      <c r="D9" s="23">
        <f>E9-C9</f>
        <v>16378389</v>
      </c>
      <c r="E9" s="30">
        <v>47939528</v>
      </c>
      <c r="F9" s="30">
        <f>G9-E9</f>
        <v>30604938</v>
      </c>
      <c r="G9" s="31">
        <v>78544466</v>
      </c>
      <c r="H9" s="29" t="s">
        <v>27</v>
      </c>
      <c r="I9" s="30">
        <v>13606829</v>
      </c>
      <c r="J9" s="32">
        <f t="shared" si="0"/>
        <v>1278229</v>
      </c>
      <c r="K9" s="32">
        <v>14885058</v>
      </c>
      <c r="L9" s="32">
        <f t="shared" si="1"/>
        <v>1007881</v>
      </c>
      <c r="M9" s="33">
        <v>15892939</v>
      </c>
    </row>
    <row r="10" spans="1:13" x14ac:dyDescent="0.25">
      <c r="A10" s="28" t="s">
        <v>11</v>
      </c>
      <c r="B10" s="29" t="s">
        <v>28</v>
      </c>
      <c r="C10" s="30"/>
      <c r="D10" s="30"/>
      <c r="E10" s="30"/>
      <c r="F10" s="30"/>
      <c r="G10" s="31"/>
      <c r="H10" s="29" t="s">
        <v>29</v>
      </c>
      <c r="I10" s="30">
        <v>46096130</v>
      </c>
      <c r="J10" s="32">
        <f t="shared" si="0"/>
        <v>3818738</v>
      </c>
      <c r="K10" s="32">
        <v>49914868</v>
      </c>
      <c r="L10" s="32">
        <f t="shared" si="1"/>
        <v>1560267</v>
      </c>
      <c r="M10" s="33">
        <v>51475135</v>
      </c>
    </row>
    <row r="11" spans="1:13" x14ac:dyDescent="0.25">
      <c r="A11" s="28" t="s">
        <v>12</v>
      </c>
      <c r="B11" s="29" t="s">
        <v>30</v>
      </c>
      <c r="C11" s="30">
        <v>17800000</v>
      </c>
      <c r="D11" s="23">
        <f>E11-C11</f>
        <v>0</v>
      </c>
      <c r="E11" s="30">
        <v>17800000</v>
      </c>
      <c r="F11" s="30">
        <f>G11-E11</f>
        <v>2530664</v>
      </c>
      <c r="G11" s="31">
        <v>20330664</v>
      </c>
      <c r="H11" s="29" t="s">
        <v>31</v>
      </c>
      <c r="I11" s="30">
        <v>5917513</v>
      </c>
      <c r="J11" s="32">
        <f t="shared" si="0"/>
        <v>244080</v>
      </c>
      <c r="K11" s="32">
        <v>6161593</v>
      </c>
      <c r="L11" s="32">
        <f t="shared" si="1"/>
        <v>3796150</v>
      </c>
      <c r="M11" s="33">
        <v>9957743</v>
      </c>
    </row>
    <row r="12" spans="1:13" x14ac:dyDescent="0.25">
      <c r="A12" s="28" t="s">
        <v>13</v>
      </c>
      <c r="B12" s="34" t="s">
        <v>32</v>
      </c>
      <c r="C12" s="30"/>
      <c r="D12" s="30"/>
      <c r="E12" s="30"/>
      <c r="F12" s="30"/>
      <c r="G12" s="31"/>
      <c r="H12" s="29" t="s">
        <v>33</v>
      </c>
      <c r="I12" s="30">
        <v>5362828</v>
      </c>
      <c r="J12" s="32">
        <f t="shared" si="0"/>
        <v>2500000</v>
      </c>
      <c r="K12" s="32">
        <v>7862828</v>
      </c>
      <c r="L12" s="32">
        <f t="shared" si="1"/>
        <v>1000000</v>
      </c>
      <c r="M12" s="33">
        <v>8862828</v>
      </c>
    </row>
    <row r="13" spans="1:13" x14ac:dyDescent="0.25">
      <c r="A13" s="28" t="s">
        <v>14</v>
      </c>
      <c r="B13" s="29" t="s">
        <v>34</v>
      </c>
      <c r="C13" s="30"/>
      <c r="D13" s="30"/>
      <c r="E13" s="30"/>
      <c r="F13" s="30"/>
      <c r="G13" s="31"/>
      <c r="H13" s="29" t="s">
        <v>35</v>
      </c>
      <c r="I13" s="30">
        <v>24121592</v>
      </c>
      <c r="J13" s="32">
        <f t="shared" si="0"/>
        <v>-4006287</v>
      </c>
      <c r="K13" s="32">
        <v>20115305</v>
      </c>
      <c r="L13" s="32">
        <f t="shared" si="1"/>
        <v>-16689362</v>
      </c>
      <c r="M13" s="33">
        <v>3425943</v>
      </c>
    </row>
    <row r="14" spans="1:13" ht="15.75" thickBot="1" x14ac:dyDescent="0.3">
      <c r="A14" s="28" t="s">
        <v>15</v>
      </c>
      <c r="B14" s="29" t="s">
        <v>36</v>
      </c>
      <c r="C14" s="30">
        <v>11586000</v>
      </c>
      <c r="D14" s="30">
        <f>E14-C14</f>
        <v>3059</v>
      </c>
      <c r="E14" s="30">
        <v>11589059</v>
      </c>
      <c r="F14" s="35">
        <f>G14-E14</f>
        <v>729262</v>
      </c>
      <c r="G14" s="31">
        <v>12318321</v>
      </c>
      <c r="H14" s="36"/>
      <c r="I14" s="30"/>
      <c r="J14" s="37"/>
      <c r="K14" s="37"/>
      <c r="L14" s="37"/>
      <c r="M14" s="38"/>
    </row>
    <row r="15" spans="1:13" ht="15.75" thickBot="1" x14ac:dyDescent="0.3">
      <c r="A15" s="18" t="s">
        <v>16</v>
      </c>
      <c r="B15" s="39" t="s">
        <v>37</v>
      </c>
      <c r="C15" s="40">
        <f>SUM(C8+C9+C11+C12+C14)</f>
        <v>136056859</v>
      </c>
      <c r="D15" s="40">
        <f>E15-C15</f>
        <v>16503486</v>
      </c>
      <c r="E15" s="41">
        <f>SUM(E8+E9+E11+E12+E14)</f>
        <v>152560345</v>
      </c>
      <c r="F15" s="42">
        <f>G15-E15</f>
        <v>39819633</v>
      </c>
      <c r="G15" s="43">
        <f>SUM(G8+G9+G11+G12+G14)</f>
        <v>192379978</v>
      </c>
      <c r="H15" s="39" t="s">
        <v>38</v>
      </c>
      <c r="I15" s="40">
        <f>SUM(I8:I14)</f>
        <v>166647978</v>
      </c>
      <c r="J15" s="44">
        <f>K15-I15</f>
        <v>16452391</v>
      </c>
      <c r="K15" s="44">
        <f>SUM(K8:K13)</f>
        <v>183100369</v>
      </c>
      <c r="L15" s="44">
        <f>M15-K15</f>
        <v>-3377748</v>
      </c>
      <c r="M15" s="45">
        <f>SUM(M8:M13)</f>
        <v>179722621</v>
      </c>
    </row>
    <row r="16" spans="1:13" x14ac:dyDescent="0.25">
      <c r="A16" s="46" t="s">
        <v>17</v>
      </c>
      <c r="B16" s="47" t="s">
        <v>39</v>
      </c>
      <c r="C16" s="48">
        <f>SUM(C17:C20)</f>
        <v>77856271</v>
      </c>
      <c r="D16" s="48">
        <f>E16-C16</f>
        <v>-51095</v>
      </c>
      <c r="E16" s="48">
        <f>E17+E20</f>
        <v>77805176</v>
      </c>
      <c r="F16" s="49">
        <f>G16-E16</f>
        <v>-32657937</v>
      </c>
      <c r="G16" s="50">
        <f>G17+G20</f>
        <v>45147239</v>
      </c>
      <c r="H16" s="29" t="s">
        <v>40</v>
      </c>
      <c r="I16" s="51"/>
      <c r="J16" s="26"/>
      <c r="K16" s="26"/>
      <c r="L16" s="26"/>
      <c r="M16" s="27"/>
    </row>
    <row r="17" spans="1:13" x14ac:dyDescent="0.25">
      <c r="A17" s="46" t="s">
        <v>18</v>
      </c>
      <c r="B17" s="29" t="s">
        <v>41</v>
      </c>
      <c r="C17" s="52">
        <v>33589507</v>
      </c>
      <c r="D17" s="52">
        <f>E17-C17</f>
        <v>-51095</v>
      </c>
      <c r="E17" s="52">
        <v>33538412</v>
      </c>
      <c r="F17" s="52">
        <f>G17-E17</f>
        <v>-33021195</v>
      </c>
      <c r="G17" s="53">
        <v>517217</v>
      </c>
      <c r="H17" s="29" t="s">
        <v>42</v>
      </c>
      <c r="I17" s="30"/>
      <c r="J17" s="32"/>
      <c r="K17" s="32"/>
      <c r="L17" s="32"/>
      <c r="M17" s="33"/>
    </row>
    <row r="18" spans="1:13" x14ac:dyDescent="0.25">
      <c r="A18" s="46" t="s">
        <v>19</v>
      </c>
      <c r="B18" s="29" t="s">
        <v>43</v>
      </c>
      <c r="C18" s="52"/>
      <c r="D18" s="52"/>
      <c r="E18" s="52"/>
      <c r="F18" s="52"/>
      <c r="G18" s="53"/>
      <c r="H18" s="29" t="s">
        <v>44</v>
      </c>
      <c r="I18" s="30"/>
      <c r="J18" s="32"/>
      <c r="K18" s="32"/>
      <c r="L18" s="32"/>
      <c r="M18" s="33"/>
    </row>
    <row r="19" spans="1:13" x14ac:dyDescent="0.25">
      <c r="A19" s="46" t="s">
        <v>20</v>
      </c>
      <c r="B19" s="29" t="s">
        <v>45</v>
      </c>
      <c r="C19" s="52"/>
      <c r="D19" s="52"/>
      <c r="E19" s="52"/>
      <c r="F19" s="52"/>
      <c r="G19" s="53"/>
      <c r="H19" s="29" t="s">
        <v>46</v>
      </c>
      <c r="I19" s="30"/>
      <c r="J19" s="32"/>
      <c r="K19" s="32"/>
      <c r="L19" s="32"/>
      <c r="M19" s="33"/>
    </row>
    <row r="20" spans="1:13" x14ac:dyDescent="0.25">
      <c r="A20" s="46" t="s">
        <v>21</v>
      </c>
      <c r="B20" s="54" t="s">
        <v>47</v>
      </c>
      <c r="C20" s="30">
        <v>44266764</v>
      </c>
      <c r="D20" s="51"/>
      <c r="E20" s="30">
        <v>44266764</v>
      </c>
      <c r="F20" s="52">
        <f>G20-E20</f>
        <v>363258</v>
      </c>
      <c r="G20" s="55">
        <v>44630022</v>
      </c>
      <c r="H20" s="34" t="s">
        <v>48</v>
      </c>
      <c r="I20" s="30"/>
      <c r="J20" s="32"/>
      <c r="K20" s="32"/>
      <c r="L20" s="32"/>
      <c r="M20" s="33"/>
    </row>
    <row r="21" spans="1:13" x14ac:dyDescent="0.25">
      <c r="A21" s="46" t="s">
        <v>49</v>
      </c>
      <c r="B21" s="56" t="s">
        <v>50</v>
      </c>
      <c r="C21" s="57">
        <f>SUM(C22:C23)</f>
        <v>0</v>
      </c>
      <c r="D21" s="57"/>
      <c r="E21" s="57"/>
      <c r="F21" s="57"/>
      <c r="G21" s="58"/>
      <c r="H21" s="29" t="s">
        <v>51</v>
      </c>
      <c r="I21" s="30"/>
      <c r="J21" s="32"/>
      <c r="K21" s="32"/>
      <c r="L21" s="32"/>
      <c r="M21" s="33"/>
    </row>
    <row r="22" spans="1:13" x14ac:dyDescent="0.25">
      <c r="A22" s="46" t="s">
        <v>52</v>
      </c>
      <c r="B22" s="34" t="s">
        <v>53</v>
      </c>
      <c r="C22" s="51"/>
      <c r="D22" s="51"/>
      <c r="E22" s="51"/>
      <c r="F22" s="30"/>
      <c r="G22" s="55"/>
      <c r="H22" s="59" t="s">
        <v>54</v>
      </c>
      <c r="I22" s="51">
        <v>2998388</v>
      </c>
      <c r="J22" s="32"/>
      <c r="K22" s="35">
        <v>2998388</v>
      </c>
      <c r="L22" s="32">
        <f>M22-K22</f>
        <v>0</v>
      </c>
      <c r="M22" s="60">
        <v>2998388</v>
      </c>
    </row>
    <row r="23" spans="1:13" ht="15.75" thickBot="1" x14ac:dyDescent="0.3">
      <c r="A23" s="46" t="s">
        <v>55</v>
      </c>
      <c r="B23" s="54" t="s">
        <v>56</v>
      </c>
      <c r="C23" s="30"/>
      <c r="D23" s="30"/>
      <c r="E23" s="30"/>
      <c r="F23" s="35"/>
      <c r="G23" s="31"/>
      <c r="H23" s="61" t="s">
        <v>57</v>
      </c>
      <c r="I23" s="30">
        <v>44266764</v>
      </c>
      <c r="J23" s="37"/>
      <c r="K23" s="30">
        <v>44266764</v>
      </c>
      <c r="L23" s="32">
        <f>M23-K23</f>
        <v>363258</v>
      </c>
      <c r="M23" s="31">
        <v>44630022</v>
      </c>
    </row>
    <row r="24" spans="1:13" ht="26.25" thickBot="1" x14ac:dyDescent="0.3">
      <c r="A24" s="18" t="s">
        <v>58</v>
      </c>
      <c r="B24" s="39" t="s">
        <v>59</v>
      </c>
      <c r="C24" s="40">
        <f>SUM(C16,C21)</f>
        <v>77856271</v>
      </c>
      <c r="D24" s="40">
        <f>E24-C24</f>
        <v>-51095</v>
      </c>
      <c r="E24" s="40">
        <f>SUM(E16,E21)</f>
        <v>77805176</v>
      </c>
      <c r="F24" s="62">
        <f>G24-E24</f>
        <v>-32657937</v>
      </c>
      <c r="G24" s="63">
        <f>SUM(G16,G21)</f>
        <v>45147239</v>
      </c>
      <c r="H24" s="39" t="s">
        <v>60</v>
      </c>
      <c r="I24" s="40">
        <f>SUM(I16:I23)</f>
        <v>47265152</v>
      </c>
      <c r="J24" s="40">
        <f>SUM(J16:J23)</f>
        <v>0</v>
      </c>
      <c r="K24" s="40">
        <f>SUM(K16:K23)</f>
        <v>47265152</v>
      </c>
      <c r="L24" s="40">
        <f>SUM(L16:L23)</f>
        <v>363258</v>
      </c>
      <c r="M24" s="63">
        <f>SUM(M16:M23)</f>
        <v>47628410</v>
      </c>
    </row>
    <row r="25" spans="1:13" ht="15.75" thickBot="1" x14ac:dyDescent="0.3">
      <c r="A25" s="18" t="s">
        <v>61</v>
      </c>
      <c r="B25" s="39" t="s">
        <v>62</v>
      </c>
      <c r="C25" s="40">
        <f>SUM(C15,C24)</f>
        <v>213913130</v>
      </c>
      <c r="D25" s="40">
        <f>E25-C25</f>
        <v>16452391</v>
      </c>
      <c r="E25" s="40">
        <f>E15+E24</f>
        <v>230365521</v>
      </c>
      <c r="F25" s="40">
        <f>G25-E25</f>
        <v>7161696</v>
      </c>
      <c r="G25" s="63">
        <f>G15+G24</f>
        <v>237527217</v>
      </c>
      <c r="H25" s="39" t="s">
        <v>63</v>
      </c>
      <c r="I25" s="40">
        <f>SUM(I15,I24)</f>
        <v>213913130</v>
      </c>
      <c r="J25" s="44">
        <f>K25-I25</f>
        <v>16452391</v>
      </c>
      <c r="K25" s="44">
        <f>K15+K24</f>
        <v>230365521</v>
      </c>
      <c r="L25" s="44">
        <f>M25-K25</f>
        <v>-3014490</v>
      </c>
      <c r="M25" s="45">
        <f>M15+M24</f>
        <v>227351031</v>
      </c>
    </row>
    <row r="26" spans="1:13" ht="15.75" thickBot="1" x14ac:dyDescent="0.3">
      <c r="A26" s="18" t="s">
        <v>64</v>
      </c>
      <c r="B26" s="39" t="s">
        <v>65</v>
      </c>
      <c r="C26" s="40"/>
      <c r="D26" s="40"/>
      <c r="E26" s="41"/>
      <c r="F26" s="42"/>
      <c r="G26" s="43"/>
      <c r="H26" s="39" t="s">
        <v>66</v>
      </c>
      <c r="I26" s="40"/>
      <c r="J26" s="64"/>
      <c r="K26" s="64"/>
      <c r="L26" s="64"/>
      <c r="M26" s="65">
        <f>G25-M25</f>
        <v>10176186</v>
      </c>
    </row>
    <row r="27" spans="1:13" ht="15.75" thickBot="1" x14ac:dyDescent="0.3">
      <c r="A27" s="18" t="s">
        <v>67</v>
      </c>
      <c r="B27" s="39" t="s">
        <v>68</v>
      </c>
      <c r="C27" s="40"/>
      <c r="D27" s="40"/>
      <c r="E27" s="40"/>
      <c r="F27" s="66"/>
      <c r="G27" s="63"/>
      <c r="H27" s="39" t="s">
        <v>69</v>
      </c>
      <c r="I27" s="40"/>
      <c r="J27" s="64"/>
      <c r="K27" s="64"/>
      <c r="L27" s="64"/>
      <c r="M27" s="65"/>
    </row>
    <row r="28" spans="1:13" ht="18.75" x14ac:dyDescent="0.25">
      <c r="B28" s="511"/>
      <c r="C28" s="511"/>
      <c r="D28" s="511"/>
      <c r="E28" s="511"/>
      <c r="F28" s="511"/>
      <c r="G28" s="511"/>
      <c r="H28" s="511"/>
    </row>
  </sheetData>
  <mergeCells count="7">
    <mergeCell ref="A4:B4"/>
    <mergeCell ref="A5:A6"/>
    <mergeCell ref="H5:K5"/>
    <mergeCell ref="B28:H28"/>
    <mergeCell ref="L1:M1"/>
    <mergeCell ref="A3:M3"/>
    <mergeCell ref="A1:B1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F21F7-3401-47FA-900E-39FA1058EF41}">
  <dimension ref="A1:M30"/>
  <sheetViews>
    <sheetView view="pageBreakPreview" zoomScale="60" zoomScaleNormal="100" workbookViewId="0">
      <selection activeCell="M6" sqref="M6"/>
    </sheetView>
  </sheetViews>
  <sheetFormatPr defaultRowHeight="15" x14ac:dyDescent="0.25"/>
  <cols>
    <col min="1" max="1" width="5.85546875" style="1" customWidth="1"/>
    <col min="2" max="2" width="50.42578125" style="7" customWidth="1"/>
    <col min="3" max="3" width="14.42578125" style="1" customWidth="1"/>
    <col min="4" max="4" width="13.5703125" style="1" customWidth="1"/>
    <col min="5" max="7" width="14" style="1" customWidth="1"/>
    <col min="8" max="8" width="51.85546875" style="1" customWidth="1"/>
    <col min="9" max="9" width="14" style="1" customWidth="1"/>
    <col min="10" max="10" width="14.7109375" style="1" customWidth="1"/>
    <col min="11" max="11" width="18.7109375" style="1" customWidth="1"/>
    <col min="12" max="12" width="16.7109375" style="1" customWidth="1"/>
    <col min="13" max="13" width="17.7109375" style="1" customWidth="1"/>
    <col min="14" max="256" width="9.140625" style="1"/>
    <col min="257" max="257" width="5.85546875" style="1" customWidth="1"/>
    <col min="258" max="258" width="50.42578125" style="1" customWidth="1"/>
    <col min="259" max="259" width="12.7109375" style="1" customWidth="1"/>
    <col min="260" max="260" width="13.5703125" style="1" customWidth="1"/>
    <col min="261" max="263" width="14" style="1" customWidth="1"/>
    <col min="264" max="264" width="51.85546875" style="1" customWidth="1"/>
    <col min="265" max="265" width="14" style="1" customWidth="1"/>
    <col min="266" max="266" width="14.7109375" style="1" customWidth="1"/>
    <col min="267" max="267" width="16.28515625" style="1" customWidth="1"/>
    <col min="268" max="268" width="16.7109375" style="1" customWidth="1"/>
    <col min="269" max="269" width="17.7109375" style="1" customWidth="1"/>
    <col min="270" max="512" width="9.140625" style="1"/>
    <col min="513" max="513" width="5.85546875" style="1" customWidth="1"/>
    <col min="514" max="514" width="50.42578125" style="1" customWidth="1"/>
    <col min="515" max="515" width="12.7109375" style="1" customWidth="1"/>
    <col min="516" max="516" width="13.5703125" style="1" customWidth="1"/>
    <col min="517" max="519" width="14" style="1" customWidth="1"/>
    <col min="520" max="520" width="51.85546875" style="1" customWidth="1"/>
    <col min="521" max="521" width="14" style="1" customWidth="1"/>
    <col min="522" max="522" width="14.7109375" style="1" customWidth="1"/>
    <col min="523" max="523" width="16.28515625" style="1" customWidth="1"/>
    <col min="524" max="524" width="16.7109375" style="1" customWidth="1"/>
    <col min="525" max="525" width="17.7109375" style="1" customWidth="1"/>
    <col min="526" max="768" width="9.140625" style="1"/>
    <col min="769" max="769" width="5.85546875" style="1" customWidth="1"/>
    <col min="770" max="770" width="50.42578125" style="1" customWidth="1"/>
    <col min="771" max="771" width="12.7109375" style="1" customWidth="1"/>
    <col min="772" max="772" width="13.5703125" style="1" customWidth="1"/>
    <col min="773" max="775" width="14" style="1" customWidth="1"/>
    <col min="776" max="776" width="51.85546875" style="1" customWidth="1"/>
    <col min="777" max="777" width="14" style="1" customWidth="1"/>
    <col min="778" max="778" width="14.7109375" style="1" customWidth="1"/>
    <col min="779" max="779" width="16.28515625" style="1" customWidth="1"/>
    <col min="780" max="780" width="16.7109375" style="1" customWidth="1"/>
    <col min="781" max="781" width="17.7109375" style="1" customWidth="1"/>
    <col min="782" max="1024" width="9.140625" style="1"/>
    <col min="1025" max="1025" width="5.85546875" style="1" customWidth="1"/>
    <col min="1026" max="1026" width="50.42578125" style="1" customWidth="1"/>
    <col min="1027" max="1027" width="12.7109375" style="1" customWidth="1"/>
    <col min="1028" max="1028" width="13.5703125" style="1" customWidth="1"/>
    <col min="1029" max="1031" width="14" style="1" customWidth="1"/>
    <col min="1032" max="1032" width="51.85546875" style="1" customWidth="1"/>
    <col min="1033" max="1033" width="14" style="1" customWidth="1"/>
    <col min="1034" max="1034" width="14.7109375" style="1" customWidth="1"/>
    <col min="1035" max="1035" width="16.28515625" style="1" customWidth="1"/>
    <col min="1036" max="1036" width="16.7109375" style="1" customWidth="1"/>
    <col min="1037" max="1037" width="17.7109375" style="1" customWidth="1"/>
    <col min="1038" max="1280" width="9.140625" style="1"/>
    <col min="1281" max="1281" width="5.85546875" style="1" customWidth="1"/>
    <col min="1282" max="1282" width="50.42578125" style="1" customWidth="1"/>
    <col min="1283" max="1283" width="12.7109375" style="1" customWidth="1"/>
    <col min="1284" max="1284" width="13.5703125" style="1" customWidth="1"/>
    <col min="1285" max="1287" width="14" style="1" customWidth="1"/>
    <col min="1288" max="1288" width="51.85546875" style="1" customWidth="1"/>
    <col min="1289" max="1289" width="14" style="1" customWidth="1"/>
    <col min="1290" max="1290" width="14.7109375" style="1" customWidth="1"/>
    <col min="1291" max="1291" width="16.28515625" style="1" customWidth="1"/>
    <col min="1292" max="1292" width="16.7109375" style="1" customWidth="1"/>
    <col min="1293" max="1293" width="17.7109375" style="1" customWidth="1"/>
    <col min="1294" max="1536" width="9.140625" style="1"/>
    <col min="1537" max="1537" width="5.85546875" style="1" customWidth="1"/>
    <col min="1538" max="1538" width="50.42578125" style="1" customWidth="1"/>
    <col min="1539" max="1539" width="12.7109375" style="1" customWidth="1"/>
    <col min="1540" max="1540" width="13.5703125" style="1" customWidth="1"/>
    <col min="1541" max="1543" width="14" style="1" customWidth="1"/>
    <col min="1544" max="1544" width="51.85546875" style="1" customWidth="1"/>
    <col min="1545" max="1545" width="14" style="1" customWidth="1"/>
    <col min="1546" max="1546" width="14.7109375" style="1" customWidth="1"/>
    <col min="1547" max="1547" width="16.28515625" style="1" customWidth="1"/>
    <col min="1548" max="1548" width="16.7109375" style="1" customWidth="1"/>
    <col min="1549" max="1549" width="17.7109375" style="1" customWidth="1"/>
    <col min="1550" max="1792" width="9.140625" style="1"/>
    <col min="1793" max="1793" width="5.85546875" style="1" customWidth="1"/>
    <col min="1794" max="1794" width="50.42578125" style="1" customWidth="1"/>
    <col min="1795" max="1795" width="12.7109375" style="1" customWidth="1"/>
    <col min="1796" max="1796" width="13.5703125" style="1" customWidth="1"/>
    <col min="1797" max="1799" width="14" style="1" customWidth="1"/>
    <col min="1800" max="1800" width="51.85546875" style="1" customWidth="1"/>
    <col min="1801" max="1801" width="14" style="1" customWidth="1"/>
    <col min="1802" max="1802" width="14.7109375" style="1" customWidth="1"/>
    <col min="1803" max="1803" width="16.28515625" style="1" customWidth="1"/>
    <col min="1804" max="1804" width="16.7109375" style="1" customWidth="1"/>
    <col min="1805" max="1805" width="17.7109375" style="1" customWidth="1"/>
    <col min="1806" max="2048" width="9.140625" style="1"/>
    <col min="2049" max="2049" width="5.85546875" style="1" customWidth="1"/>
    <col min="2050" max="2050" width="50.42578125" style="1" customWidth="1"/>
    <col min="2051" max="2051" width="12.7109375" style="1" customWidth="1"/>
    <col min="2052" max="2052" width="13.5703125" style="1" customWidth="1"/>
    <col min="2053" max="2055" width="14" style="1" customWidth="1"/>
    <col min="2056" max="2056" width="51.85546875" style="1" customWidth="1"/>
    <col min="2057" max="2057" width="14" style="1" customWidth="1"/>
    <col min="2058" max="2058" width="14.7109375" style="1" customWidth="1"/>
    <col min="2059" max="2059" width="16.28515625" style="1" customWidth="1"/>
    <col min="2060" max="2060" width="16.7109375" style="1" customWidth="1"/>
    <col min="2061" max="2061" width="17.7109375" style="1" customWidth="1"/>
    <col min="2062" max="2304" width="9.140625" style="1"/>
    <col min="2305" max="2305" width="5.85546875" style="1" customWidth="1"/>
    <col min="2306" max="2306" width="50.42578125" style="1" customWidth="1"/>
    <col min="2307" max="2307" width="12.7109375" style="1" customWidth="1"/>
    <col min="2308" max="2308" width="13.5703125" style="1" customWidth="1"/>
    <col min="2309" max="2311" width="14" style="1" customWidth="1"/>
    <col min="2312" max="2312" width="51.85546875" style="1" customWidth="1"/>
    <col min="2313" max="2313" width="14" style="1" customWidth="1"/>
    <col min="2314" max="2314" width="14.7109375" style="1" customWidth="1"/>
    <col min="2315" max="2315" width="16.28515625" style="1" customWidth="1"/>
    <col min="2316" max="2316" width="16.7109375" style="1" customWidth="1"/>
    <col min="2317" max="2317" width="17.7109375" style="1" customWidth="1"/>
    <col min="2318" max="2560" width="9.140625" style="1"/>
    <col min="2561" max="2561" width="5.85546875" style="1" customWidth="1"/>
    <col min="2562" max="2562" width="50.42578125" style="1" customWidth="1"/>
    <col min="2563" max="2563" width="12.7109375" style="1" customWidth="1"/>
    <col min="2564" max="2564" width="13.5703125" style="1" customWidth="1"/>
    <col min="2565" max="2567" width="14" style="1" customWidth="1"/>
    <col min="2568" max="2568" width="51.85546875" style="1" customWidth="1"/>
    <col min="2569" max="2569" width="14" style="1" customWidth="1"/>
    <col min="2570" max="2570" width="14.7109375" style="1" customWidth="1"/>
    <col min="2571" max="2571" width="16.28515625" style="1" customWidth="1"/>
    <col min="2572" max="2572" width="16.7109375" style="1" customWidth="1"/>
    <col min="2573" max="2573" width="17.7109375" style="1" customWidth="1"/>
    <col min="2574" max="2816" width="9.140625" style="1"/>
    <col min="2817" max="2817" width="5.85546875" style="1" customWidth="1"/>
    <col min="2818" max="2818" width="50.42578125" style="1" customWidth="1"/>
    <col min="2819" max="2819" width="12.7109375" style="1" customWidth="1"/>
    <col min="2820" max="2820" width="13.5703125" style="1" customWidth="1"/>
    <col min="2821" max="2823" width="14" style="1" customWidth="1"/>
    <col min="2824" max="2824" width="51.85546875" style="1" customWidth="1"/>
    <col min="2825" max="2825" width="14" style="1" customWidth="1"/>
    <col min="2826" max="2826" width="14.7109375" style="1" customWidth="1"/>
    <col min="2827" max="2827" width="16.28515625" style="1" customWidth="1"/>
    <col min="2828" max="2828" width="16.7109375" style="1" customWidth="1"/>
    <col min="2829" max="2829" width="17.7109375" style="1" customWidth="1"/>
    <col min="2830" max="3072" width="9.140625" style="1"/>
    <col min="3073" max="3073" width="5.85546875" style="1" customWidth="1"/>
    <col min="3074" max="3074" width="50.42578125" style="1" customWidth="1"/>
    <col min="3075" max="3075" width="12.7109375" style="1" customWidth="1"/>
    <col min="3076" max="3076" width="13.5703125" style="1" customWidth="1"/>
    <col min="3077" max="3079" width="14" style="1" customWidth="1"/>
    <col min="3080" max="3080" width="51.85546875" style="1" customWidth="1"/>
    <col min="3081" max="3081" width="14" style="1" customWidth="1"/>
    <col min="3082" max="3082" width="14.7109375" style="1" customWidth="1"/>
    <col min="3083" max="3083" width="16.28515625" style="1" customWidth="1"/>
    <col min="3084" max="3084" width="16.7109375" style="1" customWidth="1"/>
    <col min="3085" max="3085" width="17.7109375" style="1" customWidth="1"/>
    <col min="3086" max="3328" width="9.140625" style="1"/>
    <col min="3329" max="3329" width="5.85546875" style="1" customWidth="1"/>
    <col min="3330" max="3330" width="50.42578125" style="1" customWidth="1"/>
    <col min="3331" max="3331" width="12.7109375" style="1" customWidth="1"/>
    <col min="3332" max="3332" width="13.5703125" style="1" customWidth="1"/>
    <col min="3333" max="3335" width="14" style="1" customWidth="1"/>
    <col min="3336" max="3336" width="51.85546875" style="1" customWidth="1"/>
    <col min="3337" max="3337" width="14" style="1" customWidth="1"/>
    <col min="3338" max="3338" width="14.7109375" style="1" customWidth="1"/>
    <col min="3339" max="3339" width="16.28515625" style="1" customWidth="1"/>
    <col min="3340" max="3340" width="16.7109375" style="1" customWidth="1"/>
    <col min="3341" max="3341" width="17.7109375" style="1" customWidth="1"/>
    <col min="3342" max="3584" width="9.140625" style="1"/>
    <col min="3585" max="3585" width="5.85546875" style="1" customWidth="1"/>
    <col min="3586" max="3586" width="50.42578125" style="1" customWidth="1"/>
    <col min="3587" max="3587" width="12.7109375" style="1" customWidth="1"/>
    <col min="3588" max="3588" width="13.5703125" style="1" customWidth="1"/>
    <col min="3589" max="3591" width="14" style="1" customWidth="1"/>
    <col min="3592" max="3592" width="51.85546875" style="1" customWidth="1"/>
    <col min="3593" max="3593" width="14" style="1" customWidth="1"/>
    <col min="3594" max="3594" width="14.7109375" style="1" customWidth="1"/>
    <col min="3595" max="3595" width="16.28515625" style="1" customWidth="1"/>
    <col min="3596" max="3596" width="16.7109375" style="1" customWidth="1"/>
    <col min="3597" max="3597" width="17.7109375" style="1" customWidth="1"/>
    <col min="3598" max="3840" width="9.140625" style="1"/>
    <col min="3841" max="3841" width="5.85546875" style="1" customWidth="1"/>
    <col min="3842" max="3842" width="50.42578125" style="1" customWidth="1"/>
    <col min="3843" max="3843" width="12.7109375" style="1" customWidth="1"/>
    <col min="3844" max="3844" width="13.5703125" style="1" customWidth="1"/>
    <col min="3845" max="3847" width="14" style="1" customWidth="1"/>
    <col min="3848" max="3848" width="51.85546875" style="1" customWidth="1"/>
    <col min="3849" max="3849" width="14" style="1" customWidth="1"/>
    <col min="3850" max="3850" width="14.7109375" style="1" customWidth="1"/>
    <col min="3851" max="3851" width="16.28515625" style="1" customWidth="1"/>
    <col min="3852" max="3852" width="16.7109375" style="1" customWidth="1"/>
    <col min="3853" max="3853" width="17.7109375" style="1" customWidth="1"/>
    <col min="3854" max="4096" width="9.140625" style="1"/>
    <col min="4097" max="4097" width="5.85546875" style="1" customWidth="1"/>
    <col min="4098" max="4098" width="50.42578125" style="1" customWidth="1"/>
    <col min="4099" max="4099" width="12.7109375" style="1" customWidth="1"/>
    <col min="4100" max="4100" width="13.5703125" style="1" customWidth="1"/>
    <col min="4101" max="4103" width="14" style="1" customWidth="1"/>
    <col min="4104" max="4104" width="51.85546875" style="1" customWidth="1"/>
    <col min="4105" max="4105" width="14" style="1" customWidth="1"/>
    <col min="4106" max="4106" width="14.7109375" style="1" customWidth="1"/>
    <col min="4107" max="4107" width="16.28515625" style="1" customWidth="1"/>
    <col min="4108" max="4108" width="16.7109375" style="1" customWidth="1"/>
    <col min="4109" max="4109" width="17.7109375" style="1" customWidth="1"/>
    <col min="4110" max="4352" width="9.140625" style="1"/>
    <col min="4353" max="4353" width="5.85546875" style="1" customWidth="1"/>
    <col min="4354" max="4354" width="50.42578125" style="1" customWidth="1"/>
    <col min="4355" max="4355" width="12.7109375" style="1" customWidth="1"/>
    <col min="4356" max="4356" width="13.5703125" style="1" customWidth="1"/>
    <col min="4357" max="4359" width="14" style="1" customWidth="1"/>
    <col min="4360" max="4360" width="51.85546875" style="1" customWidth="1"/>
    <col min="4361" max="4361" width="14" style="1" customWidth="1"/>
    <col min="4362" max="4362" width="14.7109375" style="1" customWidth="1"/>
    <col min="4363" max="4363" width="16.28515625" style="1" customWidth="1"/>
    <col min="4364" max="4364" width="16.7109375" style="1" customWidth="1"/>
    <col min="4365" max="4365" width="17.7109375" style="1" customWidth="1"/>
    <col min="4366" max="4608" width="9.140625" style="1"/>
    <col min="4609" max="4609" width="5.85546875" style="1" customWidth="1"/>
    <col min="4610" max="4610" width="50.42578125" style="1" customWidth="1"/>
    <col min="4611" max="4611" width="12.7109375" style="1" customWidth="1"/>
    <col min="4612" max="4612" width="13.5703125" style="1" customWidth="1"/>
    <col min="4613" max="4615" width="14" style="1" customWidth="1"/>
    <col min="4616" max="4616" width="51.85546875" style="1" customWidth="1"/>
    <col min="4617" max="4617" width="14" style="1" customWidth="1"/>
    <col min="4618" max="4618" width="14.7109375" style="1" customWidth="1"/>
    <col min="4619" max="4619" width="16.28515625" style="1" customWidth="1"/>
    <col min="4620" max="4620" width="16.7109375" style="1" customWidth="1"/>
    <col min="4621" max="4621" width="17.7109375" style="1" customWidth="1"/>
    <col min="4622" max="4864" width="9.140625" style="1"/>
    <col min="4865" max="4865" width="5.85546875" style="1" customWidth="1"/>
    <col min="4866" max="4866" width="50.42578125" style="1" customWidth="1"/>
    <col min="4867" max="4867" width="12.7109375" style="1" customWidth="1"/>
    <col min="4868" max="4868" width="13.5703125" style="1" customWidth="1"/>
    <col min="4869" max="4871" width="14" style="1" customWidth="1"/>
    <col min="4872" max="4872" width="51.85546875" style="1" customWidth="1"/>
    <col min="4873" max="4873" width="14" style="1" customWidth="1"/>
    <col min="4874" max="4874" width="14.7109375" style="1" customWidth="1"/>
    <col min="4875" max="4875" width="16.28515625" style="1" customWidth="1"/>
    <col min="4876" max="4876" width="16.7109375" style="1" customWidth="1"/>
    <col min="4877" max="4877" width="17.7109375" style="1" customWidth="1"/>
    <col min="4878" max="5120" width="9.140625" style="1"/>
    <col min="5121" max="5121" width="5.85546875" style="1" customWidth="1"/>
    <col min="5122" max="5122" width="50.42578125" style="1" customWidth="1"/>
    <col min="5123" max="5123" width="12.7109375" style="1" customWidth="1"/>
    <col min="5124" max="5124" width="13.5703125" style="1" customWidth="1"/>
    <col min="5125" max="5127" width="14" style="1" customWidth="1"/>
    <col min="5128" max="5128" width="51.85546875" style="1" customWidth="1"/>
    <col min="5129" max="5129" width="14" style="1" customWidth="1"/>
    <col min="5130" max="5130" width="14.7109375" style="1" customWidth="1"/>
    <col min="5131" max="5131" width="16.28515625" style="1" customWidth="1"/>
    <col min="5132" max="5132" width="16.7109375" style="1" customWidth="1"/>
    <col min="5133" max="5133" width="17.7109375" style="1" customWidth="1"/>
    <col min="5134" max="5376" width="9.140625" style="1"/>
    <col min="5377" max="5377" width="5.85546875" style="1" customWidth="1"/>
    <col min="5378" max="5378" width="50.42578125" style="1" customWidth="1"/>
    <col min="5379" max="5379" width="12.7109375" style="1" customWidth="1"/>
    <col min="5380" max="5380" width="13.5703125" style="1" customWidth="1"/>
    <col min="5381" max="5383" width="14" style="1" customWidth="1"/>
    <col min="5384" max="5384" width="51.85546875" style="1" customWidth="1"/>
    <col min="5385" max="5385" width="14" style="1" customWidth="1"/>
    <col min="5386" max="5386" width="14.7109375" style="1" customWidth="1"/>
    <col min="5387" max="5387" width="16.28515625" style="1" customWidth="1"/>
    <col min="5388" max="5388" width="16.7109375" style="1" customWidth="1"/>
    <col min="5389" max="5389" width="17.7109375" style="1" customWidth="1"/>
    <col min="5390" max="5632" width="9.140625" style="1"/>
    <col min="5633" max="5633" width="5.85546875" style="1" customWidth="1"/>
    <col min="5634" max="5634" width="50.42578125" style="1" customWidth="1"/>
    <col min="5635" max="5635" width="12.7109375" style="1" customWidth="1"/>
    <col min="5636" max="5636" width="13.5703125" style="1" customWidth="1"/>
    <col min="5637" max="5639" width="14" style="1" customWidth="1"/>
    <col min="5640" max="5640" width="51.85546875" style="1" customWidth="1"/>
    <col min="5641" max="5641" width="14" style="1" customWidth="1"/>
    <col min="5642" max="5642" width="14.7109375" style="1" customWidth="1"/>
    <col min="5643" max="5643" width="16.28515625" style="1" customWidth="1"/>
    <col min="5644" max="5644" width="16.7109375" style="1" customWidth="1"/>
    <col min="5645" max="5645" width="17.7109375" style="1" customWidth="1"/>
    <col min="5646" max="5888" width="9.140625" style="1"/>
    <col min="5889" max="5889" width="5.85546875" style="1" customWidth="1"/>
    <col min="5890" max="5890" width="50.42578125" style="1" customWidth="1"/>
    <col min="5891" max="5891" width="12.7109375" style="1" customWidth="1"/>
    <col min="5892" max="5892" width="13.5703125" style="1" customWidth="1"/>
    <col min="5893" max="5895" width="14" style="1" customWidth="1"/>
    <col min="5896" max="5896" width="51.85546875" style="1" customWidth="1"/>
    <col min="5897" max="5897" width="14" style="1" customWidth="1"/>
    <col min="5898" max="5898" width="14.7109375" style="1" customWidth="1"/>
    <col min="5899" max="5899" width="16.28515625" style="1" customWidth="1"/>
    <col min="5900" max="5900" width="16.7109375" style="1" customWidth="1"/>
    <col min="5901" max="5901" width="17.7109375" style="1" customWidth="1"/>
    <col min="5902" max="6144" width="9.140625" style="1"/>
    <col min="6145" max="6145" width="5.85546875" style="1" customWidth="1"/>
    <col min="6146" max="6146" width="50.42578125" style="1" customWidth="1"/>
    <col min="6147" max="6147" width="12.7109375" style="1" customWidth="1"/>
    <col min="6148" max="6148" width="13.5703125" style="1" customWidth="1"/>
    <col min="6149" max="6151" width="14" style="1" customWidth="1"/>
    <col min="6152" max="6152" width="51.85546875" style="1" customWidth="1"/>
    <col min="6153" max="6153" width="14" style="1" customWidth="1"/>
    <col min="6154" max="6154" width="14.7109375" style="1" customWidth="1"/>
    <col min="6155" max="6155" width="16.28515625" style="1" customWidth="1"/>
    <col min="6156" max="6156" width="16.7109375" style="1" customWidth="1"/>
    <col min="6157" max="6157" width="17.7109375" style="1" customWidth="1"/>
    <col min="6158" max="6400" width="9.140625" style="1"/>
    <col min="6401" max="6401" width="5.85546875" style="1" customWidth="1"/>
    <col min="6402" max="6402" width="50.42578125" style="1" customWidth="1"/>
    <col min="6403" max="6403" width="12.7109375" style="1" customWidth="1"/>
    <col min="6404" max="6404" width="13.5703125" style="1" customWidth="1"/>
    <col min="6405" max="6407" width="14" style="1" customWidth="1"/>
    <col min="6408" max="6408" width="51.85546875" style="1" customWidth="1"/>
    <col min="6409" max="6409" width="14" style="1" customWidth="1"/>
    <col min="6410" max="6410" width="14.7109375" style="1" customWidth="1"/>
    <col min="6411" max="6411" width="16.28515625" style="1" customWidth="1"/>
    <col min="6412" max="6412" width="16.7109375" style="1" customWidth="1"/>
    <col min="6413" max="6413" width="17.7109375" style="1" customWidth="1"/>
    <col min="6414" max="6656" width="9.140625" style="1"/>
    <col min="6657" max="6657" width="5.85546875" style="1" customWidth="1"/>
    <col min="6658" max="6658" width="50.42578125" style="1" customWidth="1"/>
    <col min="6659" max="6659" width="12.7109375" style="1" customWidth="1"/>
    <col min="6660" max="6660" width="13.5703125" style="1" customWidth="1"/>
    <col min="6661" max="6663" width="14" style="1" customWidth="1"/>
    <col min="6664" max="6664" width="51.85546875" style="1" customWidth="1"/>
    <col min="6665" max="6665" width="14" style="1" customWidth="1"/>
    <col min="6666" max="6666" width="14.7109375" style="1" customWidth="1"/>
    <col min="6667" max="6667" width="16.28515625" style="1" customWidth="1"/>
    <col min="6668" max="6668" width="16.7109375" style="1" customWidth="1"/>
    <col min="6669" max="6669" width="17.7109375" style="1" customWidth="1"/>
    <col min="6670" max="6912" width="9.140625" style="1"/>
    <col min="6913" max="6913" width="5.85546875" style="1" customWidth="1"/>
    <col min="6914" max="6914" width="50.42578125" style="1" customWidth="1"/>
    <col min="6915" max="6915" width="12.7109375" style="1" customWidth="1"/>
    <col min="6916" max="6916" width="13.5703125" style="1" customWidth="1"/>
    <col min="6917" max="6919" width="14" style="1" customWidth="1"/>
    <col min="6920" max="6920" width="51.85546875" style="1" customWidth="1"/>
    <col min="6921" max="6921" width="14" style="1" customWidth="1"/>
    <col min="6922" max="6922" width="14.7109375" style="1" customWidth="1"/>
    <col min="6923" max="6923" width="16.28515625" style="1" customWidth="1"/>
    <col min="6924" max="6924" width="16.7109375" style="1" customWidth="1"/>
    <col min="6925" max="6925" width="17.7109375" style="1" customWidth="1"/>
    <col min="6926" max="7168" width="9.140625" style="1"/>
    <col min="7169" max="7169" width="5.85546875" style="1" customWidth="1"/>
    <col min="7170" max="7170" width="50.42578125" style="1" customWidth="1"/>
    <col min="7171" max="7171" width="12.7109375" style="1" customWidth="1"/>
    <col min="7172" max="7172" width="13.5703125" style="1" customWidth="1"/>
    <col min="7173" max="7175" width="14" style="1" customWidth="1"/>
    <col min="7176" max="7176" width="51.85546875" style="1" customWidth="1"/>
    <col min="7177" max="7177" width="14" style="1" customWidth="1"/>
    <col min="7178" max="7178" width="14.7109375" style="1" customWidth="1"/>
    <col min="7179" max="7179" width="16.28515625" style="1" customWidth="1"/>
    <col min="7180" max="7180" width="16.7109375" style="1" customWidth="1"/>
    <col min="7181" max="7181" width="17.7109375" style="1" customWidth="1"/>
    <col min="7182" max="7424" width="9.140625" style="1"/>
    <col min="7425" max="7425" width="5.85546875" style="1" customWidth="1"/>
    <col min="7426" max="7426" width="50.42578125" style="1" customWidth="1"/>
    <col min="7427" max="7427" width="12.7109375" style="1" customWidth="1"/>
    <col min="7428" max="7428" width="13.5703125" style="1" customWidth="1"/>
    <col min="7429" max="7431" width="14" style="1" customWidth="1"/>
    <col min="7432" max="7432" width="51.85546875" style="1" customWidth="1"/>
    <col min="7433" max="7433" width="14" style="1" customWidth="1"/>
    <col min="7434" max="7434" width="14.7109375" style="1" customWidth="1"/>
    <col min="7435" max="7435" width="16.28515625" style="1" customWidth="1"/>
    <col min="7436" max="7436" width="16.7109375" style="1" customWidth="1"/>
    <col min="7437" max="7437" width="17.7109375" style="1" customWidth="1"/>
    <col min="7438" max="7680" width="9.140625" style="1"/>
    <col min="7681" max="7681" width="5.85546875" style="1" customWidth="1"/>
    <col min="7682" max="7682" width="50.42578125" style="1" customWidth="1"/>
    <col min="7683" max="7683" width="12.7109375" style="1" customWidth="1"/>
    <col min="7684" max="7684" width="13.5703125" style="1" customWidth="1"/>
    <col min="7685" max="7687" width="14" style="1" customWidth="1"/>
    <col min="7688" max="7688" width="51.85546875" style="1" customWidth="1"/>
    <col min="7689" max="7689" width="14" style="1" customWidth="1"/>
    <col min="7690" max="7690" width="14.7109375" style="1" customWidth="1"/>
    <col min="7691" max="7691" width="16.28515625" style="1" customWidth="1"/>
    <col min="7692" max="7692" width="16.7109375" style="1" customWidth="1"/>
    <col min="7693" max="7693" width="17.7109375" style="1" customWidth="1"/>
    <col min="7694" max="7936" width="9.140625" style="1"/>
    <col min="7937" max="7937" width="5.85546875" style="1" customWidth="1"/>
    <col min="7938" max="7938" width="50.42578125" style="1" customWidth="1"/>
    <col min="7939" max="7939" width="12.7109375" style="1" customWidth="1"/>
    <col min="7940" max="7940" width="13.5703125" style="1" customWidth="1"/>
    <col min="7941" max="7943" width="14" style="1" customWidth="1"/>
    <col min="7944" max="7944" width="51.85546875" style="1" customWidth="1"/>
    <col min="7945" max="7945" width="14" style="1" customWidth="1"/>
    <col min="7946" max="7946" width="14.7109375" style="1" customWidth="1"/>
    <col min="7947" max="7947" width="16.28515625" style="1" customWidth="1"/>
    <col min="7948" max="7948" width="16.7109375" style="1" customWidth="1"/>
    <col min="7949" max="7949" width="17.7109375" style="1" customWidth="1"/>
    <col min="7950" max="8192" width="9.140625" style="1"/>
    <col min="8193" max="8193" width="5.85546875" style="1" customWidth="1"/>
    <col min="8194" max="8194" width="50.42578125" style="1" customWidth="1"/>
    <col min="8195" max="8195" width="12.7109375" style="1" customWidth="1"/>
    <col min="8196" max="8196" width="13.5703125" style="1" customWidth="1"/>
    <col min="8197" max="8199" width="14" style="1" customWidth="1"/>
    <col min="8200" max="8200" width="51.85546875" style="1" customWidth="1"/>
    <col min="8201" max="8201" width="14" style="1" customWidth="1"/>
    <col min="8202" max="8202" width="14.7109375" style="1" customWidth="1"/>
    <col min="8203" max="8203" width="16.28515625" style="1" customWidth="1"/>
    <col min="8204" max="8204" width="16.7109375" style="1" customWidth="1"/>
    <col min="8205" max="8205" width="17.7109375" style="1" customWidth="1"/>
    <col min="8206" max="8448" width="9.140625" style="1"/>
    <col min="8449" max="8449" width="5.85546875" style="1" customWidth="1"/>
    <col min="8450" max="8450" width="50.42578125" style="1" customWidth="1"/>
    <col min="8451" max="8451" width="12.7109375" style="1" customWidth="1"/>
    <col min="8452" max="8452" width="13.5703125" style="1" customWidth="1"/>
    <col min="8453" max="8455" width="14" style="1" customWidth="1"/>
    <col min="8456" max="8456" width="51.85546875" style="1" customWidth="1"/>
    <col min="8457" max="8457" width="14" style="1" customWidth="1"/>
    <col min="8458" max="8458" width="14.7109375" style="1" customWidth="1"/>
    <col min="8459" max="8459" width="16.28515625" style="1" customWidth="1"/>
    <col min="8460" max="8460" width="16.7109375" style="1" customWidth="1"/>
    <col min="8461" max="8461" width="17.7109375" style="1" customWidth="1"/>
    <col min="8462" max="8704" width="9.140625" style="1"/>
    <col min="8705" max="8705" width="5.85546875" style="1" customWidth="1"/>
    <col min="8706" max="8706" width="50.42578125" style="1" customWidth="1"/>
    <col min="8707" max="8707" width="12.7109375" style="1" customWidth="1"/>
    <col min="8708" max="8708" width="13.5703125" style="1" customWidth="1"/>
    <col min="8709" max="8711" width="14" style="1" customWidth="1"/>
    <col min="8712" max="8712" width="51.85546875" style="1" customWidth="1"/>
    <col min="8713" max="8713" width="14" style="1" customWidth="1"/>
    <col min="8714" max="8714" width="14.7109375" style="1" customWidth="1"/>
    <col min="8715" max="8715" width="16.28515625" style="1" customWidth="1"/>
    <col min="8716" max="8716" width="16.7109375" style="1" customWidth="1"/>
    <col min="8717" max="8717" width="17.7109375" style="1" customWidth="1"/>
    <col min="8718" max="8960" width="9.140625" style="1"/>
    <col min="8961" max="8961" width="5.85546875" style="1" customWidth="1"/>
    <col min="8962" max="8962" width="50.42578125" style="1" customWidth="1"/>
    <col min="8963" max="8963" width="12.7109375" style="1" customWidth="1"/>
    <col min="8964" max="8964" width="13.5703125" style="1" customWidth="1"/>
    <col min="8965" max="8967" width="14" style="1" customWidth="1"/>
    <col min="8968" max="8968" width="51.85546875" style="1" customWidth="1"/>
    <col min="8969" max="8969" width="14" style="1" customWidth="1"/>
    <col min="8970" max="8970" width="14.7109375" style="1" customWidth="1"/>
    <col min="8971" max="8971" width="16.28515625" style="1" customWidth="1"/>
    <col min="8972" max="8972" width="16.7109375" style="1" customWidth="1"/>
    <col min="8973" max="8973" width="17.7109375" style="1" customWidth="1"/>
    <col min="8974" max="9216" width="9.140625" style="1"/>
    <col min="9217" max="9217" width="5.85546875" style="1" customWidth="1"/>
    <col min="9218" max="9218" width="50.42578125" style="1" customWidth="1"/>
    <col min="9219" max="9219" width="12.7109375" style="1" customWidth="1"/>
    <col min="9220" max="9220" width="13.5703125" style="1" customWidth="1"/>
    <col min="9221" max="9223" width="14" style="1" customWidth="1"/>
    <col min="9224" max="9224" width="51.85546875" style="1" customWidth="1"/>
    <col min="9225" max="9225" width="14" style="1" customWidth="1"/>
    <col min="9226" max="9226" width="14.7109375" style="1" customWidth="1"/>
    <col min="9227" max="9227" width="16.28515625" style="1" customWidth="1"/>
    <col min="9228" max="9228" width="16.7109375" style="1" customWidth="1"/>
    <col min="9229" max="9229" width="17.7109375" style="1" customWidth="1"/>
    <col min="9230" max="9472" width="9.140625" style="1"/>
    <col min="9473" max="9473" width="5.85546875" style="1" customWidth="1"/>
    <col min="9474" max="9474" width="50.42578125" style="1" customWidth="1"/>
    <col min="9475" max="9475" width="12.7109375" style="1" customWidth="1"/>
    <col min="9476" max="9476" width="13.5703125" style="1" customWidth="1"/>
    <col min="9477" max="9479" width="14" style="1" customWidth="1"/>
    <col min="9480" max="9480" width="51.85546875" style="1" customWidth="1"/>
    <col min="9481" max="9481" width="14" style="1" customWidth="1"/>
    <col min="9482" max="9482" width="14.7109375" style="1" customWidth="1"/>
    <col min="9483" max="9483" width="16.28515625" style="1" customWidth="1"/>
    <col min="9484" max="9484" width="16.7109375" style="1" customWidth="1"/>
    <col min="9485" max="9485" width="17.7109375" style="1" customWidth="1"/>
    <col min="9486" max="9728" width="9.140625" style="1"/>
    <col min="9729" max="9729" width="5.85546875" style="1" customWidth="1"/>
    <col min="9730" max="9730" width="50.42578125" style="1" customWidth="1"/>
    <col min="9731" max="9731" width="12.7109375" style="1" customWidth="1"/>
    <col min="9732" max="9732" width="13.5703125" style="1" customWidth="1"/>
    <col min="9733" max="9735" width="14" style="1" customWidth="1"/>
    <col min="9736" max="9736" width="51.85546875" style="1" customWidth="1"/>
    <col min="9737" max="9737" width="14" style="1" customWidth="1"/>
    <col min="9738" max="9738" width="14.7109375" style="1" customWidth="1"/>
    <col min="9739" max="9739" width="16.28515625" style="1" customWidth="1"/>
    <col min="9740" max="9740" width="16.7109375" style="1" customWidth="1"/>
    <col min="9741" max="9741" width="17.7109375" style="1" customWidth="1"/>
    <col min="9742" max="9984" width="9.140625" style="1"/>
    <col min="9985" max="9985" width="5.85546875" style="1" customWidth="1"/>
    <col min="9986" max="9986" width="50.42578125" style="1" customWidth="1"/>
    <col min="9987" max="9987" width="12.7109375" style="1" customWidth="1"/>
    <col min="9988" max="9988" width="13.5703125" style="1" customWidth="1"/>
    <col min="9989" max="9991" width="14" style="1" customWidth="1"/>
    <col min="9992" max="9992" width="51.85546875" style="1" customWidth="1"/>
    <col min="9993" max="9993" width="14" style="1" customWidth="1"/>
    <col min="9994" max="9994" width="14.7109375" style="1" customWidth="1"/>
    <col min="9995" max="9995" width="16.28515625" style="1" customWidth="1"/>
    <col min="9996" max="9996" width="16.7109375" style="1" customWidth="1"/>
    <col min="9997" max="9997" width="17.7109375" style="1" customWidth="1"/>
    <col min="9998" max="10240" width="9.140625" style="1"/>
    <col min="10241" max="10241" width="5.85546875" style="1" customWidth="1"/>
    <col min="10242" max="10242" width="50.42578125" style="1" customWidth="1"/>
    <col min="10243" max="10243" width="12.7109375" style="1" customWidth="1"/>
    <col min="10244" max="10244" width="13.5703125" style="1" customWidth="1"/>
    <col min="10245" max="10247" width="14" style="1" customWidth="1"/>
    <col min="10248" max="10248" width="51.85546875" style="1" customWidth="1"/>
    <col min="10249" max="10249" width="14" style="1" customWidth="1"/>
    <col min="10250" max="10250" width="14.7109375" style="1" customWidth="1"/>
    <col min="10251" max="10251" width="16.28515625" style="1" customWidth="1"/>
    <col min="10252" max="10252" width="16.7109375" style="1" customWidth="1"/>
    <col min="10253" max="10253" width="17.7109375" style="1" customWidth="1"/>
    <col min="10254" max="10496" width="9.140625" style="1"/>
    <col min="10497" max="10497" width="5.85546875" style="1" customWidth="1"/>
    <col min="10498" max="10498" width="50.42578125" style="1" customWidth="1"/>
    <col min="10499" max="10499" width="12.7109375" style="1" customWidth="1"/>
    <col min="10500" max="10500" width="13.5703125" style="1" customWidth="1"/>
    <col min="10501" max="10503" width="14" style="1" customWidth="1"/>
    <col min="10504" max="10504" width="51.85546875" style="1" customWidth="1"/>
    <col min="10505" max="10505" width="14" style="1" customWidth="1"/>
    <col min="10506" max="10506" width="14.7109375" style="1" customWidth="1"/>
    <col min="10507" max="10507" width="16.28515625" style="1" customWidth="1"/>
    <col min="10508" max="10508" width="16.7109375" style="1" customWidth="1"/>
    <col min="10509" max="10509" width="17.7109375" style="1" customWidth="1"/>
    <col min="10510" max="10752" width="9.140625" style="1"/>
    <col min="10753" max="10753" width="5.85546875" style="1" customWidth="1"/>
    <col min="10754" max="10754" width="50.42578125" style="1" customWidth="1"/>
    <col min="10755" max="10755" width="12.7109375" style="1" customWidth="1"/>
    <col min="10756" max="10756" width="13.5703125" style="1" customWidth="1"/>
    <col min="10757" max="10759" width="14" style="1" customWidth="1"/>
    <col min="10760" max="10760" width="51.85546875" style="1" customWidth="1"/>
    <col min="10761" max="10761" width="14" style="1" customWidth="1"/>
    <col min="10762" max="10762" width="14.7109375" style="1" customWidth="1"/>
    <col min="10763" max="10763" width="16.28515625" style="1" customWidth="1"/>
    <col min="10764" max="10764" width="16.7109375" style="1" customWidth="1"/>
    <col min="10765" max="10765" width="17.7109375" style="1" customWidth="1"/>
    <col min="10766" max="11008" width="9.140625" style="1"/>
    <col min="11009" max="11009" width="5.85546875" style="1" customWidth="1"/>
    <col min="11010" max="11010" width="50.42578125" style="1" customWidth="1"/>
    <col min="11011" max="11011" width="12.7109375" style="1" customWidth="1"/>
    <col min="11012" max="11012" width="13.5703125" style="1" customWidth="1"/>
    <col min="11013" max="11015" width="14" style="1" customWidth="1"/>
    <col min="11016" max="11016" width="51.85546875" style="1" customWidth="1"/>
    <col min="11017" max="11017" width="14" style="1" customWidth="1"/>
    <col min="11018" max="11018" width="14.7109375" style="1" customWidth="1"/>
    <col min="11019" max="11019" width="16.28515625" style="1" customWidth="1"/>
    <col min="11020" max="11020" width="16.7109375" style="1" customWidth="1"/>
    <col min="11021" max="11021" width="17.7109375" style="1" customWidth="1"/>
    <col min="11022" max="11264" width="9.140625" style="1"/>
    <col min="11265" max="11265" width="5.85546875" style="1" customWidth="1"/>
    <col min="11266" max="11266" width="50.42578125" style="1" customWidth="1"/>
    <col min="11267" max="11267" width="12.7109375" style="1" customWidth="1"/>
    <col min="11268" max="11268" width="13.5703125" style="1" customWidth="1"/>
    <col min="11269" max="11271" width="14" style="1" customWidth="1"/>
    <col min="11272" max="11272" width="51.85546875" style="1" customWidth="1"/>
    <col min="11273" max="11273" width="14" style="1" customWidth="1"/>
    <col min="11274" max="11274" width="14.7109375" style="1" customWidth="1"/>
    <col min="11275" max="11275" width="16.28515625" style="1" customWidth="1"/>
    <col min="11276" max="11276" width="16.7109375" style="1" customWidth="1"/>
    <col min="11277" max="11277" width="17.7109375" style="1" customWidth="1"/>
    <col min="11278" max="11520" width="9.140625" style="1"/>
    <col min="11521" max="11521" width="5.85546875" style="1" customWidth="1"/>
    <col min="11522" max="11522" width="50.42578125" style="1" customWidth="1"/>
    <col min="11523" max="11523" width="12.7109375" style="1" customWidth="1"/>
    <col min="11524" max="11524" width="13.5703125" style="1" customWidth="1"/>
    <col min="11525" max="11527" width="14" style="1" customWidth="1"/>
    <col min="11528" max="11528" width="51.85546875" style="1" customWidth="1"/>
    <col min="11529" max="11529" width="14" style="1" customWidth="1"/>
    <col min="11530" max="11530" width="14.7109375" style="1" customWidth="1"/>
    <col min="11531" max="11531" width="16.28515625" style="1" customWidth="1"/>
    <col min="11532" max="11532" width="16.7109375" style="1" customWidth="1"/>
    <col min="11533" max="11533" width="17.7109375" style="1" customWidth="1"/>
    <col min="11534" max="11776" width="9.140625" style="1"/>
    <col min="11777" max="11777" width="5.85546875" style="1" customWidth="1"/>
    <col min="11778" max="11778" width="50.42578125" style="1" customWidth="1"/>
    <col min="11779" max="11779" width="12.7109375" style="1" customWidth="1"/>
    <col min="11780" max="11780" width="13.5703125" style="1" customWidth="1"/>
    <col min="11781" max="11783" width="14" style="1" customWidth="1"/>
    <col min="11784" max="11784" width="51.85546875" style="1" customWidth="1"/>
    <col min="11785" max="11785" width="14" style="1" customWidth="1"/>
    <col min="11786" max="11786" width="14.7109375" style="1" customWidth="1"/>
    <col min="11787" max="11787" width="16.28515625" style="1" customWidth="1"/>
    <col min="11788" max="11788" width="16.7109375" style="1" customWidth="1"/>
    <col min="11789" max="11789" width="17.7109375" style="1" customWidth="1"/>
    <col min="11790" max="12032" width="9.140625" style="1"/>
    <col min="12033" max="12033" width="5.85546875" style="1" customWidth="1"/>
    <col min="12034" max="12034" width="50.42578125" style="1" customWidth="1"/>
    <col min="12035" max="12035" width="12.7109375" style="1" customWidth="1"/>
    <col min="12036" max="12036" width="13.5703125" style="1" customWidth="1"/>
    <col min="12037" max="12039" width="14" style="1" customWidth="1"/>
    <col min="12040" max="12040" width="51.85546875" style="1" customWidth="1"/>
    <col min="12041" max="12041" width="14" style="1" customWidth="1"/>
    <col min="12042" max="12042" width="14.7109375" style="1" customWidth="1"/>
    <col min="12043" max="12043" width="16.28515625" style="1" customWidth="1"/>
    <col min="12044" max="12044" width="16.7109375" style="1" customWidth="1"/>
    <col min="12045" max="12045" width="17.7109375" style="1" customWidth="1"/>
    <col min="12046" max="12288" width="9.140625" style="1"/>
    <col min="12289" max="12289" width="5.85546875" style="1" customWidth="1"/>
    <col min="12290" max="12290" width="50.42578125" style="1" customWidth="1"/>
    <col min="12291" max="12291" width="12.7109375" style="1" customWidth="1"/>
    <col min="12292" max="12292" width="13.5703125" style="1" customWidth="1"/>
    <col min="12293" max="12295" width="14" style="1" customWidth="1"/>
    <col min="12296" max="12296" width="51.85546875" style="1" customWidth="1"/>
    <col min="12297" max="12297" width="14" style="1" customWidth="1"/>
    <col min="12298" max="12298" width="14.7109375" style="1" customWidth="1"/>
    <col min="12299" max="12299" width="16.28515625" style="1" customWidth="1"/>
    <col min="12300" max="12300" width="16.7109375" style="1" customWidth="1"/>
    <col min="12301" max="12301" width="17.7109375" style="1" customWidth="1"/>
    <col min="12302" max="12544" width="9.140625" style="1"/>
    <col min="12545" max="12545" width="5.85546875" style="1" customWidth="1"/>
    <col min="12546" max="12546" width="50.42578125" style="1" customWidth="1"/>
    <col min="12547" max="12547" width="12.7109375" style="1" customWidth="1"/>
    <col min="12548" max="12548" width="13.5703125" style="1" customWidth="1"/>
    <col min="12549" max="12551" width="14" style="1" customWidth="1"/>
    <col min="12552" max="12552" width="51.85546875" style="1" customWidth="1"/>
    <col min="12553" max="12553" width="14" style="1" customWidth="1"/>
    <col min="12554" max="12554" width="14.7109375" style="1" customWidth="1"/>
    <col min="12555" max="12555" width="16.28515625" style="1" customWidth="1"/>
    <col min="12556" max="12556" width="16.7109375" style="1" customWidth="1"/>
    <col min="12557" max="12557" width="17.7109375" style="1" customWidth="1"/>
    <col min="12558" max="12800" width="9.140625" style="1"/>
    <col min="12801" max="12801" width="5.85546875" style="1" customWidth="1"/>
    <col min="12802" max="12802" width="50.42578125" style="1" customWidth="1"/>
    <col min="12803" max="12803" width="12.7109375" style="1" customWidth="1"/>
    <col min="12804" max="12804" width="13.5703125" style="1" customWidth="1"/>
    <col min="12805" max="12807" width="14" style="1" customWidth="1"/>
    <col min="12808" max="12808" width="51.85546875" style="1" customWidth="1"/>
    <col min="12809" max="12809" width="14" style="1" customWidth="1"/>
    <col min="12810" max="12810" width="14.7109375" style="1" customWidth="1"/>
    <col min="12811" max="12811" width="16.28515625" style="1" customWidth="1"/>
    <col min="12812" max="12812" width="16.7109375" style="1" customWidth="1"/>
    <col min="12813" max="12813" width="17.7109375" style="1" customWidth="1"/>
    <col min="12814" max="13056" width="9.140625" style="1"/>
    <col min="13057" max="13057" width="5.85546875" style="1" customWidth="1"/>
    <col min="13058" max="13058" width="50.42578125" style="1" customWidth="1"/>
    <col min="13059" max="13059" width="12.7109375" style="1" customWidth="1"/>
    <col min="13060" max="13060" width="13.5703125" style="1" customWidth="1"/>
    <col min="13061" max="13063" width="14" style="1" customWidth="1"/>
    <col min="13064" max="13064" width="51.85546875" style="1" customWidth="1"/>
    <col min="13065" max="13065" width="14" style="1" customWidth="1"/>
    <col min="13066" max="13066" width="14.7109375" style="1" customWidth="1"/>
    <col min="13067" max="13067" width="16.28515625" style="1" customWidth="1"/>
    <col min="13068" max="13068" width="16.7109375" style="1" customWidth="1"/>
    <col min="13069" max="13069" width="17.7109375" style="1" customWidth="1"/>
    <col min="13070" max="13312" width="9.140625" style="1"/>
    <col min="13313" max="13313" width="5.85546875" style="1" customWidth="1"/>
    <col min="13314" max="13314" width="50.42578125" style="1" customWidth="1"/>
    <col min="13315" max="13315" width="12.7109375" style="1" customWidth="1"/>
    <col min="13316" max="13316" width="13.5703125" style="1" customWidth="1"/>
    <col min="13317" max="13319" width="14" style="1" customWidth="1"/>
    <col min="13320" max="13320" width="51.85546875" style="1" customWidth="1"/>
    <col min="13321" max="13321" width="14" style="1" customWidth="1"/>
    <col min="13322" max="13322" width="14.7109375" style="1" customWidth="1"/>
    <col min="13323" max="13323" width="16.28515625" style="1" customWidth="1"/>
    <col min="13324" max="13324" width="16.7109375" style="1" customWidth="1"/>
    <col min="13325" max="13325" width="17.7109375" style="1" customWidth="1"/>
    <col min="13326" max="13568" width="9.140625" style="1"/>
    <col min="13569" max="13569" width="5.85546875" style="1" customWidth="1"/>
    <col min="13570" max="13570" width="50.42578125" style="1" customWidth="1"/>
    <col min="13571" max="13571" width="12.7109375" style="1" customWidth="1"/>
    <col min="13572" max="13572" width="13.5703125" style="1" customWidth="1"/>
    <col min="13573" max="13575" width="14" style="1" customWidth="1"/>
    <col min="13576" max="13576" width="51.85546875" style="1" customWidth="1"/>
    <col min="13577" max="13577" width="14" style="1" customWidth="1"/>
    <col min="13578" max="13578" width="14.7109375" style="1" customWidth="1"/>
    <col min="13579" max="13579" width="16.28515625" style="1" customWidth="1"/>
    <col min="13580" max="13580" width="16.7109375" style="1" customWidth="1"/>
    <col min="13581" max="13581" width="17.7109375" style="1" customWidth="1"/>
    <col min="13582" max="13824" width="9.140625" style="1"/>
    <col min="13825" max="13825" width="5.85546875" style="1" customWidth="1"/>
    <col min="13826" max="13826" width="50.42578125" style="1" customWidth="1"/>
    <col min="13827" max="13827" width="12.7109375" style="1" customWidth="1"/>
    <col min="13828" max="13828" width="13.5703125" style="1" customWidth="1"/>
    <col min="13829" max="13831" width="14" style="1" customWidth="1"/>
    <col min="13832" max="13832" width="51.85546875" style="1" customWidth="1"/>
    <col min="13833" max="13833" width="14" style="1" customWidth="1"/>
    <col min="13834" max="13834" width="14.7109375" style="1" customWidth="1"/>
    <col min="13835" max="13835" width="16.28515625" style="1" customWidth="1"/>
    <col min="13836" max="13836" width="16.7109375" style="1" customWidth="1"/>
    <col min="13837" max="13837" width="17.7109375" style="1" customWidth="1"/>
    <col min="13838" max="14080" width="9.140625" style="1"/>
    <col min="14081" max="14081" width="5.85546875" style="1" customWidth="1"/>
    <col min="14082" max="14082" width="50.42578125" style="1" customWidth="1"/>
    <col min="14083" max="14083" width="12.7109375" style="1" customWidth="1"/>
    <col min="14084" max="14084" width="13.5703125" style="1" customWidth="1"/>
    <col min="14085" max="14087" width="14" style="1" customWidth="1"/>
    <col min="14088" max="14088" width="51.85546875" style="1" customWidth="1"/>
    <col min="14089" max="14089" width="14" style="1" customWidth="1"/>
    <col min="14090" max="14090" width="14.7109375" style="1" customWidth="1"/>
    <col min="14091" max="14091" width="16.28515625" style="1" customWidth="1"/>
    <col min="14092" max="14092" width="16.7109375" style="1" customWidth="1"/>
    <col min="14093" max="14093" width="17.7109375" style="1" customWidth="1"/>
    <col min="14094" max="14336" width="9.140625" style="1"/>
    <col min="14337" max="14337" width="5.85546875" style="1" customWidth="1"/>
    <col min="14338" max="14338" width="50.42578125" style="1" customWidth="1"/>
    <col min="14339" max="14339" width="12.7109375" style="1" customWidth="1"/>
    <col min="14340" max="14340" width="13.5703125" style="1" customWidth="1"/>
    <col min="14341" max="14343" width="14" style="1" customWidth="1"/>
    <col min="14344" max="14344" width="51.85546875" style="1" customWidth="1"/>
    <col min="14345" max="14345" width="14" style="1" customWidth="1"/>
    <col min="14346" max="14346" width="14.7109375" style="1" customWidth="1"/>
    <col min="14347" max="14347" width="16.28515625" style="1" customWidth="1"/>
    <col min="14348" max="14348" width="16.7109375" style="1" customWidth="1"/>
    <col min="14349" max="14349" width="17.7109375" style="1" customWidth="1"/>
    <col min="14350" max="14592" width="9.140625" style="1"/>
    <col min="14593" max="14593" width="5.85546875" style="1" customWidth="1"/>
    <col min="14594" max="14594" width="50.42578125" style="1" customWidth="1"/>
    <col min="14595" max="14595" width="12.7109375" style="1" customWidth="1"/>
    <col min="14596" max="14596" width="13.5703125" style="1" customWidth="1"/>
    <col min="14597" max="14599" width="14" style="1" customWidth="1"/>
    <col min="14600" max="14600" width="51.85546875" style="1" customWidth="1"/>
    <col min="14601" max="14601" width="14" style="1" customWidth="1"/>
    <col min="14602" max="14602" width="14.7109375" style="1" customWidth="1"/>
    <col min="14603" max="14603" width="16.28515625" style="1" customWidth="1"/>
    <col min="14604" max="14604" width="16.7109375" style="1" customWidth="1"/>
    <col min="14605" max="14605" width="17.7109375" style="1" customWidth="1"/>
    <col min="14606" max="14848" width="9.140625" style="1"/>
    <col min="14849" max="14849" width="5.85546875" style="1" customWidth="1"/>
    <col min="14850" max="14850" width="50.42578125" style="1" customWidth="1"/>
    <col min="14851" max="14851" width="12.7109375" style="1" customWidth="1"/>
    <col min="14852" max="14852" width="13.5703125" style="1" customWidth="1"/>
    <col min="14853" max="14855" width="14" style="1" customWidth="1"/>
    <col min="14856" max="14856" width="51.85546875" style="1" customWidth="1"/>
    <col min="14857" max="14857" width="14" style="1" customWidth="1"/>
    <col min="14858" max="14858" width="14.7109375" style="1" customWidth="1"/>
    <col min="14859" max="14859" width="16.28515625" style="1" customWidth="1"/>
    <col min="14860" max="14860" width="16.7109375" style="1" customWidth="1"/>
    <col min="14861" max="14861" width="17.7109375" style="1" customWidth="1"/>
    <col min="14862" max="15104" width="9.140625" style="1"/>
    <col min="15105" max="15105" width="5.85546875" style="1" customWidth="1"/>
    <col min="15106" max="15106" width="50.42578125" style="1" customWidth="1"/>
    <col min="15107" max="15107" width="12.7109375" style="1" customWidth="1"/>
    <col min="15108" max="15108" width="13.5703125" style="1" customWidth="1"/>
    <col min="15109" max="15111" width="14" style="1" customWidth="1"/>
    <col min="15112" max="15112" width="51.85546875" style="1" customWidth="1"/>
    <col min="15113" max="15113" width="14" style="1" customWidth="1"/>
    <col min="15114" max="15114" width="14.7109375" style="1" customWidth="1"/>
    <col min="15115" max="15115" width="16.28515625" style="1" customWidth="1"/>
    <col min="15116" max="15116" width="16.7109375" style="1" customWidth="1"/>
    <col min="15117" max="15117" width="17.7109375" style="1" customWidth="1"/>
    <col min="15118" max="15360" width="9.140625" style="1"/>
    <col min="15361" max="15361" width="5.85546875" style="1" customWidth="1"/>
    <col min="15362" max="15362" width="50.42578125" style="1" customWidth="1"/>
    <col min="15363" max="15363" width="12.7109375" style="1" customWidth="1"/>
    <col min="15364" max="15364" width="13.5703125" style="1" customWidth="1"/>
    <col min="15365" max="15367" width="14" style="1" customWidth="1"/>
    <col min="15368" max="15368" width="51.85546875" style="1" customWidth="1"/>
    <col min="15369" max="15369" width="14" style="1" customWidth="1"/>
    <col min="15370" max="15370" width="14.7109375" style="1" customWidth="1"/>
    <col min="15371" max="15371" width="16.28515625" style="1" customWidth="1"/>
    <col min="15372" max="15372" width="16.7109375" style="1" customWidth="1"/>
    <col min="15373" max="15373" width="17.7109375" style="1" customWidth="1"/>
    <col min="15374" max="15616" width="9.140625" style="1"/>
    <col min="15617" max="15617" width="5.85546875" style="1" customWidth="1"/>
    <col min="15618" max="15618" width="50.42578125" style="1" customWidth="1"/>
    <col min="15619" max="15619" width="12.7109375" style="1" customWidth="1"/>
    <col min="15620" max="15620" width="13.5703125" style="1" customWidth="1"/>
    <col min="15621" max="15623" width="14" style="1" customWidth="1"/>
    <col min="15624" max="15624" width="51.85546875" style="1" customWidth="1"/>
    <col min="15625" max="15625" width="14" style="1" customWidth="1"/>
    <col min="15626" max="15626" width="14.7109375" style="1" customWidth="1"/>
    <col min="15627" max="15627" width="16.28515625" style="1" customWidth="1"/>
    <col min="15628" max="15628" width="16.7109375" style="1" customWidth="1"/>
    <col min="15629" max="15629" width="17.7109375" style="1" customWidth="1"/>
    <col min="15630" max="15872" width="9.140625" style="1"/>
    <col min="15873" max="15873" width="5.85546875" style="1" customWidth="1"/>
    <col min="15874" max="15874" width="50.42578125" style="1" customWidth="1"/>
    <col min="15875" max="15875" width="12.7109375" style="1" customWidth="1"/>
    <col min="15876" max="15876" width="13.5703125" style="1" customWidth="1"/>
    <col min="15877" max="15879" width="14" style="1" customWidth="1"/>
    <col min="15880" max="15880" width="51.85546875" style="1" customWidth="1"/>
    <col min="15881" max="15881" width="14" style="1" customWidth="1"/>
    <col min="15882" max="15882" width="14.7109375" style="1" customWidth="1"/>
    <col min="15883" max="15883" width="16.28515625" style="1" customWidth="1"/>
    <col min="15884" max="15884" width="16.7109375" style="1" customWidth="1"/>
    <col min="15885" max="15885" width="17.7109375" style="1" customWidth="1"/>
    <col min="15886" max="16128" width="9.140625" style="1"/>
    <col min="16129" max="16129" width="5.85546875" style="1" customWidth="1"/>
    <col min="16130" max="16130" width="50.42578125" style="1" customWidth="1"/>
    <col min="16131" max="16131" width="12.7109375" style="1" customWidth="1"/>
    <col min="16132" max="16132" width="13.5703125" style="1" customWidth="1"/>
    <col min="16133" max="16135" width="14" style="1" customWidth="1"/>
    <col min="16136" max="16136" width="51.85546875" style="1" customWidth="1"/>
    <col min="16137" max="16137" width="14" style="1" customWidth="1"/>
    <col min="16138" max="16138" width="14.7109375" style="1" customWidth="1"/>
    <col min="16139" max="16139" width="16.28515625" style="1" customWidth="1"/>
    <col min="16140" max="16140" width="16.7109375" style="1" customWidth="1"/>
    <col min="16141" max="16141" width="17.7109375" style="1" customWidth="1"/>
    <col min="16142" max="16384" width="9.140625" style="1"/>
  </cols>
  <sheetData>
    <row r="1" spans="1:13" x14ac:dyDescent="0.25">
      <c r="A1" s="514" t="s">
        <v>71</v>
      </c>
      <c r="B1" s="514"/>
      <c r="L1" s="512" t="s">
        <v>111</v>
      </c>
      <c r="M1" s="512"/>
    </row>
    <row r="2" spans="1:13" ht="31.5" x14ac:dyDescent="0.25">
      <c r="B2" s="67" t="s">
        <v>72</v>
      </c>
      <c r="C2" s="68"/>
      <c r="D2" s="68"/>
      <c r="E2" s="68"/>
      <c r="F2" s="68"/>
      <c r="G2" s="68"/>
      <c r="H2" s="68"/>
      <c r="I2" s="68"/>
      <c r="J2" s="68"/>
      <c r="K2" s="68"/>
    </row>
    <row r="3" spans="1:13" ht="16.5" thickBot="1" x14ac:dyDescent="0.3">
      <c r="A3" s="515" t="s">
        <v>1</v>
      </c>
      <c r="B3" s="515"/>
      <c r="J3" s="69"/>
      <c r="M3" s="2" t="s">
        <v>2</v>
      </c>
    </row>
    <row r="4" spans="1:13" ht="15.75" thickBot="1" x14ac:dyDescent="0.3">
      <c r="A4" s="516" t="s">
        <v>3</v>
      </c>
      <c r="B4" s="70" t="s">
        <v>4</v>
      </c>
      <c r="C4" s="71"/>
      <c r="D4" s="72"/>
      <c r="E4" s="72"/>
      <c r="F4" s="73"/>
      <c r="G4" s="73"/>
      <c r="H4" s="518" t="s">
        <v>5</v>
      </c>
      <c r="I4" s="519"/>
      <c r="J4" s="519"/>
      <c r="K4" s="519"/>
      <c r="L4" s="3"/>
      <c r="M4" s="4"/>
    </row>
    <row r="5" spans="1:13" s="5" customFormat="1" ht="43.5" thickBot="1" x14ac:dyDescent="0.3">
      <c r="A5" s="517"/>
      <c r="B5" s="74" t="s">
        <v>6</v>
      </c>
      <c r="C5" s="75" t="s">
        <v>7</v>
      </c>
      <c r="D5" s="75" t="s">
        <v>8</v>
      </c>
      <c r="E5" s="76" t="s">
        <v>9</v>
      </c>
      <c r="F5" s="75" t="s">
        <v>10</v>
      </c>
      <c r="G5" s="76" t="s">
        <v>9</v>
      </c>
      <c r="H5" s="74" t="s">
        <v>6</v>
      </c>
      <c r="I5" s="75" t="s">
        <v>7</v>
      </c>
      <c r="J5" s="75" t="s">
        <v>8</v>
      </c>
      <c r="K5" s="77" t="s">
        <v>9</v>
      </c>
      <c r="L5" s="75" t="s">
        <v>10</v>
      </c>
      <c r="M5" s="77" t="s">
        <v>9</v>
      </c>
    </row>
    <row r="6" spans="1:13" s="5" customFormat="1" thickBot="1" x14ac:dyDescent="0.3">
      <c r="A6" s="78">
        <v>1</v>
      </c>
      <c r="B6" s="74">
        <v>2</v>
      </c>
      <c r="C6" s="75">
        <v>3</v>
      </c>
      <c r="D6" s="75">
        <v>4</v>
      </c>
      <c r="E6" s="76">
        <v>5</v>
      </c>
      <c r="F6" s="79">
        <v>6</v>
      </c>
      <c r="G6" s="79">
        <v>7</v>
      </c>
      <c r="H6" s="74">
        <v>8</v>
      </c>
      <c r="I6" s="75">
        <v>9</v>
      </c>
      <c r="J6" s="75">
        <v>10</v>
      </c>
      <c r="K6" s="76">
        <v>11</v>
      </c>
      <c r="L6" s="75">
        <v>12</v>
      </c>
      <c r="M6" s="76">
        <v>13</v>
      </c>
    </row>
    <row r="7" spans="1:13" ht="30" x14ac:dyDescent="0.25">
      <c r="A7" s="80" t="s">
        <v>22</v>
      </c>
      <c r="B7" s="81" t="s">
        <v>73</v>
      </c>
      <c r="C7" s="82">
        <v>17480467</v>
      </c>
      <c r="D7" s="82">
        <f>E7-C7</f>
        <v>52721998</v>
      </c>
      <c r="E7" s="83">
        <v>70202465</v>
      </c>
      <c r="F7" s="82">
        <f>G7-E7</f>
        <v>52721998</v>
      </c>
      <c r="G7" s="84">
        <v>122924463</v>
      </c>
      <c r="H7" s="81" t="s">
        <v>74</v>
      </c>
      <c r="I7" s="82">
        <v>5609800</v>
      </c>
      <c r="J7" s="82">
        <f>K7-I7</f>
        <v>18693317</v>
      </c>
      <c r="K7" s="85">
        <v>24303117</v>
      </c>
      <c r="L7" s="82">
        <f>M7-K7</f>
        <v>10433404</v>
      </c>
      <c r="M7" s="85">
        <v>34736521</v>
      </c>
    </row>
    <row r="8" spans="1:13" x14ac:dyDescent="0.25">
      <c r="A8" s="86" t="s">
        <v>25</v>
      </c>
      <c r="B8" s="87" t="s">
        <v>75</v>
      </c>
      <c r="C8" s="88">
        <v>17216467</v>
      </c>
      <c r="D8" s="88">
        <f>E8-C8</f>
        <v>52721998</v>
      </c>
      <c r="E8" s="89">
        <v>69938465</v>
      </c>
      <c r="F8" s="88">
        <f>G8-E8</f>
        <v>52721998</v>
      </c>
      <c r="G8" s="90">
        <v>122660463</v>
      </c>
      <c r="H8" s="87" t="s">
        <v>76</v>
      </c>
      <c r="I8" s="88"/>
      <c r="J8" s="88"/>
      <c r="K8" s="91"/>
      <c r="L8" s="88"/>
      <c r="M8" s="91"/>
    </row>
    <row r="9" spans="1:13" x14ac:dyDescent="0.25">
      <c r="A9" s="86" t="s">
        <v>11</v>
      </c>
      <c r="B9" s="87" t="s">
        <v>77</v>
      </c>
      <c r="C9" s="88">
        <v>8200000</v>
      </c>
      <c r="D9" s="88">
        <f>E9-C9</f>
        <v>0</v>
      </c>
      <c r="E9" s="89">
        <v>8200000</v>
      </c>
      <c r="F9" s="90"/>
      <c r="G9" s="89">
        <v>8200000</v>
      </c>
      <c r="H9" s="87" t="s">
        <v>78</v>
      </c>
      <c r="I9" s="88">
        <v>47198583</v>
      </c>
      <c r="J9" s="88">
        <f>K9-I9</f>
        <v>58011985</v>
      </c>
      <c r="K9" s="91">
        <v>105210568</v>
      </c>
      <c r="L9" s="88">
        <f>M9-K9</f>
        <v>65793908</v>
      </c>
      <c r="M9" s="91">
        <v>171004476</v>
      </c>
    </row>
    <row r="10" spans="1:13" x14ac:dyDescent="0.25">
      <c r="A10" s="86" t="s">
        <v>12</v>
      </c>
      <c r="B10" s="87" t="s">
        <v>79</v>
      </c>
      <c r="C10" s="88">
        <v>264000</v>
      </c>
      <c r="D10" s="88">
        <f>E10-C10</f>
        <v>0</v>
      </c>
      <c r="E10" s="89">
        <v>264000</v>
      </c>
      <c r="F10" s="90"/>
      <c r="G10" s="89">
        <v>264000</v>
      </c>
      <c r="H10" s="87" t="s">
        <v>80</v>
      </c>
      <c r="I10" s="88">
        <v>43007584</v>
      </c>
      <c r="J10" s="88">
        <f>K10-I10</f>
        <v>52722004</v>
      </c>
      <c r="K10" s="91">
        <v>95729588</v>
      </c>
      <c r="L10" s="88">
        <f>M10-K10</f>
        <v>26930875</v>
      </c>
      <c r="M10" s="91">
        <v>122660463</v>
      </c>
    </row>
    <row r="11" spans="1:13" x14ac:dyDescent="0.25">
      <c r="A11" s="86" t="s">
        <v>13</v>
      </c>
      <c r="B11" s="87" t="s">
        <v>81</v>
      </c>
      <c r="C11" s="88"/>
      <c r="D11" s="88"/>
      <c r="E11" s="89"/>
      <c r="F11" s="90"/>
      <c r="G11" s="89"/>
      <c r="H11" s="87" t="s">
        <v>82</v>
      </c>
      <c r="I11" s="88"/>
      <c r="J11" s="88"/>
      <c r="K11" s="91"/>
      <c r="L11" s="88"/>
      <c r="M11" s="91"/>
    </row>
    <row r="12" spans="1:13" x14ac:dyDescent="0.25">
      <c r="A12" s="86" t="s">
        <v>14</v>
      </c>
      <c r="B12" s="87" t="s">
        <v>83</v>
      </c>
      <c r="C12" s="88"/>
      <c r="D12" s="88"/>
      <c r="E12" s="89"/>
      <c r="F12" s="90"/>
      <c r="G12" s="89"/>
      <c r="H12" s="92" t="s">
        <v>84</v>
      </c>
      <c r="I12" s="88">
        <v>264000</v>
      </c>
      <c r="J12" s="88">
        <f>K12-I12</f>
        <v>0</v>
      </c>
      <c r="K12" s="91">
        <v>264000</v>
      </c>
      <c r="L12" s="88">
        <f>M12-K12</f>
        <v>0</v>
      </c>
      <c r="M12" s="91">
        <v>264000</v>
      </c>
    </row>
    <row r="13" spans="1:13" ht="15.75" thickBot="1" x14ac:dyDescent="0.3">
      <c r="A13" s="86" t="s">
        <v>15</v>
      </c>
      <c r="B13" s="92"/>
      <c r="C13" s="88"/>
      <c r="D13" s="88"/>
      <c r="E13" s="89"/>
      <c r="F13" s="90"/>
      <c r="G13" s="93"/>
      <c r="H13" s="92" t="s">
        <v>35</v>
      </c>
      <c r="I13" s="88"/>
      <c r="J13" s="94">
        <f>K13-I13</f>
        <v>-19692067</v>
      </c>
      <c r="K13" s="95">
        <v>-19692067</v>
      </c>
      <c r="L13" s="94"/>
      <c r="M13" s="95"/>
    </row>
    <row r="14" spans="1:13" ht="29.25" thickBot="1" x14ac:dyDescent="0.3">
      <c r="A14" s="78" t="s">
        <v>16</v>
      </c>
      <c r="B14" s="96" t="s">
        <v>85</v>
      </c>
      <c r="C14" s="97">
        <f>SUM(C7,C9,C10)</f>
        <v>25944467</v>
      </c>
      <c r="D14" s="97">
        <f>E14-C14</f>
        <v>52721998</v>
      </c>
      <c r="E14" s="98">
        <f>SUM(E7,E9,E10)</f>
        <v>78666465</v>
      </c>
      <c r="F14" s="97">
        <f>G14-E14</f>
        <v>52721998</v>
      </c>
      <c r="G14" s="98">
        <f>SUM(G7,G9,G10)</f>
        <v>131388463</v>
      </c>
      <c r="H14" s="96" t="s">
        <v>86</v>
      </c>
      <c r="I14" s="97">
        <f>SUM(I7,I9,I11,I12)</f>
        <v>53072383</v>
      </c>
      <c r="J14" s="97">
        <f>K14-I14</f>
        <v>57013235</v>
      </c>
      <c r="K14" s="99">
        <f>SUM(K7,K9,K11,K12,K13)</f>
        <v>110085618</v>
      </c>
      <c r="L14" s="97">
        <f>M14-K14</f>
        <v>95919379</v>
      </c>
      <c r="M14" s="99">
        <f>SUM(M7,M9,M11,M12,M13)</f>
        <v>206004997</v>
      </c>
    </row>
    <row r="15" spans="1:13" x14ac:dyDescent="0.25">
      <c r="A15" s="80" t="s">
        <v>17</v>
      </c>
      <c r="B15" s="100" t="s">
        <v>87</v>
      </c>
      <c r="C15" s="101">
        <f>SUM(C16:C20)</f>
        <v>27127916</v>
      </c>
      <c r="D15" s="101">
        <f>E15-C15</f>
        <v>4291237</v>
      </c>
      <c r="E15" s="102">
        <f>SUM(E16:E20)</f>
        <v>31419153</v>
      </c>
      <c r="F15" s="103"/>
      <c r="G15" s="104">
        <v>64440348</v>
      </c>
      <c r="H15" s="87" t="s">
        <v>40</v>
      </c>
      <c r="I15" s="82"/>
      <c r="J15" s="82"/>
      <c r="K15" s="85"/>
      <c r="L15" s="82"/>
      <c r="M15" s="85"/>
    </row>
    <row r="16" spans="1:13" x14ac:dyDescent="0.25">
      <c r="A16" s="80" t="s">
        <v>18</v>
      </c>
      <c r="B16" s="105" t="s">
        <v>88</v>
      </c>
      <c r="C16" s="88">
        <v>27127916</v>
      </c>
      <c r="D16" s="88">
        <f>E16-C16</f>
        <v>4291237</v>
      </c>
      <c r="E16" s="89">
        <v>31419153</v>
      </c>
      <c r="F16" s="90"/>
      <c r="G16" s="89">
        <v>64440348</v>
      </c>
      <c r="H16" s="87" t="s">
        <v>89</v>
      </c>
      <c r="I16" s="88"/>
      <c r="J16" s="88"/>
      <c r="K16" s="91"/>
      <c r="L16" s="88"/>
      <c r="M16" s="91"/>
    </row>
    <row r="17" spans="1:13" x14ac:dyDescent="0.25">
      <c r="A17" s="80" t="s">
        <v>19</v>
      </c>
      <c r="B17" s="105" t="s">
        <v>90</v>
      </c>
      <c r="C17" s="88"/>
      <c r="D17" s="88"/>
      <c r="E17" s="89"/>
      <c r="F17" s="90"/>
      <c r="G17" s="89"/>
      <c r="H17" s="87" t="s">
        <v>44</v>
      </c>
      <c r="I17" s="88"/>
      <c r="J17" s="88"/>
      <c r="K17" s="91"/>
      <c r="L17" s="88"/>
      <c r="M17" s="91"/>
    </row>
    <row r="18" spans="1:13" x14ac:dyDescent="0.25">
      <c r="A18" s="80" t="s">
        <v>20</v>
      </c>
      <c r="B18" s="105" t="s">
        <v>91</v>
      </c>
      <c r="C18" s="88"/>
      <c r="D18" s="88"/>
      <c r="E18" s="89"/>
      <c r="F18" s="90"/>
      <c r="G18" s="89"/>
      <c r="H18" s="87" t="s">
        <v>46</v>
      </c>
      <c r="I18" s="88"/>
      <c r="J18" s="88"/>
      <c r="K18" s="91"/>
      <c r="L18" s="88"/>
      <c r="M18" s="91"/>
    </row>
    <row r="19" spans="1:13" x14ac:dyDescent="0.25">
      <c r="A19" s="80" t="s">
        <v>21</v>
      </c>
      <c r="B19" s="105" t="s">
        <v>92</v>
      </c>
      <c r="C19" s="88"/>
      <c r="D19" s="106"/>
      <c r="E19" s="107"/>
      <c r="F19" s="108"/>
      <c r="G19" s="107"/>
      <c r="H19" s="109" t="s">
        <v>48</v>
      </c>
      <c r="I19" s="88"/>
      <c r="J19" s="88"/>
      <c r="K19" s="91"/>
      <c r="L19" s="88"/>
      <c r="M19" s="91"/>
    </row>
    <row r="20" spans="1:13" x14ac:dyDescent="0.25">
      <c r="A20" s="80" t="s">
        <v>49</v>
      </c>
      <c r="B20" s="105" t="s">
        <v>93</v>
      </c>
      <c r="C20" s="88"/>
      <c r="D20" s="88"/>
      <c r="E20" s="89"/>
      <c r="F20" s="90"/>
      <c r="G20" s="89"/>
      <c r="H20" s="87" t="s">
        <v>94</v>
      </c>
      <c r="I20" s="88"/>
      <c r="J20" s="88"/>
      <c r="K20" s="91"/>
      <c r="L20" s="88"/>
      <c r="M20" s="91"/>
    </row>
    <row r="21" spans="1:13" ht="30" x14ac:dyDescent="0.25">
      <c r="A21" s="80" t="s">
        <v>52</v>
      </c>
      <c r="B21" s="110" t="s">
        <v>95</v>
      </c>
      <c r="C21" s="111"/>
      <c r="D21" s="101"/>
      <c r="E21" s="102"/>
      <c r="F21" s="103"/>
      <c r="G21" s="102"/>
      <c r="H21" s="81" t="s">
        <v>96</v>
      </c>
      <c r="I21" s="88"/>
      <c r="J21" s="88"/>
      <c r="K21" s="91"/>
      <c r="L21" s="88"/>
      <c r="M21" s="91"/>
    </row>
    <row r="22" spans="1:13" x14ac:dyDescent="0.25">
      <c r="A22" s="80" t="s">
        <v>55</v>
      </c>
      <c r="B22" s="105" t="s">
        <v>97</v>
      </c>
      <c r="C22" s="88"/>
      <c r="D22" s="82"/>
      <c r="E22" s="83"/>
      <c r="F22" s="84"/>
      <c r="G22" s="83"/>
      <c r="H22" s="81" t="s">
        <v>98</v>
      </c>
      <c r="I22" s="88"/>
      <c r="J22" s="88"/>
      <c r="K22" s="91"/>
      <c r="L22" s="88"/>
      <c r="M22" s="91"/>
    </row>
    <row r="23" spans="1:13" x14ac:dyDescent="0.25">
      <c r="A23" s="80" t="s">
        <v>58</v>
      </c>
      <c r="B23" s="105" t="s">
        <v>99</v>
      </c>
      <c r="C23" s="88"/>
      <c r="D23" s="82"/>
      <c r="E23" s="83"/>
      <c r="F23" s="84"/>
      <c r="G23" s="83"/>
      <c r="H23" s="112"/>
      <c r="I23" s="88"/>
      <c r="J23" s="88"/>
      <c r="K23" s="91"/>
      <c r="L23" s="88"/>
      <c r="M23" s="91"/>
    </row>
    <row r="24" spans="1:13" x14ac:dyDescent="0.25">
      <c r="A24" s="80" t="s">
        <v>61</v>
      </c>
      <c r="B24" s="105" t="s">
        <v>100</v>
      </c>
      <c r="C24" s="88"/>
      <c r="D24" s="82"/>
      <c r="E24" s="83"/>
      <c r="F24" s="84"/>
      <c r="G24" s="83"/>
      <c r="H24" s="112"/>
      <c r="I24" s="88"/>
      <c r="J24" s="88"/>
      <c r="K24" s="91"/>
      <c r="L24" s="88"/>
      <c r="M24" s="91"/>
    </row>
    <row r="25" spans="1:13" x14ac:dyDescent="0.25">
      <c r="A25" s="80" t="s">
        <v>64</v>
      </c>
      <c r="B25" s="113" t="s">
        <v>101</v>
      </c>
      <c r="C25" s="88"/>
      <c r="D25" s="88"/>
      <c r="E25" s="89"/>
      <c r="F25" s="90"/>
      <c r="G25" s="89"/>
      <c r="H25" s="92"/>
      <c r="I25" s="88"/>
      <c r="J25" s="88"/>
      <c r="K25" s="91"/>
      <c r="L25" s="88"/>
      <c r="M25" s="91"/>
    </row>
    <row r="26" spans="1:13" ht="15.75" thickBot="1" x14ac:dyDescent="0.3">
      <c r="A26" s="80" t="s">
        <v>67</v>
      </c>
      <c r="B26" s="114" t="s">
        <v>102</v>
      </c>
      <c r="C26" s="88"/>
      <c r="D26" s="82"/>
      <c r="E26" s="83"/>
      <c r="F26" s="84"/>
      <c r="G26" s="115"/>
      <c r="H26" s="112"/>
      <c r="I26" s="88"/>
      <c r="J26" s="94"/>
      <c r="K26" s="95"/>
      <c r="L26" s="94"/>
      <c r="M26" s="95"/>
    </row>
    <row r="27" spans="1:13" ht="29.25" thickBot="1" x14ac:dyDescent="0.3">
      <c r="A27" s="78" t="s">
        <v>103</v>
      </c>
      <c r="B27" s="96" t="s">
        <v>104</v>
      </c>
      <c r="C27" s="97">
        <f>SUM(C15)</f>
        <v>27127916</v>
      </c>
      <c r="D27" s="97">
        <f>E27-C27</f>
        <v>4291237</v>
      </c>
      <c r="E27" s="98">
        <f>SUM(E15)</f>
        <v>31419153</v>
      </c>
      <c r="F27" s="97">
        <f>G27-E27</f>
        <v>33021195</v>
      </c>
      <c r="G27" s="98">
        <f>SUM(G15)</f>
        <v>64440348</v>
      </c>
      <c r="H27" s="96" t="s">
        <v>105</v>
      </c>
      <c r="I27" s="97"/>
      <c r="J27" s="97"/>
      <c r="K27" s="99"/>
      <c r="L27" s="97"/>
      <c r="M27" s="99"/>
    </row>
    <row r="28" spans="1:13" ht="15.75" thickBot="1" x14ac:dyDescent="0.3">
      <c r="A28" s="78" t="s">
        <v>106</v>
      </c>
      <c r="B28" s="96" t="s">
        <v>107</v>
      </c>
      <c r="C28" s="97">
        <f>SUM(C14,C27)</f>
        <v>53072383</v>
      </c>
      <c r="D28" s="97">
        <f>E28-C28</f>
        <v>57013235</v>
      </c>
      <c r="E28" s="98">
        <f>SUM(E14,E27)</f>
        <v>110085618</v>
      </c>
      <c r="F28" s="97">
        <f>G28-E28</f>
        <v>85743193</v>
      </c>
      <c r="G28" s="98">
        <f>SUM(G14,G27)</f>
        <v>195828811</v>
      </c>
      <c r="H28" s="96" t="s">
        <v>108</v>
      </c>
      <c r="I28" s="97">
        <f>SUM(I14,I27)</f>
        <v>53072383</v>
      </c>
      <c r="J28" s="97">
        <f>K28-I28</f>
        <v>57013235</v>
      </c>
      <c r="K28" s="99">
        <f>SUM(K14,K27)</f>
        <v>110085618</v>
      </c>
      <c r="L28" s="97">
        <f>M28-K28</f>
        <v>95919379</v>
      </c>
      <c r="M28" s="99">
        <f>SUM(M14,M27)</f>
        <v>206004997</v>
      </c>
    </row>
    <row r="29" spans="1:13" ht="15.75" thickBot="1" x14ac:dyDescent="0.3">
      <c r="A29" s="78" t="s">
        <v>109</v>
      </c>
      <c r="B29" s="96" t="s">
        <v>65</v>
      </c>
      <c r="C29" s="97"/>
      <c r="D29" s="97"/>
      <c r="E29" s="98"/>
      <c r="F29" s="116"/>
      <c r="G29" s="116">
        <f>G28-M28</f>
        <v>-10176186</v>
      </c>
      <c r="H29" s="96" t="s">
        <v>66</v>
      </c>
      <c r="I29" s="97"/>
      <c r="J29" s="97"/>
      <c r="K29" s="99"/>
      <c r="L29" s="97"/>
      <c r="M29" s="99"/>
    </row>
    <row r="30" spans="1:13" ht="15.75" thickBot="1" x14ac:dyDescent="0.3">
      <c r="A30" s="78" t="s">
        <v>110</v>
      </c>
      <c r="B30" s="96" t="s">
        <v>68</v>
      </c>
      <c r="C30" s="97"/>
      <c r="D30" s="97"/>
      <c r="E30" s="98"/>
      <c r="F30" s="116"/>
      <c r="G30" s="116"/>
      <c r="H30" s="96" t="s">
        <v>69</v>
      </c>
      <c r="I30" s="97"/>
      <c r="J30" s="97"/>
      <c r="K30" s="99"/>
      <c r="L30" s="97"/>
      <c r="M30" s="99"/>
    </row>
  </sheetData>
  <mergeCells count="5">
    <mergeCell ref="A3:B3"/>
    <mergeCell ref="A4:A5"/>
    <mergeCell ref="H4:K4"/>
    <mergeCell ref="A1:B1"/>
    <mergeCell ref="L1:M1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B74A3-125E-4305-BFCA-A8F9B3C07048}">
  <dimension ref="A1:I152"/>
  <sheetViews>
    <sheetView view="pageBreakPreview" topLeftCell="A49" zoomScale="60" zoomScaleNormal="100" workbookViewId="0">
      <selection activeCell="C14" sqref="C14"/>
    </sheetView>
  </sheetViews>
  <sheetFormatPr defaultRowHeight="15.75" x14ac:dyDescent="0.25"/>
  <cols>
    <col min="1" max="1" width="8.140625" style="207" customWidth="1"/>
    <col min="2" max="2" width="78.5703125" style="208" customWidth="1"/>
    <col min="3" max="3" width="18.5703125" style="118" customWidth="1"/>
    <col min="4" max="4" width="16" style="208" customWidth="1"/>
    <col min="5" max="5" width="15.5703125" style="208" customWidth="1"/>
    <col min="6" max="6" width="16" style="214" customWidth="1"/>
    <col min="7" max="7" width="16.7109375" style="208" customWidth="1"/>
    <col min="8" max="256" width="9.140625" style="208"/>
    <col min="257" max="257" width="8.140625" style="208" customWidth="1"/>
    <col min="258" max="258" width="78.5703125" style="208" customWidth="1"/>
    <col min="259" max="259" width="18.5703125" style="208" customWidth="1"/>
    <col min="260" max="260" width="16" style="208" customWidth="1"/>
    <col min="261" max="261" width="15.5703125" style="208" customWidth="1"/>
    <col min="262" max="262" width="16" style="208" customWidth="1"/>
    <col min="263" max="263" width="16.7109375" style="208" customWidth="1"/>
    <col min="264" max="512" width="9.140625" style="208"/>
    <col min="513" max="513" width="8.140625" style="208" customWidth="1"/>
    <col min="514" max="514" width="78.5703125" style="208" customWidth="1"/>
    <col min="515" max="515" width="18.5703125" style="208" customWidth="1"/>
    <col min="516" max="516" width="16" style="208" customWidth="1"/>
    <col min="517" max="517" width="15.5703125" style="208" customWidth="1"/>
    <col min="518" max="518" width="16" style="208" customWidth="1"/>
    <col min="519" max="519" width="16.7109375" style="208" customWidth="1"/>
    <col min="520" max="768" width="9.140625" style="208"/>
    <col min="769" max="769" width="8.140625" style="208" customWidth="1"/>
    <col min="770" max="770" width="78.5703125" style="208" customWidth="1"/>
    <col min="771" max="771" width="18.5703125" style="208" customWidth="1"/>
    <col min="772" max="772" width="16" style="208" customWidth="1"/>
    <col min="773" max="773" width="15.5703125" style="208" customWidth="1"/>
    <col min="774" max="774" width="16" style="208" customWidth="1"/>
    <col min="775" max="775" width="16.7109375" style="208" customWidth="1"/>
    <col min="776" max="1024" width="9.140625" style="208"/>
    <col min="1025" max="1025" width="8.140625" style="208" customWidth="1"/>
    <col min="1026" max="1026" width="78.5703125" style="208" customWidth="1"/>
    <col min="1027" max="1027" width="18.5703125" style="208" customWidth="1"/>
    <col min="1028" max="1028" width="16" style="208" customWidth="1"/>
    <col min="1029" max="1029" width="15.5703125" style="208" customWidth="1"/>
    <col min="1030" max="1030" width="16" style="208" customWidth="1"/>
    <col min="1031" max="1031" width="16.7109375" style="208" customWidth="1"/>
    <col min="1032" max="1280" width="9.140625" style="208"/>
    <col min="1281" max="1281" width="8.140625" style="208" customWidth="1"/>
    <col min="1282" max="1282" width="78.5703125" style="208" customWidth="1"/>
    <col min="1283" max="1283" width="18.5703125" style="208" customWidth="1"/>
    <col min="1284" max="1284" width="16" style="208" customWidth="1"/>
    <col min="1285" max="1285" width="15.5703125" style="208" customWidth="1"/>
    <col min="1286" max="1286" width="16" style="208" customWidth="1"/>
    <col min="1287" max="1287" width="16.7109375" style="208" customWidth="1"/>
    <col min="1288" max="1536" width="9.140625" style="208"/>
    <col min="1537" max="1537" width="8.140625" style="208" customWidth="1"/>
    <col min="1538" max="1538" width="78.5703125" style="208" customWidth="1"/>
    <col min="1539" max="1539" width="18.5703125" style="208" customWidth="1"/>
    <col min="1540" max="1540" width="16" style="208" customWidth="1"/>
    <col min="1541" max="1541" width="15.5703125" style="208" customWidth="1"/>
    <col min="1542" max="1542" width="16" style="208" customWidth="1"/>
    <col min="1543" max="1543" width="16.7109375" style="208" customWidth="1"/>
    <col min="1544" max="1792" width="9.140625" style="208"/>
    <col min="1793" max="1793" width="8.140625" style="208" customWidth="1"/>
    <col min="1794" max="1794" width="78.5703125" style="208" customWidth="1"/>
    <col min="1795" max="1795" width="18.5703125" style="208" customWidth="1"/>
    <col min="1796" max="1796" width="16" style="208" customWidth="1"/>
    <col min="1797" max="1797" width="15.5703125" style="208" customWidth="1"/>
    <col min="1798" max="1798" width="16" style="208" customWidth="1"/>
    <col min="1799" max="1799" width="16.7109375" style="208" customWidth="1"/>
    <col min="1800" max="2048" width="9.140625" style="208"/>
    <col min="2049" max="2049" width="8.140625" style="208" customWidth="1"/>
    <col min="2050" max="2050" width="78.5703125" style="208" customWidth="1"/>
    <col min="2051" max="2051" width="18.5703125" style="208" customWidth="1"/>
    <col min="2052" max="2052" width="16" style="208" customWidth="1"/>
    <col min="2053" max="2053" width="15.5703125" style="208" customWidth="1"/>
    <col min="2054" max="2054" width="16" style="208" customWidth="1"/>
    <col min="2055" max="2055" width="16.7109375" style="208" customWidth="1"/>
    <col min="2056" max="2304" width="9.140625" style="208"/>
    <col min="2305" max="2305" width="8.140625" style="208" customWidth="1"/>
    <col min="2306" max="2306" width="78.5703125" style="208" customWidth="1"/>
    <col min="2307" max="2307" width="18.5703125" style="208" customWidth="1"/>
    <col min="2308" max="2308" width="16" style="208" customWidth="1"/>
    <col min="2309" max="2309" width="15.5703125" style="208" customWidth="1"/>
    <col min="2310" max="2310" width="16" style="208" customWidth="1"/>
    <col min="2311" max="2311" width="16.7109375" style="208" customWidth="1"/>
    <col min="2312" max="2560" width="9.140625" style="208"/>
    <col min="2561" max="2561" width="8.140625" style="208" customWidth="1"/>
    <col min="2562" max="2562" width="78.5703125" style="208" customWidth="1"/>
    <col min="2563" max="2563" width="18.5703125" style="208" customWidth="1"/>
    <col min="2564" max="2564" width="16" style="208" customWidth="1"/>
    <col min="2565" max="2565" width="15.5703125" style="208" customWidth="1"/>
    <col min="2566" max="2566" width="16" style="208" customWidth="1"/>
    <col min="2567" max="2567" width="16.7109375" style="208" customWidth="1"/>
    <col min="2568" max="2816" width="9.140625" style="208"/>
    <col min="2817" max="2817" width="8.140625" style="208" customWidth="1"/>
    <col min="2818" max="2818" width="78.5703125" style="208" customWidth="1"/>
    <col min="2819" max="2819" width="18.5703125" style="208" customWidth="1"/>
    <col min="2820" max="2820" width="16" style="208" customWidth="1"/>
    <col min="2821" max="2821" width="15.5703125" style="208" customWidth="1"/>
    <col min="2822" max="2822" width="16" style="208" customWidth="1"/>
    <col min="2823" max="2823" width="16.7109375" style="208" customWidth="1"/>
    <col min="2824" max="3072" width="9.140625" style="208"/>
    <col min="3073" max="3073" width="8.140625" style="208" customWidth="1"/>
    <col min="3074" max="3074" width="78.5703125" style="208" customWidth="1"/>
    <col min="3075" max="3075" width="18.5703125" style="208" customWidth="1"/>
    <col min="3076" max="3076" width="16" style="208" customWidth="1"/>
    <col min="3077" max="3077" width="15.5703125" style="208" customWidth="1"/>
    <col min="3078" max="3078" width="16" style="208" customWidth="1"/>
    <col min="3079" max="3079" width="16.7109375" style="208" customWidth="1"/>
    <col min="3080" max="3328" width="9.140625" style="208"/>
    <col min="3329" max="3329" width="8.140625" style="208" customWidth="1"/>
    <col min="3330" max="3330" width="78.5703125" style="208" customWidth="1"/>
    <col min="3331" max="3331" width="18.5703125" style="208" customWidth="1"/>
    <col min="3332" max="3332" width="16" style="208" customWidth="1"/>
    <col min="3333" max="3333" width="15.5703125" style="208" customWidth="1"/>
    <col min="3334" max="3334" width="16" style="208" customWidth="1"/>
    <col min="3335" max="3335" width="16.7109375" style="208" customWidth="1"/>
    <col min="3336" max="3584" width="9.140625" style="208"/>
    <col min="3585" max="3585" width="8.140625" style="208" customWidth="1"/>
    <col min="3586" max="3586" width="78.5703125" style="208" customWidth="1"/>
    <col min="3587" max="3587" width="18.5703125" style="208" customWidth="1"/>
    <col min="3588" max="3588" width="16" style="208" customWidth="1"/>
    <col min="3589" max="3589" width="15.5703125" style="208" customWidth="1"/>
    <col min="3590" max="3590" width="16" style="208" customWidth="1"/>
    <col min="3591" max="3591" width="16.7109375" style="208" customWidth="1"/>
    <col min="3592" max="3840" width="9.140625" style="208"/>
    <col min="3841" max="3841" width="8.140625" style="208" customWidth="1"/>
    <col min="3842" max="3842" width="78.5703125" style="208" customWidth="1"/>
    <col min="3843" max="3843" width="18.5703125" style="208" customWidth="1"/>
    <col min="3844" max="3844" width="16" style="208" customWidth="1"/>
    <col min="3845" max="3845" width="15.5703125" style="208" customWidth="1"/>
    <col min="3846" max="3846" width="16" style="208" customWidth="1"/>
    <col min="3847" max="3847" width="16.7109375" style="208" customWidth="1"/>
    <col min="3848" max="4096" width="9.140625" style="208"/>
    <col min="4097" max="4097" width="8.140625" style="208" customWidth="1"/>
    <col min="4098" max="4098" width="78.5703125" style="208" customWidth="1"/>
    <col min="4099" max="4099" width="18.5703125" style="208" customWidth="1"/>
    <col min="4100" max="4100" width="16" style="208" customWidth="1"/>
    <col min="4101" max="4101" width="15.5703125" style="208" customWidth="1"/>
    <col min="4102" max="4102" width="16" style="208" customWidth="1"/>
    <col min="4103" max="4103" width="16.7109375" style="208" customWidth="1"/>
    <col min="4104" max="4352" width="9.140625" style="208"/>
    <col min="4353" max="4353" width="8.140625" style="208" customWidth="1"/>
    <col min="4354" max="4354" width="78.5703125" style="208" customWidth="1"/>
    <col min="4355" max="4355" width="18.5703125" style="208" customWidth="1"/>
    <col min="4356" max="4356" width="16" style="208" customWidth="1"/>
    <col min="4357" max="4357" width="15.5703125" style="208" customWidth="1"/>
    <col min="4358" max="4358" width="16" style="208" customWidth="1"/>
    <col min="4359" max="4359" width="16.7109375" style="208" customWidth="1"/>
    <col min="4360" max="4608" width="9.140625" style="208"/>
    <col min="4609" max="4609" width="8.140625" style="208" customWidth="1"/>
    <col min="4610" max="4610" width="78.5703125" style="208" customWidth="1"/>
    <col min="4611" max="4611" width="18.5703125" style="208" customWidth="1"/>
    <col min="4612" max="4612" width="16" style="208" customWidth="1"/>
    <col min="4613" max="4613" width="15.5703125" style="208" customWidth="1"/>
    <col min="4614" max="4614" width="16" style="208" customWidth="1"/>
    <col min="4615" max="4615" width="16.7109375" style="208" customWidth="1"/>
    <col min="4616" max="4864" width="9.140625" style="208"/>
    <col min="4865" max="4865" width="8.140625" style="208" customWidth="1"/>
    <col min="4866" max="4866" width="78.5703125" style="208" customWidth="1"/>
    <col min="4867" max="4867" width="18.5703125" style="208" customWidth="1"/>
    <col min="4868" max="4868" width="16" style="208" customWidth="1"/>
    <col min="4869" max="4869" width="15.5703125" style="208" customWidth="1"/>
    <col min="4870" max="4870" width="16" style="208" customWidth="1"/>
    <col min="4871" max="4871" width="16.7109375" style="208" customWidth="1"/>
    <col min="4872" max="5120" width="9.140625" style="208"/>
    <col min="5121" max="5121" width="8.140625" style="208" customWidth="1"/>
    <col min="5122" max="5122" width="78.5703125" style="208" customWidth="1"/>
    <col min="5123" max="5123" width="18.5703125" style="208" customWidth="1"/>
    <col min="5124" max="5124" width="16" style="208" customWidth="1"/>
    <col min="5125" max="5125" width="15.5703125" style="208" customWidth="1"/>
    <col min="5126" max="5126" width="16" style="208" customWidth="1"/>
    <col min="5127" max="5127" width="16.7109375" style="208" customWidth="1"/>
    <col min="5128" max="5376" width="9.140625" style="208"/>
    <col min="5377" max="5377" width="8.140625" style="208" customWidth="1"/>
    <col min="5378" max="5378" width="78.5703125" style="208" customWidth="1"/>
    <col min="5379" max="5379" width="18.5703125" style="208" customWidth="1"/>
    <col min="5380" max="5380" width="16" style="208" customWidth="1"/>
    <col min="5381" max="5381" width="15.5703125" style="208" customWidth="1"/>
    <col min="5382" max="5382" width="16" style="208" customWidth="1"/>
    <col min="5383" max="5383" width="16.7109375" style="208" customWidth="1"/>
    <col min="5384" max="5632" width="9.140625" style="208"/>
    <col min="5633" max="5633" width="8.140625" style="208" customWidth="1"/>
    <col min="5634" max="5634" width="78.5703125" style="208" customWidth="1"/>
    <col min="5635" max="5635" width="18.5703125" style="208" customWidth="1"/>
    <col min="5636" max="5636" width="16" style="208" customWidth="1"/>
    <col min="5637" max="5637" width="15.5703125" style="208" customWidth="1"/>
    <col min="5638" max="5638" width="16" style="208" customWidth="1"/>
    <col min="5639" max="5639" width="16.7109375" style="208" customWidth="1"/>
    <col min="5640" max="5888" width="9.140625" style="208"/>
    <col min="5889" max="5889" width="8.140625" style="208" customWidth="1"/>
    <col min="5890" max="5890" width="78.5703125" style="208" customWidth="1"/>
    <col min="5891" max="5891" width="18.5703125" style="208" customWidth="1"/>
    <col min="5892" max="5892" width="16" style="208" customWidth="1"/>
    <col min="5893" max="5893" width="15.5703125" style="208" customWidth="1"/>
    <col min="5894" max="5894" width="16" style="208" customWidth="1"/>
    <col min="5895" max="5895" width="16.7109375" style="208" customWidth="1"/>
    <col min="5896" max="6144" width="9.140625" style="208"/>
    <col min="6145" max="6145" width="8.140625" style="208" customWidth="1"/>
    <col min="6146" max="6146" width="78.5703125" style="208" customWidth="1"/>
    <col min="6147" max="6147" width="18.5703125" style="208" customWidth="1"/>
    <col min="6148" max="6148" width="16" style="208" customWidth="1"/>
    <col min="6149" max="6149" width="15.5703125" style="208" customWidth="1"/>
    <col min="6150" max="6150" width="16" style="208" customWidth="1"/>
    <col min="6151" max="6151" width="16.7109375" style="208" customWidth="1"/>
    <col min="6152" max="6400" width="9.140625" style="208"/>
    <col min="6401" max="6401" width="8.140625" style="208" customWidth="1"/>
    <col min="6402" max="6402" width="78.5703125" style="208" customWidth="1"/>
    <col min="6403" max="6403" width="18.5703125" style="208" customWidth="1"/>
    <col min="6404" max="6404" width="16" style="208" customWidth="1"/>
    <col min="6405" max="6405" width="15.5703125" style="208" customWidth="1"/>
    <col min="6406" max="6406" width="16" style="208" customWidth="1"/>
    <col min="6407" max="6407" width="16.7109375" style="208" customWidth="1"/>
    <col min="6408" max="6656" width="9.140625" style="208"/>
    <col min="6657" max="6657" width="8.140625" style="208" customWidth="1"/>
    <col min="6658" max="6658" width="78.5703125" style="208" customWidth="1"/>
    <col min="6659" max="6659" width="18.5703125" style="208" customWidth="1"/>
    <col min="6660" max="6660" width="16" style="208" customWidth="1"/>
    <col min="6661" max="6661" width="15.5703125" style="208" customWidth="1"/>
    <col min="6662" max="6662" width="16" style="208" customWidth="1"/>
    <col min="6663" max="6663" width="16.7109375" style="208" customWidth="1"/>
    <col min="6664" max="6912" width="9.140625" style="208"/>
    <col min="6913" max="6913" width="8.140625" style="208" customWidth="1"/>
    <col min="6914" max="6914" width="78.5703125" style="208" customWidth="1"/>
    <col min="6915" max="6915" width="18.5703125" style="208" customWidth="1"/>
    <col min="6916" max="6916" width="16" style="208" customWidth="1"/>
    <col min="6917" max="6917" width="15.5703125" style="208" customWidth="1"/>
    <col min="6918" max="6918" width="16" style="208" customWidth="1"/>
    <col min="6919" max="6919" width="16.7109375" style="208" customWidth="1"/>
    <col min="6920" max="7168" width="9.140625" style="208"/>
    <col min="7169" max="7169" width="8.140625" style="208" customWidth="1"/>
    <col min="7170" max="7170" width="78.5703125" style="208" customWidth="1"/>
    <col min="7171" max="7171" width="18.5703125" style="208" customWidth="1"/>
    <col min="7172" max="7172" width="16" style="208" customWidth="1"/>
    <col min="7173" max="7173" width="15.5703125" style="208" customWidth="1"/>
    <col min="7174" max="7174" width="16" style="208" customWidth="1"/>
    <col min="7175" max="7175" width="16.7109375" style="208" customWidth="1"/>
    <col min="7176" max="7424" width="9.140625" style="208"/>
    <col min="7425" max="7425" width="8.140625" style="208" customWidth="1"/>
    <col min="7426" max="7426" width="78.5703125" style="208" customWidth="1"/>
    <col min="7427" max="7427" width="18.5703125" style="208" customWidth="1"/>
    <col min="7428" max="7428" width="16" style="208" customWidth="1"/>
    <col min="7429" max="7429" width="15.5703125" style="208" customWidth="1"/>
    <col min="7430" max="7430" width="16" style="208" customWidth="1"/>
    <col min="7431" max="7431" width="16.7109375" style="208" customWidth="1"/>
    <col min="7432" max="7680" width="9.140625" style="208"/>
    <col min="7681" max="7681" width="8.140625" style="208" customWidth="1"/>
    <col min="7682" max="7682" width="78.5703125" style="208" customWidth="1"/>
    <col min="7683" max="7683" width="18.5703125" style="208" customWidth="1"/>
    <col min="7684" max="7684" width="16" style="208" customWidth="1"/>
    <col min="7685" max="7685" width="15.5703125" style="208" customWidth="1"/>
    <col min="7686" max="7686" width="16" style="208" customWidth="1"/>
    <col min="7687" max="7687" width="16.7109375" style="208" customWidth="1"/>
    <col min="7688" max="7936" width="9.140625" style="208"/>
    <col min="7937" max="7937" width="8.140625" style="208" customWidth="1"/>
    <col min="7938" max="7938" width="78.5703125" style="208" customWidth="1"/>
    <col min="7939" max="7939" width="18.5703125" style="208" customWidth="1"/>
    <col min="7940" max="7940" width="16" style="208" customWidth="1"/>
    <col min="7941" max="7941" width="15.5703125" style="208" customWidth="1"/>
    <col min="7942" max="7942" width="16" style="208" customWidth="1"/>
    <col min="7943" max="7943" width="16.7109375" style="208" customWidth="1"/>
    <col min="7944" max="8192" width="9.140625" style="208"/>
    <col min="8193" max="8193" width="8.140625" style="208" customWidth="1"/>
    <col min="8194" max="8194" width="78.5703125" style="208" customWidth="1"/>
    <col min="8195" max="8195" width="18.5703125" style="208" customWidth="1"/>
    <col min="8196" max="8196" width="16" style="208" customWidth="1"/>
    <col min="8197" max="8197" width="15.5703125" style="208" customWidth="1"/>
    <col min="8198" max="8198" width="16" style="208" customWidth="1"/>
    <col min="8199" max="8199" width="16.7109375" style="208" customWidth="1"/>
    <col min="8200" max="8448" width="9.140625" style="208"/>
    <col min="8449" max="8449" width="8.140625" style="208" customWidth="1"/>
    <col min="8450" max="8450" width="78.5703125" style="208" customWidth="1"/>
    <col min="8451" max="8451" width="18.5703125" style="208" customWidth="1"/>
    <col min="8452" max="8452" width="16" style="208" customWidth="1"/>
    <col min="8453" max="8453" width="15.5703125" style="208" customWidth="1"/>
    <col min="8454" max="8454" width="16" style="208" customWidth="1"/>
    <col min="8455" max="8455" width="16.7109375" style="208" customWidth="1"/>
    <col min="8456" max="8704" width="9.140625" style="208"/>
    <col min="8705" max="8705" width="8.140625" style="208" customWidth="1"/>
    <col min="8706" max="8706" width="78.5703125" style="208" customWidth="1"/>
    <col min="8707" max="8707" width="18.5703125" style="208" customWidth="1"/>
    <col min="8708" max="8708" width="16" style="208" customWidth="1"/>
    <col min="8709" max="8709" width="15.5703125" style="208" customWidth="1"/>
    <col min="8710" max="8710" width="16" style="208" customWidth="1"/>
    <col min="8711" max="8711" width="16.7109375" style="208" customWidth="1"/>
    <col min="8712" max="8960" width="9.140625" style="208"/>
    <col min="8961" max="8961" width="8.140625" style="208" customWidth="1"/>
    <col min="8962" max="8962" width="78.5703125" style="208" customWidth="1"/>
    <col min="8963" max="8963" width="18.5703125" style="208" customWidth="1"/>
    <col min="8964" max="8964" width="16" style="208" customWidth="1"/>
    <col min="8965" max="8965" width="15.5703125" style="208" customWidth="1"/>
    <col min="8966" max="8966" width="16" style="208" customWidth="1"/>
    <col min="8967" max="8967" width="16.7109375" style="208" customWidth="1"/>
    <col min="8968" max="9216" width="9.140625" style="208"/>
    <col min="9217" max="9217" width="8.140625" style="208" customWidth="1"/>
    <col min="9218" max="9218" width="78.5703125" style="208" customWidth="1"/>
    <col min="9219" max="9219" width="18.5703125" style="208" customWidth="1"/>
    <col min="9220" max="9220" width="16" style="208" customWidth="1"/>
    <col min="9221" max="9221" width="15.5703125" style="208" customWidth="1"/>
    <col min="9222" max="9222" width="16" style="208" customWidth="1"/>
    <col min="9223" max="9223" width="16.7109375" style="208" customWidth="1"/>
    <col min="9224" max="9472" width="9.140625" style="208"/>
    <col min="9473" max="9473" width="8.140625" style="208" customWidth="1"/>
    <col min="9474" max="9474" width="78.5703125" style="208" customWidth="1"/>
    <col min="9475" max="9475" width="18.5703125" style="208" customWidth="1"/>
    <col min="9476" max="9476" width="16" style="208" customWidth="1"/>
    <col min="9477" max="9477" width="15.5703125" style="208" customWidth="1"/>
    <col min="9478" max="9478" width="16" style="208" customWidth="1"/>
    <col min="9479" max="9479" width="16.7109375" style="208" customWidth="1"/>
    <col min="9480" max="9728" width="9.140625" style="208"/>
    <col min="9729" max="9729" width="8.140625" style="208" customWidth="1"/>
    <col min="9730" max="9730" width="78.5703125" style="208" customWidth="1"/>
    <col min="9731" max="9731" width="18.5703125" style="208" customWidth="1"/>
    <col min="9732" max="9732" width="16" style="208" customWidth="1"/>
    <col min="9733" max="9733" width="15.5703125" style="208" customWidth="1"/>
    <col min="9734" max="9734" width="16" style="208" customWidth="1"/>
    <col min="9735" max="9735" width="16.7109375" style="208" customWidth="1"/>
    <col min="9736" max="9984" width="9.140625" style="208"/>
    <col min="9985" max="9985" width="8.140625" style="208" customWidth="1"/>
    <col min="9986" max="9986" width="78.5703125" style="208" customWidth="1"/>
    <col min="9987" max="9987" width="18.5703125" style="208" customWidth="1"/>
    <col min="9988" max="9988" width="16" style="208" customWidth="1"/>
    <col min="9989" max="9989" width="15.5703125" style="208" customWidth="1"/>
    <col min="9990" max="9990" width="16" style="208" customWidth="1"/>
    <col min="9991" max="9991" width="16.7109375" style="208" customWidth="1"/>
    <col min="9992" max="10240" width="9.140625" style="208"/>
    <col min="10241" max="10241" width="8.140625" style="208" customWidth="1"/>
    <col min="10242" max="10242" width="78.5703125" style="208" customWidth="1"/>
    <col min="10243" max="10243" width="18.5703125" style="208" customWidth="1"/>
    <col min="10244" max="10244" width="16" style="208" customWidth="1"/>
    <col min="10245" max="10245" width="15.5703125" style="208" customWidth="1"/>
    <col min="10246" max="10246" width="16" style="208" customWidth="1"/>
    <col min="10247" max="10247" width="16.7109375" style="208" customWidth="1"/>
    <col min="10248" max="10496" width="9.140625" style="208"/>
    <col min="10497" max="10497" width="8.140625" style="208" customWidth="1"/>
    <col min="10498" max="10498" width="78.5703125" style="208" customWidth="1"/>
    <col min="10499" max="10499" width="18.5703125" style="208" customWidth="1"/>
    <col min="10500" max="10500" width="16" style="208" customWidth="1"/>
    <col min="10501" max="10501" width="15.5703125" style="208" customWidth="1"/>
    <col min="10502" max="10502" width="16" style="208" customWidth="1"/>
    <col min="10503" max="10503" width="16.7109375" style="208" customWidth="1"/>
    <col min="10504" max="10752" width="9.140625" style="208"/>
    <col min="10753" max="10753" width="8.140625" style="208" customWidth="1"/>
    <col min="10754" max="10754" width="78.5703125" style="208" customWidth="1"/>
    <col min="10755" max="10755" width="18.5703125" style="208" customWidth="1"/>
    <col min="10756" max="10756" width="16" style="208" customWidth="1"/>
    <col min="10757" max="10757" width="15.5703125" style="208" customWidth="1"/>
    <col min="10758" max="10758" width="16" style="208" customWidth="1"/>
    <col min="10759" max="10759" width="16.7109375" style="208" customWidth="1"/>
    <col min="10760" max="11008" width="9.140625" style="208"/>
    <col min="11009" max="11009" width="8.140625" style="208" customWidth="1"/>
    <col min="11010" max="11010" width="78.5703125" style="208" customWidth="1"/>
    <col min="11011" max="11011" width="18.5703125" style="208" customWidth="1"/>
    <col min="11012" max="11012" width="16" style="208" customWidth="1"/>
    <col min="11013" max="11013" width="15.5703125" style="208" customWidth="1"/>
    <col min="11014" max="11014" width="16" style="208" customWidth="1"/>
    <col min="11015" max="11015" width="16.7109375" style="208" customWidth="1"/>
    <col min="11016" max="11264" width="9.140625" style="208"/>
    <col min="11265" max="11265" width="8.140625" style="208" customWidth="1"/>
    <col min="11266" max="11266" width="78.5703125" style="208" customWidth="1"/>
    <col min="11267" max="11267" width="18.5703125" style="208" customWidth="1"/>
    <col min="11268" max="11268" width="16" style="208" customWidth="1"/>
    <col min="11269" max="11269" width="15.5703125" style="208" customWidth="1"/>
    <col min="11270" max="11270" width="16" style="208" customWidth="1"/>
    <col min="11271" max="11271" width="16.7109375" style="208" customWidth="1"/>
    <col min="11272" max="11520" width="9.140625" style="208"/>
    <col min="11521" max="11521" width="8.140625" style="208" customWidth="1"/>
    <col min="11522" max="11522" width="78.5703125" style="208" customWidth="1"/>
    <col min="11523" max="11523" width="18.5703125" style="208" customWidth="1"/>
    <col min="11524" max="11524" width="16" style="208" customWidth="1"/>
    <col min="11525" max="11525" width="15.5703125" style="208" customWidth="1"/>
    <col min="11526" max="11526" width="16" style="208" customWidth="1"/>
    <col min="11527" max="11527" width="16.7109375" style="208" customWidth="1"/>
    <col min="11528" max="11776" width="9.140625" style="208"/>
    <col min="11777" max="11777" width="8.140625" style="208" customWidth="1"/>
    <col min="11778" max="11778" width="78.5703125" style="208" customWidth="1"/>
    <col min="11779" max="11779" width="18.5703125" style="208" customWidth="1"/>
    <col min="11780" max="11780" width="16" style="208" customWidth="1"/>
    <col min="11781" max="11781" width="15.5703125" style="208" customWidth="1"/>
    <col min="11782" max="11782" width="16" style="208" customWidth="1"/>
    <col min="11783" max="11783" width="16.7109375" style="208" customWidth="1"/>
    <col min="11784" max="12032" width="9.140625" style="208"/>
    <col min="12033" max="12033" width="8.140625" style="208" customWidth="1"/>
    <col min="12034" max="12034" width="78.5703125" style="208" customWidth="1"/>
    <col min="12035" max="12035" width="18.5703125" style="208" customWidth="1"/>
    <col min="12036" max="12036" width="16" style="208" customWidth="1"/>
    <col min="12037" max="12037" width="15.5703125" style="208" customWidth="1"/>
    <col min="12038" max="12038" width="16" style="208" customWidth="1"/>
    <col min="12039" max="12039" width="16.7109375" style="208" customWidth="1"/>
    <col min="12040" max="12288" width="9.140625" style="208"/>
    <col min="12289" max="12289" width="8.140625" style="208" customWidth="1"/>
    <col min="12290" max="12290" width="78.5703125" style="208" customWidth="1"/>
    <col min="12291" max="12291" width="18.5703125" style="208" customWidth="1"/>
    <col min="12292" max="12292" width="16" style="208" customWidth="1"/>
    <col min="12293" max="12293" width="15.5703125" style="208" customWidth="1"/>
    <col min="12294" max="12294" width="16" style="208" customWidth="1"/>
    <col min="12295" max="12295" width="16.7109375" style="208" customWidth="1"/>
    <col min="12296" max="12544" width="9.140625" style="208"/>
    <col min="12545" max="12545" width="8.140625" style="208" customWidth="1"/>
    <col min="12546" max="12546" width="78.5703125" style="208" customWidth="1"/>
    <col min="12547" max="12547" width="18.5703125" style="208" customWidth="1"/>
    <col min="12548" max="12548" width="16" style="208" customWidth="1"/>
    <col min="12549" max="12549" width="15.5703125" style="208" customWidth="1"/>
    <col min="12550" max="12550" width="16" style="208" customWidth="1"/>
    <col min="12551" max="12551" width="16.7109375" style="208" customWidth="1"/>
    <col min="12552" max="12800" width="9.140625" style="208"/>
    <col min="12801" max="12801" width="8.140625" style="208" customWidth="1"/>
    <col min="12802" max="12802" width="78.5703125" style="208" customWidth="1"/>
    <col min="12803" max="12803" width="18.5703125" style="208" customWidth="1"/>
    <col min="12804" max="12804" width="16" style="208" customWidth="1"/>
    <col min="12805" max="12805" width="15.5703125" style="208" customWidth="1"/>
    <col min="12806" max="12806" width="16" style="208" customWidth="1"/>
    <col min="12807" max="12807" width="16.7109375" style="208" customWidth="1"/>
    <col min="12808" max="13056" width="9.140625" style="208"/>
    <col min="13057" max="13057" width="8.140625" style="208" customWidth="1"/>
    <col min="13058" max="13058" width="78.5703125" style="208" customWidth="1"/>
    <col min="13059" max="13059" width="18.5703125" style="208" customWidth="1"/>
    <col min="13060" max="13060" width="16" style="208" customWidth="1"/>
    <col min="13061" max="13061" width="15.5703125" style="208" customWidth="1"/>
    <col min="13062" max="13062" width="16" style="208" customWidth="1"/>
    <col min="13063" max="13063" width="16.7109375" style="208" customWidth="1"/>
    <col min="13064" max="13312" width="9.140625" style="208"/>
    <col min="13313" max="13313" width="8.140625" style="208" customWidth="1"/>
    <col min="13314" max="13314" width="78.5703125" style="208" customWidth="1"/>
    <col min="13315" max="13315" width="18.5703125" style="208" customWidth="1"/>
    <col min="13316" max="13316" width="16" style="208" customWidth="1"/>
    <col min="13317" max="13317" width="15.5703125" style="208" customWidth="1"/>
    <col min="13318" max="13318" width="16" style="208" customWidth="1"/>
    <col min="13319" max="13319" width="16.7109375" style="208" customWidth="1"/>
    <col min="13320" max="13568" width="9.140625" style="208"/>
    <col min="13569" max="13569" width="8.140625" style="208" customWidth="1"/>
    <col min="13570" max="13570" width="78.5703125" style="208" customWidth="1"/>
    <col min="13571" max="13571" width="18.5703125" style="208" customWidth="1"/>
    <col min="13572" max="13572" width="16" style="208" customWidth="1"/>
    <col min="13573" max="13573" width="15.5703125" style="208" customWidth="1"/>
    <col min="13574" max="13574" width="16" style="208" customWidth="1"/>
    <col min="13575" max="13575" width="16.7109375" style="208" customWidth="1"/>
    <col min="13576" max="13824" width="9.140625" style="208"/>
    <col min="13825" max="13825" width="8.140625" style="208" customWidth="1"/>
    <col min="13826" max="13826" width="78.5703125" style="208" customWidth="1"/>
    <col min="13827" max="13827" width="18.5703125" style="208" customWidth="1"/>
    <col min="13828" max="13828" width="16" style="208" customWidth="1"/>
    <col min="13829" max="13829" width="15.5703125" style="208" customWidth="1"/>
    <col min="13830" max="13830" width="16" style="208" customWidth="1"/>
    <col min="13831" max="13831" width="16.7109375" style="208" customWidth="1"/>
    <col min="13832" max="14080" width="9.140625" style="208"/>
    <col min="14081" max="14081" width="8.140625" style="208" customWidth="1"/>
    <col min="14082" max="14082" width="78.5703125" style="208" customWidth="1"/>
    <col min="14083" max="14083" width="18.5703125" style="208" customWidth="1"/>
    <col min="14084" max="14084" width="16" style="208" customWidth="1"/>
    <col min="14085" max="14085" width="15.5703125" style="208" customWidth="1"/>
    <col min="14086" max="14086" width="16" style="208" customWidth="1"/>
    <col min="14087" max="14087" width="16.7109375" style="208" customWidth="1"/>
    <col min="14088" max="14336" width="9.140625" style="208"/>
    <col min="14337" max="14337" width="8.140625" style="208" customWidth="1"/>
    <col min="14338" max="14338" width="78.5703125" style="208" customWidth="1"/>
    <col min="14339" max="14339" width="18.5703125" style="208" customWidth="1"/>
    <col min="14340" max="14340" width="16" style="208" customWidth="1"/>
    <col min="14341" max="14341" width="15.5703125" style="208" customWidth="1"/>
    <col min="14342" max="14342" width="16" style="208" customWidth="1"/>
    <col min="14343" max="14343" width="16.7109375" style="208" customWidth="1"/>
    <col min="14344" max="14592" width="9.140625" style="208"/>
    <col min="14593" max="14593" width="8.140625" style="208" customWidth="1"/>
    <col min="14594" max="14594" width="78.5703125" style="208" customWidth="1"/>
    <col min="14595" max="14595" width="18.5703125" style="208" customWidth="1"/>
    <col min="14596" max="14596" width="16" style="208" customWidth="1"/>
    <col min="14597" max="14597" width="15.5703125" style="208" customWidth="1"/>
    <col min="14598" max="14598" width="16" style="208" customWidth="1"/>
    <col min="14599" max="14599" width="16.7109375" style="208" customWidth="1"/>
    <col min="14600" max="14848" width="9.140625" style="208"/>
    <col min="14849" max="14849" width="8.140625" style="208" customWidth="1"/>
    <col min="14850" max="14850" width="78.5703125" style="208" customWidth="1"/>
    <col min="14851" max="14851" width="18.5703125" style="208" customWidth="1"/>
    <col min="14852" max="14852" width="16" style="208" customWidth="1"/>
    <col min="14853" max="14853" width="15.5703125" style="208" customWidth="1"/>
    <col min="14854" max="14854" width="16" style="208" customWidth="1"/>
    <col min="14855" max="14855" width="16.7109375" style="208" customWidth="1"/>
    <col min="14856" max="15104" width="9.140625" style="208"/>
    <col min="15105" max="15105" width="8.140625" style="208" customWidth="1"/>
    <col min="15106" max="15106" width="78.5703125" style="208" customWidth="1"/>
    <col min="15107" max="15107" width="18.5703125" style="208" customWidth="1"/>
    <col min="15108" max="15108" width="16" style="208" customWidth="1"/>
    <col min="15109" max="15109" width="15.5703125" style="208" customWidth="1"/>
    <col min="15110" max="15110" width="16" style="208" customWidth="1"/>
    <col min="15111" max="15111" width="16.7109375" style="208" customWidth="1"/>
    <col min="15112" max="15360" width="9.140625" style="208"/>
    <col min="15361" max="15361" width="8.140625" style="208" customWidth="1"/>
    <col min="15362" max="15362" width="78.5703125" style="208" customWidth="1"/>
    <col min="15363" max="15363" width="18.5703125" style="208" customWidth="1"/>
    <col min="15364" max="15364" width="16" style="208" customWidth="1"/>
    <col min="15365" max="15365" width="15.5703125" style="208" customWidth="1"/>
    <col min="15366" max="15366" width="16" style="208" customWidth="1"/>
    <col min="15367" max="15367" width="16.7109375" style="208" customWidth="1"/>
    <col min="15368" max="15616" width="9.140625" style="208"/>
    <col min="15617" max="15617" width="8.140625" style="208" customWidth="1"/>
    <col min="15618" max="15618" width="78.5703125" style="208" customWidth="1"/>
    <col min="15619" max="15619" width="18.5703125" style="208" customWidth="1"/>
    <col min="15620" max="15620" width="16" style="208" customWidth="1"/>
    <col min="15621" max="15621" width="15.5703125" style="208" customWidth="1"/>
    <col min="15622" max="15622" width="16" style="208" customWidth="1"/>
    <col min="15623" max="15623" width="16.7109375" style="208" customWidth="1"/>
    <col min="15624" max="15872" width="9.140625" style="208"/>
    <col min="15873" max="15873" width="8.140625" style="208" customWidth="1"/>
    <col min="15874" max="15874" width="78.5703125" style="208" customWidth="1"/>
    <col min="15875" max="15875" width="18.5703125" style="208" customWidth="1"/>
    <col min="15876" max="15876" width="16" style="208" customWidth="1"/>
    <col min="15877" max="15877" width="15.5703125" style="208" customWidth="1"/>
    <col min="15878" max="15878" width="16" style="208" customWidth="1"/>
    <col min="15879" max="15879" width="16.7109375" style="208" customWidth="1"/>
    <col min="15880" max="16128" width="9.140625" style="208"/>
    <col min="16129" max="16129" width="8.140625" style="208" customWidth="1"/>
    <col min="16130" max="16130" width="78.5703125" style="208" customWidth="1"/>
    <col min="16131" max="16131" width="18.5703125" style="208" customWidth="1"/>
    <col min="16132" max="16132" width="16" style="208" customWidth="1"/>
    <col min="16133" max="16133" width="15.5703125" style="208" customWidth="1"/>
    <col min="16134" max="16134" width="16" style="208" customWidth="1"/>
    <col min="16135" max="16135" width="16.7109375" style="208" customWidth="1"/>
    <col min="16136" max="16384" width="9.140625" style="208"/>
  </cols>
  <sheetData>
    <row r="1" spans="1:7" ht="15.95" customHeight="1" x14ac:dyDescent="0.25">
      <c r="A1" s="522" t="s">
        <v>112</v>
      </c>
      <c r="B1" s="522"/>
      <c r="C1" s="522"/>
    </row>
    <row r="2" spans="1:7" ht="15.95" customHeight="1" thickBot="1" x14ac:dyDescent="0.3">
      <c r="A2" s="521"/>
      <c r="B2" s="521"/>
      <c r="G2" s="119" t="s">
        <v>2</v>
      </c>
    </row>
    <row r="3" spans="1:7" ht="48" thickBot="1" x14ac:dyDescent="0.3">
      <c r="A3" s="215" t="s">
        <v>3</v>
      </c>
      <c r="B3" s="122" t="s">
        <v>113</v>
      </c>
      <c r="C3" s="122" t="s">
        <v>7</v>
      </c>
      <c r="D3" s="122" t="s">
        <v>8</v>
      </c>
      <c r="E3" s="122" t="s">
        <v>9</v>
      </c>
      <c r="F3" s="122" t="s">
        <v>10</v>
      </c>
      <c r="G3" s="122" t="s">
        <v>9</v>
      </c>
    </row>
    <row r="4" spans="1:7" s="218" customFormat="1" ht="16.5" thickBot="1" x14ac:dyDescent="0.25">
      <c r="A4" s="216">
        <v>1</v>
      </c>
      <c r="B4" s="217">
        <v>2</v>
      </c>
      <c r="C4" s="217">
        <v>3</v>
      </c>
      <c r="D4" s="217">
        <v>4</v>
      </c>
      <c r="E4" s="217">
        <v>5</v>
      </c>
      <c r="F4" s="217">
        <v>6</v>
      </c>
      <c r="G4" s="217">
        <v>7</v>
      </c>
    </row>
    <row r="5" spans="1:7" s="218" customFormat="1" ht="16.5" thickBot="1" x14ac:dyDescent="0.3">
      <c r="A5" s="215" t="s">
        <v>22</v>
      </c>
      <c r="B5" s="195" t="s">
        <v>114</v>
      </c>
      <c r="C5" s="150">
        <f>SUM(C6:C11)</f>
        <v>75109720</v>
      </c>
      <c r="D5" s="128">
        <f>E5-C5</f>
        <v>122038</v>
      </c>
      <c r="E5" s="150">
        <f>SUM(E6:E11)</f>
        <v>75231758</v>
      </c>
      <c r="F5" s="128">
        <f>G5-E5</f>
        <v>5954769</v>
      </c>
      <c r="G5" s="150">
        <f>SUM(G6:G11)</f>
        <v>81186527</v>
      </c>
    </row>
    <row r="6" spans="1:7" s="218" customFormat="1" x14ac:dyDescent="0.25">
      <c r="A6" s="219" t="s">
        <v>115</v>
      </c>
      <c r="B6" s="220" t="s">
        <v>116</v>
      </c>
      <c r="C6" s="155">
        <v>61044110</v>
      </c>
      <c r="D6" s="221">
        <f>E6-C6</f>
        <v>0</v>
      </c>
      <c r="E6" s="155">
        <v>61044110</v>
      </c>
      <c r="F6" s="221">
        <f>G6-E6</f>
        <v>75152</v>
      </c>
      <c r="G6" s="155">
        <v>61119262</v>
      </c>
    </row>
    <row r="7" spans="1:7" s="218" customFormat="1" x14ac:dyDescent="0.25">
      <c r="A7" s="222" t="s">
        <v>117</v>
      </c>
      <c r="B7" s="223" t="s">
        <v>118</v>
      </c>
      <c r="C7" s="153"/>
      <c r="D7" s="224"/>
      <c r="E7" s="225"/>
      <c r="F7" s="224"/>
      <c r="G7" s="225"/>
    </row>
    <row r="8" spans="1:7" s="218" customFormat="1" x14ac:dyDescent="0.25">
      <c r="A8" s="222" t="s">
        <v>119</v>
      </c>
      <c r="B8" s="223" t="s">
        <v>120</v>
      </c>
      <c r="C8" s="153">
        <v>12265610</v>
      </c>
      <c r="D8" s="226">
        <f>E8-C8</f>
        <v>122038</v>
      </c>
      <c r="E8" s="226">
        <v>12387648</v>
      </c>
      <c r="F8" s="226">
        <f>G8-E8</f>
        <v>145341</v>
      </c>
      <c r="G8" s="226">
        <v>12532989</v>
      </c>
    </row>
    <row r="9" spans="1:7" s="218" customFormat="1" x14ac:dyDescent="0.25">
      <c r="A9" s="222" t="s">
        <v>121</v>
      </c>
      <c r="B9" s="223" t="s">
        <v>122</v>
      </c>
      <c r="C9" s="153">
        <v>1800000</v>
      </c>
      <c r="D9" s="227">
        <f>E9-C9</f>
        <v>0</v>
      </c>
      <c r="E9" s="153">
        <v>1800000</v>
      </c>
      <c r="F9" s="228">
        <f>G9-E9</f>
        <v>128863</v>
      </c>
      <c r="G9" s="153">
        <v>1928863</v>
      </c>
    </row>
    <row r="10" spans="1:7" s="218" customFormat="1" x14ac:dyDescent="0.25">
      <c r="A10" s="222" t="s">
        <v>123</v>
      </c>
      <c r="B10" s="223" t="s">
        <v>124</v>
      </c>
      <c r="C10" s="153"/>
      <c r="D10" s="225"/>
      <c r="E10" s="225"/>
      <c r="F10" s="228">
        <f>G10-E10</f>
        <v>5605413</v>
      </c>
      <c r="G10" s="228">
        <v>5605413</v>
      </c>
    </row>
    <row r="11" spans="1:7" s="218" customFormat="1" ht="16.5" thickBot="1" x14ac:dyDescent="0.3">
      <c r="A11" s="229" t="s">
        <v>125</v>
      </c>
      <c r="B11" s="230" t="s">
        <v>126</v>
      </c>
      <c r="C11" s="153"/>
      <c r="D11" s="231"/>
      <c r="E11" s="231"/>
      <c r="F11" s="232"/>
      <c r="G11" s="233"/>
    </row>
    <row r="12" spans="1:7" s="218" customFormat="1" ht="16.5" thickBot="1" x14ac:dyDescent="0.3">
      <c r="A12" s="215" t="s">
        <v>25</v>
      </c>
      <c r="B12" s="234" t="s">
        <v>127</v>
      </c>
      <c r="C12" s="150">
        <f>SUM(C13:C17)</f>
        <v>31561139</v>
      </c>
      <c r="D12" s="128">
        <f>E12-C12</f>
        <v>16378389</v>
      </c>
      <c r="E12" s="150">
        <f>SUM(E13:E17)</f>
        <v>47939528</v>
      </c>
      <c r="F12" s="128">
        <f>G12-E12</f>
        <v>30604938</v>
      </c>
      <c r="G12" s="150">
        <f>SUM(G13:G17)</f>
        <v>78544466</v>
      </c>
    </row>
    <row r="13" spans="1:7" s="218" customFormat="1" x14ac:dyDescent="0.25">
      <c r="A13" s="219" t="s">
        <v>128</v>
      </c>
      <c r="B13" s="220" t="s">
        <v>129</v>
      </c>
      <c r="C13" s="155"/>
      <c r="D13" s="235"/>
      <c r="E13" s="236"/>
      <c r="F13" s="235"/>
      <c r="G13" s="236"/>
    </row>
    <row r="14" spans="1:7" s="218" customFormat="1" x14ac:dyDescent="0.25">
      <c r="A14" s="222" t="s">
        <v>130</v>
      </c>
      <c r="B14" s="223" t="s">
        <v>131</v>
      </c>
      <c r="C14" s="153"/>
      <c r="D14" s="224"/>
      <c r="E14" s="225"/>
      <c r="F14" s="224"/>
      <c r="G14" s="225"/>
    </row>
    <row r="15" spans="1:7" s="218" customFormat="1" x14ac:dyDescent="0.25">
      <c r="A15" s="222" t="s">
        <v>132</v>
      </c>
      <c r="B15" s="223" t="s">
        <v>133</v>
      </c>
      <c r="C15" s="153"/>
      <c r="D15" s="224"/>
      <c r="E15" s="225"/>
      <c r="F15" s="224"/>
      <c r="G15" s="225"/>
    </row>
    <row r="16" spans="1:7" s="218" customFormat="1" x14ac:dyDescent="0.25">
      <c r="A16" s="222" t="s">
        <v>134</v>
      </c>
      <c r="B16" s="223" t="s">
        <v>135</v>
      </c>
      <c r="C16" s="153"/>
      <c r="D16" s="224"/>
      <c r="E16" s="225"/>
      <c r="F16" s="224"/>
      <c r="G16" s="225"/>
    </row>
    <row r="17" spans="1:7" s="218" customFormat="1" x14ac:dyDescent="0.25">
      <c r="A17" s="222" t="s">
        <v>136</v>
      </c>
      <c r="B17" s="223" t="s">
        <v>137</v>
      </c>
      <c r="C17" s="153">
        <v>31561139</v>
      </c>
      <c r="D17" s="226">
        <f>E17-C17</f>
        <v>16378389</v>
      </c>
      <c r="E17" s="226">
        <v>47939528</v>
      </c>
      <c r="F17" s="226">
        <f>G17-E17</f>
        <v>30604938</v>
      </c>
      <c r="G17" s="226">
        <v>78544466</v>
      </c>
    </row>
    <row r="18" spans="1:7" s="218" customFormat="1" ht="16.5" thickBot="1" x14ac:dyDescent="0.25">
      <c r="A18" s="229" t="s">
        <v>138</v>
      </c>
      <c r="B18" s="230" t="s">
        <v>139</v>
      </c>
      <c r="C18" s="154"/>
      <c r="D18" s="231"/>
      <c r="E18" s="231"/>
      <c r="F18" s="231"/>
      <c r="G18" s="231"/>
    </row>
    <row r="19" spans="1:7" s="218" customFormat="1" ht="16.5" thickBot="1" x14ac:dyDescent="0.3">
      <c r="A19" s="215" t="s">
        <v>11</v>
      </c>
      <c r="B19" s="195" t="s">
        <v>140</v>
      </c>
      <c r="C19" s="150">
        <f>SUM(C20:C24)</f>
        <v>17480467</v>
      </c>
      <c r="D19" s="148">
        <f>E19-C19</f>
        <v>52721998</v>
      </c>
      <c r="E19" s="150">
        <f>SUM(E20:E24)</f>
        <v>70202465</v>
      </c>
      <c r="F19" s="148">
        <f>G19-E19</f>
        <v>52721998</v>
      </c>
      <c r="G19" s="150">
        <f>SUM(G20:G24)</f>
        <v>122924463</v>
      </c>
    </row>
    <row r="20" spans="1:7" s="218" customFormat="1" x14ac:dyDescent="0.25">
      <c r="A20" s="219" t="s">
        <v>141</v>
      </c>
      <c r="B20" s="220" t="s">
        <v>142</v>
      </c>
      <c r="C20" s="155"/>
      <c r="D20" s="235"/>
      <c r="E20" s="236"/>
      <c r="F20" s="235"/>
      <c r="G20" s="236"/>
    </row>
    <row r="21" spans="1:7" s="218" customFormat="1" x14ac:dyDescent="0.25">
      <c r="A21" s="222" t="s">
        <v>143</v>
      </c>
      <c r="B21" s="223" t="s">
        <v>144</v>
      </c>
      <c r="C21" s="153"/>
      <c r="D21" s="224"/>
      <c r="E21" s="225"/>
      <c r="F21" s="224"/>
      <c r="G21" s="225"/>
    </row>
    <row r="22" spans="1:7" s="218" customFormat="1" x14ac:dyDescent="0.25">
      <c r="A22" s="222" t="s">
        <v>145</v>
      </c>
      <c r="B22" s="223" t="s">
        <v>146</v>
      </c>
      <c r="C22" s="153"/>
      <c r="D22" s="224"/>
      <c r="E22" s="225"/>
      <c r="F22" s="224"/>
      <c r="G22" s="225"/>
    </row>
    <row r="23" spans="1:7" s="218" customFormat="1" x14ac:dyDescent="0.25">
      <c r="A23" s="222" t="s">
        <v>147</v>
      </c>
      <c r="B23" s="223" t="s">
        <v>148</v>
      </c>
      <c r="C23" s="153"/>
      <c r="D23" s="224"/>
      <c r="E23" s="225"/>
      <c r="F23" s="224"/>
      <c r="G23" s="225"/>
    </row>
    <row r="24" spans="1:7" s="218" customFormat="1" x14ac:dyDescent="0.25">
      <c r="A24" s="222" t="s">
        <v>149</v>
      </c>
      <c r="B24" s="223" t="s">
        <v>150</v>
      </c>
      <c r="C24" s="153">
        <v>17480467</v>
      </c>
      <c r="D24" s="226">
        <f>E24-C24</f>
        <v>52721998</v>
      </c>
      <c r="E24" s="226">
        <v>70202465</v>
      </c>
      <c r="F24" s="226">
        <f>G24-E24</f>
        <v>52721998</v>
      </c>
      <c r="G24" s="226">
        <v>122924463</v>
      </c>
    </row>
    <row r="25" spans="1:7" s="218" customFormat="1" ht="16.5" thickBot="1" x14ac:dyDescent="0.3">
      <c r="A25" s="229" t="s">
        <v>151</v>
      </c>
      <c r="B25" s="230" t="s">
        <v>152</v>
      </c>
      <c r="C25" s="154">
        <v>17216467</v>
      </c>
      <c r="D25" s="237">
        <f>E25-C25</f>
        <v>52721998</v>
      </c>
      <c r="E25" s="237">
        <v>69938465</v>
      </c>
      <c r="F25" s="237">
        <f>G25-E25</f>
        <v>52721998</v>
      </c>
      <c r="G25" s="237">
        <v>122660463</v>
      </c>
    </row>
    <row r="26" spans="1:7" s="218" customFormat="1" ht="16.5" thickBot="1" x14ac:dyDescent="0.3">
      <c r="A26" s="215" t="s">
        <v>153</v>
      </c>
      <c r="B26" s="195" t="s">
        <v>154</v>
      </c>
      <c r="C26" s="150">
        <f>SUM(C27,C30,C31,C32)</f>
        <v>17800000</v>
      </c>
      <c r="D26" s="238"/>
      <c r="E26" s="150">
        <f>SUM(E27,E30,E31,E32)</f>
        <v>17800000</v>
      </c>
      <c r="F26" s="148">
        <f>G26-E26</f>
        <v>2530664</v>
      </c>
      <c r="G26" s="150">
        <f>SUM(G27,G30,G31,G32)</f>
        <v>20330664</v>
      </c>
    </row>
    <row r="27" spans="1:7" s="218" customFormat="1" x14ac:dyDescent="0.25">
      <c r="A27" s="219" t="s">
        <v>155</v>
      </c>
      <c r="B27" s="220" t="s">
        <v>156</v>
      </c>
      <c r="C27" s="239">
        <f>SUM(C28:C29)</f>
        <v>15000000</v>
      </c>
      <c r="D27" s="236"/>
      <c r="E27" s="239">
        <f>SUM(E28:E29)</f>
        <v>15000000</v>
      </c>
      <c r="F27" s="226">
        <f>G27-E27</f>
        <v>2530664</v>
      </c>
      <c r="G27" s="239">
        <v>17530664</v>
      </c>
    </row>
    <row r="28" spans="1:7" s="218" customFormat="1" x14ac:dyDescent="0.2">
      <c r="A28" s="222" t="s">
        <v>157</v>
      </c>
      <c r="B28" s="223" t="s">
        <v>158</v>
      </c>
      <c r="C28" s="153"/>
      <c r="D28" s="225"/>
      <c r="E28" s="153"/>
      <c r="F28" s="225"/>
      <c r="G28" s="153"/>
    </row>
    <row r="29" spans="1:7" s="218" customFormat="1" x14ac:dyDescent="0.25">
      <c r="A29" s="222" t="s">
        <v>159</v>
      </c>
      <c r="B29" s="223" t="s">
        <v>160</v>
      </c>
      <c r="C29" s="153">
        <v>15000000</v>
      </c>
      <c r="D29" s="225"/>
      <c r="E29" s="153">
        <v>15000000</v>
      </c>
      <c r="F29" s="226">
        <f>G29-E29</f>
        <v>2530664</v>
      </c>
      <c r="G29" s="153">
        <v>17530664</v>
      </c>
    </row>
    <row r="30" spans="1:7" s="218" customFormat="1" x14ac:dyDescent="0.25">
      <c r="A30" s="222" t="s">
        <v>161</v>
      </c>
      <c r="B30" s="223" t="s">
        <v>162</v>
      </c>
      <c r="C30" s="153">
        <v>2700000</v>
      </c>
      <c r="D30" s="225"/>
      <c r="E30" s="153">
        <v>2700000</v>
      </c>
      <c r="F30" s="226">
        <f>G30-E30</f>
        <v>0</v>
      </c>
      <c r="G30" s="153">
        <v>2700000</v>
      </c>
    </row>
    <row r="31" spans="1:7" s="218" customFormat="1" x14ac:dyDescent="0.2">
      <c r="A31" s="222" t="s">
        <v>163</v>
      </c>
      <c r="B31" s="223" t="s">
        <v>164</v>
      </c>
      <c r="C31" s="153"/>
      <c r="D31" s="225"/>
      <c r="E31" s="153"/>
      <c r="F31" s="225"/>
      <c r="G31" s="153"/>
    </row>
    <row r="32" spans="1:7" s="218" customFormat="1" ht="16.5" thickBot="1" x14ac:dyDescent="0.25">
      <c r="A32" s="229" t="s">
        <v>165</v>
      </c>
      <c r="B32" s="230" t="s">
        <v>166</v>
      </c>
      <c r="C32" s="154">
        <v>100000</v>
      </c>
      <c r="D32" s="231"/>
      <c r="E32" s="154">
        <v>100000</v>
      </c>
      <c r="F32" s="231"/>
      <c r="G32" s="154">
        <v>100000</v>
      </c>
    </row>
    <row r="33" spans="1:7" s="218" customFormat="1" ht="16.5" thickBot="1" x14ac:dyDescent="0.3">
      <c r="A33" s="215" t="s">
        <v>13</v>
      </c>
      <c r="B33" s="195" t="s">
        <v>167</v>
      </c>
      <c r="C33" s="150">
        <f>SUM(C34:C43)</f>
        <v>11586000</v>
      </c>
      <c r="D33" s="148">
        <f>E33-C33</f>
        <v>3059</v>
      </c>
      <c r="E33" s="150">
        <f>SUM(E34:E43)</f>
        <v>11589059</v>
      </c>
      <c r="F33" s="148">
        <f>G33-E33</f>
        <v>729262</v>
      </c>
      <c r="G33" s="150">
        <f>SUM(G34:G43)</f>
        <v>12318321</v>
      </c>
    </row>
    <row r="34" spans="1:7" s="218" customFormat="1" x14ac:dyDescent="0.25">
      <c r="A34" s="219" t="s">
        <v>168</v>
      </c>
      <c r="B34" s="220" t="s">
        <v>169</v>
      </c>
      <c r="C34" s="155"/>
      <c r="D34" s="236"/>
      <c r="E34" s="236"/>
      <c r="F34" s="226">
        <f>G34-E34</f>
        <v>31557</v>
      </c>
      <c r="G34" s="235">
        <v>31557</v>
      </c>
    </row>
    <row r="35" spans="1:7" s="218" customFormat="1" x14ac:dyDescent="0.25">
      <c r="A35" s="222" t="s">
        <v>170</v>
      </c>
      <c r="B35" s="223" t="s">
        <v>171</v>
      </c>
      <c r="C35" s="153"/>
      <c r="D35" s="225"/>
      <c r="E35" s="225"/>
      <c r="F35" s="225"/>
      <c r="G35" s="224"/>
    </row>
    <row r="36" spans="1:7" s="218" customFormat="1" x14ac:dyDescent="0.2">
      <c r="A36" s="222" t="s">
        <v>172</v>
      </c>
      <c r="B36" s="223" t="s">
        <v>173</v>
      </c>
      <c r="C36" s="153">
        <v>3200000</v>
      </c>
      <c r="D36" s="225"/>
      <c r="E36" s="153">
        <v>3200000</v>
      </c>
      <c r="F36" s="225"/>
      <c r="G36" s="153">
        <v>3200000</v>
      </c>
    </row>
    <row r="37" spans="1:7" s="218" customFormat="1" x14ac:dyDescent="0.25">
      <c r="A37" s="222" t="s">
        <v>174</v>
      </c>
      <c r="B37" s="223" t="s">
        <v>175</v>
      </c>
      <c r="C37" s="153">
        <v>4900300</v>
      </c>
      <c r="D37" s="225"/>
      <c r="E37" s="153">
        <v>4900300</v>
      </c>
      <c r="F37" s="226">
        <f>G37-E37</f>
        <v>380000</v>
      </c>
      <c r="G37" s="153">
        <v>5280300</v>
      </c>
    </row>
    <row r="38" spans="1:7" s="218" customFormat="1" x14ac:dyDescent="0.2">
      <c r="A38" s="222" t="s">
        <v>176</v>
      </c>
      <c r="B38" s="223" t="s">
        <v>177</v>
      </c>
      <c r="C38" s="153"/>
      <c r="D38" s="225"/>
      <c r="E38" s="153"/>
      <c r="F38" s="225"/>
      <c r="G38" s="153"/>
    </row>
    <row r="39" spans="1:7" s="218" customFormat="1" x14ac:dyDescent="0.2">
      <c r="A39" s="222" t="s">
        <v>178</v>
      </c>
      <c r="B39" s="223" t="s">
        <v>179</v>
      </c>
      <c r="C39" s="153">
        <v>3485700</v>
      </c>
      <c r="D39" s="225"/>
      <c r="E39" s="153">
        <v>3485700</v>
      </c>
      <c r="F39" s="225"/>
      <c r="G39" s="153">
        <v>3485700</v>
      </c>
    </row>
    <row r="40" spans="1:7" s="218" customFormat="1" x14ac:dyDescent="0.2">
      <c r="A40" s="222" t="s">
        <v>180</v>
      </c>
      <c r="B40" s="223" t="s">
        <v>181</v>
      </c>
      <c r="C40" s="153"/>
      <c r="D40" s="225"/>
      <c r="E40" s="225"/>
      <c r="F40" s="225"/>
      <c r="G40" s="225"/>
    </row>
    <row r="41" spans="1:7" s="218" customFormat="1" x14ac:dyDescent="0.25">
      <c r="A41" s="222" t="s">
        <v>182</v>
      </c>
      <c r="B41" s="223" t="s">
        <v>183</v>
      </c>
      <c r="C41" s="153"/>
      <c r="D41" s="226">
        <f>E41-C41</f>
        <v>35</v>
      </c>
      <c r="E41" s="226">
        <v>35</v>
      </c>
      <c r="F41" s="226">
        <f>G41-E41</f>
        <v>0</v>
      </c>
      <c r="G41" s="226">
        <v>35</v>
      </c>
    </row>
    <row r="42" spans="1:7" s="218" customFormat="1" x14ac:dyDescent="0.25">
      <c r="A42" s="222" t="s">
        <v>184</v>
      </c>
      <c r="B42" s="223" t="s">
        <v>185</v>
      </c>
      <c r="C42" s="153"/>
      <c r="D42" s="224"/>
      <c r="E42" s="226"/>
      <c r="F42" s="224"/>
      <c r="G42" s="226"/>
    </row>
    <row r="43" spans="1:7" s="218" customFormat="1" ht="16.5" thickBot="1" x14ac:dyDescent="0.3">
      <c r="A43" s="229" t="s">
        <v>186</v>
      </c>
      <c r="B43" s="230" t="s">
        <v>36</v>
      </c>
      <c r="C43" s="154">
        <v>0</v>
      </c>
      <c r="D43" s="237">
        <f>E43-C43</f>
        <v>3024</v>
      </c>
      <c r="E43" s="237">
        <v>3024</v>
      </c>
      <c r="F43" s="237">
        <f>G43-E43</f>
        <v>317705</v>
      </c>
      <c r="G43" s="237">
        <v>320729</v>
      </c>
    </row>
    <row r="44" spans="1:7" s="218" customFormat="1" ht="16.5" thickBot="1" x14ac:dyDescent="0.25">
      <c r="A44" s="215" t="s">
        <v>14</v>
      </c>
      <c r="B44" s="195" t="s">
        <v>187</v>
      </c>
      <c r="C44" s="150">
        <f>SUM(C45:C54)</f>
        <v>8200000</v>
      </c>
      <c r="D44" s="238"/>
      <c r="E44" s="150">
        <f>SUM(E45:E54)</f>
        <v>8200000</v>
      </c>
      <c r="F44" s="238"/>
      <c r="G44" s="150">
        <f>SUM(G45:G54)</f>
        <v>8200000</v>
      </c>
    </row>
    <row r="45" spans="1:7" s="218" customFormat="1" x14ac:dyDescent="0.2">
      <c r="A45" s="219" t="s">
        <v>188</v>
      </c>
      <c r="B45" s="220" t="s">
        <v>189</v>
      </c>
      <c r="C45" s="155"/>
      <c r="D45" s="236"/>
      <c r="E45" s="236"/>
      <c r="F45" s="236"/>
      <c r="G45" s="236"/>
    </row>
    <row r="46" spans="1:7" s="218" customFormat="1" x14ac:dyDescent="0.2">
      <c r="A46" s="222" t="s">
        <v>190</v>
      </c>
      <c r="B46" s="223" t="s">
        <v>191</v>
      </c>
      <c r="C46" s="153"/>
      <c r="D46" s="225"/>
      <c r="E46" s="225"/>
      <c r="F46" s="225"/>
      <c r="G46" s="225"/>
    </row>
    <row r="47" spans="1:7" s="218" customFormat="1" x14ac:dyDescent="0.2">
      <c r="A47" s="222" t="s">
        <v>192</v>
      </c>
      <c r="B47" s="223" t="s">
        <v>193</v>
      </c>
      <c r="C47" s="153">
        <v>8200000</v>
      </c>
      <c r="D47" s="225"/>
      <c r="E47" s="153">
        <v>8200000</v>
      </c>
      <c r="F47" s="225"/>
      <c r="G47" s="153">
        <v>8200000</v>
      </c>
    </row>
    <row r="48" spans="1:7" s="218" customFormat="1" x14ac:dyDescent="0.2">
      <c r="A48" s="222" t="s">
        <v>194</v>
      </c>
      <c r="B48" s="223" t="s">
        <v>195</v>
      </c>
      <c r="C48" s="153"/>
      <c r="D48" s="225"/>
      <c r="E48" s="225"/>
      <c r="F48" s="225"/>
      <c r="G48" s="225"/>
    </row>
    <row r="49" spans="1:7" s="218" customFormat="1" ht="16.5" thickBot="1" x14ac:dyDescent="0.25">
      <c r="A49" s="229" t="s">
        <v>196</v>
      </c>
      <c r="B49" s="230" t="s">
        <v>197</v>
      </c>
      <c r="C49" s="154"/>
      <c r="D49" s="231"/>
      <c r="E49" s="231"/>
      <c r="F49" s="231"/>
      <c r="G49" s="231"/>
    </row>
    <row r="50" spans="1:7" s="218" customFormat="1" ht="16.5" thickBot="1" x14ac:dyDescent="0.25">
      <c r="A50" s="215" t="s">
        <v>198</v>
      </c>
      <c r="B50" s="195" t="s">
        <v>199</v>
      </c>
      <c r="C50" s="150"/>
      <c r="D50" s="238"/>
      <c r="E50" s="238"/>
      <c r="F50" s="238"/>
      <c r="G50" s="238"/>
    </row>
    <row r="51" spans="1:7" s="218" customFormat="1" x14ac:dyDescent="0.2">
      <c r="A51" s="219" t="s">
        <v>200</v>
      </c>
      <c r="B51" s="220" t="s">
        <v>201</v>
      </c>
      <c r="C51" s="155"/>
      <c r="D51" s="236"/>
      <c r="E51" s="236"/>
      <c r="F51" s="236"/>
      <c r="G51" s="236"/>
    </row>
    <row r="52" spans="1:7" s="218" customFormat="1" x14ac:dyDescent="0.2">
      <c r="A52" s="222" t="s">
        <v>202</v>
      </c>
      <c r="B52" s="223" t="s">
        <v>203</v>
      </c>
      <c r="C52" s="153"/>
      <c r="D52" s="225"/>
      <c r="E52" s="225"/>
      <c r="F52" s="225"/>
      <c r="G52" s="225"/>
    </row>
    <row r="53" spans="1:7" s="218" customFormat="1" x14ac:dyDescent="0.2">
      <c r="A53" s="222" t="s">
        <v>204</v>
      </c>
      <c r="B53" s="223" t="s">
        <v>205</v>
      </c>
      <c r="C53" s="153"/>
      <c r="D53" s="225"/>
      <c r="E53" s="225"/>
      <c r="F53" s="225"/>
      <c r="G53" s="225"/>
    </row>
    <row r="54" spans="1:7" s="218" customFormat="1" ht="16.5" thickBot="1" x14ac:dyDescent="0.25">
      <c r="A54" s="229" t="s">
        <v>206</v>
      </c>
      <c r="B54" s="230" t="s">
        <v>207</v>
      </c>
      <c r="C54" s="154"/>
      <c r="D54" s="231"/>
      <c r="E54" s="231"/>
      <c r="F54" s="231"/>
      <c r="G54" s="231"/>
    </row>
    <row r="55" spans="1:7" s="218" customFormat="1" ht="16.5" thickBot="1" x14ac:dyDescent="0.3">
      <c r="A55" s="215" t="s">
        <v>16</v>
      </c>
      <c r="B55" s="234" t="s">
        <v>208</v>
      </c>
      <c r="C55" s="150">
        <f>SUM(C56:C58)</f>
        <v>264000</v>
      </c>
      <c r="D55" s="238"/>
      <c r="E55" s="148">
        <f>SUM(E56:E58)</f>
        <v>264000</v>
      </c>
      <c r="F55" s="238"/>
      <c r="G55" s="148">
        <f>SUM(G56:G58)</f>
        <v>264000</v>
      </c>
    </row>
    <row r="56" spans="1:7" s="218" customFormat="1" x14ac:dyDescent="0.2">
      <c r="A56" s="219" t="s">
        <v>209</v>
      </c>
      <c r="B56" s="220" t="s">
        <v>210</v>
      </c>
      <c r="C56" s="153"/>
      <c r="D56" s="236"/>
      <c r="E56" s="236"/>
      <c r="F56" s="236"/>
      <c r="G56" s="236"/>
    </row>
    <row r="57" spans="1:7" s="218" customFormat="1" x14ac:dyDescent="0.2">
      <c r="A57" s="222" t="s">
        <v>211</v>
      </c>
      <c r="B57" s="223" t="s">
        <v>212</v>
      </c>
      <c r="C57" s="153"/>
      <c r="D57" s="225"/>
      <c r="E57" s="225"/>
      <c r="F57" s="225"/>
      <c r="G57" s="225"/>
    </row>
    <row r="58" spans="1:7" s="218" customFormat="1" x14ac:dyDescent="0.2">
      <c r="A58" s="222" t="s">
        <v>213</v>
      </c>
      <c r="B58" s="223" t="s">
        <v>214</v>
      </c>
      <c r="C58" s="153">
        <v>264000</v>
      </c>
      <c r="D58" s="225"/>
      <c r="E58" s="153">
        <v>264000</v>
      </c>
      <c r="F58" s="225"/>
      <c r="G58" s="153">
        <v>264000</v>
      </c>
    </row>
    <row r="59" spans="1:7" s="218" customFormat="1" ht="16.5" thickBot="1" x14ac:dyDescent="0.25">
      <c r="A59" s="229" t="s">
        <v>215</v>
      </c>
      <c r="B59" s="230" t="s">
        <v>216</v>
      </c>
      <c r="C59" s="153"/>
      <c r="D59" s="231"/>
      <c r="E59" s="231"/>
      <c r="F59" s="231"/>
      <c r="G59" s="231"/>
    </row>
    <row r="60" spans="1:7" s="218" customFormat="1" ht="16.5" thickBot="1" x14ac:dyDescent="0.3">
      <c r="A60" s="215" t="s">
        <v>17</v>
      </c>
      <c r="B60" s="195" t="s">
        <v>217</v>
      </c>
      <c r="C60" s="150">
        <f>SUM(C5,C12,C19,C26,C33,C44,C55)</f>
        <v>162001326</v>
      </c>
      <c r="D60" s="128">
        <f>E60-C60</f>
        <v>69225484</v>
      </c>
      <c r="E60" s="150">
        <f>SUM(E5,E12,E19,E26,E33,E44,E55)</f>
        <v>231226810</v>
      </c>
      <c r="F60" s="128">
        <f>G60-E60</f>
        <v>92541631</v>
      </c>
      <c r="G60" s="150">
        <f>SUM(G5,G12,G19,G26,G33,G44,G55)</f>
        <v>323768441</v>
      </c>
    </row>
    <row r="61" spans="1:7" s="218" customFormat="1" ht="16.5" thickBot="1" x14ac:dyDescent="0.25">
      <c r="A61" s="240" t="s">
        <v>18</v>
      </c>
      <c r="B61" s="234" t="s">
        <v>218</v>
      </c>
      <c r="C61" s="150"/>
      <c r="D61" s="238"/>
      <c r="E61" s="238"/>
      <c r="F61" s="238"/>
      <c r="G61" s="238"/>
    </row>
    <row r="62" spans="1:7" s="218" customFormat="1" x14ac:dyDescent="0.2">
      <c r="A62" s="219" t="s">
        <v>219</v>
      </c>
      <c r="B62" s="220" t="s">
        <v>220</v>
      </c>
      <c r="C62" s="153"/>
      <c r="D62" s="236"/>
      <c r="E62" s="236"/>
      <c r="F62" s="236"/>
      <c r="G62" s="236"/>
    </row>
    <row r="63" spans="1:7" s="218" customFormat="1" x14ac:dyDescent="0.2">
      <c r="A63" s="222" t="s">
        <v>221</v>
      </c>
      <c r="B63" s="223" t="s">
        <v>222</v>
      </c>
      <c r="C63" s="153"/>
      <c r="D63" s="225"/>
      <c r="E63" s="225"/>
      <c r="F63" s="225"/>
      <c r="G63" s="225"/>
    </row>
    <row r="64" spans="1:7" s="218" customFormat="1" ht="16.5" thickBot="1" x14ac:dyDescent="0.25">
      <c r="A64" s="229" t="s">
        <v>223</v>
      </c>
      <c r="B64" s="230" t="s">
        <v>224</v>
      </c>
      <c r="C64" s="153"/>
      <c r="D64" s="231"/>
      <c r="E64" s="231"/>
      <c r="F64" s="231"/>
      <c r="G64" s="231"/>
    </row>
    <row r="65" spans="1:7" s="218" customFormat="1" ht="16.5" thickBot="1" x14ac:dyDescent="0.25">
      <c r="A65" s="240" t="s">
        <v>19</v>
      </c>
      <c r="B65" s="234" t="s">
        <v>225</v>
      </c>
      <c r="C65" s="150"/>
      <c r="D65" s="238"/>
      <c r="E65" s="238"/>
      <c r="F65" s="238"/>
      <c r="G65" s="238"/>
    </row>
    <row r="66" spans="1:7" s="218" customFormat="1" x14ac:dyDescent="0.2">
      <c r="A66" s="219" t="s">
        <v>226</v>
      </c>
      <c r="B66" s="220" t="s">
        <v>227</v>
      </c>
      <c r="C66" s="153"/>
      <c r="D66" s="236"/>
      <c r="E66" s="236"/>
      <c r="F66" s="236"/>
      <c r="G66" s="236"/>
    </row>
    <row r="67" spans="1:7" s="218" customFormat="1" x14ac:dyDescent="0.2">
      <c r="A67" s="222" t="s">
        <v>228</v>
      </c>
      <c r="B67" s="223" t="s">
        <v>229</v>
      </c>
      <c r="C67" s="153"/>
      <c r="D67" s="225"/>
      <c r="E67" s="225"/>
      <c r="F67" s="225"/>
      <c r="G67" s="225"/>
    </row>
    <row r="68" spans="1:7" s="218" customFormat="1" x14ac:dyDescent="0.2">
      <c r="A68" s="222" t="s">
        <v>230</v>
      </c>
      <c r="B68" s="223" t="s">
        <v>231</v>
      </c>
      <c r="C68" s="153"/>
      <c r="D68" s="225"/>
      <c r="E68" s="225"/>
      <c r="F68" s="225"/>
      <c r="G68" s="225"/>
    </row>
    <row r="69" spans="1:7" s="218" customFormat="1" ht="16.5" thickBot="1" x14ac:dyDescent="0.25">
      <c r="A69" s="229" t="s">
        <v>232</v>
      </c>
      <c r="B69" s="230" t="s">
        <v>233</v>
      </c>
      <c r="C69" s="153"/>
      <c r="D69" s="231"/>
      <c r="E69" s="231"/>
      <c r="F69" s="231"/>
      <c r="G69" s="231"/>
    </row>
    <row r="70" spans="1:7" s="218" customFormat="1" ht="16.5" thickBot="1" x14ac:dyDescent="0.3">
      <c r="A70" s="240" t="s">
        <v>20</v>
      </c>
      <c r="B70" s="234" t="s">
        <v>234</v>
      </c>
      <c r="C70" s="150">
        <f>SUM(C71:C72)</f>
        <v>60717423</v>
      </c>
      <c r="D70" s="148">
        <f>E70-C70</f>
        <v>4240142</v>
      </c>
      <c r="E70" s="150">
        <f>SUM(E71:E72)</f>
        <v>64957565</v>
      </c>
      <c r="F70" s="148">
        <f>G70-E70</f>
        <v>0</v>
      </c>
      <c r="G70" s="150">
        <f>SUM(G71:G72)</f>
        <v>64957565</v>
      </c>
    </row>
    <row r="71" spans="1:7" s="218" customFormat="1" x14ac:dyDescent="0.25">
      <c r="A71" s="219" t="s">
        <v>235</v>
      </c>
      <c r="B71" s="220" t="s">
        <v>236</v>
      </c>
      <c r="C71" s="153">
        <v>60717423</v>
      </c>
      <c r="D71" s="241">
        <f>E71-C71</f>
        <v>4240142</v>
      </c>
      <c r="E71" s="241">
        <v>64957565</v>
      </c>
      <c r="F71" s="241">
        <f>G71-E71</f>
        <v>0</v>
      </c>
      <c r="G71" s="241">
        <v>64957565</v>
      </c>
    </row>
    <row r="72" spans="1:7" s="218" customFormat="1" ht="16.5" thickBot="1" x14ac:dyDescent="0.25">
      <c r="A72" s="229" t="s">
        <v>237</v>
      </c>
      <c r="B72" s="230" t="s">
        <v>238</v>
      </c>
      <c r="C72" s="153"/>
      <c r="D72" s="231"/>
      <c r="E72" s="231"/>
      <c r="F72" s="231"/>
      <c r="G72" s="231"/>
    </row>
    <row r="73" spans="1:7" s="218" customFormat="1" ht="16.5" thickBot="1" x14ac:dyDescent="0.3">
      <c r="A73" s="240" t="s">
        <v>21</v>
      </c>
      <c r="B73" s="234" t="s">
        <v>239</v>
      </c>
      <c r="C73" s="150">
        <f>SUM(C74:C77)</f>
        <v>44266764</v>
      </c>
      <c r="D73" s="238"/>
      <c r="E73" s="150">
        <f>SUM(E74:E77)</f>
        <v>44266764</v>
      </c>
      <c r="F73" s="148">
        <f>G73-E73</f>
        <v>363258</v>
      </c>
      <c r="G73" s="150">
        <f>SUM(G74:G77)</f>
        <v>44630022</v>
      </c>
    </row>
    <row r="74" spans="1:7" s="218" customFormat="1" x14ac:dyDescent="0.2">
      <c r="A74" s="219" t="s">
        <v>240</v>
      </c>
      <c r="B74" s="220" t="s">
        <v>241</v>
      </c>
      <c r="C74" s="153"/>
      <c r="D74" s="236"/>
      <c r="E74" s="236"/>
      <c r="F74" s="236"/>
      <c r="G74" s="236"/>
    </row>
    <row r="75" spans="1:7" s="218" customFormat="1" x14ac:dyDescent="0.2">
      <c r="A75" s="222" t="s">
        <v>242</v>
      </c>
      <c r="B75" s="223" t="s">
        <v>243</v>
      </c>
      <c r="C75" s="153"/>
      <c r="D75" s="225"/>
      <c r="E75" s="225"/>
      <c r="F75" s="225"/>
      <c r="G75" s="225"/>
    </row>
    <row r="76" spans="1:7" s="218" customFormat="1" x14ac:dyDescent="0.2">
      <c r="A76" s="229" t="s">
        <v>244</v>
      </c>
      <c r="B76" s="230" t="s">
        <v>245</v>
      </c>
      <c r="C76" s="153"/>
      <c r="D76" s="225"/>
      <c r="E76" s="225"/>
      <c r="F76" s="225"/>
      <c r="G76" s="225"/>
    </row>
    <row r="77" spans="1:7" s="218" customFormat="1" ht="16.5" thickBot="1" x14ac:dyDescent="0.3">
      <c r="A77" s="229" t="s">
        <v>246</v>
      </c>
      <c r="B77" s="230" t="s">
        <v>247</v>
      </c>
      <c r="C77" s="153">
        <v>44266764</v>
      </c>
      <c r="D77" s="231"/>
      <c r="E77" s="153">
        <v>44266764</v>
      </c>
      <c r="F77" s="226">
        <f>G77-E77</f>
        <v>363258</v>
      </c>
      <c r="G77" s="153">
        <v>44630022</v>
      </c>
    </row>
    <row r="78" spans="1:7" s="218" customFormat="1" ht="16.5" thickBot="1" x14ac:dyDescent="0.25">
      <c r="A78" s="240" t="s">
        <v>49</v>
      </c>
      <c r="B78" s="234" t="s">
        <v>248</v>
      </c>
      <c r="C78" s="150"/>
      <c r="D78" s="238"/>
      <c r="E78" s="238"/>
      <c r="F78" s="238"/>
      <c r="G78" s="238"/>
    </row>
    <row r="79" spans="1:7" s="218" customFormat="1" x14ac:dyDescent="0.2">
      <c r="A79" s="242" t="s">
        <v>249</v>
      </c>
      <c r="B79" s="220" t="s">
        <v>250</v>
      </c>
      <c r="C79" s="153"/>
      <c r="D79" s="236"/>
      <c r="E79" s="236"/>
      <c r="F79" s="236"/>
      <c r="G79" s="236"/>
    </row>
    <row r="80" spans="1:7" s="218" customFormat="1" x14ac:dyDescent="0.2">
      <c r="A80" s="243" t="s">
        <v>251</v>
      </c>
      <c r="B80" s="223" t="s">
        <v>252</v>
      </c>
      <c r="C80" s="153"/>
      <c r="D80" s="225"/>
      <c r="E80" s="225"/>
      <c r="F80" s="225"/>
      <c r="G80" s="225"/>
    </row>
    <row r="81" spans="1:9" s="218" customFormat="1" x14ac:dyDescent="0.2">
      <c r="A81" s="243" t="s">
        <v>253</v>
      </c>
      <c r="B81" s="223" t="s">
        <v>254</v>
      </c>
      <c r="C81" s="153"/>
      <c r="D81" s="225"/>
      <c r="E81" s="225"/>
      <c r="F81" s="225"/>
      <c r="G81" s="225"/>
    </row>
    <row r="82" spans="1:9" s="218" customFormat="1" ht="16.5" thickBot="1" x14ac:dyDescent="0.25">
      <c r="A82" s="244" t="s">
        <v>255</v>
      </c>
      <c r="B82" s="230" t="s">
        <v>256</v>
      </c>
      <c r="C82" s="153"/>
      <c r="D82" s="231"/>
      <c r="E82" s="231"/>
      <c r="F82" s="231"/>
      <c r="G82" s="231"/>
    </row>
    <row r="83" spans="1:9" s="218" customFormat="1" ht="16.5" thickBot="1" x14ac:dyDescent="0.25">
      <c r="A83" s="240" t="s">
        <v>52</v>
      </c>
      <c r="B83" s="234" t="s">
        <v>257</v>
      </c>
      <c r="C83" s="245"/>
      <c r="D83" s="238"/>
      <c r="E83" s="238"/>
      <c r="F83" s="238"/>
      <c r="G83" s="238"/>
    </row>
    <row r="84" spans="1:9" s="218" customFormat="1" ht="16.5" thickBot="1" x14ac:dyDescent="0.3">
      <c r="A84" s="240" t="s">
        <v>55</v>
      </c>
      <c r="B84" s="234" t="s">
        <v>258</v>
      </c>
      <c r="C84" s="150">
        <f>SUM(C61+C65+C70+C73+C78+C83)</f>
        <v>104984187</v>
      </c>
      <c r="D84" s="128">
        <f>E84-C84</f>
        <v>4240142</v>
      </c>
      <c r="E84" s="150">
        <f>SUM(E61+E65+E70+E73+E78+E83)</f>
        <v>109224329</v>
      </c>
      <c r="F84" s="128">
        <f>G84-E84</f>
        <v>363258</v>
      </c>
      <c r="G84" s="150">
        <f>SUM(G61+G65+G70+G73+G78+G83)</f>
        <v>109587587</v>
      </c>
    </row>
    <row r="85" spans="1:9" s="218" customFormat="1" ht="32.25" thickBot="1" x14ac:dyDescent="0.25">
      <c r="A85" s="246" t="s">
        <v>58</v>
      </c>
      <c r="B85" s="247" t="s">
        <v>259</v>
      </c>
      <c r="C85" s="150">
        <f>SUM(C60,C84)</f>
        <v>266985513</v>
      </c>
      <c r="D85" s="164">
        <f>E85-C85</f>
        <v>73465626</v>
      </c>
      <c r="E85" s="150">
        <f>SUM(E60,E84)</f>
        <v>340451139</v>
      </c>
      <c r="F85" s="164">
        <f>G85-E85</f>
        <v>92904889</v>
      </c>
      <c r="G85" s="150">
        <f>SUM(G60,G84)</f>
        <v>433356028</v>
      </c>
    </row>
    <row r="86" spans="1:9" ht="16.5" customHeight="1" x14ac:dyDescent="0.25">
      <c r="A86" s="522" t="s">
        <v>260</v>
      </c>
      <c r="B86" s="522"/>
      <c r="C86" s="522"/>
      <c r="I86" s="208" t="s">
        <v>261</v>
      </c>
    </row>
    <row r="87" spans="1:9" s="248" customFormat="1" ht="16.5" customHeight="1" thickBot="1" x14ac:dyDescent="0.3">
      <c r="A87" s="523"/>
      <c r="B87" s="523"/>
      <c r="F87" s="249"/>
      <c r="G87" s="166" t="s">
        <v>262</v>
      </c>
    </row>
    <row r="88" spans="1:9" ht="48" thickBot="1" x14ac:dyDescent="0.3">
      <c r="A88" s="215" t="s">
        <v>3</v>
      </c>
      <c r="B88" s="122" t="s">
        <v>263</v>
      </c>
      <c r="C88" s="122" t="s">
        <v>7</v>
      </c>
      <c r="D88" s="122" t="s">
        <v>8</v>
      </c>
      <c r="E88" s="122" t="s">
        <v>9</v>
      </c>
      <c r="F88" s="122" t="s">
        <v>10</v>
      </c>
      <c r="G88" s="122" t="s">
        <v>9</v>
      </c>
    </row>
    <row r="89" spans="1:9" s="251" customFormat="1" ht="16.5" thickBot="1" x14ac:dyDescent="0.3">
      <c r="A89" s="215">
        <v>1</v>
      </c>
      <c r="B89" s="122">
        <v>2</v>
      </c>
      <c r="C89" s="122">
        <v>3</v>
      </c>
      <c r="D89" s="167">
        <v>4</v>
      </c>
      <c r="E89" s="167">
        <v>5</v>
      </c>
      <c r="F89" s="167">
        <v>6</v>
      </c>
      <c r="G89" s="250">
        <v>7</v>
      </c>
    </row>
    <row r="90" spans="1:9" ht="16.5" thickBot="1" x14ac:dyDescent="0.3">
      <c r="A90" s="216" t="s">
        <v>22</v>
      </c>
      <c r="B90" s="252" t="s">
        <v>264</v>
      </c>
      <c r="C90" s="253">
        <f>SUM(C91:C95)</f>
        <v>142526386</v>
      </c>
      <c r="D90" s="128">
        <f t="shared" ref="D90:D95" si="0">E90-C90</f>
        <v>20458678</v>
      </c>
      <c r="E90" s="200">
        <f>SUM(E91:E95)</f>
        <v>162985064</v>
      </c>
      <c r="F90" s="128">
        <f t="shared" ref="F90:F95" si="1">G90-E90</f>
        <v>13311614</v>
      </c>
      <c r="G90" s="200">
        <f>SUM(G91:G95)</f>
        <v>176296678</v>
      </c>
    </row>
    <row r="91" spans="1:9" x14ac:dyDescent="0.25">
      <c r="A91" s="254" t="s">
        <v>115</v>
      </c>
      <c r="B91" s="255" t="s">
        <v>265</v>
      </c>
      <c r="C91" s="256">
        <v>71543086</v>
      </c>
      <c r="D91" s="241">
        <f t="shared" si="0"/>
        <v>12617631</v>
      </c>
      <c r="E91" s="241">
        <v>84160717</v>
      </c>
      <c r="F91" s="241">
        <f t="shared" si="1"/>
        <v>5947316</v>
      </c>
      <c r="G91" s="241">
        <v>90108033</v>
      </c>
    </row>
    <row r="92" spans="1:9" x14ac:dyDescent="0.25">
      <c r="A92" s="222" t="s">
        <v>117</v>
      </c>
      <c r="B92" s="257" t="s">
        <v>27</v>
      </c>
      <c r="C92" s="258">
        <v>13606829</v>
      </c>
      <c r="D92" s="226">
        <f t="shared" si="0"/>
        <v>1278229</v>
      </c>
      <c r="E92" s="226">
        <v>14885058</v>
      </c>
      <c r="F92" s="226">
        <f t="shared" si="1"/>
        <v>1007881</v>
      </c>
      <c r="G92" s="226">
        <v>15892939</v>
      </c>
    </row>
    <row r="93" spans="1:9" x14ac:dyDescent="0.25">
      <c r="A93" s="222" t="s">
        <v>119</v>
      </c>
      <c r="B93" s="257" t="s">
        <v>266</v>
      </c>
      <c r="C93" s="259">
        <v>46096130</v>
      </c>
      <c r="D93" s="226">
        <f t="shared" si="0"/>
        <v>3818738</v>
      </c>
      <c r="E93" s="226">
        <v>49914868</v>
      </c>
      <c r="F93" s="226">
        <f t="shared" si="1"/>
        <v>1560267</v>
      </c>
      <c r="G93" s="226">
        <v>51475135</v>
      </c>
    </row>
    <row r="94" spans="1:9" x14ac:dyDescent="0.25">
      <c r="A94" s="222" t="s">
        <v>121</v>
      </c>
      <c r="B94" s="257" t="s">
        <v>31</v>
      </c>
      <c r="C94" s="259">
        <v>5917513</v>
      </c>
      <c r="D94" s="226">
        <f t="shared" si="0"/>
        <v>244080</v>
      </c>
      <c r="E94" s="226">
        <v>6161593</v>
      </c>
      <c r="F94" s="226">
        <f t="shared" si="1"/>
        <v>3796150</v>
      </c>
      <c r="G94" s="226">
        <v>9957743</v>
      </c>
    </row>
    <row r="95" spans="1:9" x14ac:dyDescent="0.25">
      <c r="A95" s="222" t="s">
        <v>267</v>
      </c>
      <c r="B95" s="260" t="s">
        <v>33</v>
      </c>
      <c r="C95" s="259">
        <v>5362828</v>
      </c>
      <c r="D95" s="226">
        <f t="shared" si="0"/>
        <v>2500000</v>
      </c>
      <c r="E95" s="226">
        <v>7862828</v>
      </c>
      <c r="F95" s="226">
        <f t="shared" si="1"/>
        <v>1000000</v>
      </c>
      <c r="G95" s="226">
        <v>8862828</v>
      </c>
    </row>
    <row r="96" spans="1:9" x14ac:dyDescent="0.25">
      <c r="A96" s="222" t="s">
        <v>125</v>
      </c>
      <c r="B96" s="257" t="s">
        <v>268</v>
      </c>
      <c r="C96" s="259"/>
      <c r="D96" s="224"/>
      <c r="E96" s="226"/>
      <c r="F96" s="224"/>
      <c r="G96" s="226"/>
    </row>
    <row r="97" spans="1:7" x14ac:dyDescent="0.25">
      <c r="A97" s="222" t="s">
        <v>269</v>
      </c>
      <c r="B97" s="261" t="s">
        <v>270</v>
      </c>
      <c r="C97" s="259"/>
      <c r="D97" s="224"/>
      <c r="E97" s="226"/>
      <c r="F97" s="224"/>
      <c r="G97" s="226"/>
    </row>
    <row r="98" spans="1:7" x14ac:dyDescent="0.25">
      <c r="A98" s="222" t="s">
        <v>271</v>
      </c>
      <c r="B98" s="262" t="s">
        <v>272</v>
      </c>
      <c r="C98" s="259"/>
      <c r="D98" s="224"/>
      <c r="E98" s="226"/>
      <c r="F98" s="224"/>
      <c r="G98" s="226"/>
    </row>
    <row r="99" spans="1:7" x14ac:dyDescent="0.25">
      <c r="A99" s="222" t="s">
        <v>273</v>
      </c>
      <c r="B99" s="262" t="s">
        <v>274</v>
      </c>
      <c r="C99" s="259"/>
      <c r="D99" s="224"/>
      <c r="E99" s="226"/>
      <c r="F99" s="224"/>
      <c r="G99" s="226"/>
    </row>
    <row r="100" spans="1:7" x14ac:dyDescent="0.25">
      <c r="A100" s="222" t="s">
        <v>275</v>
      </c>
      <c r="B100" s="261" t="s">
        <v>276</v>
      </c>
      <c r="C100" s="259">
        <v>3212828</v>
      </c>
      <c r="D100" s="226">
        <f>E100-C100</f>
        <v>0</v>
      </c>
      <c r="E100" s="263">
        <v>3212828</v>
      </c>
      <c r="F100" s="226">
        <f>G100-E100</f>
        <v>1000000</v>
      </c>
      <c r="G100" s="263">
        <v>4212828</v>
      </c>
    </row>
    <row r="101" spans="1:7" x14ac:dyDescent="0.25">
      <c r="A101" s="222" t="s">
        <v>277</v>
      </c>
      <c r="B101" s="261" t="s">
        <v>278</v>
      </c>
      <c r="C101" s="259"/>
      <c r="D101" s="224"/>
      <c r="E101" s="226"/>
      <c r="F101" s="224"/>
      <c r="G101" s="226"/>
    </row>
    <row r="102" spans="1:7" x14ac:dyDescent="0.25">
      <c r="A102" s="222" t="s">
        <v>279</v>
      </c>
      <c r="B102" s="262" t="s">
        <v>280</v>
      </c>
      <c r="C102" s="259"/>
      <c r="D102" s="224"/>
      <c r="E102" s="226"/>
      <c r="F102" s="224"/>
      <c r="G102" s="226"/>
    </row>
    <row r="103" spans="1:7" x14ac:dyDescent="0.25">
      <c r="A103" s="264" t="s">
        <v>281</v>
      </c>
      <c r="B103" s="265" t="s">
        <v>282</v>
      </c>
      <c r="C103" s="259"/>
      <c r="D103" s="224"/>
      <c r="E103" s="226"/>
      <c r="F103" s="224"/>
      <c r="G103" s="226"/>
    </row>
    <row r="104" spans="1:7" x14ac:dyDescent="0.25">
      <c r="A104" s="222" t="s">
        <v>283</v>
      </c>
      <c r="B104" s="265" t="s">
        <v>284</v>
      </c>
      <c r="C104" s="259"/>
      <c r="D104" s="224"/>
      <c r="E104" s="226"/>
      <c r="F104" s="224"/>
      <c r="G104" s="226"/>
    </row>
    <row r="105" spans="1:7" ht="16.5" thickBot="1" x14ac:dyDescent="0.3">
      <c r="A105" s="266" t="s">
        <v>285</v>
      </c>
      <c r="B105" s="267" t="s">
        <v>286</v>
      </c>
      <c r="C105" s="268">
        <v>2150000</v>
      </c>
      <c r="D105" s="237">
        <f>E105-C105</f>
        <v>2500000</v>
      </c>
      <c r="E105" s="269">
        <v>4650000</v>
      </c>
      <c r="F105" s="237">
        <f>G105-E105</f>
        <v>0</v>
      </c>
      <c r="G105" s="269">
        <v>4650000</v>
      </c>
    </row>
    <row r="106" spans="1:7" ht="16.5" thickBot="1" x14ac:dyDescent="0.3">
      <c r="A106" s="215" t="s">
        <v>25</v>
      </c>
      <c r="B106" s="270" t="s">
        <v>287</v>
      </c>
      <c r="C106" s="200">
        <f>SUM(C107,C109,C111)</f>
        <v>53072383</v>
      </c>
      <c r="D106" s="128">
        <f>E106-C106</f>
        <v>76705302</v>
      </c>
      <c r="E106" s="200">
        <f>SUM(E107,E109,E111)</f>
        <v>129777685</v>
      </c>
      <c r="F106" s="128">
        <f>G106-E106</f>
        <v>76227312</v>
      </c>
      <c r="G106" s="200">
        <f>SUM(G107,G109,G111)</f>
        <v>206004997</v>
      </c>
    </row>
    <row r="107" spans="1:7" x14ac:dyDescent="0.25">
      <c r="A107" s="219" t="s">
        <v>128</v>
      </c>
      <c r="B107" s="257" t="s">
        <v>74</v>
      </c>
      <c r="C107" s="271">
        <v>5609800</v>
      </c>
      <c r="D107" s="241">
        <f>E107-C107</f>
        <v>18693317</v>
      </c>
      <c r="E107" s="241">
        <v>24303117</v>
      </c>
      <c r="F107" s="241">
        <f>G107-E107</f>
        <v>10433404</v>
      </c>
      <c r="G107" s="241">
        <v>34736521</v>
      </c>
    </row>
    <row r="108" spans="1:7" x14ac:dyDescent="0.25">
      <c r="A108" s="219" t="s">
        <v>130</v>
      </c>
      <c r="B108" s="272" t="s">
        <v>288</v>
      </c>
      <c r="C108" s="271"/>
      <c r="D108" s="224"/>
      <c r="E108" s="226"/>
      <c r="F108" s="224"/>
      <c r="G108" s="226"/>
    </row>
    <row r="109" spans="1:7" x14ac:dyDescent="0.25">
      <c r="A109" s="219" t="s">
        <v>132</v>
      </c>
      <c r="B109" s="272" t="s">
        <v>78</v>
      </c>
      <c r="C109" s="258">
        <v>47198583</v>
      </c>
      <c r="D109" s="226">
        <f>E109-C109</f>
        <v>58011985</v>
      </c>
      <c r="E109" s="226">
        <v>105210568</v>
      </c>
      <c r="F109" s="226">
        <f>G109-E109</f>
        <v>65793908</v>
      </c>
      <c r="G109" s="226">
        <v>171004476</v>
      </c>
    </row>
    <row r="110" spans="1:7" x14ac:dyDescent="0.25">
      <c r="A110" s="219" t="s">
        <v>134</v>
      </c>
      <c r="B110" s="272" t="s">
        <v>289</v>
      </c>
      <c r="C110" s="258">
        <v>43007584</v>
      </c>
      <c r="D110" s="226">
        <f>E110-C110</f>
        <v>52722004</v>
      </c>
      <c r="E110" s="226">
        <v>95729588</v>
      </c>
      <c r="F110" s="226">
        <f>G110-E110</f>
        <v>0</v>
      </c>
      <c r="G110" s="226">
        <v>95729588</v>
      </c>
    </row>
    <row r="111" spans="1:7" x14ac:dyDescent="0.25">
      <c r="A111" s="219" t="s">
        <v>136</v>
      </c>
      <c r="B111" s="230" t="s">
        <v>82</v>
      </c>
      <c r="C111" s="258">
        <v>264000</v>
      </c>
      <c r="D111" s="226">
        <f>E111-C111</f>
        <v>0</v>
      </c>
      <c r="E111" s="226">
        <v>264000</v>
      </c>
      <c r="F111" s="226">
        <f>G111-E111</f>
        <v>0</v>
      </c>
      <c r="G111" s="226">
        <v>264000</v>
      </c>
    </row>
    <row r="112" spans="1:7" x14ac:dyDescent="0.25">
      <c r="A112" s="219" t="s">
        <v>138</v>
      </c>
      <c r="B112" s="223" t="s">
        <v>290</v>
      </c>
      <c r="C112" s="258"/>
      <c r="D112" s="224"/>
      <c r="E112" s="224"/>
      <c r="F112" s="224"/>
      <c r="G112" s="224"/>
    </row>
    <row r="113" spans="1:7" x14ac:dyDescent="0.25">
      <c r="A113" s="219" t="s">
        <v>291</v>
      </c>
      <c r="B113" s="273" t="s">
        <v>292</v>
      </c>
      <c r="C113" s="258"/>
      <c r="D113" s="224"/>
      <c r="E113" s="224"/>
      <c r="F113" s="224"/>
      <c r="G113" s="224"/>
    </row>
    <row r="114" spans="1:7" x14ac:dyDescent="0.25">
      <c r="A114" s="219" t="s">
        <v>293</v>
      </c>
      <c r="B114" s="262" t="s">
        <v>274</v>
      </c>
      <c r="C114" s="258"/>
      <c r="D114" s="224"/>
      <c r="E114" s="224"/>
      <c r="F114" s="224"/>
      <c r="G114" s="224"/>
    </row>
    <row r="115" spans="1:7" x14ac:dyDescent="0.25">
      <c r="A115" s="219" t="s">
        <v>294</v>
      </c>
      <c r="B115" s="262" t="s">
        <v>295</v>
      </c>
      <c r="C115" s="258"/>
      <c r="D115" s="224"/>
      <c r="E115" s="224"/>
      <c r="F115" s="224"/>
      <c r="G115" s="224"/>
    </row>
    <row r="116" spans="1:7" x14ac:dyDescent="0.25">
      <c r="A116" s="219" t="s">
        <v>296</v>
      </c>
      <c r="B116" s="262" t="s">
        <v>297</v>
      </c>
      <c r="C116" s="258"/>
      <c r="D116" s="224"/>
      <c r="E116" s="224"/>
      <c r="F116" s="224"/>
      <c r="G116" s="224"/>
    </row>
    <row r="117" spans="1:7" x14ac:dyDescent="0.25">
      <c r="A117" s="219" t="s">
        <v>298</v>
      </c>
      <c r="B117" s="262" t="s">
        <v>280</v>
      </c>
      <c r="C117" s="258"/>
      <c r="D117" s="224"/>
      <c r="E117" s="224"/>
      <c r="F117" s="224"/>
      <c r="G117" s="224"/>
    </row>
    <row r="118" spans="1:7" x14ac:dyDescent="0.25">
      <c r="A118" s="219" t="s">
        <v>299</v>
      </c>
      <c r="B118" s="262" t="s">
        <v>300</v>
      </c>
      <c r="C118" s="258"/>
      <c r="D118" s="224"/>
      <c r="E118" s="224"/>
      <c r="F118" s="224"/>
      <c r="G118" s="224"/>
    </row>
    <row r="119" spans="1:7" ht="16.5" thickBot="1" x14ac:dyDescent="0.3">
      <c r="A119" s="264" t="s">
        <v>301</v>
      </c>
      <c r="B119" s="262" t="s">
        <v>302</v>
      </c>
      <c r="C119" s="259"/>
      <c r="D119" s="232"/>
      <c r="E119" s="274"/>
      <c r="F119" s="232"/>
      <c r="G119" s="274"/>
    </row>
    <row r="120" spans="1:7" ht="16.5" thickBot="1" x14ac:dyDescent="0.3">
      <c r="A120" s="215" t="s">
        <v>11</v>
      </c>
      <c r="B120" s="195" t="s">
        <v>303</v>
      </c>
      <c r="C120" s="200">
        <f>SUM(C121:C122)</f>
        <v>24121592</v>
      </c>
      <c r="D120" s="128">
        <f>E120-C120</f>
        <v>-23698354</v>
      </c>
      <c r="E120" s="148">
        <f>E121+E122</f>
        <v>423238</v>
      </c>
      <c r="F120" s="128">
        <f>G120-E120</f>
        <v>3002705</v>
      </c>
      <c r="G120" s="148">
        <f>G121+G122</f>
        <v>3425943</v>
      </c>
    </row>
    <row r="121" spans="1:7" x14ac:dyDescent="0.25">
      <c r="A121" s="219" t="s">
        <v>141</v>
      </c>
      <c r="B121" s="275" t="s">
        <v>304</v>
      </c>
      <c r="C121" s="271">
        <v>24121592</v>
      </c>
      <c r="D121" s="221">
        <f>E121-C121</f>
        <v>-23698354</v>
      </c>
      <c r="E121" s="241">
        <v>423238</v>
      </c>
      <c r="F121" s="221">
        <f>G121-E121</f>
        <v>3002705</v>
      </c>
      <c r="G121" s="241">
        <v>3425943</v>
      </c>
    </row>
    <row r="122" spans="1:7" ht="16.5" thickBot="1" x14ac:dyDescent="0.3">
      <c r="A122" s="229" t="s">
        <v>143</v>
      </c>
      <c r="B122" s="272" t="s">
        <v>305</v>
      </c>
      <c r="C122" s="259"/>
      <c r="D122" s="232"/>
      <c r="E122" s="232"/>
      <c r="F122" s="232"/>
      <c r="G122" s="232"/>
    </row>
    <row r="123" spans="1:7" ht="16.5" thickBot="1" x14ac:dyDescent="0.3">
      <c r="A123" s="215" t="s">
        <v>12</v>
      </c>
      <c r="B123" s="195" t="s">
        <v>306</v>
      </c>
      <c r="C123" s="200">
        <f>SUM(C90,C106,C120)</f>
        <v>219720361</v>
      </c>
      <c r="D123" s="128">
        <f>E123-C123</f>
        <v>73465626</v>
      </c>
      <c r="E123" s="200">
        <f>SUM(E90,E106,E120)</f>
        <v>293185987</v>
      </c>
      <c r="F123" s="128">
        <f>G123-E123</f>
        <v>92541631</v>
      </c>
      <c r="G123" s="200">
        <f>SUM(G90,G106,G120)</f>
        <v>385727618</v>
      </c>
    </row>
    <row r="124" spans="1:7" ht="16.5" thickBot="1" x14ac:dyDescent="0.3">
      <c r="A124" s="215" t="s">
        <v>13</v>
      </c>
      <c r="B124" s="195" t="s">
        <v>307</v>
      </c>
      <c r="C124" s="200"/>
      <c r="D124" s="276"/>
      <c r="E124" s="276"/>
      <c r="F124" s="276"/>
      <c r="G124" s="276"/>
    </row>
    <row r="125" spans="1:7" x14ac:dyDescent="0.25">
      <c r="A125" s="219" t="s">
        <v>168</v>
      </c>
      <c r="B125" s="275" t="s">
        <v>308</v>
      </c>
      <c r="C125" s="258"/>
      <c r="D125" s="235"/>
      <c r="E125" s="235"/>
      <c r="F125" s="235"/>
      <c r="G125" s="235"/>
    </row>
    <row r="126" spans="1:7" x14ac:dyDescent="0.25">
      <c r="A126" s="219" t="s">
        <v>170</v>
      </c>
      <c r="B126" s="275" t="s">
        <v>309</v>
      </c>
      <c r="C126" s="258"/>
      <c r="D126" s="224"/>
      <c r="E126" s="224"/>
      <c r="F126" s="224"/>
      <c r="G126" s="224"/>
    </row>
    <row r="127" spans="1:7" ht="16.5" thickBot="1" x14ac:dyDescent="0.3">
      <c r="A127" s="264" t="s">
        <v>172</v>
      </c>
      <c r="B127" s="260" t="s">
        <v>310</v>
      </c>
      <c r="C127" s="258"/>
      <c r="D127" s="232"/>
      <c r="E127" s="274"/>
      <c r="F127" s="232"/>
      <c r="G127" s="274"/>
    </row>
    <row r="128" spans="1:7" ht="16.5" thickBot="1" x14ac:dyDescent="0.3">
      <c r="A128" s="215" t="s">
        <v>14</v>
      </c>
      <c r="B128" s="195" t="s">
        <v>311</v>
      </c>
      <c r="C128" s="200"/>
      <c r="D128" s="276"/>
      <c r="E128" s="276"/>
      <c r="F128" s="276"/>
      <c r="G128" s="276"/>
    </row>
    <row r="129" spans="1:9" x14ac:dyDescent="0.25">
      <c r="A129" s="219" t="s">
        <v>188</v>
      </c>
      <c r="B129" s="275" t="s">
        <v>312</v>
      </c>
      <c r="C129" s="258"/>
      <c r="D129" s="235"/>
      <c r="E129" s="235"/>
      <c r="F129" s="235"/>
      <c r="G129" s="235"/>
    </row>
    <row r="130" spans="1:9" x14ac:dyDescent="0.25">
      <c r="A130" s="219" t="s">
        <v>190</v>
      </c>
      <c r="B130" s="275" t="s">
        <v>313</v>
      </c>
      <c r="C130" s="258"/>
      <c r="D130" s="224"/>
      <c r="E130" s="224"/>
      <c r="F130" s="224"/>
      <c r="G130" s="224"/>
    </row>
    <row r="131" spans="1:9" x14ac:dyDescent="0.25">
      <c r="A131" s="219" t="s">
        <v>192</v>
      </c>
      <c r="B131" s="275" t="s">
        <v>314</v>
      </c>
      <c r="C131" s="258"/>
      <c r="D131" s="224"/>
      <c r="E131" s="224"/>
      <c r="F131" s="224"/>
      <c r="G131" s="224"/>
    </row>
    <row r="132" spans="1:9" ht="16.5" thickBot="1" x14ac:dyDescent="0.3">
      <c r="A132" s="264" t="s">
        <v>194</v>
      </c>
      <c r="B132" s="260" t="s">
        <v>315</v>
      </c>
      <c r="C132" s="258"/>
      <c r="D132" s="232"/>
      <c r="E132" s="232"/>
      <c r="F132" s="232"/>
      <c r="G132" s="232"/>
    </row>
    <row r="133" spans="1:9" ht="16.5" thickBot="1" x14ac:dyDescent="0.3">
      <c r="A133" s="215" t="s">
        <v>15</v>
      </c>
      <c r="B133" s="195" t="s">
        <v>316</v>
      </c>
      <c r="C133" s="200">
        <f>SUM(C134:C137)</f>
        <v>47265152</v>
      </c>
      <c r="D133" s="276"/>
      <c r="E133" s="200">
        <f>SUM(E134:E137)</f>
        <v>47265152</v>
      </c>
      <c r="F133" s="276"/>
      <c r="G133" s="200">
        <f>SUM(G134:G137)</f>
        <v>47628410</v>
      </c>
    </row>
    <row r="134" spans="1:9" x14ac:dyDescent="0.25">
      <c r="A134" s="219" t="s">
        <v>200</v>
      </c>
      <c r="B134" s="275" t="s">
        <v>317</v>
      </c>
      <c r="C134" s="258"/>
      <c r="D134" s="235"/>
      <c r="E134" s="235"/>
      <c r="F134" s="235"/>
      <c r="G134" s="235"/>
    </row>
    <row r="135" spans="1:9" x14ac:dyDescent="0.25">
      <c r="A135" s="219" t="s">
        <v>202</v>
      </c>
      <c r="B135" s="275" t="s">
        <v>318</v>
      </c>
      <c r="C135" s="258">
        <v>2998388</v>
      </c>
      <c r="D135" s="224"/>
      <c r="E135" s="226">
        <v>2998388</v>
      </c>
      <c r="F135" s="224"/>
      <c r="G135" s="226">
        <v>2998388</v>
      </c>
    </row>
    <row r="136" spans="1:9" x14ac:dyDescent="0.25">
      <c r="A136" s="219" t="s">
        <v>204</v>
      </c>
      <c r="B136" s="275" t="s">
        <v>319</v>
      </c>
      <c r="C136" s="258"/>
      <c r="D136" s="224"/>
      <c r="E136" s="226"/>
      <c r="F136" s="224"/>
      <c r="G136" s="226"/>
    </row>
    <row r="137" spans="1:9" ht="16.5" thickBot="1" x14ac:dyDescent="0.3">
      <c r="A137" s="264" t="s">
        <v>206</v>
      </c>
      <c r="B137" s="260" t="s">
        <v>320</v>
      </c>
      <c r="C137" s="258">
        <v>44266764</v>
      </c>
      <c r="D137" s="232"/>
      <c r="E137" s="237">
        <v>44266764</v>
      </c>
      <c r="F137" s="232"/>
      <c r="G137" s="237">
        <v>44630022</v>
      </c>
    </row>
    <row r="138" spans="1:9" ht="16.5" thickBot="1" x14ac:dyDescent="0.3">
      <c r="A138" s="215" t="s">
        <v>16</v>
      </c>
      <c r="B138" s="195" t="s">
        <v>321</v>
      </c>
      <c r="C138" s="277"/>
      <c r="D138" s="276"/>
      <c r="E138" s="276"/>
      <c r="F138" s="276"/>
      <c r="G138" s="276"/>
    </row>
    <row r="139" spans="1:9" x14ac:dyDescent="0.25">
      <c r="A139" s="219" t="s">
        <v>209</v>
      </c>
      <c r="B139" s="275" t="s">
        <v>322</v>
      </c>
      <c r="C139" s="258"/>
      <c r="D139" s="235"/>
      <c r="E139" s="235"/>
      <c r="F139" s="235"/>
      <c r="G139" s="235"/>
    </row>
    <row r="140" spans="1:9" x14ac:dyDescent="0.25">
      <c r="A140" s="219" t="s">
        <v>211</v>
      </c>
      <c r="B140" s="275" t="s">
        <v>323</v>
      </c>
      <c r="C140" s="258"/>
      <c r="D140" s="224"/>
      <c r="E140" s="224"/>
      <c r="F140" s="224"/>
      <c r="G140" s="224"/>
    </row>
    <row r="141" spans="1:9" x14ac:dyDescent="0.25">
      <c r="A141" s="219" t="s">
        <v>213</v>
      </c>
      <c r="B141" s="275" t="s">
        <v>324</v>
      </c>
      <c r="C141" s="258"/>
      <c r="D141" s="224"/>
      <c r="E141" s="224"/>
      <c r="F141" s="224"/>
      <c r="G141" s="224"/>
    </row>
    <row r="142" spans="1:9" ht="16.5" thickBot="1" x14ac:dyDescent="0.3">
      <c r="A142" s="219" t="s">
        <v>215</v>
      </c>
      <c r="B142" s="275" t="s">
        <v>325</v>
      </c>
      <c r="C142" s="258"/>
      <c r="D142" s="232"/>
      <c r="E142" s="232"/>
      <c r="F142" s="232"/>
      <c r="G142" s="232"/>
    </row>
    <row r="143" spans="1:9" ht="16.5" thickBot="1" x14ac:dyDescent="0.3">
      <c r="A143" s="215" t="s">
        <v>17</v>
      </c>
      <c r="B143" s="195" t="s">
        <v>326</v>
      </c>
      <c r="C143" s="278">
        <f>SUM(C124,C128,C133,C138)</f>
        <v>47265152</v>
      </c>
      <c r="D143" s="276"/>
      <c r="E143" s="278">
        <f>SUM(E124,E128,E133,E138)</f>
        <v>47265152</v>
      </c>
      <c r="F143" s="276"/>
      <c r="G143" s="278">
        <f>SUM(G124,G128,G133,G138)</f>
        <v>47628410</v>
      </c>
      <c r="H143" s="203"/>
      <c r="I143" s="203"/>
    </row>
    <row r="144" spans="1:9" s="218" customFormat="1" ht="16.5" thickBot="1" x14ac:dyDescent="0.3">
      <c r="A144" s="246" t="s">
        <v>18</v>
      </c>
      <c r="B144" s="247" t="s">
        <v>327</v>
      </c>
      <c r="C144" s="278">
        <f>SUM(C123,C143)</f>
        <v>266985513</v>
      </c>
      <c r="D144" s="128">
        <f>E144-C144</f>
        <v>73465626</v>
      </c>
      <c r="E144" s="278">
        <f>SUM(E123,E143)</f>
        <v>340451139</v>
      </c>
      <c r="F144" s="128">
        <f>G144-E144</f>
        <v>92904889</v>
      </c>
      <c r="G144" s="278">
        <f>SUM(G123,G143)</f>
        <v>433356028</v>
      </c>
    </row>
    <row r="145" spans="1:7" s="218" customFormat="1" ht="16.5" thickBot="1" x14ac:dyDescent="0.25">
      <c r="A145" s="279"/>
      <c r="B145" s="280"/>
      <c r="C145" s="281"/>
      <c r="F145" s="282"/>
    </row>
    <row r="146" spans="1:7" ht="16.5" thickBot="1" x14ac:dyDescent="0.3">
      <c r="A146" s="524" t="s">
        <v>328</v>
      </c>
      <c r="B146" s="524"/>
      <c r="C146" s="167">
        <v>21</v>
      </c>
      <c r="D146" s="276"/>
      <c r="E146" s="276">
        <v>21</v>
      </c>
      <c r="F146" s="276"/>
      <c r="G146" s="276">
        <v>21</v>
      </c>
    </row>
    <row r="147" spans="1:7" ht="16.5" thickBot="1" x14ac:dyDescent="0.3">
      <c r="A147" s="524" t="s">
        <v>329</v>
      </c>
      <c r="B147" s="524"/>
      <c r="C147" s="167">
        <v>9</v>
      </c>
      <c r="D147" s="276"/>
      <c r="E147" s="276">
        <v>9</v>
      </c>
      <c r="F147" s="276"/>
      <c r="G147" s="276">
        <v>9</v>
      </c>
    </row>
    <row r="148" spans="1:7" x14ac:dyDescent="0.25">
      <c r="A148" s="209"/>
      <c r="B148" s="210"/>
      <c r="C148" s="210"/>
    </row>
    <row r="149" spans="1:7" x14ac:dyDescent="0.25">
      <c r="A149" s="520" t="s">
        <v>330</v>
      </c>
      <c r="B149" s="520"/>
      <c r="C149" s="520"/>
    </row>
    <row r="150" spans="1:7" ht="15" customHeight="1" thickBot="1" x14ac:dyDescent="0.3">
      <c r="A150" s="521"/>
      <c r="B150" s="521"/>
      <c r="G150" s="283" t="s">
        <v>2</v>
      </c>
    </row>
    <row r="151" spans="1:7" ht="19.5" customHeight="1" thickBot="1" x14ac:dyDescent="0.3">
      <c r="A151" s="284" t="s">
        <v>22</v>
      </c>
      <c r="B151" s="285" t="s">
        <v>331</v>
      </c>
      <c r="C151" s="286">
        <f>+C60-C123</f>
        <v>-57719035</v>
      </c>
      <c r="D151" s="276"/>
      <c r="E151" s="286">
        <f>+E60-E123</f>
        <v>-61959177</v>
      </c>
      <c r="F151" s="276"/>
      <c r="G151" s="286">
        <f>+G60-G123</f>
        <v>-61959177</v>
      </c>
    </row>
    <row r="152" spans="1:7" ht="25.5" customHeight="1" thickBot="1" x14ac:dyDescent="0.3">
      <c r="A152" s="284" t="s">
        <v>25</v>
      </c>
      <c r="B152" s="285" t="s">
        <v>332</v>
      </c>
      <c r="C152" s="286">
        <f>+C84-C143</f>
        <v>57719035</v>
      </c>
      <c r="D152" s="276"/>
      <c r="E152" s="286">
        <f>+E84-E143</f>
        <v>61959177</v>
      </c>
      <c r="F152" s="276"/>
      <c r="G152" s="286">
        <f>+G84-G143</f>
        <v>61959177</v>
      </c>
    </row>
  </sheetData>
  <mergeCells count="8">
    <mergeCell ref="A149:C149"/>
    <mergeCell ref="A150:B150"/>
    <mergeCell ref="A1:C1"/>
    <mergeCell ref="A2:B2"/>
    <mergeCell ref="A86:C86"/>
    <mergeCell ref="A87:B87"/>
    <mergeCell ref="A146:B146"/>
    <mergeCell ref="A147:B147"/>
  </mergeCells>
  <printOptions horizontalCentered="1"/>
  <pageMargins left="0.11811023622047245" right="0.11811023622047245" top="0.59055118110236227" bottom="0.35433070866141736" header="0.31496062992125984" footer="0.31496062992125984"/>
  <pageSetup paperSize="9" scale="55" orientation="portrait" r:id="rId1"/>
  <headerFooter>
    <oddHeader>&amp;C&amp;"Times New Roman,Félkövér"Regöly Község Önkormányzata
2018. ÉVI KÖLTSÉGVETÉSÉNEK ÖSSZEVONT MÉRLEGE&amp;R&amp;"Times New Roman,Félkövér dőlt"3. sz. melléklet</oddHeader>
  </headerFooter>
  <rowBreaks count="1" manualBreakCount="1">
    <brk id="85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026D-127A-4103-9B50-86AFDB1F6466}">
  <dimension ref="A1:M155"/>
  <sheetViews>
    <sheetView view="pageBreakPreview" zoomScale="60" zoomScaleNormal="100" workbookViewId="0">
      <pane ySplit="1" topLeftCell="A2" activePane="bottomLeft" state="frozen"/>
      <selection pane="bottomLeft" sqref="A1:M2"/>
    </sheetView>
  </sheetViews>
  <sheetFormatPr defaultRowHeight="15" x14ac:dyDescent="0.25"/>
  <cols>
    <col min="1" max="1" width="7" style="355" customWidth="1"/>
    <col min="2" max="2" width="76.7109375" style="287" customWidth="1"/>
    <col min="3" max="3" width="16.5703125" style="291" customWidth="1"/>
    <col min="4" max="4" width="13.5703125" style="291" customWidth="1"/>
    <col min="5" max="5" width="16.5703125" style="291" customWidth="1"/>
    <col min="6" max="6" width="15.85546875" style="291" customWidth="1"/>
    <col min="7" max="7" width="15.5703125" style="291" customWidth="1"/>
    <col min="8" max="8" width="16.140625" style="287" customWidth="1"/>
    <col min="9" max="9" width="15.42578125" style="287" customWidth="1"/>
    <col min="10" max="10" width="16.42578125" style="287" customWidth="1"/>
    <col min="11" max="11" width="14" style="287" customWidth="1"/>
    <col min="12" max="12" width="18.28515625" style="287" customWidth="1"/>
    <col min="13" max="13" width="16.7109375" style="287" customWidth="1"/>
    <col min="14" max="17" width="8" style="287" customWidth="1"/>
    <col min="18" max="256" width="9.140625" style="287"/>
    <col min="257" max="257" width="7" style="287" customWidth="1"/>
    <col min="258" max="258" width="76.7109375" style="287" customWidth="1"/>
    <col min="259" max="259" width="18.28515625" style="287" customWidth="1"/>
    <col min="260" max="260" width="20" style="287" customWidth="1"/>
    <col min="261" max="264" width="19.42578125" style="287" customWidth="1"/>
    <col min="265" max="265" width="20.42578125" style="287" customWidth="1"/>
    <col min="266" max="268" width="22.140625" style="287" customWidth="1"/>
    <col min="269" max="269" width="18.85546875" style="287" customWidth="1"/>
    <col min="270" max="273" width="8" style="287" customWidth="1"/>
    <col min="274" max="512" width="9.140625" style="287"/>
    <col min="513" max="513" width="7" style="287" customWidth="1"/>
    <col min="514" max="514" width="76.7109375" style="287" customWidth="1"/>
    <col min="515" max="515" width="18.28515625" style="287" customWidth="1"/>
    <col min="516" max="516" width="20" style="287" customWidth="1"/>
    <col min="517" max="520" width="19.42578125" style="287" customWidth="1"/>
    <col min="521" max="521" width="20.42578125" style="287" customWidth="1"/>
    <col min="522" max="524" width="22.140625" style="287" customWidth="1"/>
    <col min="525" max="525" width="18.85546875" style="287" customWidth="1"/>
    <col min="526" max="529" width="8" style="287" customWidth="1"/>
    <col min="530" max="768" width="9.140625" style="287"/>
    <col min="769" max="769" width="7" style="287" customWidth="1"/>
    <col min="770" max="770" width="76.7109375" style="287" customWidth="1"/>
    <col min="771" max="771" width="18.28515625" style="287" customWidth="1"/>
    <col min="772" max="772" width="20" style="287" customWidth="1"/>
    <col min="773" max="776" width="19.42578125" style="287" customWidth="1"/>
    <col min="777" max="777" width="20.42578125" style="287" customWidth="1"/>
    <col min="778" max="780" width="22.140625" style="287" customWidth="1"/>
    <col min="781" max="781" width="18.85546875" style="287" customWidth="1"/>
    <col min="782" max="785" width="8" style="287" customWidth="1"/>
    <col min="786" max="1024" width="9.140625" style="287"/>
    <col min="1025" max="1025" width="7" style="287" customWidth="1"/>
    <col min="1026" max="1026" width="76.7109375" style="287" customWidth="1"/>
    <col min="1027" max="1027" width="18.28515625" style="287" customWidth="1"/>
    <col min="1028" max="1028" width="20" style="287" customWidth="1"/>
    <col min="1029" max="1032" width="19.42578125" style="287" customWidth="1"/>
    <col min="1033" max="1033" width="20.42578125" style="287" customWidth="1"/>
    <col min="1034" max="1036" width="22.140625" style="287" customWidth="1"/>
    <col min="1037" max="1037" width="18.85546875" style="287" customWidth="1"/>
    <col min="1038" max="1041" width="8" style="287" customWidth="1"/>
    <col min="1042" max="1280" width="9.140625" style="287"/>
    <col min="1281" max="1281" width="7" style="287" customWidth="1"/>
    <col min="1282" max="1282" width="76.7109375" style="287" customWidth="1"/>
    <col min="1283" max="1283" width="18.28515625" style="287" customWidth="1"/>
    <col min="1284" max="1284" width="20" style="287" customWidth="1"/>
    <col min="1285" max="1288" width="19.42578125" style="287" customWidth="1"/>
    <col min="1289" max="1289" width="20.42578125" style="287" customWidth="1"/>
    <col min="1290" max="1292" width="22.140625" style="287" customWidth="1"/>
    <col min="1293" max="1293" width="18.85546875" style="287" customWidth="1"/>
    <col min="1294" max="1297" width="8" style="287" customWidth="1"/>
    <col min="1298" max="1536" width="9.140625" style="287"/>
    <col min="1537" max="1537" width="7" style="287" customWidth="1"/>
    <col min="1538" max="1538" width="76.7109375" style="287" customWidth="1"/>
    <col min="1539" max="1539" width="18.28515625" style="287" customWidth="1"/>
    <col min="1540" max="1540" width="20" style="287" customWidth="1"/>
    <col min="1541" max="1544" width="19.42578125" style="287" customWidth="1"/>
    <col min="1545" max="1545" width="20.42578125" style="287" customWidth="1"/>
    <col min="1546" max="1548" width="22.140625" style="287" customWidth="1"/>
    <col min="1549" max="1549" width="18.85546875" style="287" customWidth="1"/>
    <col min="1550" max="1553" width="8" style="287" customWidth="1"/>
    <col min="1554" max="1792" width="9.140625" style="287"/>
    <col min="1793" max="1793" width="7" style="287" customWidth="1"/>
    <col min="1794" max="1794" width="76.7109375" style="287" customWidth="1"/>
    <col min="1795" max="1795" width="18.28515625" style="287" customWidth="1"/>
    <col min="1796" max="1796" width="20" style="287" customWidth="1"/>
    <col min="1797" max="1800" width="19.42578125" style="287" customWidth="1"/>
    <col min="1801" max="1801" width="20.42578125" style="287" customWidth="1"/>
    <col min="1802" max="1804" width="22.140625" style="287" customWidth="1"/>
    <col min="1805" max="1805" width="18.85546875" style="287" customWidth="1"/>
    <col min="1806" max="1809" width="8" style="287" customWidth="1"/>
    <col min="1810" max="2048" width="9.140625" style="287"/>
    <col min="2049" max="2049" width="7" style="287" customWidth="1"/>
    <col min="2050" max="2050" width="76.7109375" style="287" customWidth="1"/>
    <col min="2051" max="2051" width="18.28515625" style="287" customWidth="1"/>
    <col min="2052" max="2052" width="20" style="287" customWidth="1"/>
    <col min="2053" max="2056" width="19.42578125" style="287" customWidth="1"/>
    <col min="2057" max="2057" width="20.42578125" style="287" customWidth="1"/>
    <col min="2058" max="2060" width="22.140625" style="287" customWidth="1"/>
    <col min="2061" max="2061" width="18.85546875" style="287" customWidth="1"/>
    <col min="2062" max="2065" width="8" style="287" customWidth="1"/>
    <col min="2066" max="2304" width="9.140625" style="287"/>
    <col min="2305" max="2305" width="7" style="287" customWidth="1"/>
    <col min="2306" max="2306" width="76.7109375" style="287" customWidth="1"/>
    <col min="2307" max="2307" width="18.28515625" style="287" customWidth="1"/>
    <col min="2308" max="2308" width="20" style="287" customWidth="1"/>
    <col min="2309" max="2312" width="19.42578125" style="287" customWidth="1"/>
    <col min="2313" max="2313" width="20.42578125" style="287" customWidth="1"/>
    <col min="2314" max="2316" width="22.140625" style="287" customWidth="1"/>
    <col min="2317" max="2317" width="18.85546875" style="287" customWidth="1"/>
    <col min="2318" max="2321" width="8" style="287" customWidth="1"/>
    <col min="2322" max="2560" width="9.140625" style="287"/>
    <col min="2561" max="2561" width="7" style="287" customWidth="1"/>
    <col min="2562" max="2562" width="76.7109375" style="287" customWidth="1"/>
    <col min="2563" max="2563" width="18.28515625" style="287" customWidth="1"/>
    <col min="2564" max="2564" width="20" style="287" customWidth="1"/>
    <col min="2565" max="2568" width="19.42578125" style="287" customWidth="1"/>
    <col min="2569" max="2569" width="20.42578125" style="287" customWidth="1"/>
    <col min="2570" max="2572" width="22.140625" style="287" customWidth="1"/>
    <col min="2573" max="2573" width="18.85546875" style="287" customWidth="1"/>
    <col min="2574" max="2577" width="8" style="287" customWidth="1"/>
    <col min="2578" max="2816" width="9.140625" style="287"/>
    <col min="2817" max="2817" width="7" style="287" customWidth="1"/>
    <col min="2818" max="2818" width="76.7109375" style="287" customWidth="1"/>
    <col min="2819" max="2819" width="18.28515625" style="287" customWidth="1"/>
    <col min="2820" max="2820" width="20" style="287" customWidth="1"/>
    <col min="2821" max="2824" width="19.42578125" style="287" customWidth="1"/>
    <col min="2825" max="2825" width="20.42578125" style="287" customWidth="1"/>
    <col min="2826" max="2828" width="22.140625" style="287" customWidth="1"/>
    <col min="2829" max="2829" width="18.85546875" style="287" customWidth="1"/>
    <col min="2830" max="2833" width="8" style="287" customWidth="1"/>
    <col min="2834" max="3072" width="9.140625" style="287"/>
    <col min="3073" max="3073" width="7" style="287" customWidth="1"/>
    <col min="3074" max="3074" width="76.7109375" style="287" customWidth="1"/>
    <col min="3075" max="3075" width="18.28515625" style="287" customWidth="1"/>
    <col min="3076" max="3076" width="20" style="287" customWidth="1"/>
    <col min="3077" max="3080" width="19.42578125" style="287" customWidth="1"/>
    <col min="3081" max="3081" width="20.42578125" style="287" customWidth="1"/>
    <col min="3082" max="3084" width="22.140625" style="287" customWidth="1"/>
    <col min="3085" max="3085" width="18.85546875" style="287" customWidth="1"/>
    <col min="3086" max="3089" width="8" style="287" customWidth="1"/>
    <col min="3090" max="3328" width="9.140625" style="287"/>
    <col min="3329" max="3329" width="7" style="287" customWidth="1"/>
    <col min="3330" max="3330" width="76.7109375" style="287" customWidth="1"/>
    <col min="3331" max="3331" width="18.28515625" style="287" customWidth="1"/>
    <col min="3332" max="3332" width="20" style="287" customWidth="1"/>
    <col min="3333" max="3336" width="19.42578125" style="287" customWidth="1"/>
    <col min="3337" max="3337" width="20.42578125" style="287" customWidth="1"/>
    <col min="3338" max="3340" width="22.140625" style="287" customWidth="1"/>
    <col min="3341" max="3341" width="18.85546875" style="287" customWidth="1"/>
    <col min="3342" max="3345" width="8" style="287" customWidth="1"/>
    <col min="3346" max="3584" width="9.140625" style="287"/>
    <col min="3585" max="3585" width="7" style="287" customWidth="1"/>
    <col min="3586" max="3586" width="76.7109375" style="287" customWidth="1"/>
    <col min="3587" max="3587" width="18.28515625" style="287" customWidth="1"/>
    <col min="3588" max="3588" width="20" style="287" customWidth="1"/>
    <col min="3589" max="3592" width="19.42578125" style="287" customWidth="1"/>
    <col min="3593" max="3593" width="20.42578125" style="287" customWidth="1"/>
    <col min="3594" max="3596" width="22.140625" style="287" customWidth="1"/>
    <col min="3597" max="3597" width="18.85546875" style="287" customWidth="1"/>
    <col min="3598" max="3601" width="8" style="287" customWidth="1"/>
    <col min="3602" max="3840" width="9.140625" style="287"/>
    <col min="3841" max="3841" width="7" style="287" customWidth="1"/>
    <col min="3842" max="3842" width="76.7109375" style="287" customWidth="1"/>
    <col min="3843" max="3843" width="18.28515625" style="287" customWidth="1"/>
    <col min="3844" max="3844" width="20" style="287" customWidth="1"/>
    <col min="3845" max="3848" width="19.42578125" style="287" customWidth="1"/>
    <col min="3849" max="3849" width="20.42578125" style="287" customWidth="1"/>
    <col min="3850" max="3852" width="22.140625" style="287" customWidth="1"/>
    <col min="3853" max="3853" width="18.85546875" style="287" customWidth="1"/>
    <col min="3854" max="3857" width="8" style="287" customWidth="1"/>
    <col min="3858" max="4096" width="9.140625" style="287"/>
    <col min="4097" max="4097" width="7" style="287" customWidth="1"/>
    <col min="4098" max="4098" width="76.7109375" style="287" customWidth="1"/>
    <col min="4099" max="4099" width="18.28515625" style="287" customWidth="1"/>
    <col min="4100" max="4100" width="20" style="287" customWidth="1"/>
    <col min="4101" max="4104" width="19.42578125" style="287" customWidth="1"/>
    <col min="4105" max="4105" width="20.42578125" style="287" customWidth="1"/>
    <col min="4106" max="4108" width="22.140625" style="287" customWidth="1"/>
    <col min="4109" max="4109" width="18.85546875" style="287" customWidth="1"/>
    <col min="4110" max="4113" width="8" style="287" customWidth="1"/>
    <col min="4114" max="4352" width="9.140625" style="287"/>
    <col min="4353" max="4353" width="7" style="287" customWidth="1"/>
    <col min="4354" max="4354" width="76.7109375" style="287" customWidth="1"/>
    <col min="4355" max="4355" width="18.28515625" style="287" customWidth="1"/>
    <col min="4356" max="4356" width="20" style="287" customWidth="1"/>
    <col min="4357" max="4360" width="19.42578125" style="287" customWidth="1"/>
    <col min="4361" max="4361" width="20.42578125" style="287" customWidth="1"/>
    <col min="4362" max="4364" width="22.140625" style="287" customWidth="1"/>
    <col min="4365" max="4365" width="18.85546875" style="287" customWidth="1"/>
    <col min="4366" max="4369" width="8" style="287" customWidth="1"/>
    <col min="4370" max="4608" width="9.140625" style="287"/>
    <col min="4609" max="4609" width="7" style="287" customWidth="1"/>
    <col min="4610" max="4610" width="76.7109375" style="287" customWidth="1"/>
    <col min="4611" max="4611" width="18.28515625" style="287" customWidth="1"/>
    <col min="4612" max="4612" width="20" style="287" customWidth="1"/>
    <col min="4613" max="4616" width="19.42578125" style="287" customWidth="1"/>
    <col min="4617" max="4617" width="20.42578125" style="287" customWidth="1"/>
    <col min="4618" max="4620" width="22.140625" style="287" customWidth="1"/>
    <col min="4621" max="4621" width="18.85546875" style="287" customWidth="1"/>
    <col min="4622" max="4625" width="8" style="287" customWidth="1"/>
    <col min="4626" max="4864" width="9.140625" style="287"/>
    <col min="4865" max="4865" width="7" style="287" customWidth="1"/>
    <col min="4866" max="4866" width="76.7109375" style="287" customWidth="1"/>
    <col min="4867" max="4867" width="18.28515625" style="287" customWidth="1"/>
    <col min="4868" max="4868" width="20" style="287" customWidth="1"/>
    <col min="4869" max="4872" width="19.42578125" style="287" customWidth="1"/>
    <col min="4873" max="4873" width="20.42578125" style="287" customWidth="1"/>
    <col min="4874" max="4876" width="22.140625" style="287" customWidth="1"/>
    <col min="4877" max="4877" width="18.85546875" style="287" customWidth="1"/>
    <col min="4878" max="4881" width="8" style="287" customWidth="1"/>
    <col min="4882" max="5120" width="9.140625" style="287"/>
    <col min="5121" max="5121" width="7" style="287" customWidth="1"/>
    <col min="5122" max="5122" width="76.7109375" style="287" customWidth="1"/>
    <col min="5123" max="5123" width="18.28515625" style="287" customWidth="1"/>
    <col min="5124" max="5124" width="20" style="287" customWidth="1"/>
    <col min="5125" max="5128" width="19.42578125" style="287" customWidth="1"/>
    <col min="5129" max="5129" width="20.42578125" style="287" customWidth="1"/>
    <col min="5130" max="5132" width="22.140625" style="287" customWidth="1"/>
    <col min="5133" max="5133" width="18.85546875" style="287" customWidth="1"/>
    <col min="5134" max="5137" width="8" style="287" customWidth="1"/>
    <col min="5138" max="5376" width="9.140625" style="287"/>
    <col min="5377" max="5377" width="7" style="287" customWidth="1"/>
    <col min="5378" max="5378" width="76.7109375" style="287" customWidth="1"/>
    <col min="5379" max="5379" width="18.28515625" style="287" customWidth="1"/>
    <col min="5380" max="5380" width="20" style="287" customWidth="1"/>
    <col min="5381" max="5384" width="19.42578125" style="287" customWidth="1"/>
    <col min="5385" max="5385" width="20.42578125" style="287" customWidth="1"/>
    <col min="5386" max="5388" width="22.140625" style="287" customWidth="1"/>
    <col min="5389" max="5389" width="18.85546875" style="287" customWidth="1"/>
    <col min="5390" max="5393" width="8" style="287" customWidth="1"/>
    <col min="5394" max="5632" width="9.140625" style="287"/>
    <col min="5633" max="5633" width="7" style="287" customWidth="1"/>
    <col min="5634" max="5634" width="76.7109375" style="287" customWidth="1"/>
    <col min="5635" max="5635" width="18.28515625" style="287" customWidth="1"/>
    <col min="5636" max="5636" width="20" style="287" customWidth="1"/>
    <col min="5637" max="5640" width="19.42578125" style="287" customWidth="1"/>
    <col min="5641" max="5641" width="20.42578125" style="287" customWidth="1"/>
    <col min="5642" max="5644" width="22.140625" style="287" customWidth="1"/>
    <col min="5645" max="5645" width="18.85546875" style="287" customWidth="1"/>
    <col min="5646" max="5649" width="8" style="287" customWidth="1"/>
    <col min="5650" max="5888" width="9.140625" style="287"/>
    <col min="5889" max="5889" width="7" style="287" customWidth="1"/>
    <col min="5890" max="5890" width="76.7109375" style="287" customWidth="1"/>
    <col min="5891" max="5891" width="18.28515625" style="287" customWidth="1"/>
    <col min="5892" max="5892" width="20" style="287" customWidth="1"/>
    <col min="5893" max="5896" width="19.42578125" style="287" customWidth="1"/>
    <col min="5897" max="5897" width="20.42578125" style="287" customWidth="1"/>
    <col min="5898" max="5900" width="22.140625" style="287" customWidth="1"/>
    <col min="5901" max="5901" width="18.85546875" style="287" customWidth="1"/>
    <col min="5902" max="5905" width="8" style="287" customWidth="1"/>
    <col min="5906" max="6144" width="9.140625" style="287"/>
    <col min="6145" max="6145" width="7" style="287" customWidth="1"/>
    <col min="6146" max="6146" width="76.7109375" style="287" customWidth="1"/>
    <col min="6147" max="6147" width="18.28515625" style="287" customWidth="1"/>
    <col min="6148" max="6148" width="20" style="287" customWidth="1"/>
    <col min="6149" max="6152" width="19.42578125" style="287" customWidth="1"/>
    <col min="6153" max="6153" width="20.42578125" style="287" customWidth="1"/>
    <col min="6154" max="6156" width="22.140625" style="287" customWidth="1"/>
    <col min="6157" max="6157" width="18.85546875" style="287" customWidth="1"/>
    <col min="6158" max="6161" width="8" style="287" customWidth="1"/>
    <col min="6162" max="6400" width="9.140625" style="287"/>
    <col min="6401" max="6401" width="7" style="287" customWidth="1"/>
    <col min="6402" max="6402" width="76.7109375" style="287" customWidth="1"/>
    <col min="6403" max="6403" width="18.28515625" style="287" customWidth="1"/>
    <col min="6404" max="6404" width="20" style="287" customWidth="1"/>
    <col min="6405" max="6408" width="19.42578125" style="287" customWidth="1"/>
    <col min="6409" max="6409" width="20.42578125" style="287" customWidth="1"/>
    <col min="6410" max="6412" width="22.140625" style="287" customWidth="1"/>
    <col min="6413" max="6413" width="18.85546875" style="287" customWidth="1"/>
    <col min="6414" max="6417" width="8" style="287" customWidth="1"/>
    <col min="6418" max="6656" width="9.140625" style="287"/>
    <col min="6657" max="6657" width="7" style="287" customWidth="1"/>
    <col min="6658" max="6658" width="76.7109375" style="287" customWidth="1"/>
    <col min="6659" max="6659" width="18.28515625" style="287" customWidth="1"/>
    <col min="6660" max="6660" width="20" style="287" customWidth="1"/>
    <col min="6661" max="6664" width="19.42578125" style="287" customWidth="1"/>
    <col min="6665" max="6665" width="20.42578125" style="287" customWidth="1"/>
    <col min="6666" max="6668" width="22.140625" style="287" customWidth="1"/>
    <col min="6669" max="6669" width="18.85546875" style="287" customWidth="1"/>
    <col min="6670" max="6673" width="8" style="287" customWidth="1"/>
    <col min="6674" max="6912" width="9.140625" style="287"/>
    <col min="6913" max="6913" width="7" style="287" customWidth="1"/>
    <col min="6914" max="6914" width="76.7109375" style="287" customWidth="1"/>
    <col min="6915" max="6915" width="18.28515625" style="287" customWidth="1"/>
    <col min="6916" max="6916" width="20" style="287" customWidth="1"/>
    <col min="6917" max="6920" width="19.42578125" style="287" customWidth="1"/>
    <col min="6921" max="6921" width="20.42578125" style="287" customWidth="1"/>
    <col min="6922" max="6924" width="22.140625" style="287" customWidth="1"/>
    <col min="6925" max="6925" width="18.85546875" style="287" customWidth="1"/>
    <col min="6926" max="6929" width="8" style="287" customWidth="1"/>
    <col min="6930" max="7168" width="9.140625" style="287"/>
    <col min="7169" max="7169" width="7" style="287" customWidth="1"/>
    <col min="7170" max="7170" width="76.7109375" style="287" customWidth="1"/>
    <col min="7171" max="7171" width="18.28515625" style="287" customWidth="1"/>
    <col min="7172" max="7172" width="20" style="287" customWidth="1"/>
    <col min="7173" max="7176" width="19.42578125" style="287" customWidth="1"/>
    <col min="7177" max="7177" width="20.42578125" style="287" customWidth="1"/>
    <col min="7178" max="7180" width="22.140625" style="287" customWidth="1"/>
    <col min="7181" max="7181" width="18.85546875" style="287" customWidth="1"/>
    <col min="7182" max="7185" width="8" style="287" customWidth="1"/>
    <col min="7186" max="7424" width="9.140625" style="287"/>
    <col min="7425" max="7425" width="7" style="287" customWidth="1"/>
    <col min="7426" max="7426" width="76.7109375" style="287" customWidth="1"/>
    <col min="7427" max="7427" width="18.28515625" style="287" customWidth="1"/>
    <col min="7428" max="7428" width="20" style="287" customWidth="1"/>
    <col min="7429" max="7432" width="19.42578125" style="287" customWidth="1"/>
    <col min="7433" max="7433" width="20.42578125" style="287" customWidth="1"/>
    <col min="7434" max="7436" width="22.140625" style="287" customWidth="1"/>
    <col min="7437" max="7437" width="18.85546875" style="287" customWidth="1"/>
    <col min="7438" max="7441" width="8" style="287" customWidth="1"/>
    <col min="7442" max="7680" width="9.140625" style="287"/>
    <col min="7681" max="7681" width="7" style="287" customWidth="1"/>
    <col min="7682" max="7682" width="76.7109375" style="287" customWidth="1"/>
    <col min="7683" max="7683" width="18.28515625" style="287" customWidth="1"/>
    <col min="7684" max="7684" width="20" style="287" customWidth="1"/>
    <col min="7685" max="7688" width="19.42578125" style="287" customWidth="1"/>
    <col min="7689" max="7689" width="20.42578125" style="287" customWidth="1"/>
    <col min="7690" max="7692" width="22.140625" style="287" customWidth="1"/>
    <col min="7693" max="7693" width="18.85546875" style="287" customWidth="1"/>
    <col min="7694" max="7697" width="8" style="287" customWidth="1"/>
    <col min="7698" max="7936" width="9.140625" style="287"/>
    <col min="7937" max="7937" width="7" style="287" customWidth="1"/>
    <col min="7938" max="7938" width="76.7109375" style="287" customWidth="1"/>
    <col min="7939" max="7939" width="18.28515625" style="287" customWidth="1"/>
    <col min="7940" max="7940" width="20" style="287" customWidth="1"/>
    <col min="7941" max="7944" width="19.42578125" style="287" customWidth="1"/>
    <col min="7945" max="7945" width="20.42578125" style="287" customWidth="1"/>
    <col min="7946" max="7948" width="22.140625" style="287" customWidth="1"/>
    <col min="7949" max="7949" width="18.85546875" style="287" customWidth="1"/>
    <col min="7950" max="7953" width="8" style="287" customWidth="1"/>
    <col min="7954" max="8192" width="9.140625" style="287"/>
    <col min="8193" max="8193" width="7" style="287" customWidth="1"/>
    <col min="8194" max="8194" width="76.7109375" style="287" customWidth="1"/>
    <col min="8195" max="8195" width="18.28515625" style="287" customWidth="1"/>
    <col min="8196" max="8196" width="20" style="287" customWidth="1"/>
    <col min="8197" max="8200" width="19.42578125" style="287" customWidth="1"/>
    <col min="8201" max="8201" width="20.42578125" style="287" customWidth="1"/>
    <col min="8202" max="8204" width="22.140625" style="287" customWidth="1"/>
    <col min="8205" max="8205" width="18.85546875" style="287" customWidth="1"/>
    <col min="8206" max="8209" width="8" style="287" customWidth="1"/>
    <col min="8210" max="8448" width="9.140625" style="287"/>
    <col min="8449" max="8449" width="7" style="287" customWidth="1"/>
    <col min="8450" max="8450" width="76.7109375" style="287" customWidth="1"/>
    <col min="8451" max="8451" width="18.28515625" style="287" customWidth="1"/>
    <col min="8452" max="8452" width="20" style="287" customWidth="1"/>
    <col min="8453" max="8456" width="19.42578125" style="287" customWidth="1"/>
    <col min="8457" max="8457" width="20.42578125" style="287" customWidth="1"/>
    <col min="8458" max="8460" width="22.140625" style="287" customWidth="1"/>
    <col min="8461" max="8461" width="18.85546875" style="287" customWidth="1"/>
    <col min="8462" max="8465" width="8" style="287" customWidth="1"/>
    <col min="8466" max="8704" width="9.140625" style="287"/>
    <col min="8705" max="8705" width="7" style="287" customWidth="1"/>
    <col min="8706" max="8706" width="76.7109375" style="287" customWidth="1"/>
    <col min="8707" max="8707" width="18.28515625" style="287" customWidth="1"/>
    <col min="8708" max="8708" width="20" style="287" customWidth="1"/>
    <col min="8709" max="8712" width="19.42578125" style="287" customWidth="1"/>
    <col min="8713" max="8713" width="20.42578125" style="287" customWidth="1"/>
    <col min="8714" max="8716" width="22.140625" style="287" customWidth="1"/>
    <col min="8717" max="8717" width="18.85546875" style="287" customWidth="1"/>
    <col min="8718" max="8721" width="8" style="287" customWidth="1"/>
    <col min="8722" max="8960" width="9.140625" style="287"/>
    <col min="8961" max="8961" width="7" style="287" customWidth="1"/>
    <col min="8962" max="8962" width="76.7109375" style="287" customWidth="1"/>
    <col min="8963" max="8963" width="18.28515625" style="287" customWidth="1"/>
    <col min="8964" max="8964" width="20" style="287" customWidth="1"/>
    <col min="8965" max="8968" width="19.42578125" style="287" customWidth="1"/>
    <col min="8969" max="8969" width="20.42578125" style="287" customWidth="1"/>
    <col min="8970" max="8972" width="22.140625" style="287" customWidth="1"/>
    <col min="8973" max="8973" width="18.85546875" style="287" customWidth="1"/>
    <col min="8974" max="8977" width="8" style="287" customWidth="1"/>
    <col min="8978" max="9216" width="9.140625" style="287"/>
    <col min="9217" max="9217" width="7" style="287" customWidth="1"/>
    <col min="9218" max="9218" width="76.7109375" style="287" customWidth="1"/>
    <col min="9219" max="9219" width="18.28515625" style="287" customWidth="1"/>
    <col min="9220" max="9220" width="20" style="287" customWidth="1"/>
    <col min="9221" max="9224" width="19.42578125" style="287" customWidth="1"/>
    <col min="9225" max="9225" width="20.42578125" style="287" customWidth="1"/>
    <col min="9226" max="9228" width="22.140625" style="287" customWidth="1"/>
    <col min="9229" max="9229" width="18.85546875" style="287" customWidth="1"/>
    <col min="9230" max="9233" width="8" style="287" customWidth="1"/>
    <col min="9234" max="9472" width="9.140625" style="287"/>
    <col min="9473" max="9473" width="7" style="287" customWidth="1"/>
    <col min="9474" max="9474" width="76.7109375" style="287" customWidth="1"/>
    <col min="9475" max="9475" width="18.28515625" style="287" customWidth="1"/>
    <col min="9476" max="9476" width="20" style="287" customWidth="1"/>
    <col min="9477" max="9480" width="19.42578125" style="287" customWidth="1"/>
    <col min="9481" max="9481" width="20.42578125" style="287" customWidth="1"/>
    <col min="9482" max="9484" width="22.140625" style="287" customWidth="1"/>
    <col min="9485" max="9485" width="18.85546875" style="287" customWidth="1"/>
    <col min="9486" max="9489" width="8" style="287" customWidth="1"/>
    <col min="9490" max="9728" width="9.140625" style="287"/>
    <col min="9729" max="9729" width="7" style="287" customWidth="1"/>
    <col min="9730" max="9730" width="76.7109375" style="287" customWidth="1"/>
    <col min="9731" max="9731" width="18.28515625" style="287" customWidth="1"/>
    <col min="9732" max="9732" width="20" style="287" customWidth="1"/>
    <col min="9733" max="9736" width="19.42578125" style="287" customWidth="1"/>
    <col min="9737" max="9737" width="20.42578125" style="287" customWidth="1"/>
    <col min="9738" max="9740" width="22.140625" style="287" customWidth="1"/>
    <col min="9741" max="9741" width="18.85546875" style="287" customWidth="1"/>
    <col min="9742" max="9745" width="8" style="287" customWidth="1"/>
    <col min="9746" max="9984" width="9.140625" style="287"/>
    <col min="9985" max="9985" width="7" style="287" customWidth="1"/>
    <col min="9986" max="9986" width="76.7109375" style="287" customWidth="1"/>
    <col min="9987" max="9987" width="18.28515625" style="287" customWidth="1"/>
    <col min="9988" max="9988" width="20" style="287" customWidth="1"/>
    <col min="9989" max="9992" width="19.42578125" style="287" customWidth="1"/>
    <col min="9993" max="9993" width="20.42578125" style="287" customWidth="1"/>
    <col min="9994" max="9996" width="22.140625" style="287" customWidth="1"/>
    <col min="9997" max="9997" width="18.85546875" style="287" customWidth="1"/>
    <col min="9998" max="10001" width="8" style="287" customWidth="1"/>
    <col min="10002" max="10240" width="9.140625" style="287"/>
    <col min="10241" max="10241" width="7" style="287" customWidth="1"/>
    <col min="10242" max="10242" width="76.7109375" style="287" customWidth="1"/>
    <col min="10243" max="10243" width="18.28515625" style="287" customWidth="1"/>
    <col min="10244" max="10244" width="20" style="287" customWidth="1"/>
    <col min="10245" max="10248" width="19.42578125" style="287" customWidth="1"/>
    <col min="10249" max="10249" width="20.42578125" style="287" customWidth="1"/>
    <col min="10250" max="10252" width="22.140625" style="287" customWidth="1"/>
    <col min="10253" max="10253" width="18.85546875" style="287" customWidth="1"/>
    <col min="10254" max="10257" width="8" style="287" customWidth="1"/>
    <col min="10258" max="10496" width="9.140625" style="287"/>
    <col min="10497" max="10497" width="7" style="287" customWidth="1"/>
    <col min="10498" max="10498" width="76.7109375" style="287" customWidth="1"/>
    <col min="10499" max="10499" width="18.28515625" style="287" customWidth="1"/>
    <col min="10500" max="10500" width="20" style="287" customWidth="1"/>
    <col min="10501" max="10504" width="19.42578125" style="287" customWidth="1"/>
    <col min="10505" max="10505" width="20.42578125" style="287" customWidth="1"/>
    <col min="10506" max="10508" width="22.140625" style="287" customWidth="1"/>
    <col min="10509" max="10509" width="18.85546875" style="287" customWidth="1"/>
    <col min="10510" max="10513" width="8" style="287" customWidth="1"/>
    <col min="10514" max="10752" width="9.140625" style="287"/>
    <col min="10753" max="10753" width="7" style="287" customWidth="1"/>
    <col min="10754" max="10754" width="76.7109375" style="287" customWidth="1"/>
    <col min="10755" max="10755" width="18.28515625" style="287" customWidth="1"/>
    <col min="10756" max="10756" width="20" style="287" customWidth="1"/>
    <col min="10757" max="10760" width="19.42578125" style="287" customWidth="1"/>
    <col min="10761" max="10761" width="20.42578125" style="287" customWidth="1"/>
    <col min="10762" max="10764" width="22.140625" style="287" customWidth="1"/>
    <col min="10765" max="10765" width="18.85546875" style="287" customWidth="1"/>
    <col min="10766" max="10769" width="8" style="287" customWidth="1"/>
    <col min="10770" max="11008" width="9.140625" style="287"/>
    <col min="11009" max="11009" width="7" style="287" customWidth="1"/>
    <col min="11010" max="11010" width="76.7109375" style="287" customWidth="1"/>
    <col min="11011" max="11011" width="18.28515625" style="287" customWidth="1"/>
    <col min="11012" max="11012" width="20" style="287" customWidth="1"/>
    <col min="11013" max="11016" width="19.42578125" style="287" customWidth="1"/>
    <col min="11017" max="11017" width="20.42578125" style="287" customWidth="1"/>
    <col min="11018" max="11020" width="22.140625" style="287" customWidth="1"/>
    <col min="11021" max="11021" width="18.85546875" style="287" customWidth="1"/>
    <col min="11022" max="11025" width="8" style="287" customWidth="1"/>
    <col min="11026" max="11264" width="9.140625" style="287"/>
    <col min="11265" max="11265" width="7" style="287" customWidth="1"/>
    <col min="11266" max="11266" width="76.7109375" style="287" customWidth="1"/>
    <col min="11267" max="11267" width="18.28515625" style="287" customWidth="1"/>
    <col min="11268" max="11268" width="20" style="287" customWidth="1"/>
    <col min="11269" max="11272" width="19.42578125" style="287" customWidth="1"/>
    <col min="11273" max="11273" width="20.42578125" style="287" customWidth="1"/>
    <col min="11274" max="11276" width="22.140625" style="287" customWidth="1"/>
    <col min="11277" max="11277" width="18.85546875" style="287" customWidth="1"/>
    <col min="11278" max="11281" width="8" style="287" customWidth="1"/>
    <col min="11282" max="11520" width="9.140625" style="287"/>
    <col min="11521" max="11521" width="7" style="287" customWidth="1"/>
    <col min="11522" max="11522" width="76.7109375" style="287" customWidth="1"/>
    <col min="11523" max="11523" width="18.28515625" style="287" customWidth="1"/>
    <col min="11524" max="11524" width="20" style="287" customWidth="1"/>
    <col min="11525" max="11528" width="19.42578125" style="287" customWidth="1"/>
    <col min="11529" max="11529" width="20.42578125" style="287" customWidth="1"/>
    <col min="11530" max="11532" width="22.140625" style="287" customWidth="1"/>
    <col min="11533" max="11533" width="18.85546875" style="287" customWidth="1"/>
    <col min="11534" max="11537" width="8" style="287" customWidth="1"/>
    <col min="11538" max="11776" width="9.140625" style="287"/>
    <col min="11777" max="11777" width="7" style="287" customWidth="1"/>
    <col min="11778" max="11778" width="76.7109375" style="287" customWidth="1"/>
    <col min="11779" max="11779" width="18.28515625" style="287" customWidth="1"/>
    <col min="11780" max="11780" width="20" style="287" customWidth="1"/>
    <col min="11781" max="11784" width="19.42578125" style="287" customWidth="1"/>
    <col min="11785" max="11785" width="20.42578125" style="287" customWidth="1"/>
    <col min="11786" max="11788" width="22.140625" style="287" customWidth="1"/>
    <col min="11789" max="11789" width="18.85546875" style="287" customWidth="1"/>
    <col min="11790" max="11793" width="8" style="287" customWidth="1"/>
    <col min="11794" max="12032" width="9.140625" style="287"/>
    <col min="12033" max="12033" width="7" style="287" customWidth="1"/>
    <col min="12034" max="12034" width="76.7109375" style="287" customWidth="1"/>
    <col min="12035" max="12035" width="18.28515625" style="287" customWidth="1"/>
    <col min="12036" max="12036" width="20" style="287" customWidth="1"/>
    <col min="12037" max="12040" width="19.42578125" style="287" customWidth="1"/>
    <col min="12041" max="12041" width="20.42578125" style="287" customWidth="1"/>
    <col min="12042" max="12044" width="22.140625" style="287" customWidth="1"/>
    <col min="12045" max="12045" width="18.85546875" style="287" customWidth="1"/>
    <col min="12046" max="12049" width="8" style="287" customWidth="1"/>
    <col min="12050" max="12288" width="9.140625" style="287"/>
    <col min="12289" max="12289" width="7" style="287" customWidth="1"/>
    <col min="12290" max="12290" width="76.7109375" style="287" customWidth="1"/>
    <col min="12291" max="12291" width="18.28515625" style="287" customWidth="1"/>
    <col min="12292" max="12292" width="20" style="287" customWidth="1"/>
    <col min="12293" max="12296" width="19.42578125" style="287" customWidth="1"/>
    <col min="12297" max="12297" width="20.42578125" style="287" customWidth="1"/>
    <col min="12298" max="12300" width="22.140625" style="287" customWidth="1"/>
    <col min="12301" max="12301" width="18.85546875" style="287" customWidth="1"/>
    <col min="12302" max="12305" width="8" style="287" customWidth="1"/>
    <col min="12306" max="12544" width="9.140625" style="287"/>
    <col min="12545" max="12545" width="7" style="287" customWidth="1"/>
    <col min="12546" max="12546" width="76.7109375" style="287" customWidth="1"/>
    <col min="12547" max="12547" width="18.28515625" style="287" customWidth="1"/>
    <col min="12548" max="12548" width="20" style="287" customWidth="1"/>
    <col min="12549" max="12552" width="19.42578125" style="287" customWidth="1"/>
    <col min="12553" max="12553" width="20.42578125" style="287" customWidth="1"/>
    <col min="12554" max="12556" width="22.140625" style="287" customWidth="1"/>
    <col min="12557" max="12557" width="18.85546875" style="287" customWidth="1"/>
    <col min="12558" max="12561" width="8" style="287" customWidth="1"/>
    <col min="12562" max="12800" width="9.140625" style="287"/>
    <col min="12801" max="12801" width="7" style="287" customWidth="1"/>
    <col min="12802" max="12802" width="76.7109375" style="287" customWidth="1"/>
    <col min="12803" max="12803" width="18.28515625" style="287" customWidth="1"/>
    <col min="12804" max="12804" width="20" style="287" customWidth="1"/>
    <col min="12805" max="12808" width="19.42578125" style="287" customWidth="1"/>
    <col min="12809" max="12809" width="20.42578125" style="287" customWidth="1"/>
    <col min="12810" max="12812" width="22.140625" style="287" customWidth="1"/>
    <col min="12813" max="12813" width="18.85546875" style="287" customWidth="1"/>
    <col min="12814" max="12817" width="8" style="287" customWidth="1"/>
    <col min="12818" max="13056" width="9.140625" style="287"/>
    <col min="13057" max="13057" width="7" style="287" customWidth="1"/>
    <col min="13058" max="13058" width="76.7109375" style="287" customWidth="1"/>
    <col min="13059" max="13059" width="18.28515625" style="287" customWidth="1"/>
    <col min="13060" max="13060" width="20" style="287" customWidth="1"/>
    <col min="13061" max="13064" width="19.42578125" style="287" customWidth="1"/>
    <col min="13065" max="13065" width="20.42578125" style="287" customWidth="1"/>
    <col min="13066" max="13068" width="22.140625" style="287" customWidth="1"/>
    <col min="13069" max="13069" width="18.85546875" style="287" customWidth="1"/>
    <col min="13070" max="13073" width="8" style="287" customWidth="1"/>
    <col min="13074" max="13312" width="9.140625" style="287"/>
    <col min="13313" max="13313" width="7" style="287" customWidth="1"/>
    <col min="13314" max="13314" width="76.7109375" style="287" customWidth="1"/>
    <col min="13315" max="13315" width="18.28515625" style="287" customWidth="1"/>
    <col min="13316" max="13316" width="20" style="287" customWidth="1"/>
    <col min="13317" max="13320" width="19.42578125" style="287" customWidth="1"/>
    <col min="13321" max="13321" width="20.42578125" style="287" customWidth="1"/>
    <col min="13322" max="13324" width="22.140625" style="287" customWidth="1"/>
    <col min="13325" max="13325" width="18.85546875" style="287" customWidth="1"/>
    <col min="13326" max="13329" width="8" style="287" customWidth="1"/>
    <col min="13330" max="13568" width="9.140625" style="287"/>
    <col min="13569" max="13569" width="7" style="287" customWidth="1"/>
    <col min="13570" max="13570" width="76.7109375" style="287" customWidth="1"/>
    <col min="13571" max="13571" width="18.28515625" style="287" customWidth="1"/>
    <col min="13572" max="13572" width="20" style="287" customWidth="1"/>
    <col min="13573" max="13576" width="19.42578125" style="287" customWidth="1"/>
    <col min="13577" max="13577" width="20.42578125" style="287" customWidth="1"/>
    <col min="13578" max="13580" width="22.140625" style="287" customWidth="1"/>
    <col min="13581" max="13581" width="18.85546875" style="287" customWidth="1"/>
    <col min="13582" max="13585" width="8" style="287" customWidth="1"/>
    <col min="13586" max="13824" width="9.140625" style="287"/>
    <col min="13825" max="13825" width="7" style="287" customWidth="1"/>
    <col min="13826" max="13826" width="76.7109375" style="287" customWidth="1"/>
    <col min="13827" max="13827" width="18.28515625" style="287" customWidth="1"/>
    <col min="13828" max="13828" width="20" style="287" customWidth="1"/>
    <col min="13829" max="13832" width="19.42578125" style="287" customWidth="1"/>
    <col min="13833" max="13833" width="20.42578125" style="287" customWidth="1"/>
    <col min="13834" max="13836" width="22.140625" style="287" customWidth="1"/>
    <col min="13837" max="13837" width="18.85546875" style="287" customWidth="1"/>
    <col min="13838" max="13841" width="8" style="287" customWidth="1"/>
    <col min="13842" max="14080" width="9.140625" style="287"/>
    <col min="14081" max="14081" width="7" style="287" customWidth="1"/>
    <col min="14082" max="14082" width="76.7109375" style="287" customWidth="1"/>
    <col min="14083" max="14083" width="18.28515625" style="287" customWidth="1"/>
    <col min="14084" max="14084" width="20" style="287" customWidth="1"/>
    <col min="14085" max="14088" width="19.42578125" style="287" customWidth="1"/>
    <col min="14089" max="14089" width="20.42578125" style="287" customWidth="1"/>
    <col min="14090" max="14092" width="22.140625" style="287" customWidth="1"/>
    <col min="14093" max="14093" width="18.85546875" style="287" customWidth="1"/>
    <col min="14094" max="14097" width="8" style="287" customWidth="1"/>
    <col min="14098" max="14336" width="9.140625" style="287"/>
    <col min="14337" max="14337" width="7" style="287" customWidth="1"/>
    <col min="14338" max="14338" width="76.7109375" style="287" customWidth="1"/>
    <col min="14339" max="14339" width="18.28515625" style="287" customWidth="1"/>
    <col min="14340" max="14340" width="20" style="287" customWidth="1"/>
    <col min="14341" max="14344" width="19.42578125" style="287" customWidth="1"/>
    <col min="14345" max="14345" width="20.42578125" style="287" customWidth="1"/>
    <col min="14346" max="14348" width="22.140625" style="287" customWidth="1"/>
    <col min="14349" max="14349" width="18.85546875" style="287" customWidth="1"/>
    <col min="14350" max="14353" width="8" style="287" customWidth="1"/>
    <col min="14354" max="14592" width="9.140625" style="287"/>
    <col min="14593" max="14593" width="7" style="287" customWidth="1"/>
    <col min="14594" max="14594" width="76.7109375" style="287" customWidth="1"/>
    <col min="14595" max="14595" width="18.28515625" style="287" customWidth="1"/>
    <col min="14596" max="14596" width="20" style="287" customWidth="1"/>
    <col min="14597" max="14600" width="19.42578125" style="287" customWidth="1"/>
    <col min="14601" max="14601" width="20.42578125" style="287" customWidth="1"/>
    <col min="14602" max="14604" width="22.140625" style="287" customWidth="1"/>
    <col min="14605" max="14605" width="18.85546875" style="287" customWidth="1"/>
    <col min="14606" max="14609" width="8" style="287" customWidth="1"/>
    <col min="14610" max="14848" width="9.140625" style="287"/>
    <col min="14849" max="14849" width="7" style="287" customWidth="1"/>
    <col min="14850" max="14850" width="76.7109375" style="287" customWidth="1"/>
    <col min="14851" max="14851" width="18.28515625" style="287" customWidth="1"/>
    <col min="14852" max="14852" width="20" style="287" customWidth="1"/>
    <col min="14853" max="14856" width="19.42578125" style="287" customWidth="1"/>
    <col min="14857" max="14857" width="20.42578125" style="287" customWidth="1"/>
    <col min="14858" max="14860" width="22.140625" style="287" customWidth="1"/>
    <col min="14861" max="14861" width="18.85546875" style="287" customWidth="1"/>
    <col min="14862" max="14865" width="8" style="287" customWidth="1"/>
    <col min="14866" max="15104" width="9.140625" style="287"/>
    <col min="15105" max="15105" width="7" style="287" customWidth="1"/>
    <col min="15106" max="15106" width="76.7109375" style="287" customWidth="1"/>
    <col min="15107" max="15107" width="18.28515625" style="287" customWidth="1"/>
    <col min="15108" max="15108" width="20" style="287" customWidth="1"/>
    <col min="15109" max="15112" width="19.42578125" style="287" customWidth="1"/>
    <col min="15113" max="15113" width="20.42578125" style="287" customWidth="1"/>
    <col min="15114" max="15116" width="22.140625" style="287" customWidth="1"/>
    <col min="15117" max="15117" width="18.85546875" style="287" customWidth="1"/>
    <col min="15118" max="15121" width="8" style="287" customWidth="1"/>
    <col min="15122" max="15360" width="9.140625" style="287"/>
    <col min="15361" max="15361" width="7" style="287" customWidth="1"/>
    <col min="15362" max="15362" width="76.7109375" style="287" customWidth="1"/>
    <col min="15363" max="15363" width="18.28515625" style="287" customWidth="1"/>
    <col min="15364" max="15364" width="20" style="287" customWidth="1"/>
    <col min="15365" max="15368" width="19.42578125" style="287" customWidth="1"/>
    <col min="15369" max="15369" width="20.42578125" style="287" customWidth="1"/>
    <col min="15370" max="15372" width="22.140625" style="287" customWidth="1"/>
    <col min="15373" max="15373" width="18.85546875" style="287" customWidth="1"/>
    <col min="15374" max="15377" width="8" style="287" customWidth="1"/>
    <col min="15378" max="15616" width="9.140625" style="287"/>
    <col min="15617" max="15617" width="7" style="287" customWidth="1"/>
    <col min="15618" max="15618" width="76.7109375" style="287" customWidth="1"/>
    <col min="15619" max="15619" width="18.28515625" style="287" customWidth="1"/>
    <col min="15620" max="15620" width="20" style="287" customWidth="1"/>
    <col min="15621" max="15624" width="19.42578125" style="287" customWidth="1"/>
    <col min="15625" max="15625" width="20.42578125" style="287" customWidth="1"/>
    <col min="15626" max="15628" width="22.140625" style="287" customWidth="1"/>
    <col min="15629" max="15629" width="18.85546875" style="287" customWidth="1"/>
    <col min="15630" max="15633" width="8" style="287" customWidth="1"/>
    <col min="15634" max="15872" width="9.140625" style="287"/>
    <col min="15873" max="15873" width="7" style="287" customWidth="1"/>
    <col min="15874" max="15874" width="76.7109375" style="287" customWidth="1"/>
    <col min="15875" max="15875" width="18.28515625" style="287" customWidth="1"/>
    <col min="15876" max="15876" width="20" style="287" customWidth="1"/>
    <col min="15877" max="15880" width="19.42578125" style="287" customWidth="1"/>
    <col min="15881" max="15881" width="20.42578125" style="287" customWidth="1"/>
    <col min="15882" max="15884" width="22.140625" style="287" customWidth="1"/>
    <col min="15885" max="15885" width="18.85546875" style="287" customWidth="1"/>
    <col min="15886" max="15889" width="8" style="287" customWidth="1"/>
    <col min="15890" max="16128" width="9.140625" style="287"/>
    <col min="16129" max="16129" width="7" style="287" customWidth="1"/>
    <col min="16130" max="16130" width="76.7109375" style="287" customWidth="1"/>
    <col min="16131" max="16131" width="18.28515625" style="287" customWidth="1"/>
    <col min="16132" max="16132" width="20" style="287" customWidth="1"/>
    <col min="16133" max="16136" width="19.42578125" style="287" customWidth="1"/>
    <col min="16137" max="16137" width="20.42578125" style="287" customWidth="1"/>
    <col min="16138" max="16140" width="22.140625" style="287" customWidth="1"/>
    <col min="16141" max="16141" width="18.85546875" style="287" customWidth="1"/>
    <col min="16142" max="16145" width="8" style="287" customWidth="1"/>
    <col min="16146" max="16384" width="9.140625" style="287"/>
  </cols>
  <sheetData>
    <row r="1" spans="1:13" ht="15" customHeight="1" x14ac:dyDescent="0.25">
      <c r="A1" s="529" t="s">
        <v>333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</row>
    <row r="2" spans="1:13" s="289" customFormat="1" ht="61.5" customHeight="1" x14ac:dyDescent="0.25">
      <c r="A2" s="530" t="s">
        <v>334</v>
      </c>
      <c r="B2" s="530"/>
      <c r="C2" s="288" t="s">
        <v>335</v>
      </c>
      <c r="D2" s="288"/>
      <c r="E2" s="288"/>
      <c r="F2" s="288"/>
      <c r="G2" s="288"/>
      <c r="H2" s="288" t="s">
        <v>336</v>
      </c>
      <c r="I2" s="288"/>
      <c r="J2" s="288"/>
      <c r="K2" s="288"/>
      <c r="L2" s="288"/>
      <c r="M2" s="288" t="s">
        <v>337</v>
      </c>
    </row>
    <row r="3" spans="1:13" s="289" customFormat="1" x14ac:dyDescent="0.25">
      <c r="A3" s="290"/>
      <c r="B3" s="288" t="s">
        <v>112</v>
      </c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</row>
    <row r="4" spans="1:13" ht="15.95" customHeight="1" thickBot="1" x14ac:dyDescent="0.3">
      <c r="A4" s="528"/>
      <c r="B4" s="528"/>
      <c r="D4" s="292"/>
      <c r="E4" s="293"/>
      <c r="F4" s="294"/>
      <c r="G4" s="294"/>
      <c r="I4" s="292"/>
      <c r="J4" s="295"/>
      <c r="K4" s="295"/>
      <c r="L4" s="295"/>
      <c r="M4" s="295" t="s">
        <v>2</v>
      </c>
    </row>
    <row r="5" spans="1:13" ht="52.5" customHeight="1" thickBot="1" x14ac:dyDescent="0.3">
      <c r="A5" s="296" t="s">
        <v>338</v>
      </c>
      <c r="B5" s="297" t="s">
        <v>339</v>
      </c>
      <c r="C5" s="297" t="s">
        <v>340</v>
      </c>
      <c r="D5" s="297" t="s">
        <v>341</v>
      </c>
      <c r="E5" s="297" t="s">
        <v>9</v>
      </c>
      <c r="F5" s="297" t="s">
        <v>342</v>
      </c>
      <c r="G5" s="297" t="s">
        <v>9</v>
      </c>
      <c r="H5" s="297" t="s">
        <v>7</v>
      </c>
      <c r="I5" s="297" t="s">
        <v>341</v>
      </c>
      <c r="J5" s="297" t="s">
        <v>343</v>
      </c>
      <c r="K5" s="297" t="s">
        <v>342</v>
      </c>
      <c r="L5" s="297" t="s">
        <v>9</v>
      </c>
      <c r="M5" s="297" t="s">
        <v>344</v>
      </c>
    </row>
    <row r="6" spans="1:13" s="300" customFormat="1" ht="15.75" thickBot="1" x14ac:dyDescent="0.3">
      <c r="A6" s="298">
        <v>1</v>
      </c>
      <c r="B6" s="299">
        <v>2</v>
      </c>
      <c r="C6" s="299">
        <v>3</v>
      </c>
      <c r="D6" s="299">
        <v>4</v>
      </c>
      <c r="E6" s="299">
        <v>5</v>
      </c>
      <c r="F6" s="299">
        <v>6</v>
      </c>
      <c r="G6" s="299">
        <v>7</v>
      </c>
      <c r="H6" s="299">
        <v>8</v>
      </c>
      <c r="I6" s="299">
        <v>9</v>
      </c>
      <c r="J6" s="299">
        <v>10</v>
      </c>
      <c r="K6" s="299">
        <v>11</v>
      </c>
      <c r="L6" s="299">
        <v>12</v>
      </c>
      <c r="M6" s="299">
        <v>13</v>
      </c>
    </row>
    <row r="7" spans="1:13" ht="15.75" thickBot="1" x14ac:dyDescent="0.3">
      <c r="A7" s="296" t="s">
        <v>22</v>
      </c>
      <c r="B7" s="301" t="s">
        <v>114</v>
      </c>
      <c r="C7" s="302">
        <f>SUM(C8:C13)</f>
        <v>71909720</v>
      </c>
      <c r="D7" s="302"/>
      <c r="E7" s="302">
        <f>SUM(E8:E13)</f>
        <v>71909720</v>
      </c>
      <c r="F7" s="302">
        <f>G7-E7</f>
        <v>5954769</v>
      </c>
      <c r="G7" s="302">
        <f>SUM(G8:G13)</f>
        <v>77864489</v>
      </c>
      <c r="H7" s="302">
        <f>SUM(H8:H13)</f>
        <v>3200000</v>
      </c>
      <c r="I7" s="302">
        <f>J7-H7</f>
        <v>122038</v>
      </c>
      <c r="J7" s="302">
        <f>SUM(J8:J13)</f>
        <v>3322038</v>
      </c>
      <c r="K7" s="302">
        <f>L7-J7</f>
        <v>0</v>
      </c>
      <c r="L7" s="302">
        <f>SUM(L8:L13)</f>
        <v>3322038</v>
      </c>
      <c r="M7" s="302">
        <f>SUM(M8:M13)</f>
        <v>0</v>
      </c>
    </row>
    <row r="8" spans="1:13" x14ac:dyDescent="0.25">
      <c r="A8" s="303" t="s">
        <v>115</v>
      </c>
      <c r="B8" s="304" t="s">
        <v>116</v>
      </c>
      <c r="C8" s="305">
        <v>60944110</v>
      </c>
      <c r="D8" s="305"/>
      <c r="E8" s="305">
        <v>60944110</v>
      </c>
      <c r="F8" s="306">
        <f>G8-E8</f>
        <v>75152</v>
      </c>
      <c r="G8" s="305">
        <v>61019262</v>
      </c>
      <c r="H8" s="305">
        <v>100000</v>
      </c>
      <c r="I8" s="305"/>
      <c r="J8" s="305">
        <v>100000</v>
      </c>
      <c r="K8" s="305"/>
      <c r="L8" s="305">
        <v>100000</v>
      </c>
      <c r="M8" s="305"/>
    </row>
    <row r="9" spans="1:13" x14ac:dyDescent="0.25">
      <c r="A9" s="307" t="s">
        <v>117</v>
      </c>
      <c r="B9" s="308" t="s">
        <v>118</v>
      </c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306"/>
    </row>
    <row r="10" spans="1:13" x14ac:dyDescent="0.25">
      <c r="A10" s="307" t="s">
        <v>119</v>
      </c>
      <c r="B10" s="308" t="s">
        <v>120</v>
      </c>
      <c r="C10" s="306">
        <v>9165610</v>
      </c>
      <c r="D10" s="306"/>
      <c r="E10" s="306">
        <v>9165610</v>
      </c>
      <c r="F10" s="306">
        <f>G10-E10</f>
        <v>145341</v>
      </c>
      <c r="G10" s="306">
        <v>9310951</v>
      </c>
      <c r="H10" s="306">
        <v>3100000</v>
      </c>
      <c r="I10" s="306">
        <f>J10-H10</f>
        <v>122038</v>
      </c>
      <c r="J10" s="306">
        <v>3222038</v>
      </c>
      <c r="K10" s="306"/>
      <c r="L10" s="306">
        <v>3222038</v>
      </c>
      <c r="M10" s="306"/>
    </row>
    <row r="11" spans="1:13" x14ac:dyDescent="0.25">
      <c r="A11" s="307" t="s">
        <v>121</v>
      </c>
      <c r="B11" s="308" t="s">
        <v>122</v>
      </c>
      <c r="C11" s="306">
        <v>1800000</v>
      </c>
      <c r="D11" s="306"/>
      <c r="E11" s="306">
        <v>1800000</v>
      </c>
      <c r="F11" s="306">
        <f>G11-E11</f>
        <v>128863</v>
      </c>
      <c r="G11" s="306">
        <v>1928863</v>
      </c>
      <c r="H11" s="306"/>
      <c r="I11" s="306"/>
      <c r="J11" s="306"/>
      <c r="K11" s="306"/>
      <c r="L11" s="306"/>
      <c r="M11" s="306"/>
    </row>
    <row r="12" spans="1:13" x14ac:dyDescent="0.25">
      <c r="A12" s="307" t="s">
        <v>123</v>
      </c>
      <c r="B12" s="308" t="s">
        <v>124</v>
      </c>
      <c r="C12" s="306"/>
      <c r="D12" s="306"/>
      <c r="E12" s="306"/>
      <c r="F12" s="306">
        <f>G12-E12</f>
        <v>5605413</v>
      </c>
      <c r="G12" s="306">
        <v>5605413</v>
      </c>
      <c r="H12" s="306"/>
      <c r="I12" s="306"/>
      <c r="J12" s="306"/>
      <c r="K12" s="306"/>
      <c r="L12" s="306"/>
      <c r="M12" s="306"/>
    </row>
    <row r="13" spans="1:13" ht="15.75" thickBot="1" x14ac:dyDescent="0.3">
      <c r="A13" s="309" t="s">
        <v>125</v>
      </c>
      <c r="B13" s="310" t="s">
        <v>126</v>
      </c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</row>
    <row r="14" spans="1:13" ht="15.75" thickBot="1" x14ac:dyDescent="0.3">
      <c r="A14" s="296" t="s">
        <v>25</v>
      </c>
      <c r="B14" s="311" t="s">
        <v>127</v>
      </c>
      <c r="C14" s="302">
        <f>SUM(C15:C19)</f>
        <v>31561139</v>
      </c>
      <c r="D14" s="302">
        <f>E14-C14</f>
        <v>16378389</v>
      </c>
      <c r="E14" s="302">
        <f>SUM(E15:E19)</f>
        <v>47939528</v>
      </c>
      <c r="F14" s="302">
        <f>G14-E14</f>
        <v>30604938</v>
      </c>
      <c r="G14" s="302">
        <f>SUM(G15:G19)</f>
        <v>78544466</v>
      </c>
      <c r="H14" s="302">
        <f>SUM(H15:H19)</f>
        <v>0</v>
      </c>
      <c r="I14" s="302">
        <f>J14-H14</f>
        <v>0</v>
      </c>
      <c r="J14" s="302">
        <f>SUM(J15:J19)</f>
        <v>0</v>
      </c>
      <c r="K14" s="302">
        <f>L14-J14</f>
        <v>0</v>
      </c>
      <c r="L14" s="302">
        <f>SUM(L15:L19)</f>
        <v>0</v>
      </c>
      <c r="M14" s="302">
        <f>SUM(M15:M19)</f>
        <v>0</v>
      </c>
    </row>
    <row r="15" spans="1:13" x14ac:dyDescent="0.25">
      <c r="A15" s="303" t="s">
        <v>128</v>
      </c>
      <c r="B15" s="304" t="s">
        <v>129</v>
      </c>
      <c r="C15" s="305"/>
      <c r="D15" s="305"/>
      <c r="E15" s="305"/>
      <c r="F15" s="305"/>
      <c r="G15" s="305"/>
      <c r="H15" s="305"/>
      <c r="I15" s="305"/>
      <c r="J15" s="305"/>
      <c r="K15" s="305"/>
      <c r="L15" s="305"/>
      <c r="M15" s="305"/>
    </row>
    <row r="16" spans="1:13" x14ac:dyDescent="0.25">
      <c r="A16" s="307" t="s">
        <v>130</v>
      </c>
      <c r="B16" s="308" t="s">
        <v>131</v>
      </c>
      <c r="C16" s="306"/>
      <c r="D16" s="306"/>
      <c r="E16" s="306"/>
      <c r="F16" s="306"/>
      <c r="G16" s="306"/>
      <c r="H16" s="306"/>
      <c r="I16" s="306"/>
      <c r="J16" s="306"/>
      <c r="K16" s="306"/>
      <c r="L16" s="306"/>
      <c r="M16" s="306"/>
    </row>
    <row r="17" spans="1:13" x14ac:dyDescent="0.25">
      <c r="A17" s="307" t="s">
        <v>132</v>
      </c>
      <c r="B17" s="308" t="s">
        <v>133</v>
      </c>
      <c r="C17" s="306"/>
      <c r="D17" s="306"/>
      <c r="E17" s="306"/>
      <c r="F17" s="306"/>
      <c r="G17" s="306"/>
      <c r="H17" s="306"/>
      <c r="I17" s="306"/>
      <c r="J17" s="306"/>
      <c r="K17" s="306"/>
      <c r="L17" s="306"/>
      <c r="M17" s="306"/>
    </row>
    <row r="18" spans="1:13" x14ac:dyDescent="0.25">
      <c r="A18" s="307" t="s">
        <v>134</v>
      </c>
      <c r="B18" s="308" t="s">
        <v>135</v>
      </c>
      <c r="C18" s="306"/>
      <c r="D18" s="306"/>
      <c r="E18" s="306"/>
      <c r="F18" s="306"/>
      <c r="G18" s="306"/>
      <c r="H18" s="306"/>
      <c r="I18" s="306"/>
      <c r="J18" s="306"/>
      <c r="K18" s="306"/>
      <c r="L18" s="306"/>
      <c r="M18" s="306"/>
    </row>
    <row r="19" spans="1:13" x14ac:dyDescent="0.25">
      <c r="A19" s="307" t="s">
        <v>136</v>
      </c>
      <c r="B19" s="308" t="s">
        <v>137</v>
      </c>
      <c r="C19" s="306">
        <v>31561139</v>
      </c>
      <c r="D19" s="306">
        <f>E19-C19</f>
        <v>16378389</v>
      </c>
      <c r="E19" s="306">
        <v>47939528</v>
      </c>
      <c r="F19" s="306">
        <f>G19-E19</f>
        <v>30604938</v>
      </c>
      <c r="G19" s="306">
        <v>78544466</v>
      </c>
      <c r="H19" s="306"/>
      <c r="I19" s="306"/>
      <c r="J19" s="306"/>
      <c r="K19" s="306"/>
      <c r="L19" s="306"/>
      <c r="M19" s="306"/>
    </row>
    <row r="20" spans="1:13" ht="15.75" thickBot="1" x14ac:dyDescent="0.3">
      <c r="A20" s="309" t="s">
        <v>138</v>
      </c>
      <c r="B20" s="310" t="s">
        <v>139</v>
      </c>
      <c r="C20" s="312"/>
      <c r="D20" s="312"/>
      <c r="E20" s="312"/>
      <c r="F20" s="312"/>
      <c r="G20" s="312"/>
      <c r="H20" s="312"/>
      <c r="I20" s="312"/>
      <c r="J20" s="312"/>
      <c r="K20" s="312"/>
      <c r="L20" s="312"/>
      <c r="M20" s="312"/>
    </row>
    <row r="21" spans="1:13" ht="15.75" thickBot="1" x14ac:dyDescent="0.3">
      <c r="A21" s="296" t="s">
        <v>11</v>
      </c>
      <c r="B21" s="301" t="s">
        <v>140</v>
      </c>
      <c r="C21" s="302">
        <f>SUM(C22:C26)</f>
        <v>17480467</v>
      </c>
      <c r="D21" s="302">
        <f>E21-C21</f>
        <v>52721998</v>
      </c>
      <c r="E21" s="302">
        <f>SUM(E22:E26)</f>
        <v>70202465</v>
      </c>
      <c r="F21" s="302">
        <f>G21-E21</f>
        <v>52721998</v>
      </c>
      <c r="G21" s="302">
        <f>SUM(G22:G26)</f>
        <v>122924463</v>
      </c>
      <c r="H21" s="302">
        <f>SUM(H22:H26)</f>
        <v>0</v>
      </c>
      <c r="I21" s="302"/>
      <c r="J21" s="302">
        <f>SUM(J22:J26)</f>
        <v>0</v>
      </c>
      <c r="K21" s="302">
        <f>L21-J21</f>
        <v>0</v>
      </c>
      <c r="L21" s="302">
        <f>SUM(L22:L26)</f>
        <v>0</v>
      </c>
      <c r="M21" s="302">
        <f>SUM(M22:M26)</f>
        <v>0</v>
      </c>
    </row>
    <row r="22" spans="1:13" x14ac:dyDescent="0.25">
      <c r="A22" s="303" t="s">
        <v>141</v>
      </c>
      <c r="B22" s="304" t="s">
        <v>142</v>
      </c>
      <c r="C22" s="305"/>
      <c r="D22" s="305"/>
      <c r="E22" s="305"/>
      <c r="F22" s="305"/>
      <c r="G22" s="305"/>
      <c r="H22" s="305"/>
      <c r="I22" s="305"/>
      <c r="J22" s="305"/>
      <c r="K22" s="305"/>
      <c r="L22" s="305"/>
      <c r="M22" s="305"/>
    </row>
    <row r="23" spans="1:13" x14ac:dyDescent="0.25">
      <c r="A23" s="307" t="s">
        <v>143</v>
      </c>
      <c r="B23" s="308" t="s">
        <v>144</v>
      </c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</row>
    <row r="24" spans="1:13" x14ac:dyDescent="0.25">
      <c r="A24" s="307" t="s">
        <v>145</v>
      </c>
      <c r="B24" s="308" t="s">
        <v>146</v>
      </c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M24" s="306"/>
    </row>
    <row r="25" spans="1:13" x14ac:dyDescent="0.25">
      <c r="A25" s="307" t="s">
        <v>147</v>
      </c>
      <c r="B25" s="308" t="s">
        <v>148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</row>
    <row r="26" spans="1:13" x14ac:dyDescent="0.25">
      <c r="A26" s="307" t="s">
        <v>149</v>
      </c>
      <c r="B26" s="308" t="s">
        <v>150</v>
      </c>
      <c r="C26" s="306">
        <v>17480467</v>
      </c>
      <c r="D26" s="306"/>
      <c r="E26" s="306">
        <v>70202465</v>
      </c>
      <c r="F26" s="306">
        <f>G26-E26</f>
        <v>52721998</v>
      </c>
      <c r="G26" s="306">
        <v>122924463</v>
      </c>
      <c r="H26" s="306"/>
      <c r="I26" s="306"/>
      <c r="J26" s="306"/>
      <c r="K26" s="306"/>
      <c r="L26" s="306"/>
      <c r="M26" s="306"/>
    </row>
    <row r="27" spans="1:13" ht="15.75" thickBot="1" x14ac:dyDescent="0.3">
      <c r="A27" s="309" t="s">
        <v>151</v>
      </c>
      <c r="B27" s="310" t="s">
        <v>152</v>
      </c>
      <c r="C27" s="312">
        <v>17216467</v>
      </c>
      <c r="D27" s="312"/>
      <c r="E27" s="312">
        <v>69938465</v>
      </c>
      <c r="F27" s="306">
        <f>G27-E27</f>
        <v>52721998</v>
      </c>
      <c r="G27" s="312">
        <v>122660463</v>
      </c>
      <c r="H27" s="312"/>
      <c r="I27" s="312"/>
      <c r="J27" s="312"/>
      <c r="K27" s="312"/>
      <c r="L27" s="312"/>
      <c r="M27" s="312"/>
    </row>
    <row r="28" spans="1:13" ht="15.75" thickBot="1" x14ac:dyDescent="0.3">
      <c r="A28" s="296" t="s">
        <v>153</v>
      </c>
      <c r="B28" s="301" t="s">
        <v>154</v>
      </c>
      <c r="C28" s="302">
        <f>SUM(C29,C32,C33,C34)</f>
        <v>17800000</v>
      </c>
      <c r="D28" s="302"/>
      <c r="E28" s="302">
        <f>E29+E32+E33+E34</f>
        <v>17800000</v>
      </c>
      <c r="F28" s="302">
        <f>G28-E28</f>
        <v>2530664</v>
      </c>
      <c r="G28" s="302">
        <f>G29+G32+G33+G34</f>
        <v>20330664</v>
      </c>
      <c r="H28" s="302">
        <f>SUM(H29,H32,H33,H34)</f>
        <v>0</v>
      </c>
      <c r="I28" s="302"/>
      <c r="J28" s="302">
        <f>J29+J32+J33+J34</f>
        <v>0</v>
      </c>
      <c r="K28" s="302">
        <f>L28-J28</f>
        <v>0</v>
      </c>
      <c r="L28" s="302"/>
      <c r="M28" s="302">
        <f>SUM(M29,M32,M33,M34)</f>
        <v>0</v>
      </c>
    </row>
    <row r="29" spans="1:13" x14ac:dyDescent="0.25">
      <c r="A29" s="303" t="s">
        <v>155</v>
      </c>
      <c r="B29" s="304" t="s">
        <v>156</v>
      </c>
      <c r="C29" s="313">
        <f>SUM(C30:C31)</f>
        <v>15000000</v>
      </c>
      <c r="D29" s="313"/>
      <c r="E29" s="313">
        <f>E30+E31</f>
        <v>15000000</v>
      </c>
      <c r="F29" s="313"/>
      <c r="G29" s="313">
        <v>17530664</v>
      </c>
      <c r="H29" s="313"/>
      <c r="I29" s="313"/>
      <c r="J29" s="313"/>
      <c r="K29" s="313"/>
      <c r="L29" s="313"/>
      <c r="M29" s="313"/>
    </row>
    <row r="30" spans="1:13" x14ac:dyDescent="0.25">
      <c r="A30" s="307" t="s">
        <v>157</v>
      </c>
      <c r="B30" s="308" t="s">
        <v>158</v>
      </c>
      <c r="C30" s="306"/>
      <c r="D30" s="306"/>
      <c r="E30" s="306"/>
      <c r="F30" s="306"/>
      <c r="G30" s="306"/>
      <c r="H30" s="306"/>
      <c r="I30" s="306"/>
      <c r="J30" s="306"/>
      <c r="K30" s="306"/>
      <c r="L30" s="306"/>
      <c r="M30" s="306"/>
    </row>
    <row r="31" spans="1:13" x14ac:dyDescent="0.25">
      <c r="A31" s="307" t="s">
        <v>159</v>
      </c>
      <c r="B31" s="308" t="s">
        <v>160</v>
      </c>
      <c r="C31" s="306">
        <v>15000000</v>
      </c>
      <c r="D31" s="306"/>
      <c r="E31" s="306">
        <v>15000000</v>
      </c>
      <c r="F31" s="306">
        <f>G31-E31</f>
        <v>2530664</v>
      </c>
      <c r="G31" s="306">
        <v>17530664</v>
      </c>
      <c r="H31" s="306"/>
      <c r="I31" s="306"/>
      <c r="J31" s="306"/>
      <c r="K31" s="306"/>
      <c r="L31" s="306"/>
      <c r="M31" s="306"/>
    </row>
    <row r="32" spans="1:13" x14ac:dyDescent="0.25">
      <c r="A32" s="307" t="s">
        <v>161</v>
      </c>
      <c r="B32" s="308" t="s">
        <v>162</v>
      </c>
      <c r="C32" s="306">
        <v>2700000</v>
      </c>
      <c r="D32" s="306"/>
      <c r="E32" s="306">
        <v>2700000</v>
      </c>
      <c r="F32" s="306"/>
      <c r="G32" s="306">
        <v>2700000</v>
      </c>
      <c r="H32" s="306"/>
      <c r="I32" s="306"/>
      <c r="J32" s="306"/>
      <c r="K32" s="306"/>
      <c r="L32" s="306"/>
      <c r="M32" s="306"/>
    </row>
    <row r="33" spans="1:13" x14ac:dyDescent="0.25">
      <c r="A33" s="307" t="s">
        <v>163</v>
      </c>
      <c r="B33" s="308" t="s">
        <v>164</v>
      </c>
      <c r="C33" s="306"/>
      <c r="D33" s="306"/>
      <c r="E33" s="306"/>
      <c r="F33" s="306"/>
      <c r="G33" s="306"/>
      <c r="H33" s="306"/>
      <c r="I33" s="306"/>
      <c r="J33" s="306"/>
      <c r="K33" s="306"/>
      <c r="L33" s="306"/>
      <c r="M33" s="306"/>
    </row>
    <row r="34" spans="1:13" ht="15.75" thickBot="1" x14ac:dyDescent="0.3">
      <c r="A34" s="309" t="s">
        <v>165</v>
      </c>
      <c r="B34" s="310" t="s">
        <v>166</v>
      </c>
      <c r="C34" s="312">
        <v>100000</v>
      </c>
      <c r="D34" s="312"/>
      <c r="E34" s="312">
        <v>100000</v>
      </c>
      <c r="F34" s="312"/>
      <c r="G34" s="312">
        <v>100000</v>
      </c>
      <c r="H34" s="312"/>
      <c r="I34" s="312"/>
      <c r="J34" s="312"/>
      <c r="K34" s="312"/>
      <c r="L34" s="312"/>
      <c r="M34" s="312"/>
    </row>
    <row r="35" spans="1:13" ht="15.75" thickBot="1" x14ac:dyDescent="0.3">
      <c r="A35" s="296" t="s">
        <v>13</v>
      </c>
      <c r="B35" s="301" t="s">
        <v>167</v>
      </c>
      <c r="C35" s="302">
        <f>SUM(C36:C45)</f>
        <v>10736000</v>
      </c>
      <c r="D35" s="302">
        <f>E35-C35</f>
        <v>3059</v>
      </c>
      <c r="E35" s="302">
        <f>E36+E37+E38+E39+E40+E41+E42+E43+E44+E45</f>
        <v>10739059</v>
      </c>
      <c r="F35" s="302">
        <f>G35-E35</f>
        <v>-3738</v>
      </c>
      <c r="G35" s="302">
        <f>G36+G37+G38+G39+G40+G41+G42+G43+G44+G45</f>
        <v>10735321</v>
      </c>
      <c r="H35" s="302">
        <f>SUM(H36:H45)</f>
        <v>850000</v>
      </c>
      <c r="I35" s="302"/>
      <c r="J35" s="302">
        <f>J36+J37+J38+J39+J40+J41+J42+J43+J44+J45</f>
        <v>850000</v>
      </c>
      <c r="K35" s="302">
        <f>L35-J35</f>
        <v>733000</v>
      </c>
      <c r="L35" s="302">
        <f>SUM(L36:L45)</f>
        <v>1583000</v>
      </c>
      <c r="M35" s="302">
        <f>SUM(M36:M45)</f>
        <v>0</v>
      </c>
    </row>
    <row r="36" spans="1:13" x14ac:dyDescent="0.25">
      <c r="A36" s="303" t="s">
        <v>168</v>
      </c>
      <c r="B36" s="304" t="s">
        <v>169</v>
      </c>
      <c r="C36" s="305"/>
      <c r="D36" s="305"/>
      <c r="E36" s="305"/>
      <c r="F36" s="306">
        <f>G36-E36</f>
        <v>31557</v>
      </c>
      <c r="G36" s="305">
        <v>31557</v>
      </c>
      <c r="H36" s="305"/>
      <c r="I36" s="305"/>
      <c r="J36" s="305"/>
      <c r="K36" s="305"/>
      <c r="L36" s="305"/>
      <c r="M36" s="305"/>
    </row>
    <row r="37" spans="1:13" x14ac:dyDescent="0.25">
      <c r="A37" s="307" t="s">
        <v>170</v>
      </c>
      <c r="B37" s="308" t="s">
        <v>171</v>
      </c>
      <c r="C37" s="306"/>
      <c r="D37" s="306"/>
      <c r="E37" s="306"/>
      <c r="F37" s="306"/>
      <c r="G37" s="306"/>
      <c r="H37" s="306"/>
      <c r="I37" s="306"/>
      <c r="J37" s="306"/>
      <c r="K37" s="306"/>
      <c r="L37" s="306"/>
      <c r="M37" s="306"/>
    </row>
    <row r="38" spans="1:13" x14ac:dyDescent="0.25">
      <c r="A38" s="307" t="s">
        <v>172</v>
      </c>
      <c r="B38" s="308" t="s">
        <v>173</v>
      </c>
      <c r="C38" s="306">
        <v>3200000</v>
      </c>
      <c r="D38" s="306"/>
      <c r="E38" s="306">
        <v>3200000</v>
      </c>
      <c r="F38" s="306"/>
      <c r="G38" s="306">
        <v>3200000</v>
      </c>
      <c r="H38" s="306"/>
      <c r="I38" s="306"/>
      <c r="J38" s="306"/>
      <c r="K38" s="306"/>
      <c r="L38" s="306"/>
      <c r="M38" s="306"/>
    </row>
    <row r="39" spans="1:13" x14ac:dyDescent="0.25">
      <c r="A39" s="307" t="s">
        <v>174</v>
      </c>
      <c r="B39" s="308" t="s">
        <v>175</v>
      </c>
      <c r="C39" s="306">
        <v>4050300</v>
      </c>
      <c r="D39" s="306"/>
      <c r="E39" s="306">
        <v>4050300</v>
      </c>
      <c r="F39" s="306">
        <f>G39-E39</f>
        <v>-353000</v>
      </c>
      <c r="G39" s="306">
        <v>3697300</v>
      </c>
      <c r="H39" s="306">
        <v>850000</v>
      </c>
      <c r="I39" s="306"/>
      <c r="J39" s="306">
        <v>850000</v>
      </c>
      <c r="K39" s="306">
        <f>L39-J39</f>
        <v>733000</v>
      </c>
      <c r="L39" s="306">
        <v>1583000</v>
      </c>
      <c r="M39" s="306"/>
    </row>
    <row r="40" spans="1:13" x14ac:dyDescent="0.25">
      <c r="A40" s="307" t="s">
        <v>176</v>
      </c>
      <c r="B40" s="308" t="s">
        <v>177</v>
      </c>
      <c r="C40" s="306"/>
      <c r="D40" s="306"/>
      <c r="E40" s="306"/>
      <c r="F40" s="306"/>
      <c r="G40" s="306"/>
      <c r="H40" s="306"/>
      <c r="I40" s="306"/>
      <c r="J40" s="306"/>
      <c r="K40" s="306"/>
      <c r="L40" s="306"/>
      <c r="M40" s="306"/>
    </row>
    <row r="41" spans="1:13" x14ac:dyDescent="0.25">
      <c r="A41" s="307" t="s">
        <v>178</v>
      </c>
      <c r="B41" s="308" t="s">
        <v>179</v>
      </c>
      <c r="C41" s="306">
        <v>3485700</v>
      </c>
      <c r="D41" s="306"/>
      <c r="E41" s="306">
        <v>3485700</v>
      </c>
      <c r="F41" s="306"/>
      <c r="G41" s="306">
        <v>3485700</v>
      </c>
      <c r="H41" s="306"/>
      <c r="I41" s="306"/>
      <c r="J41" s="306"/>
      <c r="K41" s="306"/>
      <c r="L41" s="306"/>
      <c r="M41" s="306"/>
    </row>
    <row r="42" spans="1:13" x14ac:dyDescent="0.25">
      <c r="A42" s="307" t="s">
        <v>180</v>
      </c>
      <c r="B42" s="308" t="s">
        <v>181</v>
      </c>
      <c r="C42" s="306"/>
      <c r="D42" s="306"/>
      <c r="E42" s="306"/>
      <c r="F42" s="306"/>
      <c r="G42" s="306"/>
      <c r="H42" s="306"/>
      <c r="I42" s="306"/>
      <c r="J42" s="306"/>
      <c r="K42" s="306"/>
      <c r="L42" s="306"/>
      <c r="M42" s="306"/>
    </row>
    <row r="43" spans="1:13" x14ac:dyDescent="0.25">
      <c r="A43" s="307" t="s">
        <v>182</v>
      </c>
      <c r="B43" s="308" t="s">
        <v>183</v>
      </c>
      <c r="C43" s="306"/>
      <c r="D43" s="306">
        <f>E43-C43</f>
        <v>35</v>
      </c>
      <c r="E43" s="306">
        <v>35</v>
      </c>
      <c r="F43" s="306"/>
      <c r="G43" s="306">
        <v>35</v>
      </c>
      <c r="H43" s="306"/>
      <c r="I43" s="306"/>
      <c r="J43" s="306"/>
      <c r="K43" s="306"/>
      <c r="L43" s="306"/>
      <c r="M43" s="306"/>
    </row>
    <row r="44" spans="1:13" x14ac:dyDescent="0.25">
      <c r="A44" s="307" t="s">
        <v>184</v>
      </c>
      <c r="B44" s="308" t="s">
        <v>185</v>
      </c>
      <c r="C44" s="306"/>
      <c r="D44" s="306"/>
      <c r="E44" s="306"/>
      <c r="F44" s="306"/>
      <c r="G44" s="306"/>
      <c r="H44" s="306"/>
      <c r="I44" s="306"/>
      <c r="J44" s="306"/>
      <c r="K44" s="306"/>
      <c r="L44" s="306"/>
      <c r="M44" s="306"/>
    </row>
    <row r="45" spans="1:13" ht="15.75" thickBot="1" x14ac:dyDescent="0.3">
      <c r="A45" s="309" t="s">
        <v>186</v>
      </c>
      <c r="B45" s="310" t="s">
        <v>36</v>
      </c>
      <c r="C45" s="312"/>
      <c r="D45" s="312">
        <f>E45-C45</f>
        <v>3024</v>
      </c>
      <c r="E45" s="312">
        <v>3024</v>
      </c>
      <c r="F45" s="312">
        <f>G45-E45</f>
        <v>317705</v>
      </c>
      <c r="G45" s="312">
        <v>320729</v>
      </c>
      <c r="H45" s="312"/>
      <c r="I45" s="312"/>
      <c r="J45" s="312"/>
      <c r="K45" s="312"/>
      <c r="L45" s="312"/>
      <c r="M45" s="312"/>
    </row>
    <row r="46" spans="1:13" ht="15.75" thickBot="1" x14ac:dyDescent="0.3">
      <c r="A46" s="296" t="s">
        <v>14</v>
      </c>
      <c r="B46" s="301" t="s">
        <v>187</v>
      </c>
      <c r="C46" s="302">
        <f>SUM(C47:C51)</f>
        <v>8200000</v>
      </c>
      <c r="D46" s="302"/>
      <c r="E46" s="302">
        <f>E47+E48+E49+E50+E51</f>
        <v>8200000</v>
      </c>
      <c r="F46" s="302">
        <f>G46-E46</f>
        <v>0</v>
      </c>
      <c r="G46" s="302">
        <f>G47+G48+G49+G50+G51</f>
        <v>8200000</v>
      </c>
      <c r="H46" s="302">
        <f>SUM(H47:H51)</f>
        <v>0</v>
      </c>
      <c r="I46" s="302"/>
      <c r="J46" s="302"/>
      <c r="K46" s="302"/>
      <c r="L46" s="302"/>
      <c r="M46" s="302">
        <f>SUM(M47:M51)</f>
        <v>0</v>
      </c>
    </row>
    <row r="47" spans="1:13" x14ac:dyDescent="0.25">
      <c r="A47" s="303" t="s">
        <v>188</v>
      </c>
      <c r="B47" s="304" t="s">
        <v>189</v>
      </c>
      <c r="C47" s="305"/>
      <c r="D47" s="305"/>
      <c r="E47" s="305"/>
      <c r="F47" s="305"/>
      <c r="G47" s="305"/>
      <c r="H47" s="305"/>
      <c r="I47" s="305"/>
      <c r="J47" s="305"/>
      <c r="K47" s="305"/>
      <c r="L47" s="305"/>
      <c r="M47" s="305"/>
    </row>
    <row r="48" spans="1:13" x14ac:dyDescent="0.25">
      <c r="A48" s="307" t="s">
        <v>190</v>
      </c>
      <c r="B48" s="308" t="s">
        <v>191</v>
      </c>
      <c r="C48" s="306"/>
      <c r="D48" s="306"/>
      <c r="E48" s="306"/>
      <c r="F48" s="306"/>
      <c r="G48" s="306"/>
      <c r="H48" s="306"/>
      <c r="I48" s="306"/>
      <c r="J48" s="306"/>
      <c r="K48" s="306"/>
      <c r="L48" s="306"/>
      <c r="M48" s="306"/>
    </row>
    <row r="49" spans="1:13" x14ac:dyDescent="0.25">
      <c r="A49" s="307" t="s">
        <v>192</v>
      </c>
      <c r="B49" s="308" t="s">
        <v>193</v>
      </c>
      <c r="C49" s="306">
        <v>8200000</v>
      </c>
      <c r="D49" s="306"/>
      <c r="E49" s="306">
        <v>8200000</v>
      </c>
      <c r="F49" s="306"/>
      <c r="G49" s="306">
        <v>8200000</v>
      </c>
      <c r="H49" s="306"/>
      <c r="I49" s="306"/>
      <c r="J49" s="306"/>
      <c r="K49" s="306"/>
      <c r="L49" s="306"/>
      <c r="M49" s="306"/>
    </row>
    <row r="50" spans="1:13" x14ac:dyDescent="0.25">
      <c r="A50" s="307" t="s">
        <v>194</v>
      </c>
      <c r="B50" s="308" t="s">
        <v>195</v>
      </c>
      <c r="C50" s="306"/>
      <c r="D50" s="306"/>
      <c r="E50" s="306"/>
      <c r="F50" s="306"/>
      <c r="G50" s="306"/>
      <c r="H50" s="306"/>
      <c r="I50" s="306"/>
      <c r="J50" s="306"/>
      <c r="K50" s="306"/>
      <c r="L50" s="306"/>
      <c r="M50" s="306"/>
    </row>
    <row r="51" spans="1:13" ht="15.75" thickBot="1" x14ac:dyDescent="0.3">
      <c r="A51" s="314" t="s">
        <v>196</v>
      </c>
      <c r="B51" s="315" t="s">
        <v>197</v>
      </c>
      <c r="C51" s="316"/>
      <c r="D51" s="316"/>
      <c r="E51" s="316"/>
      <c r="F51" s="316"/>
      <c r="G51" s="316"/>
      <c r="H51" s="316"/>
      <c r="I51" s="316"/>
      <c r="J51" s="316"/>
      <c r="K51" s="316"/>
      <c r="L51" s="316"/>
      <c r="M51" s="316"/>
    </row>
    <row r="52" spans="1:13" ht="15.75" thickBot="1" x14ac:dyDescent="0.3">
      <c r="A52" s="296" t="s">
        <v>198</v>
      </c>
      <c r="B52" s="301" t="s">
        <v>199</v>
      </c>
      <c r="C52" s="302">
        <f>SUM(C53:C55)</f>
        <v>0</v>
      </c>
      <c r="D52" s="302"/>
      <c r="E52" s="302"/>
      <c r="F52" s="302">
        <f>G52-E52</f>
        <v>0</v>
      </c>
      <c r="G52" s="302"/>
      <c r="H52" s="302">
        <f>SUM(H53:H55)</f>
        <v>0</v>
      </c>
      <c r="I52" s="302"/>
      <c r="J52" s="302"/>
      <c r="K52" s="302"/>
      <c r="L52" s="302"/>
      <c r="M52" s="302">
        <f>SUM(M53:M55)</f>
        <v>0</v>
      </c>
    </row>
    <row r="53" spans="1:13" x14ac:dyDescent="0.25">
      <c r="A53" s="303" t="s">
        <v>200</v>
      </c>
      <c r="B53" s="304" t="s">
        <v>201</v>
      </c>
      <c r="C53" s="305"/>
      <c r="D53" s="305"/>
      <c r="E53" s="305"/>
      <c r="F53" s="305"/>
      <c r="G53" s="305"/>
      <c r="H53" s="305"/>
      <c r="I53" s="305"/>
      <c r="J53" s="305"/>
      <c r="K53" s="305"/>
      <c r="L53" s="305"/>
      <c r="M53" s="305"/>
    </row>
    <row r="54" spans="1:13" x14ac:dyDescent="0.25">
      <c r="A54" s="307" t="s">
        <v>202</v>
      </c>
      <c r="B54" s="308" t="s">
        <v>203</v>
      </c>
      <c r="C54" s="306"/>
      <c r="D54" s="306"/>
      <c r="E54" s="306"/>
      <c r="F54" s="306"/>
      <c r="G54" s="306"/>
      <c r="H54" s="306"/>
      <c r="I54" s="306"/>
      <c r="J54" s="306"/>
      <c r="K54" s="306"/>
      <c r="L54" s="306"/>
      <c r="M54" s="306"/>
    </row>
    <row r="55" spans="1:13" x14ac:dyDescent="0.25">
      <c r="A55" s="307" t="s">
        <v>204</v>
      </c>
      <c r="B55" s="308" t="s">
        <v>205</v>
      </c>
      <c r="C55" s="306"/>
      <c r="D55" s="306"/>
      <c r="E55" s="306"/>
      <c r="F55" s="306"/>
      <c r="G55" s="306"/>
      <c r="H55" s="306"/>
      <c r="I55" s="306"/>
      <c r="J55" s="306"/>
      <c r="K55" s="306"/>
      <c r="L55" s="306"/>
      <c r="M55" s="306"/>
    </row>
    <row r="56" spans="1:13" ht="15.75" thickBot="1" x14ac:dyDescent="0.3">
      <c r="A56" s="309" t="s">
        <v>206</v>
      </c>
      <c r="B56" s="310" t="s">
        <v>207</v>
      </c>
      <c r="C56" s="312"/>
      <c r="D56" s="312"/>
      <c r="E56" s="312"/>
      <c r="F56" s="312"/>
      <c r="G56" s="312"/>
      <c r="H56" s="312"/>
      <c r="I56" s="312"/>
      <c r="J56" s="312"/>
      <c r="K56" s="312"/>
      <c r="L56" s="312"/>
      <c r="M56" s="312"/>
    </row>
    <row r="57" spans="1:13" ht="15.75" thickBot="1" x14ac:dyDescent="0.3">
      <c r="A57" s="296" t="s">
        <v>16</v>
      </c>
      <c r="B57" s="311" t="s">
        <v>208</v>
      </c>
      <c r="C57" s="302">
        <f>SUM(C58:C60)</f>
        <v>264000</v>
      </c>
      <c r="D57" s="302"/>
      <c r="E57" s="302">
        <f>E58+E59+E60</f>
        <v>264000</v>
      </c>
      <c r="F57" s="302">
        <f>G57-E57</f>
        <v>0</v>
      </c>
      <c r="G57" s="302">
        <f>G58+G59+G60</f>
        <v>264000</v>
      </c>
      <c r="H57" s="302">
        <f>SUM(H58:H60)</f>
        <v>0</v>
      </c>
      <c r="I57" s="302"/>
      <c r="J57" s="302"/>
      <c r="K57" s="302"/>
      <c r="L57" s="302"/>
      <c r="M57" s="302">
        <f>SUM(M58:M60)</f>
        <v>0</v>
      </c>
    </row>
    <row r="58" spans="1:13" x14ac:dyDescent="0.25">
      <c r="A58" s="303" t="s">
        <v>209</v>
      </c>
      <c r="B58" s="304" t="s">
        <v>210</v>
      </c>
      <c r="C58" s="306"/>
      <c r="D58" s="306"/>
      <c r="E58" s="306"/>
      <c r="F58" s="306"/>
      <c r="G58" s="306"/>
      <c r="H58" s="306"/>
      <c r="I58" s="306"/>
      <c r="J58" s="306"/>
      <c r="K58" s="306"/>
      <c r="L58" s="306"/>
      <c r="M58" s="306"/>
    </row>
    <row r="59" spans="1:13" x14ac:dyDescent="0.25">
      <c r="A59" s="307" t="s">
        <v>211</v>
      </c>
      <c r="B59" s="308" t="s">
        <v>212</v>
      </c>
      <c r="C59" s="306"/>
      <c r="D59" s="306"/>
      <c r="E59" s="306"/>
      <c r="F59" s="306"/>
      <c r="G59" s="306"/>
      <c r="H59" s="306"/>
      <c r="I59" s="306"/>
      <c r="J59" s="306"/>
      <c r="K59" s="306"/>
      <c r="L59" s="306"/>
      <c r="M59" s="306"/>
    </row>
    <row r="60" spans="1:13" x14ac:dyDescent="0.25">
      <c r="A60" s="307" t="s">
        <v>213</v>
      </c>
      <c r="B60" s="308" t="s">
        <v>214</v>
      </c>
      <c r="C60" s="306">
        <v>264000</v>
      </c>
      <c r="D60" s="306"/>
      <c r="E60" s="306">
        <v>264000</v>
      </c>
      <c r="F60" s="306"/>
      <c r="G60" s="306">
        <v>264000</v>
      </c>
      <c r="H60" s="306"/>
      <c r="I60" s="306"/>
      <c r="J60" s="306"/>
      <c r="K60" s="306"/>
      <c r="L60" s="306"/>
      <c r="M60" s="306"/>
    </row>
    <row r="61" spans="1:13" ht="15" customHeight="1" thickBot="1" x14ac:dyDescent="0.3">
      <c r="A61" s="309" t="s">
        <v>215</v>
      </c>
      <c r="B61" s="310" t="s">
        <v>216</v>
      </c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</row>
    <row r="62" spans="1:13" ht="15.75" thickBot="1" x14ac:dyDescent="0.3">
      <c r="A62" s="296" t="s">
        <v>17</v>
      </c>
      <c r="B62" s="301" t="s">
        <v>345</v>
      </c>
      <c r="C62" s="302">
        <f>SUM(C7,C14,C21,C28,C35,C46,C57)</f>
        <v>157951326</v>
      </c>
      <c r="D62" s="302">
        <f>E62-C62</f>
        <v>69103446</v>
      </c>
      <c r="E62" s="302">
        <f>SUM(E7,E14,E21,E28,E35,E46,E57)</f>
        <v>227054772</v>
      </c>
      <c r="F62" s="302">
        <f>G62-E62</f>
        <v>91808631</v>
      </c>
      <c r="G62" s="302">
        <f>SUM(G7,G14,G21,G28,G35,G46,G57)</f>
        <v>318863403</v>
      </c>
      <c r="H62" s="302">
        <f>SUM(H7,H14,H28,H35)</f>
        <v>4050000</v>
      </c>
      <c r="I62" s="302">
        <f>J62-H62</f>
        <v>122038</v>
      </c>
      <c r="J62" s="302">
        <f>SUM(J7,J14,J28,J35)</f>
        <v>4172038</v>
      </c>
      <c r="K62" s="302">
        <f>L62-J62</f>
        <v>733000</v>
      </c>
      <c r="L62" s="302">
        <f>SUM(L7,L14,L28,L35)</f>
        <v>4905038</v>
      </c>
      <c r="M62" s="302">
        <f>SUM(M7,M14,M28,M35)</f>
        <v>0</v>
      </c>
    </row>
    <row r="63" spans="1:13" ht="15.75" thickBot="1" x14ac:dyDescent="0.3">
      <c r="A63" s="317" t="s">
        <v>18</v>
      </c>
      <c r="B63" s="311" t="s">
        <v>218</v>
      </c>
      <c r="C63" s="302">
        <f>SUM(C64:C66)</f>
        <v>0</v>
      </c>
      <c r="D63" s="302"/>
      <c r="E63" s="302"/>
      <c r="F63" s="302"/>
      <c r="G63" s="302"/>
      <c r="H63" s="302">
        <f>SUM(H64:H66)</f>
        <v>0</v>
      </c>
      <c r="I63" s="302"/>
      <c r="J63" s="302"/>
      <c r="K63" s="302"/>
      <c r="L63" s="302"/>
      <c r="M63" s="302">
        <f>SUM(M64:M66)</f>
        <v>0</v>
      </c>
    </row>
    <row r="64" spans="1:13" x14ac:dyDescent="0.25">
      <c r="A64" s="303" t="s">
        <v>219</v>
      </c>
      <c r="B64" s="304" t="s">
        <v>220</v>
      </c>
      <c r="C64" s="306"/>
      <c r="D64" s="306"/>
      <c r="E64" s="306"/>
      <c r="F64" s="306"/>
      <c r="G64" s="306"/>
      <c r="H64" s="306"/>
      <c r="I64" s="306"/>
      <c r="J64" s="306"/>
      <c r="K64" s="306"/>
      <c r="L64" s="306"/>
      <c r="M64" s="306"/>
    </row>
    <row r="65" spans="1:13" x14ac:dyDescent="0.25">
      <c r="A65" s="307" t="s">
        <v>221</v>
      </c>
      <c r="B65" s="308" t="s">
        <v>222</v>
      </c>
      <c r="C65" s="306"/>
      <c r="D65" s="306"/>
      <c r="E65" s="306"/>
      <c r="F65" s="306"/>
      <c r="G65" s="306"/>
      <c r="H65" s="306"/>
      <c r="I65" s="306"/>
      <c r="J65" s="306"/>
      <c r="K65" s="306"/>
      <c r="L65" s="306"/>
      <c r="M65" s="306"/>
    </row>
    <row r="66" spans="1:13" ht="15.75" thickBot="1" x14ac:dyDescent="0.3">
      <c r="A66" s="309" t="s">
        <v>223</v>
      </c>
      <c r="B66" s="310" t="s">
        <v>346</v>
      </c>
      <c r="C66" s="306"/>
      <c r="D66" s="306"/>
      <c r="E66" s="306"/>
      <c r="F66" s="306"/>
      <c r="G66" s="306"/>
      <c r="H66" s="306"/>
      <c r="I66" s="306"/>
      <c r="J66" s="306"/>
      <c r="K66" s="306"/>
      <c r="L66" s="306"/>
      <c r="M66" s="306"/>
    </row>
    <row r="67" spans="1:13" ht="15.75" thickBot="1" x14ac:dyDescent="0.3">
      <c r="A67" s="317" t="s">
        <v>19</v>
      </c>
      <c r="B67" s="311" t="s">
        <v>225</v>
      </c>
      <c r="C67" s="302">
        <f>SUM(C68:C71)</f>
        <v>0</v>
      </c>
      <c r="D67" s="302"/>
      <c r="E67" s="302"/>
      <c r="F67" s="302"/>
      <c r="G67" s="302"/>
      <c r="H67" s="302"/>
      <c r="I67" s="302"/>
      <c r="J67" s="302"/>
      <c r="K67" s="302"/>
      <c r="L67" s="302"/>
      <c r="M67" s="302">
        <f>SUM(M68:M71)</f>
        <v>0</v>
      </c>
    </row>
    <row r="68" spans="1:13" x14ac:dyDescent="0.25">
      <c r="A68" s="303" t="s">
        <v>226</v>
      </c>
      <c r="B68" s="304" t="s">
        <v>227</v>
      </c>
      <c r="C68" s="306"/>
      <c r="D68" s="306"/>
      <c r="E68" s="306"/>
      <c r="F68" s="306"/>
      <c r="G68" s="306"/>
      <c r="H68" s="306"/>
      <c r="I68" s="306"/>
      <c r="J68" s="306"/>
      <c r="K68" s="306"/>
      <c r="L68" s="306"/>
      <c r="M68" s="306"/>
    </row>
    <row r="69" spans="1:13" x14ac:dyDescent="0.25">
      <c r="A69" s="307" t="s">
        <v>228</v>
      </c>
      <c r="B69" s="308" t="s">
        <v>229</v>
      </c>
      <c r="C69" s="306"/>
      <c r="D69" s="306"/>
      <c r="E69" s="306"/>
      <c r="F69" s="306"/>
      <c r="G69" s="306"/>
      <c r="H69" s="306"/>
      <c r="I69" s="306"/>
      <c r="J69" s="306"/>
      <c r="K69" s="306"/>
      <c r="L69" s="306"/>
      <c r="M69" s="306"/>
    </row>
    <row r="70" spans="1:13" x14ac:dyDescent="0.25">
      <c r="A70" s="307" t="s">
        <v>230</v>
      </c>
      <c r="B70" s="308" t="s">
        <v>231</v>
      </c>
      <c r="C70" s="306"/>
      <c r="D70" s="306"/>
      <c r="E70" s="306"/>
      <c r="F70" s="306"/>
      <c r="G70" s="306"/>
      <c r="H70" s="306"/>
      <c r="I70" s="306"/>
      <c r="J70" s="306"/>
      <c r="K70" s="306"/>
      <c r="L70" s="306"/>
      <c r="M70" s="306"/>
    </row>
    <row r="71" spans="1:13" ht="15.75" thickBot="1" x14ac:dyDescent="0.3">
      <c r="A71" s="309" t="s">
        <v>232</v>
      </c>
      <c r="B71" s="310" t="s">
        <v>233</v>
      </c>
      <c r="C71" s="306"/>
      <c r="D71" s="306"/>
      <c r="E71" s="306"/>
      <c r="F71" s="306"/>
      <c r="G71" s="306"/>
      <c r="H71" s="306"/>
      <c r="I71" s="306"/>
      <c r="J71" s="306"/>
      <c r="K71" s="306"/>
      <c r="L71" s="306"/>
      <c r="M71" s="306"/>
    </row>
    <row r="72" spans="1:13" ht="15.75" thickBot="1" x14ac:dyDescent="0.3">
      <c r="A72" s="317" t="s">
        <v>20</v>
      </c>
      <c r="B72" s="311" t="s">
        <v>234</v>
      </c>
      <c r="C72" s="302">
        <f>SUM(C73:C74)</f>
        <v>60717423</v>
      </c>
      <c r="D72" s="302">
        <f>E72-C72</f>
        <v>4240142</v>
      </c>
      <c r="E72" s="302">
        <f>E73+E74</f>
        <v>64957565</v>
      </c>
      <c r="F72" s="302">
        <f>G72-E72</f>
        <v>0</v>
      </c>
      <c r="G72" s="302">
        <f>G73+G74</f>
        <v>64957565</v>
      </c>
      <c r="H72" s="302">
        <f>SUM(H73:H74)</f>
        <v>0</v>
      </c>
      <c r="I72" s="302"/>
      <c r="J72" s="302"/>
      <c r="K72" s="302"/>
      <c r="L72" s="302"/>
      <c r="M72" s="302">
        <f>SUM(M73:M74)</f>
        <v>0</v>
      </c>
    </row>
    <row r="73" spans="1:13" ht="15.75" thickBot="1" x14ac:dyDescent="0.3">
      <c r="A73" s="303" t="s">
        <v>235</v>
      </c>
      <c r="B73" s="304" t="s">
        <v>236</v>
      </c>
      <c r="C73" s="306">
        <v>60717423</v>
      </c>
      <c r="D73" s="306">
        <f>E73-C73</f>
        <v>4240142</v>
      </c>
      <c r="E73" s="306">
        <v>64957565</v>
      </c>
      <c r="F73" s="302">
        <f>G73-E73</f>
        <v>0</v>
      </c>
      <c r="G73" s="306">
        <v>64957565</v>
      </c>
      <c r="H73" s="306"/>
      <c r="I73" s="306"/>
      <c r="J73" s="306"/>
      <c r="K73" s="306"/>
      <c r="L73" s="306"/>
      <c r="M73" s="306"/>
    </row>
    <row r="74" spans="1:13" ht="15.75" thickBot="1" x14ac:dyDescent="0.3">
      <c r="A74" s="309" t="s">
        <v>237</v>
      </c>
      <c r="B74" s="310" t="s">
        <v>238</v>
      </c>
      <c r="C74" s="306"/>
      <c r="D74" s="306"/>
      <c r="E74" s="306"/>
      <c r="F74" s="306"/>
      <c r="G74" s="306"/>
      <c r="H74" s="306"/>
      <c r="I74" s="306"/>
      <c r="J74" s="306"/>
      <c r="K74" s="306"/>
      <c r="L74" s="306"/>
      <c r="M74" s="306"/>
    </row>
    <row r="75" spans="1:13" ht="15.75" thickBot="1" x14ac:dyDescent="0.3">
      <c r="A75" s="317" t="s">
        <v>21</v>
      </c>
      <c r="B75" s="311" t="s">
        <v>239</v>
      </c>
      <c r="C75" s="302">
        <f>SUM(C76:C79)</f>
        <v>44266764</v>
      </c>
      <c r="D75" s="302"/>
      <c r="E75" s="302">
        <f>E76+E77+E78+E79</f>
        <v>44266764</v>
      </c>
      <c r="F75" s="302">
        <f>G75-E75</f>
        <v>363258</v>
      </c>
      <c r="G75" s="302">
        <f>G76+G77+G78+G79</f>
        <v>44630022</v>
      </c>
      <c r="H75" s="302">
        <f>SUM(H76:H78)</f>
        <v>0</v>
      </c>
      <c r="I75" s="302"/>
      <c r="J75" s="302"/>
      <c r="K75" s="302"/>
      <c r="L75" s="302"/>
      <c r="M75" s="302">
        <f>SUM(M76:M78)</f>
        <v>0</v>
      </c>
    </row>
    <row r="76" spans="1:13" x14ac:dyDescent="0.25">
      <c r="A76" s="303" t="s">
        <v>240</v>
      </c>
      <c r="B76" s="304" t="s">
        <v>241</v>
      </c>
      <c r="C76" s="306"/>
      <c r="D76" s="306"/>
      <c r="E76" s="306"/>
      <c r="F76" s="306"/>
      <c r="G76" s="306"/>
      <c r="H76" s="306"/>
      <c r="I76" s="306"/>
      <c r="J76" s="306"/>
      <c r="K76" s="306"/>
      <c r="L76" s="306"/>
      <c r="M76" s="306"/>
    </row>
    <row r="77" spans="1:13" x14ac:dyDescent="0.25">
      <c r="A77" s="307" t="s">
        <v>242</v>
      </c>
      <c r="B77" s="308" t="s">
        <v>243</v>
      </c>
      <c r="C77" s="306"/>
      <c r="D77" s="306"/>
      <c r="E77" s="306"/>
      <c r="F77" s="306"/>
      <c r="G77" s="306"/>
      <c r="H77" s="306"/>
      <c r="I77" s="306"/>
      <c r="J77" s="306"/>
      <c r="K77" s="306"/>
      <c r="L77" s="306"/>
      <c r="M77" s="306"/>
    </row>
    <row r="78" spans="1:13" x14ac:dyDescent="0.25">
      <c r="A78" s="309" t="s">
        <v>347</v>
      </c>
      <c r="B78" s="310" t="s">
        <v>245</v>
      </c>
      <c r="C78" s="306"/>
      <c r="D78" s="306"/>
      <c r="E78" s="306"/>
      <c r="F78" s="306"/>
      <c r="G78" s="306"/>
      <c r="H78" s="306"/>
      <c r="I78" s="306"/>
      <c r="J78" s="306"/>
      <c r="K78" s="306"/>
      <c r="L78" s="306"/>
      <c r="M78" s="306"/>
    </row>
    <row r="79" spans="1:13" ht="15.75" thickBot="1" x14ac:dyDescent="0.3">
      <c r="A79" s="318" t="s">
        <v>348</v>
      </c>
      <c r="B79" s="319" t="s">
        <v>349</v>
      </c>
      <c r="C79" s="320">
        <v>44266764</v>
      </c>
      <c r="D79" s="320"/>
      <c r="E79" s="320">
        <v>44266764</v>
      </c>
      <c r="F79" s="306">
        <f>G79-E79</f>
        <v>363258</v>
      </c>
      <c r="G79" s="320">
        <v>44630022</v>
      </c>
      <c r="H79" s="320"/>
      <c r="I79" s="320"/>
      <c r="J79" s="320"/>
      <c r="K79" s="320"/>
      <c r="L79" s="320"/>
      <c r="M79" s="320"/>
    </row>
    <row r="80" spans="1:13" ht="15.75" thickBot="1" x14ac:dyDescent="0.3">
      <c r="A80" s="317" t="s">
        <v>49</v>
      </c>
      <c r="B80" s="311" t="s">
        <v>248</v>
      </c>
      <c r="C80" s="302">
        <f>SUM(C81:C84)</f>
        <v>0</v>
      </c>
      <c r="D80" s="302"/>
      <c r="E80" s="302"/>
      <c r="F80" s="302">
        <f>G80-E80</f>
        <v>0</v>
      </c>
      <c r="G80" s="302"/>
      <c r="H80" s="302">
        <f>SUM(H81:H84)</f>
        <v>0</v>
      </c>
      <c r="I80" s="302"/>
      <c r="J80" s="302"/>
      <c r="K80" s="302"/>
      <c r="L80" s="302"/>
      <c r="M80" s="302">
        <f>SUM(M81:M84)</f>
        <v>0</v>
      </c>
    </row>
    <row r="81" spans="1:13" x14ac:dyDescent="0.25">
      <c r="A81" s="321" t="s">
        <v>249</v>
      </c>
      <c r="B81" s="304" t="s">
        <v>250</v>
      </c>
      <c r="C81" s="306"/>
      <c r="D81" s="306"/>
      <c r="E81" s="306"/>
      <c r="F81" s="306"/>
      <c r="G81" s="306"/>
      <c r="H81" s="306"/>
      <c r="I81" s="306"/>
      <c r="J81" s="306"/>
      <c r="K81" s="306"/>
      <c r="L81" s="306"/>
      <c r="M81" s="306"/>
    </row>
    <row r="82" spans="1:13" x14ac:dyDescent="0.25">
      <c r="A82" s="321" t="s">
        <v>251</v>
      </c>
      <c r="B82" s="308" t="s">
        <v>252</v>
      </c>
      <c r="C82" s="306"/>
      <c r="D82" s="306"/>
      <c r="E82" s="306"/>
      <c r="F82" s="306"/>
      <c r="G82" s="306"/>
      <c r="H82" s="306"/>
      <c r="I82" s="306"/>
      <c r="J82" s="306"/>
      <c r="K82" s="306"/>
      <c r="L82" s="306"/>
      <c r="M82" s="306"/>
    </row>
    <row r="83" spans="1:13" x14ac:dyDescent="0.25">
      <c r="A83" s="321" t="s">
        <v>253</v>
      </c>
      <c r="B83" s="308" t="s">
        <v>254</v>
      </c>
      <c r="C83" s="306"/>
      <c r="D83" s="306"/>
      <c r="E83" s="306"/>
      <c r="F83" s="306"/>
      <c r="G83" s="306"/>
      <c r="H83" s="306"/>
      <c r="I83" s="306"/>
      <c r="J83" s="306"/>
      <c r="K83" s="306"/>
      <c r="L83" s="306"/>
      <c r="M83" s="306"/>
    </row>
    <row r="84" spans="1:13" ht="15.75" thickBot="1" x14ac:dyDescent="0.3">
      <c r="A84" s="321" t="s">
        <v>255</v>
      </c>
      <c r="B84" s="310" t="s">
        <v>256</v>
      </c>
      <c r="C84" s="306"/>
      <c r="D84" s="306"/>
      <c r="E84" s="306"/>
      <c r="F84" s="306"/>
      <c r="G84" s="306"/>
      <c r="H84" s="306"/>
      <c r="I84" s="306"/>
      <c r="J84" s="306"/>
      <c r="K84" s="306"/>
      <c r="L84" s="306"/>
      <c r="M84" s="306"/>
    </row>
    <row r="85" spans="1:13" ht="15.75" thickBot="1" x14ac:dyDescent="0.3">
      <c r="A85" s="317" t="s">
        <v>52</v>
      </c>
      <c r="B85" s="311" t="s">
        <v>257</v>
      </c>
      <c r="C85" s="322"/>
      <c r="D85" s="322"/>
      <c r="E85" s="322"/>
      <c r="F85" s="302">
        <f>G85-E85</f>
        <v>0</v>
      </c>
      <c r="G85" s="322"/>
      <c r="H85" s="322"/>
      <c r="I85" s="322"/>
      <c r="J85" s="322"/>
      <c r="K85" s="322"/>
      <c r="L85" s="322"/>
      <c r="M85" s="322"/>
    </row>
    <row r="86" spans="1:13" ht="15.75" thickBot="1" x14ac:dyDescent="0.3">
      <c r="A86" s="317" t="s">
        <v>55</v>
      </c>
      <c r="B86" s="311" t="s">
        <v>258</v>
      </c>
      <c r="C86" s="302">
        <f>SUM(C63,C67,C72,C75,C80,C85)</f>
        <v>104984187</v>
      </c>
      <c r="D86" s="302">
        <f>E86-C86</f>
        <v>4240142</v>
      </c>
      <c r="E86" s="302">
        <f>E63+E67+E72+E75</f>
        <v>109224329</v>
      </c>
      <c r="F86" s="302">
        <f>G86-E86</f>
        <v>363258</v>
      </c>
      <c r="G86" s="302">
        <f>G63+G67+G72+G75</f>
        <v>109587587</v>
      </c>
      <c r="H86" s="302">
        <f>SUM(H63,H67,H72,H75,H80,H85)</f>
        <v>0</v>
      </c>
      <c r="I86" s="302"/>
      <c r="J86" s="302"/>
      <c r="K86" s="302"/>
      <c r="L86" s="302"/>
      <c r="M86" s="302">
        <f>SUM(M63,M67,M72,M75,M80,M85)</f>
        <v>0</v>
      </c>
    </row>
    <row r="87" spans="1:13" ht="18" customHeight="1" thickBot="1" x14ac:dyDescent="0.3">
      <c r="A87" s="323" t="s">
        <v>58</v>
      </c>
      <c r="B87" s="324" t="s">
        <v>259</v>
      </c>
      <c r="C87" s="302">
        <f>SUM(C62,C86)</f>
        <v>262935513</v>
      </c>
      <c r="D87" s="302">
        <f>E87-C87</f>
        <v>73343588</v>
      </c>
      <c r="E87" s="302">
        <f>E62+E86</f>
        <v>336279101</v>
      </c>
      <c r="F87" s="302">
        <f>G87-E87</f>
        <v>92171889</v>
      </c>
      <c r="G87" s="302">
        <f>G62+G86</f>
        <v>428450990</v>
      </c>
      <c r="H87" s="302">
        <f>SUM(H62,H86)</f>
        <v>4050000</v>
      </c>
      <c r="I87" s="302">
        <f>J87-H87</f>
        <v>122038</v>
      </c>
      <c r="J87" s="302">
        <f>J62+J67+J72+J75+J80+J85</f>
        <v>4172038</v>
      </c>
      <c r="K87" s="302">
        <f>L87-J87</f>
        <v>733000</v>
      </c>
      <c r="L87" s="302">
        <f>L62+L67+L72+L75+L80+L85</f>
        <v>4905038</v>
      </c>
      <c r="M87" s="302">
        <f>SUM(M62,M86)</f>
        <v>0</v>
      </c>
    </row>
    <row r="88" spans="1:13" x14ac:dyDescent="0.25">
      <c r="A88" s="325"/>
      <c r="B88" s="326"/>
      <c r="C88" s="327"/>
      <c r="D88" s="327"/>
      <c r="E88" s="327"/>
      <c r="F88" s="327"/>
      <c r="G88" s="327"/>
      <c r="H88" s="327"/>
      <c r="I88" s="327"/>
      <c r="J88" s="327"/>
      <c r="K88" s="327"/>
      <c r="L88" s="327"/>
      <c r="M88" s="327"/>
    </row>
    <row r="89" spans="1:13" ht="16.5" customHeight="1" x14ac:dyDescent="0.25">
      <c r="A89" s="531" t="s">
        <v>260</v>
      </c>
      <c r="B89" s="531"/>
      <c r="C89" s="531"/>
      <c r="D89" s="328"/>
      <c r="E89" s="328"/>
      <c r="F89" s="328"/>
      <c r="G89" s="328"/>
    </row>
    <row r="90" spans="1:13" s="329" customFormat="1" ht="16.5" customHeight="1" thickBot="1" x14ac:dyDescent="0.3">
      <c r="A90" s="532"/>
      <c r="B90" s="532"/>
      <c r="D90" s="292"/>
      <c r="E90" s="293"/>
      <c r="F90" s="294"/>
      <c r="G90" s="294"/>
      <c r="I90" s="292"/>
      <c r="J90" s="293"/>
      <c r="K90" s="293"/>
      <c r="L90" s="293"/>
      <c r="M90" s="293" t="s">
        <v>2</v>
      </c>
    </row>
    <row r="91" spans="1:13" ht="51.75" customHeight="1" thickBot="1" x14ac:dyDescent="0.3">
      <c r="A91" s="296" t="s">
        <v>338</v>
      </c>
      <c r="B91" s="297" t="s">
        <v>263</v>
      </c>
      <c r="C91" s="297" t="s">
        <v>340</v>
      </c>
      <c r="D91" s="297" t="s">
        <v>341</v>
      </c>
      <c r="E91" s="297" t="s">
        <v>9</v>
      </c>
      <c r="F91" s="297" t="s">
        <v>342</v>
      </c>
      <c r="G91" s="297" t="s">
        <v>9</v>
      </c>
      <c r="H91" s="297" t="s">
        <v>350</v>
      </c>
      <c r="I91" s="297" t="s">
        <v>341</v>
      </c>
      <c r="J91" s="297" t="s">
        <v>9</v>
      </c>
      <c r="K91" s="297" t="s">
        <v>342</v>
      </c>
      <c r="L91" s="297" t="s">
        <v>9</v>
      </c>
      <c r="M91" s="297" t="s">
        <v>344</v>
      </c>
    </row>
    <row r="92" spans="1:13" s="300" customFormat="1" ht="15.75" thickBot="1" x14ac:dyDescent="0.3">
      <c r="A92" s="296">
        <v>1</v>
      </c>
      <c r="B92" s="297">
        <v>2</v>
      </c>
      <c r="C92" s="297">
        <v>3</v>
      </c>
      <c r="D92" s="297">
        <v>4</v>
      </c>
      <c r="E92" s="297">
        <v>5</v>
      </c>
      <c r="F92" s="297">
        <v>6</v>
      </c>
      <c r="G92" s="297">
        <v>7</v>
      </c>
      <c r="H92" s="297">
        <v>8</v>
      </c>
      <c r="I92" s="297">
        <v>9</v>
      </c>
      <c r="J92" s="297">
        <v>10</v>
      </c>
      <c r="K92" s="297">
        <v>11</v>
      </c>
      <c r="L92" s="297">
        <v>12</v>
      </c>
      <c r="M92" s="297">
        <v>13</v>
      </c>
    </row>
    <row r="93" spans="1:13" ht="15.75" thickBot="1" x14ac:dyDescent="0.3">
      <c r="A93" s="298" t="s">
        <v>22</v>
      </c>
      <c r="B93" s="330" t="s">
        <v>351</v>
      </c>
      <c r="C93" s="331">
        <f>SUM(C94:C98)</f>
        <v>132742371</v>
      </c>
      <c r="D93" s="331">
        <f t="shared" ref="D93:D98" si="0">E93-C93</f>
        <v>20336640</v>
      </c>
      <c r="E93" s="331">
        <f>SUM(E94:E98)</f>
        <v>153079011</v>
      </c>
      <c r="F93" s="331">
        <f t="shared" ref="F93:F122" si="1">G93-E93</f>
        <v>15850279</v>
      </c>
      <c r="G93" s="331">
        <f>SUM(G94:G98)</f>
        <v>168929290</v>
      </c>
      <c r="H93" s="331">
        <f>SUM(H94:H98)</f>
        <v>9784015</v>
      </c>
      <c r="I93" s="331">
        <f>J93-H93</f>
        <v>122038</v>
      </c>
      <c r="J93" s="331">
        <f>J94+J95+J96</f>
        <v>9906053</v>
      </c>
      <c r="K93" s="331">
        <f>L93-J93</f>
        <v>-2538665</v>
      </c>
      <c r="L93" s="331">
        <f>L94+L95+L96</f>
        <v>7367388</v>
      </c>
      <c r="M93" s="331">
        <f>SUM(M94:M98)</f>
        <v>0</v>
      </c>
    </row>
    <row r="94" spans="1:13" x14ac:dyDescent="0.25">
      <c r="A94" s="332" t="s">
        <v>115</v>
      </c>
      <c r="B94" s="333" t="s">
        <v>265</v>
      </c>
      <c r="C94" s="334">
        <v>67476586</v>
      </c>
      <c r="D94" s="334">
        <f t="shared" si="0"/>
        <v>12495593</v>
      </c>
      <c r="E94" s="334">
        <v>79972179</v>
      </c>
      <c r="F94" s="334">
        <v>1929824</v>
      </c>
      <c r="G94" s="334">
        <v>86090541</v>
      </c>
      <c r="H94" s="334">
        <v>4066500</v>
      </c>
      <c r="I94" s="334">
        <f>J94-H94</f>
        <v>122038</v>
      </c>
      <c r="J94" s="334">
        <v>4188538</v>
      </c>
      <c r="K94" s="306">
        <f t="shared" ref="K94:K108" si="2">L94-J94</f>
        <v>-171046</v>
      </c>
      <c r="L94" s="334">
        <v>4017492</v>
      </c>
      <c r="M94" s="334"/>
    </row>
    <row r="95" spans="1:13" x14ac:dyDescent="0.25">
      <c r="A95" s="307" t="s">
        <v>117</v>
      </c>
      <c r="B95" s="335" t="s">
        <v>27</v>
      </c>
      <c r="C95" s="306">
        <v>12756604</v>
      </c>
      <c r="D95" s="306">
        <f t="shared" si="0"/>
        <v>1278229</v>
      </c>
      <c r="E95" s="306">
        <v>14034833</v>
      </c>
      <c r="F95" s="306">
        <f t="shared" si="1"/>
        <v>1055013</v>
      </c>
      <c r="G95" s="306">
        <v>15089846</v>
      </c>
      <c r="H95" s="306">
        <v>850225</v>
      </c>
      <c r="I95" s="306">
        <f t="shared" ref="I95:I108" si="3">J95-H95</f>
        <v>0</v>
      </c>
      <c r="J95" s="306">
        <v>850225</v>
      </c>
      <c r="K95" s="306">
        <f t="shared" si="2"/>
        <v>-47132</v>
      </c>
      <c r="L95" s="306">
        <v>803093</v>
      </c>
      <c r="M95" s="306"/>
    </row>
    <row r="96" spans="1:13" x14ac:dyDescent="0.25">
      <c r="A96" s="307" t="s">
        <v>119</v>
      </c>
      <c r="B96" s="335" t="s">
        <v>266</v>
      </c>
      <c r="C96" s="312">
        <v>41228840</v>
      </c>
      <c r="D96" s="312">
        <f t="shared" si="0"/>
        <v>3818738</v>
      </c>
      <c r="E96" s="312">
        <v>45047578</v>
      </c>
      <c r="F96" s="306">
        <f t="shared" si="1"/>
        <v>3880754</v>
      </c>
      <c r="G96" s="312">
        <v>48928332</v>
      </c>
      <c r="H96" s="312">
        <v>4867290</v>
      </c>
      <c r="I96" s="306">
        <f t="shared" si="3"/>
        <v>0</v>
      </c>
      <c r="J96" s="312">
        <v>4867290</v>
      </c>
      <c r="K96" s="306">
        <f t="shared" si="2"/>
        <v>-2320487</v>
      </c>
      <c r="L96" s="312">
        <v>2546803</v>
      </c>
      <c r="M96" s="312"/>
    </row>
    <row r="97" spans="1:13" x14ac:dyDescent="0.25">
      <c r="A97" s="307" t="s">
        <v>121</v>
      </c>
      <c r="B97" s="335" t="s">
        <v>31</v>
      </c>
      <c r="C97" s="312">
        <v>5917513</v>
      </c>
      <c r="D97" s="312">
        <f t="shared" si="0"/>
        <v>244080</v>
      </c>
      <c r="E97" s="312">
        <v>6161593</v>
      </c>
      <c r="F97" s="306">
        <f t="shared" si="1"/>
        <v>3796150</v>
      </c>
      <c r="G97" s="312">
        <v>9957743</v>
      </c>
      <c r="H97" s="312"/>
      <c r="I97" s="306">
        <f t="shared" si="3"/>
        <v>0</v>
      </c>
      <c r="J97" s="312"/>
      <c r="K97" s="306">
        <f t="shared" si="2"/>
        <v>0</v>
      </c>
      <c r="L97" s="312"/>
      <c r="M97" s="312"/>
    </row>
    <row r="98" spans="1:13" x14ac:dyDescent="0.25">
      <c r="A98" s="307" t="s">
        <v>267</v>
      </c>
      <c r="B98" s="336" t="s">
        <v>33</v>
      </c>
      <c r="C98" s="312">
        <v>5362828</v>
      </c>
      <c r="D98" s="312">
        <f t="shared" si="0"/>
        <v>2500000</v>
      </c>
      <c r="E98" s="312">
        <v>7862828</v>
      </c>
      <c r="F98" s="306">
        <f t="shared" si="1"/>
        <v>1000000</v>
      </c>
      <c r="G98" s="312">
        <v>8862828</v>
      </c>
      <c r="H98" s="312"/>
      <c r="I98" s="306">
        <f t="shared" si="3"/>
        <v>0</v>
      </c>
      <c r="J98" s="312"/>
      <c r="K98" s="306">
        <f t="shared" si="2"/>
        <v>0</v>
      </c>
      <c r="L98" s="312"/>
      <c r="M98" s="312"/>
    </row>
    <row r="99" spans="1:13" x14ac:dyDescent="0.25">
      <c r="A99" s="307" t="s">
        <v>125</v>
      </c>
      <c r="B99" s="335" t="s">
        <v>268</v>
      </c>
      <c r="C99" s="312"/>
      <c r="D99" s="312"/>
      <c r="E99" s="312"/>
      <c r="F99" s="306">
        <f t="shared" si="1"/>
        <v>0</v>
      </c>
      <c r="G99" s="312"/>
      <c r="H99" s="312"/>
      <c r="I99" s="306">
        <f t="shared" si="3"/>
        <v>0</v>
      </c>
      <c r="J99" s="312"/>
      <c r="K99" s="306">
        <f t="shared" si="2"/>
        <v>0</v>
      </c>
      <c r="L99" s="312"/>
      <c r="M99" s="312"/>
    </row>
    <row r="100" spans="1:13" x14ac:dyDescent="0.25">
      <c r="A100" s="307" t="s">
        <v>269</v>
      </c>
      <c r="B100" s="337" t="s">
        <v>270</v>
      </c>
      <c r="C100" s="312"/>
      <c r="D100" s="312"/>
      <c r="E100" s="312"/>
      <c r="F100" s="306">
        <f t="shared" si="1"/>
        <v>0</v>
      </c>
      <c r="G100" s="312"/>
      <c r="H100" s="312"/>
      <c r="I100" s="306">
        <f t="shared" si="3"/>
        <v>0</v>
      </c>
      <c r="J100" s="312"/>
      <c r="K100" s="306">
        <f t="shared" si="2"/>
        <v>0</v>
      </c>
      <c r="L100" s="312"/>
      <c r="M100" s="312"/>
    </row>
    <row r="101" spans="1:13" x14ac:dyDescent="0.25">
      <c r="A101" s="307" t="s">
        <v>271</v>
      </c>
      <c r="B101" s="338" t="s">
        <v>272</v>
      </c>
      <c r="C101" s="312"/>
      <c r="D101" s="312"/>
      <c r="E101" s="312"/>
      <c r="F101" s="306">
        <f t="shared" si="1"/>
        <v>0</v>
      </c>
      <c r="G101" s="312"/>
      <c r="H101" s="312"/>
      <c r="I101" s="306">
        <f t="shared" si="3"/>
        <v>0</v>
      </c>
      <c r="J101" s="312"/>
      <c r="K101" s="306">
        <f t="shared" si="2"/>
        <v>0</v>
      </c>
      <c r="L101" s="312"/>
      <c r="M101" s="312"/>
    </row>
    <row r="102" spans="1:13" x14ac:dyDescent="0.25">
      <c r="A102" s="307" t="s">
        <v>273</v>
      </c>
      <c r="B102" s="338" t="s">
        <v>274</v>
      </c>
      <c r="C102" s="312"/>
      <c r="D102" s="312"/>
      <c r="E102" s="312"/>
      <c r="F102" s="306">
        <f t="shared" si="1"/>
        <v>0</v>
      </c>
      <c r="G102" s="312"/>
      <c r="H102" s="312"/>
      <c r="I102" s="306">
        <f t="shared" si="3"/>
        <v>0</v>
      </c>
      <c r="J102" s="312"/>
      <c r="K102" s="306">
        <f t="shared" si="2"/>
        <v>0</v>
      </c>
      <c r="L102" s="312"/>
      <c r="M102" s="312"/>
    </row>
    <row r="103" spans="1:13" x14ac:dyDescent="0.25">
      <c r="A103" s="307" t="s">
        <v>275</v>
      </c>
      <c r="B103" s="337" t="s">
        <v>276</v>
      </c>
      <c r="C103" s="312">
        <v>3212828</v>
      </c>
      <c r="D103" s="312">
        <f>E103-C103</f>
        <v>0</v>
      </c>
      <c r="E103" s="312">
        <v>3212828</v>
      </c>
      <c r="F103" s="306">
        <f t="shared" si="1"/>
        <v>1000000</v>
      </c>
      <c r="G103" s="312">
        <v>4212828</v>
      </c>
      <c r="H103" s="312"/>
      <c r="I103" s="306">
        <f t="shared" si="3"/>
        <v>0</v>
      </c>
      <c r="J103" s="312"/>
      <c r="K103" s="306">
        <f t="shared" si="2"/>
        <v>0</v>
      </c>
      <c r="L103" s="312"/>
      <c r="M103" s="312"/>
    </row>
    <row r="104" spans="1:13" x14ac:dyDescent="0.25">
      <c r="A104" s="307" t="s">
        <v>277</v>
      </c>
      <c r="B104" s="337" t="s">
        <v>278</v>
      </c>
      <c r="C104" s="312"/>
      <c r="D104" s="312"/>
      <c r="E104" s="312"/>
      <c r="F104" s="306">
        <f t="shared" si="1"/>
        <v>0</v>
      </c>
      <c r="G104" s="312"/>
      <c r="H104" s="312"/>
      <c r="I104" s="306">
        <f t="shared" si="3"/>
        <v>0</v>
      </c>
      <c r="J104" s="312"/>
      <c r="K104" s="306">
        <f t="shared" si="2"/>
        <v>0</v>
      </c>
      <c r="L104" s="312"/>
      <c r="M104" s="312"/>
    </row>
    <row r="105" spans="1:13" x14ac:dyDescent="0.25">
      <c r="A105" s="307" t="s">
        <v>279</v>
      </c>
      <c r="B105" s="338" t="s">
        <v>280</v>
      </c>
      <c r="C105" s="312"/>
      <c r="D105" s="312"/>
      <c r="E105" s="312"/>
      <c r="F105" s="306">
        <f t="shared" si="1"/>
        <v>0</v>
      </c>
      <c r="G105" s="312"/>
      <c r="H105" s="312"/>
      <c r="I105" s="306">
        <f t="shared" si="3"/>
        <v>0</v>
      </c>
      <c r="J105" s="312"/>
      <c r="K105" s="306">
        <f t="shared" si="2"/>
        <v>0</v>
      </c>
      <c r="L105" s="312"/>
      <c r="M105" s="312"/>
    </row>
    <row r="106" spans="1:13" x14ac:dyDescent="0.25">
      <c r="A106" s="318" t="s">
        <v>281</v>
      </c>
      <c r="B106" s="339" t="s">
        <v>282</v>
      </c>
      <c r="C106" s="312"/>
      <c r="D106" s="312"/>
      <c r="E106" s="312"/>
      <c r="F106" s="306">
        <f t="shared" si="1"/>
        <v>0</v>
      </c>
      <c r="G106" s="312"/>
      <c r="H106" s="312"/>
      <c r="I106" s="306">
        <f t="shared" si="3"/>
        <v>0</v>
      </c>
      <c r="J106" s="312"/>
      <c r="K106" s="306">
        <f t="shared" si="2"/>
        <v>0</v>
      </c>
      <c r="L106" s="312"/>
      <c r="M106" s="312"/>
    </row>
    <row r="107" spans="1:13" x14ac:dyDescent="0.25">
      <c r="A107" s="307" t="s">
        <v>283</v>
      </c>
      <c r="B107" s="339" t="s">
        <v>284</v>
      </c>
      <c r="C107" s="312"/>
      <c r="D107" s="312"/>
      <c r="E107" s="312"/>
      <c r="F107" s="306">
        <f t="shared" si="1"/>
        <v>0</v>
      </c>
      <c r="G107" s="312"/>
      <c r="H107" s="312"/>
      <c r="I107" s="306">
        <f t="shared" si="3"/>
        <v>0</v>
      </c>
      <c r="J107" s="312"/>
      <c r="K107" s="306">
        <f t="shared" si="2"/>
        <v>0</v>
      </c>
      <c r="L107" s="312"/>
      <c r="M107" s="312"/>
    </row>
    <row r="108" spans="1:13" ht="15.75" thickBot="1" x14ac:dyDescent="0.3">
      <c r="A108" s="340" t="s">
        <v>285</v>
      </c>
      <c r="B108" s="341" t="s">
        <v>286</v>
      </c>
      <c r="C108" s="342">
        <v>2150000</v>
      </c>
      <c r="D108" s="342">
        <f>E108-C108</f>
        <v>2500000</v>
      </c>
      <c r="E108" s="342">
        <v>4650000</v>
      </c>
      <c r="F108" s="306">
        <f t="shared" si="1"/>
        <v>0</v>
      </c>
      <c r="G108" s="342">
        <v>4650000</v>
      </c>
      <c r="H108" s="342"/>
      <c r="I108" s="306">
        <f t="shared" si="3"/>
        <v>0</v>
      </c>
      <c r="J108" s="342"/>
      <c r="K108" s="306">
        <f t="shared" si="2"/>
        <v>0</v>
      </c>
      <c r="L108" s="342"/>
      <c r="M108" s="342"/>
    </row>
    <row r="109" spans="1:13" ht="15.75" thickBot="1" x14ac:dyDescent="0.3">
      <c r="A109" s="296" t="s">
        <v>25</v>
      </c>
      <c r="B109" s="343" t="s">
        <v>352</v>
      </c>
      <c r="C109" s="302">
        <f>SUM(C110,C112,C114)</f>
        <v>53072383</v>
      </c>
      <c r="D109" s="302">
        <f>E109-C109</f>
        <v>76705302</v>
      </c>
      <c r="E109" s="302">
        <f>E110+E112+E114</f>
        <v>129777685</v>
      </c>
      <c r="F109" s="302">
        <f t="shared" si="1"/>
        <v>76016812</v>
      </c>
      <c r="G109" s="302">
        <f>G110+G112+G114</f>
        <v>205794497</v>
      </c>
      <c r="H109" s="302">
        <f>SUM(H110,H112,H114)</f>
        <v>0</v>
      </c>
      <c r="I109" s="302"/>
      <c r="J109" s="302"/>
      <c r="K109" s="302">
        <f>L109-J109</f>
        <v>210500</v>
      </c>
      <c r="L109" s="302">
        <f>L110+L112+L114</f>
        <v>210500</v>
      </c>
      <c r="M109" s="302">
        <f>SUM(M110,M112,M114)</f>
        <v>0</v>
      </c>
    </row>
    <row r="110" spans="1:13" x14ac:dyDescent="0.25">
      <c r="A110" s="303" t="s">
        <v>128</v>
      </c>
      <c r="B110" s="335" t="s">
        <v>74</v>
      </c>
      <c r="C110" s="305">
        <v>5609800</v>
      </c>
      <c r="D110" s="305">
        <f>E110-C110</f>
        <v>18693317</v>
      </c>
      <c r="E110" s="305">
        <v>24303117</v>
      </c>
      <c r="F110" s="306">
        <f t="shared" si="1"/>
        <v>10222904</v>
      </c>
      <c r="G110" s="305">
        <v>34526021</v>
      </c>
      <c r="H110" s="305"/>
      <c r="I110" s="305"/>
      <c r="J110" s="305"/>
      <c r="K110" s="306">
        <f>L110-J110</f>
        <v>210500</v>
      </c>
      <c r="L110" s="305">
        <v>210500</v>
      </c>
      <c r="M110" s="305"/>
    </row>
    <row r="111" spans="1:13" x14ac:dyDescent="0.25">
      <c r="A111" s="303" t="s">
        <v>130</v>
      </c>
      <c r="B111" s="344" t="s">
        <v>288</v>
      </c>
      <c r="C111" s="305"/>
      <c r="D111" s="305"/>
      <c r="E111" s="305"/>
      <c r="F111" s="306">
        <f t="shared" si="1"/>
        <v>0</v>
      </c>
      <c r="G111" s="305"/>
      <c r="H111" s="305"/>
      <c r="I111" s="305"/>
      <c r="J111" s="305"/>
      <c r="K111" s="305"/>
      <c r="L111" s="305"/>
      <c r="M111" s="305"/>
    </row>
    <row r="112" spans="1:13" x14ac:dyDescent="0.25">
      <c r="A112" s="303" t="s">
        <v>132</v>
      </c>
      <c r="B112" s="344" t="s">
        <v>78</v>
      </c>
      <c r="C112" s="306">
        <v>47198583</v>
      </c>
      <c r="D112" s="306">
        <f>E112-C112</f>
        <v>58011985</v>
      </c>
      <c r="E112" s="306">
        <v>105210568</v>
      </c>
      <c r="F112" s="306">
        <f t="shared" si="1"/>
        <v>65793908</v>
      </c>
      <c r="G112" s="306">
        <v>171004476</v>
      </c>
      <c r="H112" s="306"/>
      <c r="I112" s="306"/>
      <c r="J112" s="306"/>
      <c r="K112" s="306"/>
      <c r="L112" s="306"/>
      <c r="M112" s="306"/>
    </row>
    <row r="113" spans="1:13" x14ac:dyDescent="0.25">
      <c r="A113" s="303" t="s">
        <v>134</v>
      </c>
      <c r="B113" s="344" t="s">
        <v>289</v>
      </c>
      <c r="C113" s="306">
        <v>43007584</v>
      </c>
      <c r="D113" s="306">
        <f>E113-C113</f>
        <v>52722004</v>
      </c>
      <c r="E113" s="306">
        <v>95729588</v>
      </c>
      <c r="F113" s="306">
        <f t="shared" si="1"/>
        <v>0</v>
      </c>
      <c r="G113" s="306">
        <v>95729588</v>
      </c>
      <c r="H113" s="306"/>
      <c r="I113" s="306"/>
      <c r="J113" s="306"/>
      <c r="K113" s="306"/>
      <c r="L113" s="306"/>
      <c r="M113" s="306"/>
    </row>
    <row r="114" spans="1:13" x14ac:dyDescent="0.25">
      <c r="A114" s="303" t="s">
        <v>136</v>
      </c>
      <c r="B114" s="310" t="s">
        <v>82</v>
      </c>
      <c r="C114" s="306">
        <v>264000</v>
      </c>
      <c r="D114" s="306"/>
      <c r="E114" s="306">
        <v>264000</v>
      </c>
      <c r="F114" s="306">
        <f t="shared" si="1"/>
        <v>0</v>
      </c>
      <c r="G114" s="306">
        <v>264000</v>
      </c>
      <c r="H114" s="306"/>
      <c r="I114" s="306"/>
      <c r="J114" s="306"/>
      <c r="K114" s="306"/>
      <c r="L114" s="306"/>
      <c r="M114" s="306"/>
    </row>
    <row r="115" spans="1:13" x14ac:dyDescent="0.25">
      <c r="A115" s="303" t="s">
        <v>138</v>
      </c>
      <c r="B115" s="308" t="s">
        <v>353</v>
      </c>
      <c r="C115" s="306"/>
      <c r="D115" s="306"/>
      <c r="E115" s="306"/>
      <c r="F115" s="306">
        <f t="shared" si="1"/>
        <v>0</v>
      </c>
      <c r="G115" s="306"/>
      <c r="H115" s="306"/>
      <c r="I115" s="306"/>
      <c r="J115" s="306"/>
      <c r="K115" s="306"/>
      <c r="L115" s="306"/>
      <c r="M115" s="306"/>
    </row>
    <row r="116" spans="1:13" x14ac:dyDescent="0.25">
      <c r="A116" s="303" t="s">
        <v>291</v>
      </c>
      <c r="B116" s="345" t="s">
        <v>292</v>
      </c>
      <c r="C116" s="306"/>
      <c r="D116" s="306"/>
      <c r="E116" s="306"/>
      <c r="F116" s="306">
        <f t="shared" si="1"/>
        <v>0</v>
      </c>
      <c r="G116" s="306"/>
      <c r="H116" s="306"/>
      <c r="I116" s="306"/>
      <c r="J116" s="306"/>
      <c r="K116" s="306"/>
      <c r="L116" s="306"/>
      <c r="M116" s="306"/>
    </row>
    <row r="117" spans="1:13" x14ac:dyDescent="0.25">
      <c r="A117" s="303" t="s">
        <v>293</v>
      </c>
      <c r="B117" s="338" t="s">
        <v>274</v>
      </c>
      <c r="C117" s="306"/>
      <c r="D117" s="306"/>
      <c r="E117" s="306"/>
      <c r="F117" s="306">
        <f t="shared" si="1"/>
        <v>0</v>
      </c>
      <c r="G117" s="306"/>
      <c r="H117" s="306"/>
      <c r="I117" s="306"/>
      <c r="J117" s="306"/>
      <c r="K117" s="306"/>
      <c r="L117" s="306"/>
      <c r="M117" s="306"/>
    </row>
    <row r="118" spans="1:13" x14ac:dyDescent="0.25">
      <c r="A118" s="303" t="s">
        <v>294</v>
      </c>
      <c r="B118" s="338" t="s">
        <v>295</v>
      </c>
      <c r="C118" s="306"/>
      <c r="D118" s="306"/>
      <c r="E118" s="306"/>
      <c r="F118" s="306">
        <f t="shared" si="1"/>
        <v>0</v>
      </c>
      <c r="G118" s="306"/>
      <c r="H118" s="306"/>
      <c r="I118" s="306"/>
      <c r="J118" s="306"/>
      <c r="K118" s="306"/>
      <c r="L118" s="306"/>
      <c r="M118" s="306"/>
    </row>
    <row r="119" spans="1:13" x14ac:dyDescent="0.25">
      <c r="A119" s="303" t="s">
        <v>296</v>
      </c>
      <c r="B119" s="338" t="s">
        <v>297</v>
      </c>
      <c r="C119" s="306"/>
      <c r="D119" s="306"/>
      <c r="E119" s="306"/>
      <c r="F119" s="306">
        <f t="shared" si="1"/>
        <v>0</v>
      </c>
      <c r="G119" s="306"/>
      <c r="H119" s="306"/>
      <c r="I119" s="306"/>
      <c r="J119" s="306"/>
      <c r="K119" s="306"/>
      <c r="L119" s="306"/>
      <c r="M119" s="306"/>
    </row>
    <row r="120" spans="1:13" x14ac:dyDescent="0.25">
      <c r="A120" s="303" t="s">
        <v>298</v>
      </c>
      <c r="B120" s="338" t="s">
        <v>280</v>
      </c>
      <c r="C120" s="306"/>
      <c r="D120" s="306"/>
      <c r="E120" s="306"/>
      <c r="F120" s="306">
        <f t="shared" si="1"/>
        <v>0</v>
      </c>
      <c r="G120" s="306"/>
      <c r="H120" s="306"/>
      <c r="I120" s="306"/>
      <c r="J120" s="306"/>
      <c r="K120" s="306"/>
      <c r="L120" s="306"/>
      <c r="M120" s="306"/>
    </row>
    <row r="121" spans="1:13" x14ac:dyDescent="0.25">
      <c r="A121" s="303" t="s">
        <v>299</v>
      </c>
      <c r="B121" s="338" t="s">
        <v>300</v>
      </c>
      <c r="C121" s="306"/>
      <c r="D121" s="306"/>
      <c r="E121" s="306"/>
      <c r="F121" s="306">
        <f t="shared" si="1"/>
        <v>0</v>
      </c>
      <c r="G121" s="306"/>
      <c r="H121" s="306"/>
      <c r="I121" s="306"/>
      <c r="J121" s="306"/>
      <c r="K121" s="306"/>
      <c r="L121" s="306"/>
      <c r="M121" s="306"/>
    </row>
    <row r="122" spans="1:13" ht="15.75" thickBot="1" x14ac:dyDescent="0.3">
      <c r="A122" s="318" t="s">
        <v>301</v>
      </c>
      <c r="B122" s="338" t="s">
        <v>302</v>
      </c>
      <c r="C122" s="312"/>
      <c r="D122" s="312"/>
      <c r="E122" s="312"/>
      <c r="F122" s="306">
        <f t="shared" si="1"/>
        <v>0</v>
      </c>
      <c r="G122" s="312"/>
      <c r="H122" s="312"/>
      <c r="I122" s="312"/>
      <c r="J122" s="312"/>
      <c r="K122" s="312"/>
      <c r="L122" s="312"/>
      <c r="M122" s="312"/>
    </row>
    <row r="123" spans="1:13" ht="15.75" thickBot="1" x14ac:dyDescent="0.3">
      <c r="A123" s="296" t="s">
        <v>11</v>
      </c>
      <c r="B123" s="301" t="s">
        <v>303</v>
      </c>
      <c r="C123" s="302">
        <f>SUM(C124:C125)</f>
        <v>24121592</v>
      </c>
      <c r="D123" s="302">
        <f>E123-C123</f>
        <v>-23698354</v>
      </c>
      <c r="E123" s="302">
        <f>E124+E125</f>
        <v>423238</v>
      </c>
      <c r="F123" s="302">
        <f>G123-E123</f>
        <v>3002705</v>
      </c>
      <c r="G123" s="302">
        <f>G124+G125</f>
        <v>3425943</v>
      </c>
      <c r="H123" s="302">
        <f>SUM(H124:H125)</f>
        <v>0</v>
      </c>
      <c r="I123" s="302">
        <f>J123-H123</f>
        <v>0</v>
      </c>
      <c r="J123" s="302">
        <f>J124+J125</f>
        <v>0</v>
      </c>
      <c r="K123" s="302"/>
      <c r="L123" s="302">
        <f>L124+L125</f>
        <v>0</v>
      </c>
      <c r="M123" s="302">
        <f>SUM(M124:M125)</f>
        <v>0</v>
      </c>
    </row>
    <row r="124" spans="1:13" x14ac:dyDescent="0.25">
      <c r="A124" s="303" t="s">
        <v>141</v>
      </c>
      <c r="B124" s="346" t="s">
        <v>304</v>
      </c>
      <c r="C124" s="305">
        <v>24121592</v>
      </c>
      <c r="D124" s="305">
        <f>E124-C124</f>
        <v>-23698354</v>
      </c>
      <c r="E124" s="305">
        <v>423238</v>
      </c>
      <c r="F124" s="305">
        <f>G124-E124</f>
        <v>3002705</v>
      </c>
      <c r="G124" s="305">
        <v>3425943</v>
      </c>
      <c r="H124" s="305"/>
      <c r="I124" s="305"/>
      <c r="J124" s="305"/>
      <c r="K124" s="305"/>
      <c r="L124" s="305"/>
      <c r="M124" s="305"/>
    </row>
    <row r="125" spans="1:13" ht="15.75" thickBot="1" x14ac:dyDescent="0.3">
      <c r="A125" s="309" t="s">
        <v>143</v>
      </c>
      <c r="B125" s="344" t="s">
        <v>305</v>
      </c>
      <c r="C125" s="312"/>
      <c r="D125" s="312"/>
      <c r="E125" s="312"/>
      <c r="F125" s="312"/>
      <c r="G125" s="312"/>
      <c r="H125" s="312"/>
      <c r="I125" s="312"/>
      <c r="J125" s="312"/>
      <c r="K125" s="312"/>
      <c r="L125" s="312"/>
      <c r="M125" s="312"/>
    </row>
    <row r="126" spans="1:13" ht="15.75" thickBot="1" x14ac:dyDescent="0.3">
      <c r="A126" s="296" t="s">
        <v>12</v>
      </c>
      <c r="B126" s="301" t="s">
        <v>306</v>
      </c>
      <c r="C126" s="302">
        <f>SUM(C93,C109,C123)</f>
        <v>209936346</v>
      </c>
      <c r="D126" s="302">
        <f>E126-C126</f>
        <v>73343588</v>
      </c>
      <c r="E126" s="302">
        <f>SUM(E93,E109,E123)</f>
        <v>283279934</v>
      </c>
      <c r="F126" s="302">
        <f>G126-E126</f>
        <v>94869796</v>
      </c>
      <c r="G126" s="302">
        <f>SUM(G93,G109,G123)</f>
        <v>378149730</v>
      </c>
      <c r="H126" s="302">
        <f>SUM(H93,H109,H123)</f>
        <v>9784015</v>
      </c>
      <c r="I126" s="302">
        <f>J126-H126</f>
        <v>122038</v>
      </c>
      <c r="J126" s="302">
        <f>SUM(J93,J109,J123)</f>
        <v>9906053</v>
      </c>
      <c r="K126" s="302">
        <f>L126-J126</f>
        <v>-2328165</v>
      </c>
      <c r="L126" s="302">
        <f>SUM(L93,L109,L123)</f>
        <v>7577888</v>
      </c>
      <c r="M126" s="302">
        <f>SUM(M93,M109,M123)</f>
        <v>0</v>
      </c>
    </row>
    <row r="127" spans="1:13" ht="15.75" thickBot="1" x14ac:dyDescent="0.3">
      <c r="A127" s="296" t="s">
        <v>13</v>
      </c>
      <c r="B127" s="301" t="s">
        <v>307</v>
      </c>
      <c r="C127" s="302">
        <f>SUM(C128:C130)</f>
        <v>0</v>
      </c>
      <c r="D127" s="302"/>
      <c r="E127" s="302"/>
      <c r="F127" s="302"/>
      <c r="G127" s="302"/>
      <c r="H127" s="302">
        <f>SUM(H128:H130)</f>
        <v>0</v>
      </c>
      <c r="I127" s="302"/>
      <c r="J127" s="302"/>
      <c r="K127" s="302"/>
      <c r="L127" s="302"/>
      <c r="M127" s="302">
        <f>SUM(M128:M130)</f>
        <v>0</v>
      </c>
    </row>
    <row r="128" spans="1:13" x14ac:dyDescent="0.25">
      <c r="A128" s="303" t="s">
        <v>168</v>
      </c>
      <c r="B128" s="346" t="s">
        <v>308</v>
      </c>
      <c r="C128" s="306"/>
      <c r="D128" s="306"/>
      <c r="E128" s="306"/>
      <c r="F128" s="306"/>
      <c r="G128" s="306"/>
      <c r="H128" s="306"/>
      <c r="I128" s="306"/>
      <c r="J128" s="306"/>
      <c r="K128" s="306"/>
      <c r="L128" s="306"/>
      <c r="M128" s="306"/>
    </row>
    <row r="129" spans="1:13" x14ac:dyDescent="0.25">
      <c r="A129" s="303" t="s">
        <v>170</v>
      </c>
      <c r="B129" s="346" t="s">
        <v>309</v>
      </c>
      <c r="C129" s="306"/>
      <c r="D129" s="306"/>
      <c r="E129" s="306"/>
      <c r="F129" s="306"/>
      <c r="G129" s="306"/>
      <c r="H129" s="306"/>
      <c r="I129" s="306"/>
      <c r="J129" s="306"/>
      <c r="K129" s="306"/>
      <c r="L129" s="306"/>
      <c r="M129" s="306"/>
    </row>
    <row r="130" spans="1:13" ht="15.75" thickBot="1" x14ac:dyDescent="0.3">
      <c r="A130" s="318" t="s">
        <v>172</v>
      </c>
      <c r="B130" s="336" t="s">
        <v>310</v>
      </c>
      <c r="C130" s="306"/>
      <c r="D130" s="306"/>
      <c r="E130" s="306"/>
      <c r="F130" s="306"/>
      <c r="G130" s="306"/>
      <c r="H130" s="306"/>
      <c r="I130" s="306"/>
      <c r="J130" s="306"/>
      <c r="K130" s="306"/>
      <c r="L130" s="306"/>
      <c r="M130" s="306"/>
    </row>
    <row r="131" spans="1:13" ht="15.75" thickBot="1" x14ac:dyDescent="0.3">
      <c r="A131" s="296" t="s">
        <v>14</v>
      </c>
      <c r="B131" s="301" t="s">
        <v>311</v>
      </c>
      <c r="C131" s="302">
        <f>SUM(C132:C135)</f>
        <v>0</v>
      </c>
      <c r="D131" s="302"/>
      <c r="E131" s="302"/>
      <c r="F131" s="302"/>
      <c r="G131" s="302"/>
      <c r="H131" s="302">
        <f>SUM(H132:H135)</f>
        <v>0</v>
      </c>
      <c r="I131" s="302"/>
      <c r="J131" s="302"/>
      <c r="K131" s="302"/>
      <c r="L131" s="302"/>
      <c r="M131" s="302">
        <f>SUM(M132:M135)</f>
        <v>0</v>
      </c>
    </row>
    <row r="132" spans="1:13" x14ac:dyDescent="0.25">
      <c r="A132" s="303" t="s">
        <v>188</v>
      </c>
      <c r="B132" s="346" t="s">
        <v>312</v>
      </c>
      <c r="C132" s="306"/>
      <c r="D132" s="306"/>
      <c r="E132" s="306"/>
      <c r="F132" s="306"/>
      <c r="G132" s="306"/>
      <c r="H132" s="306"/>
      <c r="I132" s="306"/>
      <c r="J132" s="306"/>
      <c r="K132" s="306"/>
      <c r="L132" s="306"/>
      <c r="M132" s="306"/>
    </row>
    <row r="133" spans="1:13" x14ac:dyDescent="0.25">
      <c r="A133" s="307" t="s">
        <v>190</v>
      </c>
      <c r="B133" s="335" t="s">
        <v>313</v>
      </c>
      <c r="C133" s="306"/>
      <c r="D133" s="306"/>
      <c r="E133" s="306"/>
      <c r="F133" s="306"/>
      <c r="G133" s="306"/>
      <c r="H133" s="306"/>
      <c r="I133" s="306"/>
      <c r="J133" s="306"/>
      <c r="K133" s="306"/>
      <c r="L133" s="306"/>
      <c r="M133" s="306"/>
    </row>
    <row r="134" spans="1:13" x14ac:dyDescent="0.25">
      <c r="A134" s="307" t="s">
        <v>192</v>
      </c>
      <c r="B134" s="335" t="s">
        <v>314</v>
      </c>
      <c r="C134" s="306"/>
      <c r="D134" s="306"/>
      <c r="E134" s="306"/>
      <c r="F134" s="306"/>
      <c r="G134" s="306"/>
      <c r="H134" s="306"/>
      <c r="I134" s="306"/>
      <c r="J134" s="306"/>
      <c r="K134" s="306"/>
      <c r="L134" s="306"/>
      <c r="M134" s="306"/>
    </row>
    <row r="135" spans="1:13" ht="15.75" thickBot="1" x14ac:dyDescent="0.3">
      <c r="A135" s="318" t="s">
        <v>194</v>
      </c>
      <c r="B135" s="336" t="s">
        <v>315</v>
      </c>
      <c r="C135" s="306"/>
      <c r="D135" s="306"/>
      <c r="E135" s="306"/>
      <c r="F135" s="306"/>
      <c r="G135" s="306"/>
      <c r="H135" s="306"/>
      <c r="I135" s="306"/>
      <c r="J135" s="306"/>
      <c r="K135" s="306"/>
      <c r="L135" s="306"/>
      <c r="M135" s="306"/>
    </row>
    <row r="136" spans="1:13" ht="15.75" thickBot="1" x14ac:dyDescent="0.3">
      <c r="A136" s="296" t="s">
        <v>15</v>
      </c>
      <c r="B136" s="301" t="s">
        <v>316</v>
      </c>
      <c r="C136" s="302">
        <f>SUM(C137:C140)</f>
        <v>47265152</v>
      </c>
      <c r="D136" s="302"/>
      <c r="E136" s="302">
        <f>SUM(E137:E140)</f>
        <v>47265152</v>
      </c>
      <c r="F136" s="302">
        <f>G136-E136</f>
        <v>363258</v>
      </c>
      <c r="G136" s="302">
        <f>SUM(G137:G140)</f>
        <v>47628410</v>
      </c>
      <c r="H136" s="302">
        <f>SUM(H137:H140)</f>
        <v>0</v>
      </c>
      <c r="I136" s="302"/>
      <c r="J136" s="302"/>
      <c r="K136" s="302"/>
      <c r="L136" s="302"/>
      <c r="M136" s="302">
        <f>SUM(M137:M140)</f>
        <v>0</v>
      </c>
    </row>
    <row r="137" spans="1:13" x14ac:dyDescent="0.25">
      <c r="A137" s="303" t="s">
        <v>200</v>
      </c>
      <c r="B137" s="346" t="s">
        <v>317</v>
      </c>
      <c r="C137" s="306"/>
      <c r="D137" s="306"/>
      <c r="E137" s="306"/>
      <c r="F137" s="306"/>
      <c r="G137" s="306"/>
      <c r="H137" s="306"/>
      <c r="I137" s="306"/>
      <c r="J137" s="306"/>
      <c r="K137" s="306"/>
      <c r="L137" s="306"/>
      <c r="M137" s="306"/>
    </row>
    <row r="138" spans="1:13" x14ac:dyDescent="0.25">
      <c r="A138" s="303" t="s">
        <v>202</v>
      </c>
      <c r="B138" s="346" t="s">
        <v>318</v>
      </c>
      <c r="C138" s="306">
        <v>2998388</v>
      </c>
      <c r="D138" s="306"/>
      <c r="E138" s="306">
        <v>2998388</v>
      </c>
      <c r="F138" s="306"/>
      <c r="G138" s="306">
        <v>2998388</v>
      </c>
      <c r="H138" s="306"/>
      <c r="I138" s="306"/>
      <c r="J138" s="306"/>
      <c r="K138" s="306"/>
      <c r="L138" s="306"/>
      <c r="M138" s="306"/>
    </row>
    <row r="139" spans="1:13" x14ac:dyDescent="0.25">
      <c r="A139" s="303" t="s">
        <v>204</v>
      </c>
      <c r="B139" s="346" t="s">
        <v>319</v>
      </c>
      <c r="C139" s="306"/>
      <c r="D139" s="306"/>
      <c r="E139" s="306"/>
      <c r="F139" s="306"/>
      <c r="G139" s="306"/>
      <c r="H139" s="306"/>
      <c r="I139" s="306"/>
      <c r="J139" s="306"/>
      <c r="K139" s="306"/>
      <c r="L139" s="306"/>
      <c r="M139" s="306"/>
    </row>
    <row r="140" spans="1:13" ht="15.75" thickBot="1" x14ac:dyDescent="0.3">
      <c r="A140" s="318" t="s">
        <v>206</v>
      </c>
      <c r="B140" s="336" t="s">
        <v>320</v>
      </c>
      <c r="C140" s="306">
        <v>44266764</v>
      </c>
      <c r="D140" s="306"/>
      <c r="E140" s="306">
        <v>44266764</v>
      </c>
      <c r="F140" s="306"/>
      <c r="G140" s="306">
        <v>44630022</v>
      </c>
      <c r="H140" s="306"/>
      <c r="I140" s="306"/>
      <c r="J140" s="306"/>
      <c r="K140" s="306"/>
      <c r="L140" s="306"/>
      <c r="M140" s="306"/>
    </row>
    <row r="141" spans="1:13" ht="15.75" thickBot="1" x14ac:dyDescent="0.3">
      <c r="A141" s="296" t="s">
        <v>16</v>
      </c>
      <c r="B141" s="301" t="s">
        <v>321</v>
      </c>
      <c r="C141" s="347">
        <f>SUM(C142:C145)</f>
        <v>0</v>
      </c>
      <c r="D141" s="347"/>
      <c r="E141" s="347"/>
      <c r="F141" s="347"/>
      <c r="G141" s="347"/>
      <c r="H141" s="347">
        <f>SUM(H142:H145)</f>
        <v>0</v>
      </c>
      <c r="I141" s="347"/>
      <c r="J141" s="347"/>
      <c r="K141" s="347"/>
      <c r="L141" s="347"/>
      <c r="M141" s="347">
        <f>SUM(M142:M145)</f>
        <v>0</v>
      </c>
    </row>
    <row r="142" spans="1:13" x14ac:dyDescent="0.25">
      <c r="A142" s="303" t="s">
        <v>209</v>
      </c>
      <c r="B142" s="346" t="s">
        <v>322</v>
      </c>
      <c r="C142" s="306"/>
      <c r="D142" s="306"/>
      <c r="E142" s="306"/>
      <c r="F142" s="306"/>
      <c r="G142" s="306"/>
      <c r="H142" s="306"/>
      <c r="I142" s="306"/>
      <c r="J142" s="306"/>
      <c r="K142" s="306"/>
      <c r="L142" s="306"/>
      <c r="M142" s="306"/>
    </row>
    <row r="143" spans="1:13" x14ac:dyDescent="0.25">
      <c r="A143" s="303" t="s">
        <v>211</v>
      </c>
      <c r="B143" s="346" t="s">
        <v>323</v>
      </c>
      <c r="C143" s="306"/>
      <c r="D143" s="306"/>
      <c r="E143" s="306"/>
      <c r="F143" s="306"/>
      <c r="G143" s="306"/>
      <c r="H143" s="306"/>
      <c r="I143" s="306"/>
      <c r="J143" s="306"/>
      <c r="K143" s="306"/>
      <c r="L143" s="306"/>
      <c r="M143" s="306"/>
    </row>
    <row r="144" spans="1:13" x14ac:dyDescent="0.25">
      <c r="A144" s="303" t="s">
        <v>213</v>
      </c>
      <c r="B144" s="346" t="s">
        <v>324</v>
      </c>
      <c r="C144" s="306"/>
      <c r="D144" s="306"/>
      <c r="E144" s="306"/>
      <c r="F144" s="306"/>
      <c r="G144" s="306"/>
      <c r="H144" s="306"/>
      <c r="I144" s="306"/>
      <c r="J144" s="306"/>
      <c r="K144" s="306"/>
      <c r="L144" s="306"/>
      <c r="M144" s="306"/>
    </row>
    <row r="145" spans="1:13" ht="15.75" thickBot="1" x14ac:dyDescent="0.3">
      <c r="A145" s="303" t="s">
        <v>215</v>
      </c>
      <c r="B145" s="346" t="s">
        <v>325</v>
      </c>
      <c r="C145" s="306"/>
      <c r="D145" s="306"/>
      <c r="E145" s="306"/>
      <c r="F145" s="306"/>
      <c r="G145" s="306"/>
      <c r="H145" s="306"/>
      <c r="I145" s="306"/>
      <c r="J145" s="306"/>
      <c r="K145" s="306"/>
      <c r="L145" s="306"/>
      <c r="M145" s="306"/>
    </row>
    <row r="146" spans="1:13" ht="15.75" thickBot="1" x14ac:dyDescent="0.3">
      <c r="A146" s="296" t="s">
        <v>17</v>
      </c>
      <c r="B146" s="301" t="s">
        <v>326</v>
      </c>
      <c r="C146" s="348">
        <f>SUM(C127,C131,C136,C141)</f>
        <v>47265152</v>
      </c>
      <c r="D146" s="348"/>
      <c r="E146" s="348">
        <f>SUM(E127,E131,E136,E141)</f>
        <v>47265152</v>
      </c>
      <c r="F146" s="348"/>
      <c r="G146" s="348">
        <f>SUM(G127,G131,G136,G141)</f>
        <v>47628410</v>
      </c>
      <c r="H146" s="348">
        <f>SUM(H127,H131,H136,H141)</f>
        <v>0</v>
      </c>
      <c r="I146" s="348"/>
      <c r="J146" s="348"/>
      <c r="K146" s="348"/>
      <c r="L146" s="348"/>
      <c r="M146" s="348">
        <f>SUM(M127,M131,M136,M141)</f>
        <v>0</v>
      </c>
    </row>
    <row r="147" spans="1:13" ht="15.75" thickBot="1" x14ac:dyDescent="0.3">
      <c r="A147" s="323" t="s">
        <v>18</v>
      </c>
      <c r="B147" s="324" t="s">
        <v>327</v>
      </c>
      <c r="C147" s="348">
        <f>SUM(C126,C146)</f>
        <v>257201498</v>
      </c>
      <c r="D147" s="348">
        <f>E147-C147</f>
        <v>73343588</v>
      </c>
      <c r="E147" s="348">
        <f>E126+E146</f>
        <v>330545086</v>
      </c>
      <c r="F147" s="348">
        <f>G147-E147</f>
        <v>95233054</v>
      </c>
      <c r="G147" s="348">
        <f>G126+G146</f>
        <v>425778140</v>
      </c>
      <c r="H147" s="348">
        <f>SUM(H126,H146)</f>
        <v>9784015</v>
      </c>
      <c r="I147" s="348">
        <f>J147-H147</f>
        <v>122038</v>
      </c>
      <c r="J147" s="348">
        <f>J126+J146</f>
        <v>9906053</v>
      </c>
      <c r="K147" s="348">
        <f>L147-J147</f>
        <v>-2328165</v>
      </c>
      <c r="L147" s="348">
        <f>L126+L146</f>
        <v>7577888</v>
      </c>
      <c r="M147" s="348">
        <f>SUM(M126,M146)</f>
        <v>0</v>
      </c>
    </row>
    <row r="148" spans="1:13" ht="15.75" thickBot="1" x14ac:dyDescent="0.3">
      <c r="A148" s="325"/>
      <c r="B148" s="326"/>
      <c r="C148" s="349"/>
      <c r="D148" s="349"/>
      <c r="E148" s="349"/>
      <c r="F148" s="349"/>
      <c r="G148" s="349"/>
      <c r="H148" s="349"/>
      <c r="I148" s="349"/>
      <c r="J148" s="349"/>
      <c r="K148" s="349"/>
      <c r="L148" s="349"/>
      <c r="M148" s="349"/>
    </row>
    <row r="149" spans="1:13" ht="15.75" thickBot="1" x14ac:dyDescent="0.3">
      <c r="A149" s="525" t="s">
        <v>328</v>
      </c>
      <c r="B149" s="526"/>
      <c r="C149" s="350">
        <v>19</v>
      </c>
      <c r="D149" s="350"/>
      <c r="E149" s="350">
        <v>19</v>
      </c>
      <c r="F149" s="350"/>
      <c r="G149" s="350">
        <v>19</v>
      </c>
      <c r="H149" s="350">
        <v>2</v>
      </c>
      <c r="I149" s="350"/>
      <c r="J149" s="350">
        <v>2</v>
      </c>
      <c r="K149" s="350"/>
      <c r="L149" s="350">
        <v>2</v>
      </c>
      <c r="M149" s="350"/>
    </row>
    <row r="150" spans="1:13" ht="15.75" thickBot="1" x14ac:dyDescent="0.3">
      <c r="A150" s="525" t="s">
        <v>329</v>
      </c>
      <c r="B150" s="526"/>
      <c r="C150" s="350">
        <v>9</v>
      </c>
      <c r="D150" s="350"/>
      <c r="E150" s="350">
        <v>9</v>
      </c>
      <c r="F150" s="350"/>
      <c r="G150" s="350">
        <v>9</v>
      </c>
      <c r="H150" s="350"/>
      <c r="I150" s="350"/>
      <c r="J150" s="350"/>
      <c r="K150" s="350"/>
      <c r="L150" s="350"/>
      <c r="M150" s="350"/>
    </row>
    <row r="151" spans="1:13" x14ac:dyDescent="0.25">
      <c r="A151" s="351"/>
      <c r="B151" s="352"/>
      <c r="C151" s="353"/>
      <c r="D151" s="353"/>
      <c r="E151" s="353"/>
      <c r="F151" s="353"/>
      <c r="G151" s="353"/>
    </row>
    <row r="152" spans="1:13" x14ac:dyDescent="0.25">
      <c r="A152" s="527" t="s">
        <v>330</v>
      </c>
      <c r="B152" s="527"/>
      <c r="C152" s="527"/>
      <c r="D152" s="527"/>
      <c r="E152" s="527"/>
      <c r="F152" s="527"/>
      <c r="G152" s="527"/>
      <c r="H152" s="527"/>
      <c r="I152" s="527"/>
      <c r="J152" s="527"/>
      <c r="K152" s="527"/>
      <c r="L152" s="527"/>
      <c r="M152" s="527"/>
    </row>
    <row r="153" spans="1:13" ht="15.75" thickBot="1" x14ac:dyDescent="0.3">
      <c r="A153" s="528"/>
      <c r="B153" s="528"/>
      <c r="D153" s="292"/>
      <c r="E153" s="293"/>
      <c r="F153" s="294"/>
      <c r="G153" s="294"/>
      <c r="I153" s="292"/>
      <c r="J153" s="293"/>
      <c r="K153" s="293"/>
      <c r="L153" s="293"/>
      <c r="M153" s="295" t="s">
        <v>2</v>
      </c>
    </row>
    <row r="154" spans="1:13" ht="29.25" thickBot="1" x14ac:dyDescent="0.3">
      <c r="A154" s="297">
        <v>1</v>
      </c>
      <c r="B154" s="343" t="s">
        <v>331</v>
      </c>
      <c r="C154" s="354">
        <f>+C62-C126</f>
        <v>-51985020</v>
      </c>
      <c r="D154" s="354"/>
      <c r="E154" s="354">
        <f>+E62-E126</f>
        <v>-56225162</v>
      </c>
      <c r="F154" s="354"/>
      <c r="G154" s="354"/>
      <c r="H154" s="354">
        <f>+H62-H126</f>
        <v>-5734015</v>
      </c>
      <c r="I154" s="354"/>
      <c r="J154" s="354">
        <f>+J62-J126</f>
        <v>-5734015</v>
      </c>
      <c r="K154" s="354"/>
      <c r="L154" s="354"/>
      <c r="M154" s="354">
        <f>+M62-M126</f>
        <v>0</v>
      </c>
    </row>
    <row r="155" spans="1:13" ht="29.25" thickBot="1" x14ac:dyDescent="0.3">
      <c r="A155" s="297" t="s">
        <v>25</v>
      </c>
      <c r="B155" s="343" t="s">
        <v>332</v>
      </c>
      <c r="C155" s="354">
        <f>+C86-C146</f>
        <v>57719035</v>
      </c>
      <c r="D155" s="354"/>
      <c r="E155" s="354">
        <f>+E86-E146</f>
        <v>61959177</v>
      </c>
      <c r="F155" s="354"/>
      <c r="G155" s="354"/>
      <c r="H155" s="354">
        <f>+H86-H146</f>
        <v>0</v>
      </c>
      <c r="I155" s="354"/>
      <c r="J155" s="354"/>
      <c r="K155" s="354"/>
      <c r="L155" s="354"/>
      <c r="M155" s="354">
        <f>+M86-M146</f>
        <v>0</v>
      </c>
    </row>
  </sheetData>
  <mergeCells count="9">
    <mergeCell ref="A150:B150"/>
    <mergeCell ref="A152:M152"/>
    <mergeCell ref="A153:B153"/>
    <mergeCell ref="A1:M1"/>
    <mergeCell ref="A2:B2"/>
    <mergeCell ref="A4:B4"/>
    <mergeCell ref="A89:C89"/>
    <mergeCell ref="A90:B90"/>
    <mergeCell ref="A149:B149"/>
  </mergeCells>
  <printOptions horizontalCentered="1"/>
  <pageMargins left="0.11811023622047245" right="0.11811023622047245" top="0.74803149606299213" bottom="0.55118110236220474" header="0.31496062992125984" footer="0.31496062992125984"/>
  <pageSetup paperSize="9" scale="41" orientation="landscape" r:id="rId1"/>
  <headerFooter>
    <oddHeader>&amp;C&amp;"Times New Roman,Félkövér"Regöly Község Önkormányzata&amp;R&amp;"Times New Roman,Félkövér dőlt"4. sz. melléklet</oddHeader>
  </headerFooter>
  <rowBreaks count="1" manualBreakCount="1">
    <brk id="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7659A-F310-4C97-A759-046EC53F4119}">
  <dimension ref="A1:L149"/>
  <sheetViews>
    <sheetView view="pageBreakPreview" zoomScale="60" zoomScaleNormal="100" workbookViewId="0">
      <selection activeCell="A100" sqref="A100:XFD101"/>
    </sheetView>
  </sheetViews>
  <sheetFormatPr defaultRowHeight="15" x14ac:dyDescent="0.25"/>
  <cols>
    <col min="1" max="1" width="13.7109375" style="462" customWidth="1"/>
    <col min="2" max="2" width="79.5703125" style="465" customWidth="1"/>
    <col min="3" max="3" width="15.28515625" style="466" customWidth="1"/>
    <col min="4" max="4" width="18" style="467" customWidth="1"/>
    <col min="5" max="5" width="17.28515625" style="467" customWidth="1"/>
    <col min="6" max="6" width="14.28515625" style="467" customWidth="1"/>
    <col min="7" max="7" width="16.7109375" style="467" customWidth="1"/>
    <col min="8" max="256" width="9.140625" style="467"/>
    <col min="257" max="257" width="13.7109375" style="467" customWidth="1"/>
    <col min="258" max="258" width="66.7109375" style="467" customWidth="1"/>
    <col min="259" max="259" width="21.42578125" style="467" customWidth="1"/>
    <col min="260" max="260" width="19.140625" style="467" customWidth="1"/>
    <col min="261" max="261" width="17.28515625" style="467" customWidth="1"/>
    <col min="262" max="262" width="14.28515625" style="467" customWidth="1"/>
    <col min="263" max="263" width="16.7109375" style="467" customWidth="1"/>
    <col min="264" max="512" width="9.140625" style="467"/>
    <col min="513" max="513" width="13.7109375" style="467" customWidth="1"/>
    <col min="514" max="514" width="66.7109375" style="467" customWidth="1"/>
    <col min="515" max="515" width="21.42578125" style="467" customWidth="1"/>
    <col min="516" max="516" width="19.140625" style="467" customWidth="1"/>
    <col min="517" max="517" width="17.28515625" style="467" customWidth="1"/>
    <col min="518" max="518" width="14.28515625" style="467" customWidth="1"/>
    <col min="519" max="519" width="16.7109375" style="467" customWidth="1"/>
    <col min="520" max="768" width="9.140625" style="467"/>
    <col min="769" max="769" width="13.7109375" style="467" customWidth="1"/>
    <col min="770" max="770" width="66.7109375" style="467" customWidth="1"/>
    <col min="771" max="771" width="21.42578125" style="467" customWidth="1"/>
    <col min="772" max="772" width="19.140625" style="467" customWidth="1"/>
    <col min="773" max="773" width="17.28515625" style="467" customWidth="1"/>
    <col min="774" max="774" width="14.28515625" style="467" customWidth="1"/>
    <col min="775" max="775" width="16.7109375" style="467" customWidth="1"/>
    <col min="776" max="1024" width="9.140625" style="467"/>
    <col min="1025" max="1025" width="13.7109375" style="467" customWidth="1"/>
    <col min="1026" max="1026" width="66.7109375" style="467" customWidth="1"/>
    <col min="1027" max="1027" width="21.42578125" style="467" customWidth="1"/>
    <col min="1028" max="1028" width="19.140625" style="467" customWidth="1"/>
    <col min="1029" max="1029" width="17.28515625" style="467" customWidth="1"/>
    <col min="1030" max="1030" width="14.28515625" style="467" customWidth="1"/>
    <col min="1031" max="1031" width="16.7109375" style="467" customWidth="1"/>
    <col min="1032" max="1280" width="9.140625" style="467"/>
    <col min="1281" max="1281" width="13.7109375" style="467" customWidth="1"/>
    <col min="1282" max="1282" width="66.7109375" style="467" customWidth="1"/>
    <col min="1283" max="1283" width="21.42578125" style="467" customWidth="1"/>
    <col min="1284" max="1284" width="19.140625" style="467" customWidth="1"/>
    <col min="1285" max="1285" width="17.28515625" style="467" customWidth="1"/>
    <col min="1286" max="1286" width="14.28515625" style="467" customWidth="1"/>
    <col min="1287" max="1287" width="16.7109375" style="467" customWidth="1"/>
    <col min="1288" max="1536" width="9.140625" style="467"/>
    <col min="1537" max="1537" width="13.7109375" style="467" customWidth="1"/>
    <col min="1538" max="1538" width="66.7109375" style="467" customWidth="1"/>
    <col min="1539" max="1539" width="21.42578125" style="467" customWidth="1"/>
    <col min="1540" max="1540" width="19.140625" style="467" customWidth="1"/>
    <col min="1541" max="1541" width="17.28515625" style="467" customWidth="1"/>
    <col min="1542" max="1542" width="14.28515625" style="467" customWidth="1"/>
    <col min="1543" max="1543" width="16.7109375" style="467" customWidth="1"/>
    <col min="1544" max="1792" width="9.140625" style="467"/>
    <col min="1793" max="1793" width="13.7109375" style="467" customWidth="1"/>
    <col min="1794" max="1794" width="66.7109375" style="467" customWidth="1"/>
    <col min="1795" max="1795" width="21.42578125" style="467" customWidth="1"/>
    <col min="1796" max="1796" width="19.140625" style="467" customWidth="1"/>
    <col min="1797" max="1797" width="17.28515625" style="467" customWidth="1"/>
    <col min="1798" max="1798" width="14.28515625" style="467" customWidth="1"/>
    <col min="1799" max="1799" width="16.7109375" style="467" customWidth="1"/>
    <col min="1800" max="2048" width="9.140625" style="467"/>
    <col min="2049" max="2049" width="13.7109375" style="467" customWidth="1"/>
    <col min="2050" max="2050" width="66.7109375" style="467" customWidth="1"/>
    <col min="2051" max="2051" width="21.42578125" style="467" customWidth="1"/>
    <col min="2052" max="2052" width="19.140625" style="467" customWidth="1"/>
    <col min="2053" max="2053" width="17.28515625" style="467" customWidth="1"/>
    <col min="2054" max="2054" width="14.28515625" style="467" customWidth="1"/>
    <col min="2055" max="2055" width="16.7109375" style="467" customWidth="1"/>
    <col min="2056" max="2304" width="9.140625" style="467"/>
    <col min="2305" max="2305" width="13.7109375" style="467" customWidth="1"/>
    <col min="2306" max="2306" width="66.7109375" style="467" customWidth="1"/>
    <col min="2307" max="2307" width="21.42578125" style="467" customWidth="1"/>
    <col min="2308" max="2308" width="19.140625" style="467" customWidth="1"/>
    <col min="2309" max="2309" width="17.28515625" style="467" customWidth="1"/>
    <col min="2310" max="2310" width="14.28515625" style="467" customWidth="1"/>
    <col min="2311" max="2311" width="16.7109375" style="467" customWidth="1"/>
    <col min="2312" max="2560" width="9.140625" style="467"/>
    <col min="2561" max="2561" width="13.7109375" style="467" customWidth="1"/>
    <col min="2562" max="2562" width="66.7109375" style="467" customWidth="1"/>
    <col min="2563" max="2563" width="21.42578125" style="467" customWidth="1"/>
    <col min="2564" max="2564" width="19.140625" style="467" customWidth="1"/>
    <col min="2565" max="2565" width="17.28515625" style="467" customWidth="1"/>
    <col min="2566" max="2566" width="14.28515625" style="467" customWidth="1"/>
    <col min="2567" max="2567" width="16.7109375" style="467" customWidth="1"/>
    <col min="2568" max="2816" width="9.140625" style="467"/>
    <col min="2817" max="2817" width="13.7109375" style="467" customWidth="1"/>
    <col min="2818" max="2818" width="66.7109375" style="467" customWidth="1"/>
    <col min="2819" max="2819" width="21.42578125" style="467" customWidth="1"/>
    <col min="2820" max="2820" width="19.140625" style="467" customWidth="1"/>
    <col min="2821" max="2821" width="17.28515625" style="467" customWidth="1"/>
    <col min="2822" max="2822" width="14.28515625" style="467" customWidth="1"/>
    <col min="2823" max="2823" width="16.7109375" style="467" customWidth="1"/>
    <col min="2824" max="3072" width="9.140625" style="467"/>
    <col min="3073" max="3073" width="13.7109375" style="467" customWidth="1"/>
    <col min="3074" max="3074" width="66.7109375" style="467" customWidth="1"/>
    <col min="3075" max="3075" width="21.42578125" style="467" customWidth="1"/>
    <col min="3076" max="3076" width="19.140625" style="467" customWidth="1"/>
    <col min="3077" max="3077" width="17.28515625" style="467" customWidth="1"/>
    <col min="3078" max="3078" width="14.28515625" style="467" customWidth="1"/>
    <col min="3079" max="3079" width="16.7109375" style="467" customWidth="1"/>
    <col min="3080" max="3328" width="9.140625" style="467"/>
    <col min="3329" max="3329" width="13.7109375" style="467" customWidth="1"/>
    <col min="3330" max="3330" width="66.7109375" style="467" customWidth="1"/>
    <col min="3331" max="3331" width="21.42578125" style="467" customWidth="1"/>
    <col min="3332" max="3332" width="19.140625" style="467" customWidth="1"/>
    <col min="3333" max="3333" width="17.28515625" style="467" customWidth="1"/>
    <col min="3334" max="3334" width="14.28515625" style="467" customWidth="1"/>
    <col min="3335" max="3335" width="16.7109375" style="467" customWidth="1"/>
    <col min="3336" max="3584" width="9.140625" style="467"/>
    <col min="3585" max="3585" width="13.7109375" style="467" customWidth="1"/>
    <col min="3586" max="3586" width="66.7109375" style="467" customWidth="1"/>
    <col min="3587" max="3587" width="21.42578125" style="467" customWidth="1"/>
    <col min="3588" max="3588" width="19.140625" style="467" customWidth="1"/>
    <col min="3589" max="3589" width="17.28515625" style="467" customWidth="1"/>
    <col min="3590" max="3590" width="14.28515625" style="467" customWidth="1"/>
    <col min="3591" max="3591" width="16.7109375" style="467" customWidth="1"/>
    <col min="3592" max="3840" width="9.140625" style="467"/>
    <col min="3841" max="3841" width="13.7109375" style="467" customWidth="1"/>
    <col min="3842" max="3842" width="66.7109375" style="467" customWidth="1"/>
    <col min="3843" max="3843" width="21.42578125" style="467" customWidth="1"/>
    <col min="3844" max="3844" width="19.140625" style="467" customWidth="1"/>
    <col min="3845" max="3845" width="17.28515625" style="467" customWidth="1"/>
    <col min="3846" max="3846" width="14.28515625" style="467" customWidth="1"/>
    <col min="3847" max="3847" width="16.7109375" style="467" customWidth="1"/>
    <col min="3848" max="4096" width="9.140625" style="467"/>
    <col min="4097" max="4097" width="13.7109375" style="467" customWidth="1"/>
    <col min="4098" max="4098" width="66.7109375" style="467" customWidth="1"/>
    <col min="4099" max="4099" width="21.42578125" style="467" customWidth="1"/>
    <col min="4100" max="4100" width="19.140625" style="467" customWidth="1"/>
    <col min="4101" max="4101" width="17.28515625" style="467" customWidth="1"/>
    <col min="4102" max="4102" width="14.28515625" style="467" customWidth="1"/>
    <col min="4103" max="4103" width="16.7109375" style="467" customWidth="1"/>
    <col min="4104" max="4352" width="9.140625" style="467"/>
    <col min="4353" max="4353" width="13.7109375" style="467" customWidth="1"/>
    <col min="4354" max="4354" width="66.7109375" style="467" customWidth="1"/>
    <col min="4355" max="4355" width="21.42578125" style="467" customWidth="1"/>
    <col min="4356" max="4356" width="19.140625" style="467" customWidth="1"/>
    <col min="4357" max="4357" width="17.28515625" style="467" customWidth="1"/>
    <col min="4358" max="4358" width="14.28515625" style="467" customWidth="1"/>
    <col min="4359" max="4359" width="16.7109375" style="467" customWidth="1"/>
    <col min="4360" max="4608" width="9.140625" style="467"/>
    <col min="4609" max="4609" width="13.7109375" style="467" customWidth="1"/>
    <col min="4610" max="4610" width="66.7109375" style="467" customWidth="1"/>
    <col min="4611" max="4611" width="21.42578125" style="467" customWidth="1"/>
    <col min="4612" max="4612" width="19.140625" style="467" customWidth="1"/>
    <col min="4613" max="4613" width="17.28515625" style="467" customWidth="1"/>
    <col min="4614" max="4614" width="14.28515625" style="467" customWidth="1"/>
    <col min="4615" max="4615" width="16.7109375" style="467" customWidth="1"/>
    <col min="4616" max="4864" width="9.140625" style="467"/>
    <col min="4865" max="4865" width="13.7109375" style="467" customWidth="1"/>
    <col min="4866" max="4866" width="66.7109375" style="467" customWidth="1"/>
    <col min="4867" max="4867" width="21.42578125" style="467" customWidth="1"/>
    <col min="4868" max="4868" width="19.140625" style="467" customWidth="1"/>
    <col min="4869" max="4869" width="17.28515625" style="467" customWidth="1"/>
    <col min="4870" max="4870" width="14.28515625" style="467" customWidth="1"/>
    <col min="4871" max="4871" width="16.7109375" style="467" customWidth="1"/>
    <col min="4872" max="5120" width="9.140625" style="467"/>
    <col min="5121" max="5121" width="13.7109375" style="467" customWidth="1"/>
    <col min="5122" max="5122" width="66.7109375" style="467" customWidth="1"/>
    <col min="5123" max="5123" width="21.42578125" style="467" customWidth="1"/>
    <col min="5124" max="5124" width="19.140625" style="467" customWidth="1"/>
    <col min="5125" max="5125" width="17.28515625" style="467" customWidth="1"/>
    <col min="5126" max="5126" width="14.28515625" style="467" customWidth="1"/>
    <col min="5127" max="5127" width="16.7109375" style="467" customWidth="1"/>
    <col min="5128" max="5376" width="9.140625" style="467"/>
    <col min="5377" max="5377" width="13.7109375" style="467" customWidth="1"/>
    <col min="5378" max="5378" width="66.7109375" style="467" customWidth="1"/>
    <col min="5379" max="5379" width="21.42578125" style="467" customWidth="1"/>
    <col min="5380" max="5380" width="19.140625" style="467" customWidth="1"/>
    <col min="5381" max="5381" width="17.28515625" style="467" customWidth="1"/>
    <col min="5382" max="5382" width="14.28515625" style="467" customWidth="1"/>
    <col min="5383" max="5383" width="16.7109375" style="467" customWidth="1"/>
    <col min="5384" max="5632" width="9.140625" style="467"/>
    <col min="5633" max="5633" width="13.7109375" style="467" customWidth="1"/>
    <col min="5634" max="5634" width="66.7109375" style="467" customWidth="1"/>
    <col min="5635" max="5635" width="21.42578125" style="467" customWidth="1"/>
    <col min="5636" max="5636" width="19.140625" style="467" customWidth="1"/>
    <col min="5637" max="5637" width="17.28515625" style="467" customWidth="1"/>
    <col min="5638" max="5638" width="14.28515625" style="467" customWidth="1"/>
    <col min="5639" max="5639" width="16.7109375" style="467" customWidth="1"/>
    <col min="5640" max="5888" width="9.140625" style="467"/>
    <col min="5889" max="5889" width="13.7109375" style="467" customWidth="1"/>
    <col min="5890" max="5890" width="66.7109375" style="467" customWidth="1"/>
    <col min="5891" max="5891" width="21.42578125" style="467" customWidth="1"/>
    <col min="5892" max="5892" width="19.140625" style="467" customWidth="1"/>
    <col min="5893" max="5893" width="17.28515625" style="467" customWidth="1"/>
    <col min="5894" max="5894" width="14.28515625" style="467" customWidth="1"/>
    <col min="5895" max="5895" width="16.7109375" style="467" customWidth="1"/>
    <col min="5896" max="6144" width="9.140625" style="467"/>
    <col min="6145" max="6145" width="13.7109375" style="467" customWidth="1"/>
    <col min="6146" max="6146" width="66.7109375" style="467" customWidth="1"/>
    <col min="6147" max="6147" width="21.42578125" style="467" customWidth="1"/>
    <col min="6148" max="6148" width="19.140625" style="467" customWidth="1"/>
    <col min="6149" max="6149" width="17.28515625" style="467" customWidth="1"/>
    <col min="6150" max="6150" width="14.28515625" style="467" customWidth="1"/>
    <col min="6151" max="6151" width="16.7109375" style="467" customWidth="1"/>
    <col min="6152" max="6400" width="9.140625" style="467"/>
    <col min="6401" max="6401" width="13.7109375" style="467" customWidth="1"/>
    <col min="6402" max="6402" width="66.7109375" style="467" customWidth="1"/>
    <col min="6403" max="6403" width="21.42578125" style="467" customWidth="1"/>
    <col min="6404" max="6404" width="19.140625" style="467" customWidth="1"/>
    <col min="6405" max="6405" width="17.28515625" style="467" customWidth="1"/>
    <col min="6406" max="6406" width="14.28515625" style="467" customWidth="1"/>
    <col min="6407" max="6407" width="16.7109375" style="467" customWidth="1"/>
    <col min="6408" max="6656" width="9.140625" style="467"/>
    <col min="6657" max="6657" width="13.7109375" style="467" customWidth="1"/>
    <col min="6658" max="6658" width="66.7109375" style="467" customWidth="1"/>
    <col min="6659" max="6659" width="21.42578125" style="467" customWidth="1"/>
    <col min="6660" max="6660" width="19.140625" style="467" customWidth="1"/>
    <col min="6661" max="6661" width="17.28515625" style="467" customWidth="1"/>
    <col min="6662" max="6662" width="14.28515625" style="467" customWidth="1"/>
    <col min="6663" max="6663" width="16.7109375" style="467" customWidth="1"/>
    <col min="6664" max="6912" width="9.140625" style="467"/>
    <col min="6913" max="6913" width="13.7109375" style="467" customWidth="1"/>
    <col min="6914" max="6914" width="66.7109375" style="467" customWidth="1"/>
    <col min="6915" max="6915" width="21.42578125" style="467" customWidth="1"/>
    <col min="6916" max="6916" width="19.140625" style="467" customWidth="1"/>
    <col min="6917" max="6917" width="17.28515625" style="467" customWidth="1"/>
    <col min="6918" max="6918" width="14.28515625" style="467" customWidth="1"/>
    <col min="6919" max="6919" width="16.7109375" style="467" customWidth="1"/>
    <col min="6920" max="7168" width="9.140625" style="467"/>
    <col min="7169" max="7169" width="13.7109375" style="467" customWidth="1"/>
    <col min="7170" max="7170" width="66.7109375" style="467" customWidth="1"/>
    <col min="7171" max="7171" width="21.42578125" style="467" customWidth="1"/>
    <col min="7172" max="7172" width="19.140625" style="467" customWidth="1"/>
    <col min="7173" max="7173" width="17.28515625" style="467" customWidth="1"/>
    <col min="7174" max="7174" width="14.28515625" style="467" customWidth="1"/>
    <col min="7175" max="7175" width="16.7109375" style="467" customWidth="1"/>
    <col min="7176" max="7424" width="9.140625" style="467"/>
    <col min="7425" max="7425" width="13.7109375" style="467" customWidth="1"/>
    <col min="7426" max="7426" width="66.7109375" style="467" customWidth="1"/>
    <col min="7427" max="7427" width="21.42578125" style="467" customWidth="1"/>
    <col min="7428" max="7428" width="19.140625" style="467" customWidth="1"/>
    <col min="7429" max="7429" width="17.28515625" style="467" customWidth="1"/>
    <col min="7430" max="7430" width="14.28515625" style="467" customWidth="1"/>
    <col min="7431" max="7431" width="16.7109375" style="467" customWidth="1"/>
    <col min="7432" max="7680" width="9.140625" style="467"/>
    <col min="7681" max="7681" width="13.7109375" style="467" customWidth="1"/>
    <col min="7682" max="7682" width="66.7109375" style="467" customWidth="1"/>
    <col min="7683" max="7683" width="21.42578125" style="467" customWidth="1"/>
    <col min="7684" max="7684" width="19.140625" style="467" customWidth="1"/>
    <col min="7685" max="7685" width="17.28515625" style="467" customWidth="1"/>
    <col min="7686" max="7686" width="14.28515625" style="467" customWidth="1"/>
    <col min="7687" max="7687" width="16.7109375" style="467" customWidth="1"/>
    <col min="7688" max="7936" width="9.140625" style="467"/>
    <col min="7937" max="7937" width="13.7109375" style="467" customWidth="1"/>
    <col min="7938" max="7938" width="66.7109375" style="467" customWidth="1"/>
    <col min="7939" max="7939" width="21.42578125" style="467" customWidth="1"/>
    <col min="7940" max="7940" width="19.140625" style="467" customWidth="1"/>
    <col min="7941" max="7941" width="17.28515625" style="467" customWidth="1"/>
    <col min="7942" max="7942" width="14.28515625" style="467" customWidth="1"/>
    <col min="7943" max="7943" width="16.7109375" style="467" customWidth="1"/>
    <col min="7944" max="8192" width="9.140625" style="467"/>
    <col min="8193" max="8193" width="13.7109375" style="467" customWidth="1"/>
    <col min="8194" max="8194" width="66.7109375" style="467" customWidth="1"/>
    <col min="8195" max="8195" width="21.42578125" style="467" customWidth="1"/>
    <col min="8196" max="8196" width="19.140625" style="467" customWidth="1"/>
    <col min="8197" max="8197" width="17.28515625" style="467" customWidth="1"/>
    <col min="8198" max="8198" width="14.28515625" style="467" customWidth="1"/>
    <col min="8199" max="8199" width="16.7109375" style="467" customWidth="1"/>
    <col min="8200" max="8448" width="9.140625" style="467"/>
    <col min="8449" max="8449" width="13.7109375" style="467" customWidth="1"/>
    <col min="8450" max="8450" width="66.7109375" style="467" customWidth="1"/>
    <col min="8451" max="8451" width="21.42578125" style="467" customWidth="1"/>
    <col min="8452" max="8452" width="19.140625" style="467" customWidth="1"/>
    <col min="8453" max="8453" width="17.28515625" style="467" customWidth="1"/>
    <col min="8454" max="8454" width="14.28515625" style="467" customWidth="1"/>
    <col min="8455" max="8455" width="16.7109375" style="467" customWidth="1"/>
    <col min="8456" max="8704" width="9.140625" style="467"/>
    <col min="8705" max="8705" width="13.7109375" style="467" customWidth="1"/>
    <col min="8706" max="8706" width="66.7109375" style="467" customWidth="1"/>
    <col min="8707" max="8707" width="21.42578125" style="467" customWidth="1"/>
    <col min="8708" max="8708" width="19.140625" style="467" customWidth="1"/>
    <col min="8709" max="8709" width="17.28515625" style="467" customWidth="1"/>
    <col min="8710" max="8710" width="14.28515625" style="467" customWidth="1"/>
    <col min="8711" max="8711" width="16.7109375" style="467" customWidth="1"/>
    <col min="8712" max="8960" width="9.140625" style="467"/>
    <col min="8961" max="8961" width="13.7109375" style="467" customWidth="1"/>
    <col min="8962" max="8962" width="66.7109375" style="467" customWidth="1"/>
    <col min="8963" max="8963" width="21.42578125" style="467" customWidth="1"/>
    <col min="8964" max="8964" width="19.140625" style="467" customWidth="1"/>
    <col min="8965" max="8965" width="17.28515625" style="467" customWidth="1"/>
    <col min="8966" max="8966" width="14.28515625" style="467" customWidth="1"/>
    <col min="8967" max="8967" width="16.7109375" style="467" customWidth="1"/>
    <col min="8968" max="9216" width="9.140625" style="467"/>
    <col min="9217" max="9217" width="13.7109375" style="467" customWidth="1"/>
    <col min="9218" max="9218" width="66.7109375" style="467" customWidth="1"/>
    <col min="9219" max="9219" width="21.42578125" style="467" customWidth="1"/>
    <col min="9220" max="9220" width="19.140625" style="467" customWidth="1"/>
    <col min="9221" max="9221" width="17.28515625" style="467" customWidth="1"/>
    <col min="9222" max="9222" width="14.28515625" style="467" customWidth="1"/>
    <col min="9223" max="9223" width="16.7109375" style="467" customWidth="1"/>
    <col min="9224" max="9472" width="9.140625" style="467"/>
    <col min="9473" max="9473" width="13.7109375" style="467" customWidth="1"/>
    <col min="9474" max="9474" width="66.7109375" style="467" customWidth="1"/>
    <col min="9475" max="9475" width="21.42578125" style="467" customWidth="1"/>
    <col min="9476" max="9476" width="19.140625" style="467" customWidth="1"/>
    <col min="9477" max="9477" width="17.28515625" style="467" customWidth="1"/>
    <col min="9478" max="9478" width="14.28515625" style="467" customWidth="1"/>
    <col min="9479" max="9479" width="16.7109375" style="467" customWidth="1"/>
    <col min="9480" max="9728" width="9.140625" style="467"/>
    <col min="9729" max="9729" width="13.7109375" style="467" customWidth="1"/>
    <col min="9730" max="9730" width="66.7109375" style="467" customWidth="1"/>
    <col min="9731" max="9731" width="21.42578125" style="467" customWidth="1"/>
    <col min="9732" max="9732" width="19.140625" style="467" customWidth="1"/>
    <col min="9733" max="9733" width="17.28515625" style="467" customWidth="1"/>
    <col min="9734" max="9734" width="14.28515625" style="467" customWidth="1"/>
    <col min="9735" max="9735" width="16.7109375" style="467" customWidth="1"/>
    <col min="9736" max="9984" width="9.140625" style="467"/>
    <col min="9985" max="9985" width="13.7109375" style="467" customWidth="1"/>
    <col min="9986" max="9986" width="66.7109375" style="467" customWidth="1"/>
    <col min="9987" max="9987" width="21.42578125" style="467" customWidth="1"/>
    <col min="9988" max="9988" width="19.140625" style="467" customWidth="1"/>
    <col min="9989" max="9989" width="17.28515625" style="467" customWidth="1"/>
    <col min="9990" max="9990" width="14.28515625" style="467" customWidth="1"/>
    <col min="9991" max="9991" width="16.7109375" style="467" customWidth="1"/>
    <col min="9992" max="10240" width="9.140625" style="467"/>
    <col min="10241" max="10241" width="13.7109375" style="467" customWidth="1"/>
    <col min="10242" max="10242" width="66.7109375" style="467" customWidth="1"/>
    <col min="10243" max="10243" width="21.42578125" style="467" customWidth="1"/>
    <col min="10244" max="10244" width="19.140625" style="467" customWidth="1"/>
    <col min="10245" max="10245" width="17.28515625" style="467" customWidth="1"/>
    <col min="10246" max="10246" width="14.28515625" style="467" customWidth="1"/>
    <col min="10247" max="10247" width="16.7109375" style="467" customWidth="1"/>
    <col min="10248" max="10496" width="9.140625" style="467"/>
    <col min="10497" max="10497" width="13.7109375" style="467" customWidth="1"/>
    <col min="10498" max="10498" width="66.7109375" style="467" customWidth="1"/>
    <col min="10499" max="10499" width="21.42578125" style="467" customWidth="1"/>
    <col min="10500" max="10500" width="19.140625" style="467" customWidth="1"/>
    <col min="10501" max="10501" width="17.28515625" style="467" customWidth="1"/>
    <col min="10502" max="10502" width="14.28515625" style="467" customWidth="1"/>
    <col min="10503" max="10503" width="16.7109375" style="467" customWidth="1"/>
    <col min="10504" max="10752" width="9.140625" style="467"/>
    <col min="10753" max="10753" width="13.7109375" style="467" customWidth="1"/>
    <col min="10754" max="10754" width="66.7109375" style="467" customWidth="1"/>
    <col min="10755" max="10755" width="21.42578125" style="467" customWidth="1"/>
    <col min="10756" max="10756" width="19.140625" style="467" customWidth="1"/>
    <col min="10757" max="10757" width="17.28515625" style="467" customWidth="1"/>
    <col min="10758" max="10758" width="14.28515625" style="467" customWidth="1"/>
    <col min="10759" max="10759" width="16.7109375" style="467" customWidth="1"/>
    <col min="10760" max="11008" width="9.140625" style="467"/>
    <col min="11009" max="11009" width="13.7109375" style="467" customWidth="1"/>
    <col min="11010" max="11010" width="66.7109375" style="467" customWidth="1"/>
    <col min="11011" max="11011" width="21.42578125" style="467" customWidth="1"/>
    <col min="11012" max="11012" width="19.140625" style="467" customWidth="1"/>
    <col min="11013" max="11013" width="17.28515625" style="467" customWidth="1"/>
    <col min="11014" max="11014" width="14.28515625" style="467" customWidth="1"/>
    <col min="11015" max="11015" width="16.7109375" style="467" customWidth="1"/>
    <col min="11016" max="11264" width="9.140625" style="467"/>
    <col min="11265" max="11265" width="13.7109375" style="467" customWidth="1"/>
    <col min="11266" max="11266" width="66.7109375" style="467" customWidth="1"/>
    <col min="11267" max="11267" width="21.42578125" style="467" customWidth="1"/>
    <col min="11268" max="11268" width="19.140625" style="467" customWidth="1"/>
    <col min="11269" max="11269" width="17.28515625" style="467" customWidth="1"/>
    <col min="11270" max="11270" width="14.28515625" style="467" customWidth="1"/>
    <col min="11271" max="11271" width="16.7109375" style="467" customWidth="1"/>
    <col min="11272" max="11520" width="9.140625" style="467"/>
    <col min="11521" max="11521" width="13.7109375" style="467" customWidth="1"/>
    <col min="11522" max="11522" width="66.7109375" style="467" customWidth="1"/>
    <col min="11523" max="11523" width="21.42578125" style="467" customWidth="1"/>
    <col min="11524" max="11524" width="19.140625" style="467" customWidth="1"/>
    <col min="11525" max="11525" width="17.28515625" style="467" customWidth="1"/>
    <col min="11526" max="11526" width="14.28515625" style="467" customWidth="1"/>
    <col min="11527" max="11527" width="16.7109375" style="467" customWidth="1"/>
    <col min="11528" max="11776" width="9.140625" style="467"/>
    <col min="11777" max="11777" width="13.7109375" style="467" customWidth="1"/>
    <col min="11778" max="11778" width="66.7109375" style="467" customWidth="1"/>
    <col min="11779" max="11779" width="21.42578125" style="467" customWidth="1"/>
    <col min="11780" max="11780" width="19.140625" style="467" customWidth="1"/>
    <col min="11781" max="11781" width="17.28515625" style="467" customWidth="1"/>
    <col min="11782" max="11782" width="14.28515625" style="467" customWidth="1"/>
    <col min="11783" max="11783" width="16.7109375" style="467" customWidth="1"/>
    <col min="11784" max="12032" width="9.140625" style="467"/>
    <col min="12033" max="12033" width="13.7109375" style="467" customWidth="1"/>
    <col min="12034" max="12034" width="66.7109375" style="467" customWidth="1"/>
    <col min="12035" max="12035" width="21.42578125" style="467" customWidth="1"/>
    <col min="12036" max="12036" width="19.140625" style="467" customWidth="1"/>
    <col min="12037" max="12037" width="17.28515625" style="467" customWidth="1"/>
    <col min="12038" max="12038" width="14.28515625" style="467" customWidth="1"/>
    <col min="12039" max="12039" width="16.7109375" style="467" customWidth="1"/>
    <col min="12040" max="12288" width="9.140625" style="467"/>
    <col min="12289" max="12289" width="13.7109375" style="467" customWidth="1"/>
    <col min="12290" max="12290" width="66.7109375" style="467" customWidth="1"/>
    <col min="12291" max="12291" width="21.42578125" style="467" customWidth="1"/>
    <col min="12292" max="12292" width="19.140625" style="467" customWidth="1"/>
    <col min="12293" max="12293" width="17.28515625" style="467" customWidth="1"/>
    <col min="12294" max="12294" width="14.28515625" style="467" customWidth="1"/>
    <col min="12295" max="12295" width="16.7109375" style="467" customWidth="1"/>
    <col min="12296" max="12544" width="9.140625" style="467"/>
    <col min="12545" max="12545" width="13.7109375" style="467" customWidth="1"/>
    <col min="12546" max="12546" width="66.7109375" style="467" customWidth="1"/>
    <col min="12547" max="12547" width="21.42578125" style="467" customWidth="1"/>
    <col min="12548" max="12548" width="19.140625" style="467" customWidth="1"/>
    <col min="12549" max="12549" width="17.28515625" style="467" customWidth="1"/>
    <col min="12550" max="12550" width="14.28515625" style="467" customWidth="1"/>
    <col min="12551" max="12551" width="16.7109375" style="467" customWidth="1"/>
    <col min="12552" max="12800" width="9.140625" style="467"/>
    <col min="12801" max="12801" width="13.7109375" style="467" customWidth="1"/>
    <col min="12802" max="12802" width="66.7109375" style="467" customWidth="1"/>
    <col min="12803" max="12803" width="21.42578125" style="467" customWidth="1"/>
    <col min="12804" max="12804" width="19.140625" style="467" customWidth="1"/>
    <col min="12805" max="12805" width="17.28515625" style="467" customWidth="1"/>
    <col min="12806" max="12806" width="14.28515625" style="467" customWidth="1"/>
    <col min="12807" max="12807" width="16.7109375" style="467" customWidth="1"/>
    <col min="12808" max="13056" width="9.140625" style="467"/>
    <col min="13057" max="13057" width="13.7109375" style="467" customWidth="1"/>
    <col min="13058" max="13058" width="66.7109375" style="467" customWidth="1"/>
    <col min="13059" max="13059" width="21.42578125" style="467" customWidth="1"/>
    <col min="13060" max="13060" width="19.140625" style="467" customWidth="1"/>
    <col min="13061" max="13061" width="17.28515625" style="467" customWidth="1"/>
    <col min="13062" max="13062" width="14.28515625" style="467" customWidth="1"/>
    <col min="13063" max="13063" width="16.7109375" style="467" customWidth="1"/>
    <col min="13064" max="13312" width="9.140625" style="467"/>
    <col min="13313" max="13313" width="13.7109375" style="467" customWidth="1"/>
    <col min="13314" max="13314" width="66.7109375" style="467" customWidth="1"/>
    <col min="13315" max="13315" width="21.42578125" style="467" customWidth="1"/>
    <col min="13316" max="13316" width="19.140625" style="467" customWidth="1"/>
    <col min="13317" max="13317" width="17.28515625" style="467" customWidth="1"/>
    <col min="13318" max="13318" width="14.28515625" style="467" customWidth="1"/>
    <col min="13319" max="13319" width="16.7109375" style="467" customWidth="1"/>
    <col min="13320" max="13568" width="9.140625" style="467"/>
    <col min="13569" max="13569" width="13.7109375" style="467" customWidth="1"/>
    <col min="13570" max="13570" width="66.7109375" style="467" customWidth="1"/>
    <col min="13571" max="13571" width="21.42578125" style="467" customWidth="1"/>
    <col min="13572" max="13572" width="19.140625" style="467" customWidth="1"/>
    <col min="13573" max="13573" width="17.28515625" style="467" customWidth="1"/>
    <col min="13574" max="13574" width="14.28515625" style="467" customWidth="1"/>
    <col min="13575" max="13575" width="16.7109375" style="467" customWidth="1"/>
    <col min="13576" max="13824" width="9.140625" style="467"/>
    <col min="13825" max="13825" width="13.7109375" style="467" customWidth="1"/>
    <col min="13826" max="13826" width="66.7109375" style="467" customWidth="1"/>
    <col min="13827" max="13827" width="21.42578125" style="467" customWidth="1"/>
    <col min="13828" max="13828" width="19.140625" style="467" customWidth="1"/>
    <col min="13829" max="13829" width="17.28515625" style="467" customWidth="1"/>
    <col min="13830" max="13830" width="14.28515625" style="467" customWidth="1"/>
    <col min="13831" max="13831" width="16.7109375" style="467" customWidth="1"/>
    <col min="13832" max="14080" width="9.140625" style="467"/>
    <col min="14081" max="14081" width="13.7109375" style="467" customWidth="1"/>
    <col min="14082" max="14082" width="66.7109375" style="467" customWidth="1"/>
    <col min="14083" max="14083" width="21.42578125" style="467" customWidth="1"/>
    <col min="14084" max="14084" width="19.140625" style="467" customWidth="1"/>
    <col min="14085" max="14085" width="17.28515625" style="467" customWidth="1"/>
    <col min="14086" max="14086" width="14.28515625" style="467" customWidth="1"/>
    <col min="14087" max="14087" width="16.7109375" style="467" customWidth="1"/>
    <col min="14088" max="14336" width="9.140625" style="467"/>
    <col min="14337" max="14337" width="13.7109375" style="467" customWidth="1"/>
    <col min="14338" max="14338" width="66.7109375" style="467" customWidth="1"/>
    <col min="14339" max="14339" width="21.42578125" style="467" customWidth="1"/>
    <col min="14340" max="14340" width="19.140625" style="467" customWidth="1"/>
    <col min="14341" max="14341" width="17.28515625" style="467" customWidth="1"/>
    <col min="14342" max="14342" width="14.28515625" style="467" customWidth="1"/>
    <col min="14343" max="14343" width="16.7109375" style="467" customWidth="1"/>
    <col min="14344" max="14592" width="9.140625" style="467"/>
    <col min="14593" max="14593" width="13.7109375" style="467" customWidth="1"/>
    <col min="14594" max="14594" width="66.7109375" style="467" customWidth="1"/>
    <col min="14595" max="14595" width="21.42578125" style="467" customWidth="1"/>
    <col min="14596" max="14596" width="19.140625" style="467" customWidth="1"/>
    <col min="14597" max="14597" width="17.28515625" style="467" customWidth="1"/>
    <col min="14598" max="14598" width="14.28515625" style="467" customWidth="1"/>
    <col min="14599" max="14599" width="16.7109375" style="467" customWidth="1"/>
    <col min="14600" max="14848" width="9.140625" style="467"/>
    <col min="14849" max="14849" width="13.7109375" style="467" customWidth="1"/>
    <col min="14850" max="14850" width="66.7109375" style="467" customWidth="1"/>
    <col min="14851" max="14851" width="21.42578125" style="467" customWidth="1"/>
    <col min="14852" max="14852" width="19.140625" style="467" customWidth="1"/>
    <col min="14853" max="14853" width="17.28515625" style="467" customWidth="1"/>
    <col min="14854" max="14854" width="14.28515625" style="467" customWidth="1"/>
    <col min="14855" max="14855" width="16.7109375" style="467" customWidth="1"/>
    <col min="14856" max="15104" width="9.140625" style="467"/>
    <col min="15105" max="15105" width="13.7109375" style="467" customWidth="1"/>
    <col min="15106" max="15106" width="66.7109375" style="467" customWidth="1"/>
    <col min="15107" max="15107" width="21.42578125" style="467" customWidth="1"/>
    <col min="15108" max="15108" width="19.140625" style="467" customWidth="1"/>
    <col min="15109" max="15109" width="17.28515625" style="467" customWidth="1"/>
    <col min="15110" max="15110" width="14.28515625" style="467" customWidth="1"/>
    <col min="15111" max="15111" width="16.7109375" style="467" customWidth="1"/>
    <col min="15112" max="15360" width="9.140625" style="467"/>
    <col min="15361" max="15361" width="13.7109375" style="467" customWidth="1"/>
    <col min="15362" max="15362" width="66.7109375" style="467" customWidth="1"/>
    <col min="15363" max="15363" width="21.42578125" style="467" customWidth="1"/>
    <col min="15364" max="15364" width="19.140625" style="467" customWidth="1"/>
    <col min="15365" max="15365" width="17.28515625" style="467" customWidth="1"/>
    <col min="15366" max="15366" width="14.28515625" style="467" customWidth="1"/>
    <col min="15367" max="15367" width="16.7109375" style="467" customWidth="1"/>
    <col min="15368" max="15616" width="9.140625" style="467"/>
    <col min="15617" max="15617" width="13.7109375" style="467" customWidth="1"/>
    <col min="15618" max="15618" width="66.7109375" style="467" customWidth="1"/>
    <col min="15619" max="15619" width="21.42578125" style="467" customWidth="1"/>
    <col min="15620" max="15620" width="19.140625" style="467" customWidth="1"/>
    <col min="15621" max="15621" width="17.28515625" style="467" customWidth="1"/>
    <col min="15622" max="15622" width="14.28515625" style="467" customWidth="1"/>
    <col min="15623" max="15623" width="16.7109375" style="467" customWidth="1"/>
    <col min="15624" max="15872" width="9.140625" style="467"/>
    <col min="15873" max="15873" width="13.7109375" style="467" customWidth="1"/>
    <col min="15874" max="15874" width="66.7109375" style="467" customWidth="1"/>
    <col min="15875" max="15875" width="21.42578125" style="467" customWidth="1"/>
    <col min="15876" max="15876" width="19.140625" style="467" customWidth="1"/>
    <col min="15877" max="15877" width="17.28515625" style="467" customWidth="1"/>
    <col min="15878" max="15878" width="14.28515625" style="467" customWidth="1"/>
    <col min="15879" max="15879" width="16.7109375" style="467" customWidth="1"/>
    <col min="15880" max="16128" width="9.140625" style="467"/>
    <col min="16129" max="16129" width="13.7109375" style="467" customWidth="1"/>
    <col min="16130" max="16130" width="66.7109375" style="467" customWidth="1"/>
    <col min="16131" max="16131" width="21.42578125" style="467" customWidth="1"/>
    <col min="16132" max="16132" width="19.140625" style="467" customWidth="1"/>
    <col min="16133" max="16133" width="17.28515625" style="467" customWidth="1"/>
    <col min="16134" max="16134" width="14.28515625" style="467" customWidth="1"/>
    <col min="16135" max="16135" width="16.7109375" style="467" customWidth="1"/>
    <col min="16136" max="16384" width="9.140625" style="467"/>
  </cols>
  <sheetData>
    <row r="1" spans="1:7" s="361" customFormat="1" ht="15.75" x14ac:dyDescent="0.25">
      <c r="A1" s="356" t="s">
        <v>6</v>
      </c>
      <c r="B1" s="357" t="s">
        <v>354</v>
      </c>
      <c r="C1" s="358"/>
      <c r="D1" s="359">
        <f ca="1">D1:E41</f>
        <v>0</v>
      </c>
      <c r="E1" s="360"/>
      <c r="F1" s="360"/>
    </row>
    <row r="2" spans="1:7" s="364" customFormat="1" ht="34.5" customHeight="1" x14ac:dyDescent="0.25">
      <c r="A2" s="362" t="s">
        <v>355</v>
      </c>
      <c r="B2" s="363" t="s">
        <v>356</v>
      </c>
      <c r="D2" s="365"/>
      <c r="E2" s="365"/>
      <c r="F2" s="365"/>
    </row>
    <row r="3" spans="1:7" s="361" customFormat="1" ht="16.5" thickBot="1" x14ac:dyDescent="0.3">
      <c r="A3" s="366"/>
      <c r="B3" s="367"/>
      <c r="D3" s="360"/>
      <c r="F3" s="368"/>
      <c r="G3" s="369" t="s">
        <v>2</v>
      </c>
    </row>
    <row r="4" spans="1:7" s="468" customFormat="1" ht="53.25" customHeight="1" thickBot="1" x14ac:dyDescent="0.3">
      <c r="A4" s="370" t="s">
        <v>357</v>
      </c>
      <c r="B4" s="371" t="s">
        <v>339</v>
      </c>
      <c r="C4" s="371" t="s">
        <v>7</v>
      </c>
      <c r="D4" s="372" t="s">
        <v>8</v>
      </c>
      <c r="E4" s="372" t="s">
        <v>9</v>
      </c>
      <c r="F4" s="372" t="s">
        <v>358</v>
      </c>
      <c r="G4" s="372" t="s">
        <v>9</v>
      </c>
    </row>
    <row r="5" spans="1:7" s="364" customFormat="1" ht="16.5" thickBot="1" x14ac:dyDescent="0.3">
      <c r="A5" s="370">
        <v>1</v>
      </c>
      <c r="B5" s="374">
        <v>2</v>
      </c>
      <c r="C5" s="374">
        <v>3</v>
      </c>
      <c r="D5" s="375">
        <v>4</v>
      </c>
      <c r="E5" s="375">
        <v>5</v>
      </c>
      <c r="F5" s="375">
        <v>6</v>
      </c>
      <c r="G5" s="375">
        <v>7</v>
      </c>
    </row>
    <row r="6" spans="1:7" s="364" customFormat="1" ht="16.5" thickBot="1" x14ac:dyDescent="0.3">
      <c r="A6" s="376"/>
      <c r="B6" s="377" t="s">
        <v>359</v>
      </c>
      <c r="C6" s="378"/>
      <c r="D6" s="375"/>
      <c r="E6" s="375"/>
      <c r="F6" s="375"/>
      <c r="G6" s="375"/>
    </row>
    <row r="7" spans="1:7" s="364" customFormat="1" ht="16.5" thickBot="1" x14ac:dyDescent="0.3">
      <c r="A7" s="296" t="s">
        <v>22</v>
      </c>
      <c r="B7" s="379" t="s">
        <v>114</v>
      </c>
      <c r="C7" s="380"/>
      <c r="D7" s="375"/>
      <c r="E7" s="375"/>
      <c r="F7" s="375"/>
      <c r="G7" s="375"/>
    </row>
    <row r="8" spans="1:7" s="384" customFormat="1" ht="15.75" x14ac:dyDescent="0.25">
      <c r="A8" s="303" t="s">
        <v>115</v>
      </c>
      <c r="B8" s="381" t="s">
        <v>116</v>
      </c>
      <c r="C8" s="382"/>
      <c r="D8" s="383"/>
      <c r="E8" s="383"/>
      <c r="F8" s="383"/>
      <c r="G8" s="383"/>
    </row>
    <row r="9" spans="1:7" s="388" customFormat="1" ht="15.75" x14ac:dyDescent="0.25">
      <c r="A9" s="307" t="s">
        <v>117</v>
      </c>
      <c r="B9" s="385" t="s">
        <v>118</v>
      </c>
      <c r="C9" s="386"/>
      <c r="D9" s="387"/>
      <c r="E9" s="387"/>
      <c r="F9" s="387"/>
      <c r="G9" s="387"/>
    </row>
    <row r="10" spans="1:7" s="388" customFormat="1" ht="16.5" customHeight="1" x14ac:dyDescent="0.25">
      <c r="A10" s="307" t="s">
        <v>119</v>
      </c>
      <c r="B10" s="385" t="s">
        <v>120</v>
      </c>
      <c r="C10" s="386"/>
      <c r="D10" s="387"/>
      <c r="E10" s="387"/>
      <c r="F10" s="387"/>
      <c r="G10" s="387"/>
    </row>
    <row r="11" spans="1:7" s="388" customFormat="1" ht="15.75" x14ac:dyDescent="0.25">
      <c r="A11" s="307" t="s">
        <v>121</v>
      </c>
      <c r="B11" s="385" t="s">
        <v>122</v>
      </c>
      <c r="C11" s="386"/>
      <c r="D11" s="387"/>
      <c r="E11" s="387"/>
      <c r="F11" s="387"/>
      <c r="G11" s="387"/>
    </row>
    <row r="12" spans="1:7" s="388" customFormat="1" ht="15.75" x14ac:dyDescent="0.25">
      <c r="A12" s="307" t="s">
        <v>123</v>
      </c>
      <c r="B12" s="385" t="s">
        <v>124</v>
      </c>
      <c r="C12" s="389"/>
      <c r="D12" s="387"/>
      <c r="E12" s="387"/>
      <c r="F12" s="387"/>
      <c r="G12" s="387"/>
    </row>
    <row r="13" spans="1:7" s="384" customFormat="1" ht="16.5" thickBot="1" x14ac:dyDescent="0.3">
      <c r="A13" s="309" t="s">
        <v>125</v>
      </c>
      <c r="B13" s="390" t="s">
        <v>126</v>
      </c>
      <c r="C13" s="391"/>
      <c r="D13" s="392"/>
      <c r="E13" s="392"/>
      <c r="F13" s="392"/>
      <c r="G13" s="392"/>
    </row>
    <row r="14" spans="1:7" s="384" customFormat="1" ht="16.5" customHeight="1" thickBot="1" x14ac:dyDescent="0.3">
      <c r="A14" s="296" t="s">
        <v>25</v>
      </c>
      <c r="B14" s="311" t="s">
        <v>360</v>
      </c>
      <c r="C14" s="380"/>
      <c r="D14" s="393">
        <f>E14-C14</f>
        <v>1683959</v>
      </c>
      <c r="E14" s="393">
        <f>E15+E16+E17+E18+E19</f>
        <v>1683959</v>
      </c>
      <c r="F14" s="393">
        <f>G14-E14</f>
        <v>0</v>
      </c>
      <c r="G14" s="393">
        <f>G15+G16+G17+G18+G19</f>
        <v>1683959</v>
      </c>
    </row>
    <row r="15" spans="1:7" s="384" customFormat="1" ht="15.75" x14ac:dyDescent="0.25">
      <c r="A15" s="303" t="s">
        <v>128</v>
      </c>
      <c r="B15" s="381" t="s">
        <v>129</v>
      </c>
      <c r="C15" s="382"/>
      <c r="D15" s="383"/>
      <c r="E15" s="383"/>
      <c r="F15" s="383"/>
      <c r="G15" s="383"/>
    </row>
    <row r="16" spans="1:7" s="384" customFormat="1" ht="15.75" x14ac:dyDescent="0.25">
      <c r="A16" s="307" t="s">
        <v>130</v>
      </c>
      <c r="B16" s="385" t="s">
        <v>131</v>
      </c>
      <c r="C16" s="386"/>
      <c r="D16" s="394"/>
      <c r="E16" s="394"/>
      <c r="F16" s="394"/>
      <c r="G16" s="394"/>
    </row>
    <row r="17" spans="1:7" s="384" customFormat="1" ht="15.75" x14ac:dyDescent="0.25">
      <c r="A17" s="307" t="s">
        <v>132</v>
      </c>
      <c r="B17" s="385" t="s">
        <v>133</v>
      </c>
      <c r="C17" s="386"/>
      <c r="D17" s="394"/>
      <c r="E17" s="394"/>
      <c r="F17" s="394"/>
      <c r="G17" s="394"/>
    </row>
    <row r="18" spans="1:7" s="384" customFormat="1" ht="18" customHeight="1" x14ac:dyDescent="0.25">
      <c r="A18" s="307" t="s">
        <v>134</v>
      </c>
      <c r="B18" s="385" t="s">
        <v>135</v>
      </c>
      <c r="C18" s="386"/>
      <c r="D18" s="394"/>
      <c r="E18" s="394"/>
      <c r="F18" s="394"/>
      <c r="G18" s="394"/>
    </row>
    <row r="19" spans="1:7" s="384" customFormat="1" ht="15.75" x14ac:dyDescent="0.25">
      <c r="A19" s="307" t="s">
        <v>136</v>
      </c>
      <c r="B19" s="385" t="s">
        <v>137</v>
      </c>
      <c r="C19" s="386"/>
      <c r="D19" s="395">
        <f>E19-C19</f>
        <v>1683959</v>
      </c>
      <c r="E19" s="395">
        <v>1683959</v>
      </c>
      <c r="F19" s="395">
        <f>G19-E19</f>
        <v>0</v>
      </c>
      <c r="G19" s="395">
        <v>1683959</v>
      </c>
    </row>
    <row r="20" spans="1:7" s="388" customFormat="1" ht="16.5" thickBot="1" x14ac:dyDescent="0.3">
      <c r="A20" s="309" t="s">
        <v>138</v>
      </c>
      <c r="B20" s="390" t="s">
        <v>139</v>
      </c>
      <c r="C20" s="396"/>
      <c r="D20" s="397"/>
      <c r="E20" s="397"/>
      <c r="F20" s="397"/>
      <c r="G20" s="397"/>
    </row>
    <row r="21" spans="1:7" s="388" customFormat="1" ht="16.5" customHeight="1" thickBot="1" x14ac:dyDescent="0.3">
      <c r="A21" s="296" t="s">
        <v>11</v>
      </c>
      <c r="B21" s="379" t="s">
        <v>361</v>
      </c>
      <c r="C21" s="380">
        <f>SUM(C22:C26)</f>
        <v>0</v>
      </c>
      <c r="D21" s="398"/>
      <c r="E21" s="398"/>
      <c r="F21" s="398"/>
      <c r="G21" s="398"/>
    </row>
    <row r="22" spans="1:7" s="388" customFormat="1" ht="15.75" x14ac:dyDescent="0.25">
      <c r="A22" s="303" t="s">
        <v>141</v>
      </c>
      <c r="B22" s="381" t="s">
        <v>142</v>
      </c>
      <c r="C22" s="382"/>
      <c r="D22" s="399"/>
      <c r="E22" s="399"/>
      <c r="F22" s="399"/>
      <c r="G22" s="399"/>
    </row>
    <row r="23" spans="1:7" s="384" customFormat="1" ht="15.75" x14ac:dyDescent="0.25">
      <c r="A23" s="307" t="s">
        <v>143</v>
      </c>
      <c r="B23" s="385" t="s">
        <v>144</v>
      </c>
      <c r="C23" s="386"/>
      <c r="D23" s="394"/>
      <c r="E23" s="394"/>
      <c r="F23" s="394"/>
      <c r="G23" s="394"/>
    </row>
    <row r="24" spans="1:7" s="388" customFormat="1" ht="16.5" customHeight="1" x14ac:dyDescent="0.25">
      <c r="A24" s="307" t="s">
        <v>145</v>
      </c>
      <c r="B24" s="385" t="s">
        <v>362</v>
      </c>
      <c r="C24" s="386"/>
      <c r="D24" s="387"/>
      <c r="E24" s="387"/>
      <c r="F24" s="387"/>
      <c r="G24" s="387"/>
    </row>
    <row r="25" spans="1:7" s="388" customFormat="1" ht="16.5" customHeight="1" x14ac:dyDescent="0.25">
      <c r="A25" s="307" t="s">
        <v>147</v>
      </c>
      <c r="B25" s="385" t="s">
        <v>363</v>
      </c>
      <c r="C25" s="386"/>
      <c r="D25" s="387"/>
      <c r="E25" s="387"/>
      <c r="F25" s="387"/>
      <c r="G25" s="387"/>
    </row>
    <row r="26" spans="1:7" s="388" customFormat="1" ht="15.75" x14ac:dyDescent="0.25">
      <c r="A26" s="307" t="s">
        <v>149</v>
      </c>
      <c r="B26" s="385" t="s">
        <v>150</v>
      </c>
      <c r="C26" s="386"/>
      <c r="D26" s="387"/>
      <c r="E26" s="387"/>
      <c r="F26" s="387"/>
      <c r="G26" s="387"/>
    </row>
    <row r="27" spans="1:7" s="388" customFormat="1" ht="16.5" thickBot="1" x14ac:dyDescent="0.3">
      <c r="A27" s="309" t="s">
        <v>151</v>
      </c>
      <c r="B27" s="390" t="s">
        <v>152</v>
      </c>
      <c r="C27" s="396"/>
      <c r="D27" s="397"/>
      <c r="E27" s="397"/>
      <c r="F27" s="397"/>
      <c r="G27" s="397"/>
    </row>
    <row r="28" spans="1:7" s="388" customFormat="1" ht="16.5" thickBot="1" x14ac:dyDescent="0.3">
      <c r="A28" s="296" t="s">
        <v>153</v>
      </c>
      <c r="B28" s="379" t="s">
        <v>154</v>
      </c>
      <c r="C28" s="400"/>
      <c r="D28" s="398"/>
      <c r="E28" s="398"/>
      <c r="F28" s="398"/>
      <c r="G28" s="398"/>
    </row>
    <row r="29" spans="1:7" s="388" customFormat="1" ht="15.75" x14ac:dyDescent="0.25">
      <c r="A29" s="303" t="s">
        <v>155</v>
      </c>
      <c r="B29" s="381" t="s">
        <v>156</v>
      </c>
      <c r="C29" s="401"/>
      <c r="D29" s="399"/>
      <c r="E29" s="399"/>
      <c r="F29" s="399"/>
      <c r="G29" s="399"/>
    </row>
    <row r="30" spans="1:7" s="388" customFormat="1" ht="15.75" x14ac:dyDescent="0.25">
      <c r="A30" s="307" t="s">
        <v>157</v>
      </c>
      <c r="B30" s="385" t="s">
        <v>158</v>
      </c>
      <c r="C30" s="386"/>
      <c r="D30" s="387"/>
      <c r="E30" s="387"/>
      <c r="F30" s="387"/>
      <c r="G30" s="387"/>
    </row>
    <row r="31" spans="1:7" s="388" customFormat="1" ht="15.75" x14ac:dyDescent="0.25">
      <c r="A31" s="307" t="s">
        <v>159</v>
      </c>
      <c r="B31" s="385" t="s">
        <v>160</v>
      </c>
      <c r="C31" s="386"/>
      <c r="D31" s="387"/>
      <c r="E31" s="387"/>
      <c r="F31" s="387"/>
      <c r="G31" s="387"/>
    </row>
    <row r="32" spans="1:7" s="388" customFormat="1" ht="15.75" x14ac:dyDescent="0.25">
      <c r="A32" s="307" t="s">
        <v>161</v>
      </c>
      <c r="B32" s="385" t="s">
        <v>162</v>
      </c>
      <c r="C32" s="386"/>
      <c r="D32" s="387"/>
      <c r="E32" s="387"/>
      <c r="F32" s="387"/>
      <c r="G32" s="387"/>
    </row>
    <row r="33" spans="1:7" s="388" customFormat="1" ht="15.75" x14ac:dyDescent="0.25">
      <c r="A33" s="307" t="s">
        <v>163</v>
      </c>
      <c r="B33" s="385" t="s">
        <v>164</v>
      </c>
      <c r="C33" s="386"/>
      <c r="D33" s="387"/>
      <c r="E33" s="387"/>
      <c r="F33" s="387"/>
      <c r="G33" s="387"/>
    </row>
    <row r="34" spans="1:7" s="388" customFormat="1" ht="16.5" thickBot="1" x14ac:dyDescent="0.3">
      <c r="A34" s="309" t="s">
        <v>165</v>
      </c>
      <c r="B34" s="390" t="s">
        <v>166</v>
      </c>
      <c r="C34" s="396"/>
      <c r="D34" s="397"/>
      <c r="E34" s="397"/>
      <c r="F34" s="397"/>
      <c r="G34" s="397"/>
    </row>
    <row r="35" spans="1:7" s="388" customFormat="1" ht="16.5" thickBot="1" x14ac:dyDescent="0.3">
      <c r="A35" s="296" t="s">
        <v>13</v>
      </c>
      <c r="B35" s="379" t="s">
        <v>167</v>
      </c>
      <c r="C35" s="380"/>
      <c r="D35" s="402">
        <f>E35-C35</f>
        <v>3059</v>
      </c>
      <c r="E35" s="393">
        <f>SUM(E45+E43)</f>
        <v>3059</v>
      </c>
      <c r="F35" s="402">
        <f>G35-E35</f>
        <v>0</v>
      </c>
      <c r="G35" s="393">
        <f>SUM(G45+G43)</f>
        <v>3059</v>
      </c>
    </row>
    <row r="36" spans="1:7" s="388" customFormat="1" ht="15.75" x14ac:dyDescent="0.25">
      <c r="A36" s="303" t="s">
        <v>168</v>
      </c>
      <c r="B36" s="381" t="s">
        <v>169</v>
      </c>
      <c r="C36" s="382"/>
      <c r="D36" s="399"/>
      <c r="E36" s="399"/>
      <c r="F36" s="399"/>
      <c r="G36" s="399"/>
    </row>
    <row r="37" spans="1:7" s="388" customFormat="1" ht="15.75" x14ac:dyDescent="0.25">
      <c r="A37" s="307" t="s">
        <v>170</v>
      </c>
      <c r="B37" s="385" t="s">
        <v>171</v>
      </c>
      <c r="C37" s="386"/>
      <c r="D37" s="387"/>
      <c r="E37" s="387"/>
      <c r="F37" s="387"/>
      <c r="G37" s="387"/>
    </row>
    <row r="38" spans="1:7" s="388" customFormat="1" ht="15.75" x14ac:dyDescent="0.25">
      <c r="A38" s="307" t="s">
        <v>172</v>
      </c>
      <c r="B38" s="385" t="s">
        <v>173</v>
      </c>
      <c r="C38" s="386"/>
      <c r="D38" s="387"/>
      <c r="E38" s="387"/>
      <c r="F38" s="387"/>
      <c r="G38" s="387"/>
    </row>
    <row r="39" spans="1:7" s="388" customFormat="1" ht="15.75" x14ac:dyDescent="0.25">
      <c r="A39" s="307" t="s">
        <v>174</v>
      </c>
      <c r="B39" s="385" t="s">
        <v>175</v>
      </c>
      <c r="C39" s="386"/>
      <c r="D39" s="387"/>
      <c r="E39" s="387"/>
      <c r="F39" s="387"/>
      <c r="G39" s="387"/>
    </row>
    <row r="40" spans="1:7" s="388" customFormat="1" ht="15.75" x14ac:dyDescent="0.25">
      <c r="A40" s="307" t="s">
        <v>176</v>
      </c>
      <c r="B40" s="385" t="s">
        <v>177</v>
      </c>
      <c r="C40" s="386"/>
      <c r="D40" s="387"/>
      <c r="E40" s="387"/>
      <c r="F40" s="387"/>
      <c r="G40" s="387"/>
    </row>
    <row r="41" spans="1:7" s="388" customFormat="1" ht="15.75" x14ac:dyDescent="0.25">
      <c r="A41" s="307" t="s">
        <v>178</v>
      </c>
      <c r="B41" s="385" t="s">
        <v>179</v>
      </c>
      <c r="C41" s="386"/>
      <c r="D41" s="387"/>
      <c r="E41" s="387"/>
      <c r="F41" s="387"/>
      <c r="G41" s="387"/>
    </row>
    <row r="42" spans="1:7" s="388" customFormat="1" ht="15.75" x14ac:dyDescent="0.25">
      <c r="A42" s="307" t="s">
        <v>180</v>
      </c>
      <c r="B42" s="385" t="s">
        <v>181</v>
      </c>
      <c r="C42" s="386"/>
      <c r="D42" s="387"/>
      <c r="E42" s="387"/>
      <c r="F42" s="387"/>
      <c r="G42" s="387"/>
    </row>
    <row r="43" spans="1:7" s="388" customFormat="1" ht="15.75" x14ac:dyDescent="0.25">
      <c r="A43" s="307" t="s">
        <v>182</v>
      </c>
      <c r="B43" s="385" t="s">
        <v>183</v>
      </c>
      <c r="C43" s="386"/>
      <c r="D43" s="403">
        <f>E43-C43</f>
        <v>35</v>
      </c>
      <c r="E43" s="387">
        <v>35</v>
      </c>
      <c r="F43" s="403">
        <f>G43-E43</f>
        <v>0</v>
      </c>
      <c r="G43" s="387">
        <v>35</v>
      </c>
    </row>
    <row r="44" spans="1:7" s="388" customFormat="1" ht="15.75" x14ac:dyDescent="0.25">
      <c r="A44" s="307" t="s">
        <v>184</v>
      </c>
      <c r="B44" s="385" t="s">
        <v>185</v>
      </c>
      <c r="C44" s="404"/>
      <c r="D44" s="387"/>
      <c r="E44" s="387"/>
      <c r="F44" s="387"/>
      <c r="G44" s="387"/>
    </row>
    <row r="45" spans="1:7" s="388" customFormat="1" ht="16.5" thickBot="1" x14ac:dyDescent="0.3">
      <c r="A45" s="309" t="s">
        <v>186</v>
      </c>
      <c r="B45" s="390" t="s">
        <v>36</v>
      </c>
      <c r="C45" s="405"/>
      <c r="D45" s="406">
        <f>E45-C45</f>
        <v>3024</v>
      </c>
      <c r="E45" s="407">
        <v>3024</v>
      </c>
      <c r="F45" s="406">
        <f>G45-E45</f>
        <v>0</v>
      </c>
      <c r="G45" s="407">
        <v>3024</v>
      </c>
    </row>
    <row r="46" spans="1:7" s="388" customFormat="1" ht="16.5" thickBot="1" x14ac:dyDescent="0.3">
      <c r="A46" s="296" t="s">
        <v>14</v>
      </c>
      <c r="B46" s="379" t="s">
        <v>187</v>
      </c>
      <c r="C46" s="380">
        <f>SUM(C47:C51)+SUM(C47:C51)</f>
        <v>0</v>
      </c>
      <c r="D46" s="398"/>
      <c r="E46" s="398"/>
      <c r="F46" s="398"/>
      <c r="G46" s="398"/>
    </row>
    <row r="47" spans="1:7" s="388" customFormat="1" ht="15.75" x14ac:dyDescent="0.25">
      <c r="A47" s="303" t="s">
        <v>188</v>
      </c>
      <c r="B47" s="381" t="s">
        <v>189</v>
      </c>
      <c r="C47" s="408"/>
      <c r="D47" s="399"/>
      <c r="E47" s="399"/>
      <c r="F47" s="399"/>
      <c r="G47" s="399"/>
    </row>
    <row r="48" spans="1:7" s="388" customFormat="1" ht="15.75" x14ac:dyDescent="0.25">
      <c r="A48" s="307" t="s">
        <v>190</v>
      </c>
      <c r="B48" s="385" t="s">
        <v>191</v>
      </c>
      <c r="C48" s="404"/>
      <c r="D48" s="387"/>
      <c r="E48" s="387"/>
      <c r="F48" s="387"/>
      <c r="G48" s="387"/>
    </row>
    <row r="49" spans="1:7" s="388" customFormat="1" ht="15.75" x14ac:dyDescent="0.25">
      <c r="A49" s="307" t="s">
        <v>192</v>
      </c>
      <c r="B49" s="385" t="s">
        <v>193</v>
      </c>
      <c r="C49" s="404"/>
      <c r="D49" s="387"/>
      <c r="E49" s="387"/>
      <c r="F49" s="387"/>
      <c r="G49" s="387"/>
    </row>
    <row r="50" spans="1:7" s="388" customFormat="1" ht="15.75" x14ac:dyDescent="0.25">
      <c r="A50" s="307" t="s">
        <v>194</v>
      </c>
      <c r="B50" s="385" t="s">
        <v>195</v>
      </c>
      <c r="C50" s="404"/>
      <c r="D50" s="387"/>
      <c r="E50" s="387"/>
      <c r="F50" s="387"/>
      <c r="G50" s="387"/>
    </row>
    <row r="51" spans="1:7" s="409" customFormat="1" ht="16.5" thickBot="1" x14ac:dyDescent="0.3">
      <c r="A51" s="309" t="s">
        <v>196</v>
      </c>
      <c r="B51" s="390" t="s">
        <v>197</v>
      </c>
      <c r="C51" s="405"/>
      <c r="D51" s="397"/>
      <c r="E51" s="397"/>
      <c r="F51" s="397"/>
      <c r="G51" s="397"/>
    </row>
    <row r="52" spans="1:7" s="388" customFormat="1" ht="16.5" thickBot="1" x14ac:dyDescent="0.3">
      <c r="A52" s="296" t="s">
        <v>198</v>
      </c>
      <c r="B52" s="379" t="s">
        <v>199</v>
      </c>
      <c r="C52" s="380">
        <f>SUM(C53:C55)</f>
        <v>0</v>
      </c>
      <c r="D52" s="398"/>
      <c r="E52" s="398"/>
      <c r="F52" s="398"/>
      <c r="G52" s="398"/>
    </row>
    <row r="53" spans="1:7" s="388" customFormat="1" ht="18" customHeight="1" x14ac:dyDescent="0.25">
      <c r="A53" s="307" t="s">
        <v>200</v>
      </c>
      <c r="B53" s="385" t="s">
        <v>201</v>
      </c>
      <c r="C53" s="386"/>
      <c r="D53" s="387"/>
      <c r="E53" s="387"/>
      <c r="F53" s="387"/>
      <c r="G53" s="387"/>
    </row>
    <row r="54" spans="1:7" s="388" customFormat="1" ht="15.75" x14ac:dyDescent="0.25">
      <c r="A54" s="307" t="s">
        <v>202</v>
      </c>
      <c r="B54" s="385" t="s">
        <v>203</v>
      </c>
      <c r="C54" s="386"/>
      <c r="D54" s="387"/>
      <c r="E54" s="387"/>
      <c r="F54" s="387"/>
      <c r="G54" s="387"/>
    </row>
    <row r="55" spans="1:7" s="388" customFormat="1" ht="15.75" x14ac:dyDescent="0.25">
      <c r="A55" s="307" t="s">
        <v>204</v>
      </c>
      <c r="B55" s="385" t="s">
        <v>205</v>
      </c>
      <c r="C55" s="386"/>
      <c r="D55" s="387"/>
      <c r="E55" s="387"/>
      <c r="F55" s="387"/>
      <c r="G55" s="387"/>
    </row>
    <row r="56" spans="1:7" s="388" customFormat="1" ht="16.5" thickBot="1" x14ac:dyDescent="0.3">
      <c r="A56" s="309" t="s">
        <v>206</v>
      </c>
      <c r="B56" s="390" t="s">
        <v>207</v>
      </c>
      <c r="C56" s="396"/>
      <c r="D56" s="397"/>
      <c r="E56" s="397"/>
      <c r="F56" s="397"/>
      <c r="G56" s="397"/>
    </row>
    <row r="57" spans="1:7" s="388" customFormat="1" ht="16.5" thickBot="1" x14ac:dyDescent="0.3">
      <c r="A57" s="296" t="s">
        <v>16</v>
      </c>
      <c r="B57" s="311" t="s">
        <v>208</v>
      </c>
      <c r="C57" s="172">
        <f>SUM(C58:C60)</f>
        <v>264000</v>
      </c>
      <c r="D57" s="398"/>
      <c r="E57" s="393">
        <f>E58+E59+E60</f>
        <v>264000</v>
      </c>
      <c r="F57" s="398"/>
      <c r="G57" s="393">
        <f>G58+G59+G60</f>
        <v>264000</v>
      </c>
    </row>
    <row r="58" spans="1:7" s="388" customFormat="1" ht="15.75" x14ac:dyDescent="0.25">
      <c r="A58" s="303" t="s">
        <v>209</v>
      </c>
      <c r="B58" s="381" t="s">
        <v>210</v>
      </c>
      <c r="C58" s="178"/>
      <c r="D58" s="399"/>
      <c r="E58" s="399"/>
      <c r="F58" s="399"/>
      <c r="G58" s="399"/>
    </row>
    <row r="59" spans="1:7" s="388" customFormat="1" ht="15.75" x14ac:dyDescent="0.25">
      <c r="A59" s="307" t="s">
        <v>211</v>
      </c>
      <c r="B59" s="385" t="s">
        <v>212</v>
      </c>
      <c r="C59" s="178"/>
      <c r="D59" s="387"/>
      <c r="E59" s="387"/>
      <c r="F59" s="387"/>
      <c r="G59" s="387"/>
    </row>
    <row r="60" spans="1:7" s="388" customFormat="1" ht="15.75" x14ac:dyDescent="0.25">
      <c r="A60" s="307" t="s">
        <v>213</v>
      </c>
      <c r="B60" s="385" t="s">
        <v>214</v>
      </c>
      <c r="C60" s="178">
        <v>264000</v>
      </c>
      <c r="D60" s="387"/>
      <c r="E60" s="410">
        <v>264000</v>
      </c>
      <c r="F60" s="387"/>
      <c r="G60" s="410">
        <v>264000</v>
      </c>
    </row>
    <row r="61" spans="1:7" s="388" customFormat="1" ht="16.5" thickBot="1" x14ac:dyDescent="0.3">
      <c r="A61" s="309" t="s">
        <v>215</v>
      </c>
      <c r="B61" s="390" t="s">
        <v>216</v>
      </c>
      <c r="C61" s="178"/>
      <c r="D61" s="397"/>
      <c r="E61" s="387"/>
      <c r="F61" s="397"/>
      <c r="G61" s="387"/>
    </row>
    <row r="62" spans="1:7" s="388" customFormat="1" ht="16.5" thickBot="1" x14ac:dyDescent="0.3">
      <c r="A62" s="296" t="s">
        <v>17</v>
      </c>
      <c r="B62" s="379" t="s">
        <v>345</v>
      </c>
      <c r="C62" s="172">
        <f>SUM(C7,C14,C21,C28,C35,C46,C52,C57)</f>
        <v>264000</v>
      </c>
      <c r="D62" s="398"/>
      <c r="E62" s="171">
        <f>SUM(E7,E14,E21,E28,E35,E46,E52,E57)</f>
        <v>1951018</v>
      </c>
      <c r="F62" s="398"/>
      <c r="G62" s="171">
        <f>SUM(G7,G14,G21,G28,G35,G46,G52,G57)</f>
        <v>1951018</v>
      </c>
    </row>
    <row r="63" spans="1:7" s="388" customFormat="1" ht="16.5" customHeight="1" thickBot="1" x14ac:dyDescent="0.25">
      <c r="A63" s="411" t="s">
        <v>18</v>
      </c>
      <c r="B63" s="311" t="s">
        <v>218</v>
      </c>
      <c r="C63" s="380">
        <f>SUM(C64:C66)</f>
        <v>0</v>
      </c>
      <c r="D63" s="398"/>
      <c r="E63" s="398"/>
      <c r="F63" s="398"/>
      <c r="G63" s="398"/>
    </row>
    <row r="64" spans="1:7" s="388" customFormat="1" ht="15.75" x14ac:dyDescent="0.25">
      <c r="A64" s="303" t="s">
        <v>219</v>
      </c>
      <c r="B64" s="381" t="s">
        <v>220</v>
      </c>
      <c r="C64" s="404"/>
      <c r="D64" s="399"/>
      <c r="E64" s="399"/>
      <c r="F64" s="399"/>
      <c r="G64" s="399"/>
    </row>
    <row r="65" spans="1:7" s="388" customFormat="1" ht="16.5" customHeight="1" x14ac:dyDescent="0.25">
      <c r="A65" s="307" t="s">
        <v>221</v>
      </c>
      <c r="B65" s="385" t="s">
        <v>222</v>
      </c>
      <c r="C65" s="404"/>
      <c r="D65" s="387"/>
      <c r="E65" s="387"/>
      <c r="F65" s="387"/>
      <c r="G65" s="387"/>
    </row>
    <row r="66" spans="1:7" s="388" customFormat="1" ht="16.5" thickBot="1" x14ac:dyDescent="0.3">
      <c r="A66" s="309" t="s">
        <v>223</v>
      </c>
      <c r="B66" s="412" t="s">
        <v>224</v>
      </c>
      <c r="C66" s="405"/>
      <c r="D66" s="397"/>
      <c r="E66" s="397"/>
      <c r="F66" s="397"/>
      <c r="G66" s="397"/>
    </row>
    <row r="67" spans="1:7" s="388" customFormat="1" ht="16.5" thickBot="1" x14ac:dyDescent="0.25">
      <c r="A67" s="411" t="s">
        <v>19</v>
      </c>
      <c r="B67" s="311" t="s">
        <v>225</v>
      </c>
      <c r="C67" s="380">
        <f>SUM(C68:C71)</f>
        <v>0</v>
      </c>
      <c r="D67" s="398"/>
      <c r="E67" s="398"/>
      <c r="F67" s="398"/>
      <c r="G67" s="398"/>
    </row>
    <row r="68" spans="1:7" s="388" customFormat="1" ht="15.75" x14ac:dyDescent="0.25">
      <c r="A68" s="303" t="s">
        <v>226</v>
      </c>
      <c r="B68" s="381" t="s">
        <v>227</v>
      </c>
      <c r="C68" s="408"/>
      <c r="D68" s="399"/>
      <c r="E68" s="399"/>
      <c r="F68" s="399"/>
      <c r="G68" s="399"/>
    </row>
    <row r="69" spans="1:7" s="388" customFormat="1" ht="15.75" x14ac:dyDescent="0.25">
      <c r="A69" s="307" t="s">
        <v>228</v>
      </c>
      <c r="B69" s="385" t="s">
        <v>229</v>
      </c>
      <c r="C69" s="404"/>
      <c r="D69" s="387"/>
      <c r="E69" s="387"/>
      <c r="F69" s="387"/>
      <c r="G69" s="387"/>
    </row>
    <row r="70" spans="1:7" s="388" customFormat="1" ht="15.75" x14ac:dyDescent="0.25">
      <c r="A70" s="307" t="s">
        <v>230</v>
      </c>
      <c r="B70" s="385" t="s">
        <v>231</v>
      </c>
      <c r="C70" s="404"/>
      <c r="D70" s="387"/>
      <c r="E70" s="387"/>
      <c r="F70" s="387"/>
      <c r="G70" s="387"/>
    </row>
    <row r="71" spans="1:7" s="388" customFormat="1" ht="16.5" thickBot="1" x14ac:dyDescent="0.3">
      <c r="A71" s="309" t="s">
        <v>232</v>
      </c>
      <c r="B71" s="390" t="s">
        <v>233</v>
      </c>
      <c r="C71" s="404"/>
      <c r="D71" s="397"/>
      <c r="E71" s="397"/>
      <c r="F71" s="397"/>
      <c r="G71" s="397"/>
    </row>
    <row r="72" spans="1:7" s="388" customFormat="1" ht="16.5" thickBot="1" x14ac:dyDescent="0.25">
      <c r="A72" s="411" t="s">
        <v>20</v>
      </c>
      <c r="B72" s="311" t="s">
        <v>234</v>
      </c>
      <c r="C72" s="172">
        <f>SUM(C73:C74)</f>
        <v>568312</v>
      </c>
      <c r="D72" s="402">
        <f>E72-C72</f>
        <v>-51095</v>
      </c>
      <c r="E72" s="393">
        <f>E73+E74</f>
        <v>517217</v>
      </c>
      <c r="F72" s="402">
        <f>G72-E72</f>
        <v>0</v>
      </c>
      <c r="G72" s="393">
        <f>G73+G74</f>
        <v>517217</v>
      </c>
    </row>
    <row r="73" spans="1:7" s="388" customFormat="1" ht="15.75" x14ac:dyDescent="0.25">
      <c r="A73" s="303" t="s">
        <v>235</v>
      </c>
      <c r="B73" s="381" t="s">
        <v>236</v>
      </c>
      <c r="C73" s="178">
        <v>568312</v>
      </c>
      <c r="D73" s="413">
        <f>E73-C73</f>
        <v>-51095</v>
      </c>
      <c r="E73" s="414">
        <v>517217</v>
      </c>
      <c r="F73" s="413">
        <f>G73-E73</f>
        <v>0</v>
      </c>
      <c r="G73" s="414">
        <v>517217</v>
      </c>
    </row>
    <row r="74" spans="1:7" s="388" customFormat="1" ht="16.5" thickBot="1" x14ac:dyDescent="0.3">
      <c r="A74" s="309" t="s">
        <v>237</v>
      </c>
      <c r="B74" s="390" t="s">
        <v>238</v>
      </c>
      <c r="C74" s="178"/>
      <c r="D74" s="397"/>
      <c r="E74" s="397"/>
      <c r="F74" s="397"/>
      <c r="G74" s="397"/>
    </row>
    <row r="75" spans="1:7" s="384" customFormat="1" ht="16.5" thickBot="1" x14ac:dyDescent="0.25">
      <c r="A75" s="411" t="s">
        <v>21</v>
      </c>
      <c r="B75" s="311" t="s">
        <v>364</v>
      </c>
      <c r="C75" s="172">
        <f>SUM(C76:C79)</f>
        <v>44266764</v>
      </c>
      <c r="D75" s="415"/>
      <c r="E75" s="172">
        <f>SUM(E76:E79)</f>
        <v>44266764</v>
      </c>
      <c r="F75" s="415"/>
      <c r="G75" s="172">
        <f>SUM(G76:G79)</f>
        <v>44630022</v>
      </c>
    </row>
    <row r="76" spans="1:7" s="388" customFormat="1" ht="15.75" x14ac:dyDescent="0.25">
      <c r="A76" s="303" t="s">
        <v>240</v>
      </c>
      <c r="B76" s="381" t="s">
        <v>241</v>
      </c>
      <c r="C76" s="178"/>
      <c r="D76" s="399"/>
      <c r="E76" s="399"/>
      <c r="F76" s="399"/>
      <c r="G76" s="399"/>
    </row>
    <row r="77" spans="1:7" s="388" customFormat="1" ht="15.75" x14ac:dyDescent="0.25">
      <c r="A77" s="307" t="s">
        <v>242</v>
      </c>
      <c r="B77" s="385" t="s">
        <v>243</v>
      </c>
      <c r="C77" s="178"/>
      <c r="D77" s="387"/>
      <c r="E77" s="387"/>
      <c r="F77" s="387"/>
      <c r="G77" s="387"/>
    </row>
    <row r="78" spans="1:7" s="388" customFormat="1" ht="15.75" x14ac:dyDescent="0.25">
      <c r="A78" s="307" t="s">
        <v>347</v>
      </c>
      <c r="B78" s="385" t="s">
        <v>245</v>
      </c>
      <c r="C78" s="178"/>
      <c r="D78" s="387"/>
      <c r="E78" s="387"/>
      <c r="F78" s="387"/>
      <c r="G78" s="387"/>
    </row>
    <row r="79" spans="1:7" s="388" customFormat="1" ht="16.5" thickBot="1" x14ac:dyDescent="0.3">
      <c r="A79" s="318" t="s">
        <v>246</v>
      </c>
      <c r="B79" s="416" t="s">
        <v>47</v>
      </c>
      <c r="C79" s="417">
        <v>44266764</v>
      </c>
      <c r="D79" s="397"/>
      <c r="E79" s="418">
        <v>44266764</v>
      </c>
      <c r="F79" s="397"/>
      <c r="G79" s="418">
        <v>44630022</v>
      </c>
    </row>
    <row r="80" spans="1:7" s="388" customFormat="1" ht="16.5" thickBot="1" x14ac:dyDescent="0.25">
      <c r="A80" s="411" t="s">
        <v>49</v>
      </c>
      <c r="B80" s="311" t="s">
        <v>248</v>
      </c>
      <c r="C80" s="172"/>
      <c r="D80" s="398"/>
      <c r="E80" s="398"/>
      <c r="F80" s="398"/>
      <c r="G80" s="398"/>
    </row>
    <row r="81" spans="1:7" s="388" customFormat="1" ht="15.75" x14ac:dyDescent="0.25">
      <c r="A81" s="419" t="s">
        <v>249</v>
      </c>
      <c r="B81" s="381" t="s">
        <v>250</v>
      </c>
      <c r="C81" s="178"/>
      <c r="D81" s="399"/>
      <c r="E81" s="399"/>
      <c r="F81" s="399"/>
      <c r="G81" s="399"/>
    </row>
    <row r="82" spans="1:7" s="388" customFormat="1" ht="15.75" x14ac:dyDescent="0.25">
      <c r="A82" s="420" t="s">
        <v>251</v>
      </c>
      <c r="B82" s="385" t="s">
        <v>252</v>
      </c>
      <c r="C82" s="178"/>
      <c r="D82" s="387"/>
      <c r="E82" s="387"/>
      <c r="F82" s="387"/>
      <c r="G82" s="387"/>
    </row>
    <row r="83" spans="1:7" s="388" customFormat="1" ht="15.75" x14ac:dyDescent="0.25">
      <c r="A83" s="420" t="s">
        <v>253</v>
      </c>
      <c r="B83" s="385" t="s">
        <v>254</v>
      </c>
      <c r="C83" s="178"/>
      <c r="D83" s="387"/>
      <c r="E83" s="387"/>
      <c r="F83" s="387"/>
      <c r="G83" s="387"/>
    </row>
    <row r="84" spans="1:7" s="384" customFormat="1" ht="16.5" thickBot="1" x14ac:dyDescent="0.3">
      <c r="A84" s="421" t="s">
        <v>255</v>
      </c>
      <c r="B84" s="390" t="s">
        <v>256</v>
      </c>
      <c r="C84" s="178"/>
      <c r="D84" s="392"/>
      <c r="E84" s="392"/>
      <c r="F84" s="392"/>
      <c r="G84" s="392"/>
    </row>
    <row r="85" spans="1:7" s="384" customFormat="1" ht="16.5" customHeight="1" thickBot="1" x14ac:dyDescent="0.25">
      <c r="A85" s="411" t="s">
        <v>52</v>
      </c>
      <c r="B85" s="311" t="s">
        <v>257</v>
      </c>
      <c r="C85" s="422"/>
      <c r="D85" s="415"/>
      <c r="E85" s="415"/>
      <c r="F85" s="415"/>
      <c r="G85" s="415"/>
    </row>
    <row r="86" spans="1:7" s="384" customFormat="1" ht="16.5" customHeight="1" thickBot="1" x14ac:dyDescent="0.25">
      <c r="A86" s="411" t="s">
        <v>55</v>
      </c>
      <c r="B86" s="423" t="s">
        <v>258</v>
      </c>
      <c r="C86" s="172">
        <f>SUM(C63,C67,C72,C75,C80,C85)</f>
        <v>44835076</v>
      </c>
      <c r="D86" s="402">
        <f>E86-C86</f>
        <v>-51095</v>
      </c>
      <c r="E86" s="424">
        <f>SUM(E63,E67,E72,E75,E80,E85)</f>
        <v>44783981</v>
      </c>
      <c r="F86" s="402">
        <f>G86-E86</f>
        <v>363258</v>
      </c>
      <c r="G86" s="424">
        <f>SUM(G63,G67,G72,G75,G80,G85)</f>
        <v>45147239</v>
      </c>
    </row>
    <row r="87" spans="1:7" s="384" customFormat="1" ht="16.5" thickBot="1" x14ac:dyDescent="0.25">
      <c r="A87" s="425" t="s">
        <v>58</v>
      </c>
      <c r="B87" s="426" t="s">
        <v>365</v>
      </c>
      <c r="C87" s="172">
        <f>SUM(C62,C86)</f>
        <v>45099076</v>
      </c>
      <c r="D87" s="402">
        <f>E87-C87</f>
        <v>1635923</v>
      </c>
      <c r="E87" s="402">
        <f>E62+E86</f>
        <v>46734999</v>
      </c>
      <c r="F87" s="402">
        <f>G87-E87</f>
        <v>363258</v>
      </c>
      <c r="G87" s="402">
        <f>G62+G86</f>
        <v>47098257</v>
      </c>
    </row>
    <row r="88" spans="1:7" s="388" customFormat="1" ht="16.5" thickBot="1" x14ac:dyDescent="0.3">
      <c r="A88" s="427"/>
      <c r="B88" s="428"/>
      <c r="C88" s="429"/>
    </row>
    <row r="89" spans="1:7" s="364" customFormat="1" ht="50.25" customHeight="1" thickBot="1" x14ac:dyDescent="0.3">
      <c r="A89" s="370"/>
      <c r="B89" s="374" t="s">
        <v>366</v>
      </c>
      <c r="C89" s="430" t="s">
        <v>367</v>
      </c>
      <c r="D89" s="375" t="s">
        <v>8</v>
      </c>
      <c r="E89" s="375" t="s">
        <v>9</v>
      </c>
      <c r="F89" s="372" t="s">
        <v>358</v>
      </c>
      <c r="G89" s="375" t="s">
        <v>9</v>
      </c>
    </row>
    <row r="90" spans="1:7" s="384" customFormat="1" ht="16.5" thickBot="1" x14ac:dyDescent="0.3">
      <c r="A90" s="298" t="s">
        <v>22</v>
      </c>
      <c r="B90" s="431" t="s">
        <v>368</v>
      </c>
      <c r="C90" s="200">
        <f>SUM(C91:C95)</f>
        <v>44835076</v>
      </c>
      <c r="D90" s="393">
        <f>E90-C90</f>
        <v>1635923</v>
      </c>
      <c r="E90" s="393">
        <f>E91+E92+E93</f>
        <v>46470999</v>
      </c>
      <c r="F90" s="393">
        <f>G90-E90</f>
        <v>363258</v>
      </c>
      <c r="G90" s="393">
        <f>G91+G92+G93</f>
        <v>46834257</v>
      </c>
    </row>
    <row r="91" spans="1:7" s="373" customFormat="1" ht="15.75" x14ac:dyDescent="0.25">
      <c r="A91" s="332" t="s">
        <v>115</v>
      </c>
      <c r="B91" s="432" t="s">
        <v>265</v>
      </c>
      <c r="C91" s="191">
        <v>34443290</v>
      </c>
      <c r="D91" s="433">
        <f>E91-C91</f>
        <v>1182086</v>
      </c>
      <c r="E91" s="433">
        <v>35625376</v>
      </c>
      <c r="F91" s="433">
        <f>G91-E91</f>
        <v>689912</v>
      </c>
      <c r="G91" s="433">
        <v>36315288</v>
      </c>
    </row>
    <row r="92" spans="1:7" s="373" customFormat="1" ht="15.75" x14ac:dyDescent="0.25">
      <c r="A92" s="307" t="s">
        <v>117</v>
      </c>
      <c r="B92" s="434" t="s">
        <v>27</v>
      </c>
      <c r="C92" s="178">
        <v>6729473</v>
      </c>
      <c r="D92" s="395">
        <f>E92-C92</f>
        <v>254549</v>
      </c>
      <c r="E92" s="395">
        <v>6984022</v>
      </c>
      <c r="F92" s="395">
        <f>G92-E92</f>
        <v>124033</v>
      </c>
      <c r="G92" s="395">
        <v>7108055</v>
      </c>
    </row>
    <row r="93" spans="1:7" s="373" customFormat="1" ht="15.75" x14ac:dyDescent="0.25">
      <c r="A93" s="307" t="s">
        <v>119</v>
      </c>
      <c r="B93" s="434" t="s">
        <v>266</v>
      </c>
      <c r="C93" s="180">
        <v>3662313</v>
      </c>
      <c r="D93" s="395">
        <f>E93-C93</f>
        <v>199288</v>
      </c>
      <c r="E93" s="395">
        <v>3861601</v>
      </c>
      <c r="F93" s="395">
        <f>G93-E93</f>
        <v>-450687</v>
      </c>
      <c r="G93" s="395">
        <v>3410914</v>
      </c>
    </row>
    <row r="94" spans="1:7" s="373" customFormat="1" ht="15.75" x14ac:dyDescent="0.25">
      <c r="A94" s="307" t="s">
        <v>121</v>
      </c>
      <c r="B94" s="434" t="s">
        <v>31</v>
      </c>
      <c r="C94" s="180"/>
      <c r="D94" s="435"/>
      <c r="E94" s="435"/>
      <c r="F94" s="435"/>
      <c r="G94" s="435"/>
    </row>
    <row r="95" spans="1:7" s="373" customFormat="1" ht="15.75" x14ac:dyDescent="0.25">
      <c r="A95" s="307" t="s">
        <v>267</v>
      </c>
      <c r="B95" s="436" t="s">
        <v>33</v>
      </c>
      <c r="C95" s="396"/>
      <c r="D95" s="435"/>
      <c r="E95" s="435"/>
      <c r="F95" s="435"/>
      <c r="G95" s="435"/>
    </row>
    <row r="96" spans="1:7" s="373" customFormat="1" ht="15.75" x14ac:dyDescent="0.25">
      <c r="A96" s="307" t="s">
        <v>125</v>
      </c>
      <c r="B96" s="434" t="s">
        <v>369</v>
      </c>
      <c r="C96" s="396"/>
      <c r="D96" s="435"/>
      <c r="E96" s="435"/>
      <c r="F96" s="435"/>
      <c r="G96" s="435"/>
    </row>
    <row r="97" spans="1:7" s="373" customFormat="1" ht="15.75" x14ac:dyDescent="0.25">
      <c r="A97" s="307" t="s">
        <v>269</v>
      </c>
      <c r="B97" s="437" t="s">
        <v>270</v>
      </c>
      <c r="C97" s="396"/>
      <c r="D97" s="435"/>
      <c r="E97" s="435"/>
      <c r="F97" s="435"/>
      <c r="G97" s="435"/>
    </row>
    <row r="98" spans="1:7" s="373" customFormat="1" ht="15.75" x14ac:dyDescent="0.25">
      <c r="A98" s="307" t="s">
        <v>271</v>
      </c>
      <c r="B98" s="438" t="s">
        <v>272</v>
      </c>
      <c r="C98" s="396"/>
      <c r="D98" s="435"/>
      <c r="E98" s="435"/>
      <c r="F98" s="435"/>
      <c r="G98" s="435"/>
    </row>
    <row r="99" spans="1:7" s="373" customFormat="1" ht="15.75" x14ac:dyDescent="0.25">
      <c r="A99" s="307" t="s">
        <v>273</v>
      </c>
      <c r="B99" s="438" t="s">
        <v>274</v>
      </c>
      <c r="C99" s="396"/>
      <c r="D99" s="435"/>
      <c r="E99" s="435"/>
      <c r="F99" s="435"/>
      <c r="G99" s="435"/>
    </row>
    <row r="100" spans="1:7" s="373" customFormat="1" ht="15.75" x14ac:dyDescent="0.25">
      <c r="A100" s="307" t="s">
        <v>275</v>
      </c>
      <c r="B100" s="437" t="s">
        <v>276</v>
      </c>
      <c r="C100" s="396"/>
      <c r="D100" s="435"/>
      <c r="E100" s="435"/>
      <c r="F100" s="435"/>
      <c r="G100" s="435"/>
    </row>
    <row r="101" spans="1:7" s="373" customFormat="1" ht="15.75" x14ac:dyDescent="0.25">
      <c r="A101" s="307" t="s">
        <v>277</v>
      </c>
      <c r="B101" s="437" t="s">
        <v>278</v>
      </c>
      <c r="C101" s="396"/>
      <c r="D101" s="435"/>
      <c r="E101" s="435"/>
      <c r="F101" s="435"/>
      <c r="G101" s="435"/>
    </row>
    <row r="102" spans="1:7" s="373" customFormat="1" ht="15.75" x14ac:dyDescent="0.25">
      <c r="A102" s="307" t="s">
        <v>279</v>
      </c>
      <c r="B102" s="438" t="s">
        <v>280</v>
      </c>
      <c r="C102" s="396"/>
      <c r="D102" s="435"/>
      <c r="E102" s="435"/>
      <c r="F102" s="435"/>
      <c r="G102" s="435"/>
    </row>
    <row r="103" spans="1:7" s="373" customFormat="1" ht="15.75" x14ac:dyDescent="0.25">
      <c r="A103" s="318" t="s">
        <v>281</v>
      </c>
      <c r="B103" s="439" t="s">
        <v>282</v>
      </c>
      <c r="C103" s="396"/>
      <c r="D103" s="435"/>
      <c r="E103" s="435"/>
      <c r="F103" s="435"/>
      <c r="G103" s="435"/>
    </row>
    <row r="104" spans="1:7" s="373" customFormat="1" ht="15.75" x14ac:dyDescent="0.25">
      <c r="A104" s="307" t="s">
        <v>283</v>
      </c>
      <c r="B104" s="439" t="s">
        <v>284</v>
      </c>
      <c r="C104" s="396"/>
      <c r="D104" s="435"/>
      <c r="E104" s="435"/>
      <c r="F104" s="435"/>
      <c r="G104" s="435"/>
    </row>
    <row r="105" spans="1:7" s="373" customFormat="1" ht="16.5" customHeight="1" thickBot="1" x14ac:dyDescent="0.3">
      <c r="A105" s="340" t="s">
        <v>285</v>
      </c>
      <c r="B105" s="440" t="s">
        <v>286</v>
      </c>
      <c r="C105" s="441"/>
      <c r="D105" s="442"/>
      <c r="E105" s="442"/>
      <c r="F105" s="442"/>
      <c r="G105" s="442"/>
    </row>
    <row r="106" spans="1:7" s="373" customFormat="1" ht="16.5" thickBot="1" x14ac:dyDescent="0.3">
      <c r="A106" s="296" t="s">
        <v>25</v>
      </c>
      <c r="B106" s="443" t="s">
        <v>370</v>
      </c>
      <c r="C106" s="172">
        <f>SUM(C107+C109+C111)</f>
        <v>264000</v>
      </c>
      <c r="D106" s="444"/>
      <c r="E106" s="402">
        <f>E107+E109+E111</f>
        <v>264000</v>
      </c>
      <c r="F106" s="444"/>
      <c r="G106" s="402">
        <f>G107+G109+G111</f>
        <v>264000</v>
      </c>
    </row>
    <row r="107" spans="1:7" s="373" customFormat="1" ht="15.75" x14ac:dyDescent="0.25">
      <c r="A107" s="303" t="s">
        <v>128</v>
      </c>
      <c r="B107" s="434" t="s">
        <v>74</v>
      </c>
      <c r="C107" s="191"/>
      <c r="D107" s="445"/>
      <c r="E107" s="445"/>
      <c r="F107" s="445"/>
      <c r="G107" s="445"/>
    </row>
    <row r="108" spans="1:7" s="373" customFormat="1" ht="15.75" x14ac:dyDescent="0.25">
      <c r="A108" s="303" t="s">
        <v>130</v>
      </c>
      <c r="B108" s="446" t="s">
        <v>288</v>
      </c>
      <c r="C108" s="191"/>
      <c r="D108" s="435"/>
      <c r="E108" s="435"/>
      <c r="F108" s="435"/>
      <c r="G108" s="435"/>
    </row>
    <row r="109" spans="1:7" s="373" customFormat="1" ht="15.75" x14ac:dyDescent="0.25">
      <c r="A109" s="303" t="s">
        <v>132</v>
      </c>
      <c r="B109" s="446" t="s">
        <v>78</v>
      </c>
      <c r="C109" s="178"/>
      <c r="D109" s="435"/>
      <c r="E109" s="435"/>
      <c r="F109" s="435"/>
      <c r="G109" s="435"/>
    </row>
    <row r="110" spans="1:7" s="373" customFormat="1" ht="15.75" x14ac:dyDescent="0.25">
      <c r="A110" s="303" t="s">
        <v>134</v>
      </c>
      <c r="B110" s="446" t="s">
        <v>289</v>
      </c>
      <c r="C110" s="178"/>
      <c r="D110" s="435"/>
      <c r="E110" s="435"/>
      <c r="F110" s="435"/>
      <c r="G110" s="435"/>
    </row>
    <row r="111" spans="1:7" s="373" customFormat="1" ht="15.75" x14ac:dyDescent="0.25">
      <c r="A111" s="303" t="s">
        <v>136</v>
      </c>
      <c r="B111" s="310" t="s">
        <v>82</v>
      </c>
      <c r="C111" s="178">
        <v>264000</v>
      </c>
      <c r="D111" s="435"/>
      <c r="E111" s="178">
        <v>264000</v>
      </c>
      <c r="F111" s="435"/>
      <c r="G111" s="178">
        <v>264000</v>
      </c>
    </row>
    <row r="112" spans="1:7" s="373" customFormat="1" ht="15.75" x14ac:dyDescent="0.25">
      <c r="A112" s="303" t="s">
        <v>138</v>
      </c>
      <c r="B112" s="308" t="s">
        <v>371</v>
      </c>
      <c r="C112" s="178"/>
      <c r="D112" s="435"/>
      <c r="E112" s="435"/>
      <c r="F112" s="435"/>
      <c r="G112" s="435"/>
    </row>
    <row r="113" spans="1:7" s="373" customFormat="1" ht="15.75" x14ac:dyDescent="0.25">
      <c r="A113" s="303" t="s">
        <v>291</v>
      </c>
      <c r="B113" s="447" t="s">
        <v>292</v>
      </c>
      <c r="C113" s="178"/>
      <c r="D113" s="435"/>
      <c r="E113" s="435"/>
      <c r="F113" s="435"/>
      <c r="G113" s="435"/>
    </row>
    <row r="114" spans="1:7" s="373" customFormat="1" ht="15.75" x14ac:dyDescent="0.25">
      <c r="A114" s="303" t="s">
        <v>293</v>
      </c>
      <c r="B114" s="438" t="s">
        <v>274</v>
      </c>
      <c r="C114" s="178"/>
      <c r="D114" s="435"/>
      <c r="E114" s="435"/>
      <c r="F114" s="435"/>
      <c r="G114" s="435"/>
    </row>
    <row r="115" spans="1:7" s="373" customFormat="1" ht="15.75" x14ac:dyDescent="0.25">
      <c r="A115" s="303" t="s">
        <v>294</v>
      </c>
      <c r="B115" s="438" t="s">
        <v>295</v>
      </c>
      <c r="C115" s="178">
        <v>264000</v>
      </c>
      <c r="D115" s="435"/>
      <c r="E115" s="448">
        <v>264000</v>
      </c>
      <c r="F115" s="435"/>
      <c r="G115" s="448">
        <v>264000</v>
      </c>
    </row>
    <row r="116" spans="1:7" s="373" customFormat="1" ht="16.5" customHeight="1" x14ac:dyDescent="0.25">
      <c r="A116" s="303" t="s">
        <v>296</v>
      </c>
      <c r="B116" s="438" t="s">
        <v>297</v>
      </c>
      <c r="C116" s="178"/>
      <c r="D116" s="435"/>
      <c r="E116" s="435"/>
      <c r="F116" s="435"/>
      <c r="G116" s="435"/>
    </row>
    <row r="117" spans="1:7" s="373" customFormat="1" ht="15.75" x14ac:dyDescent="0.25">
      <c r="A117" s="303" t="s">
        <v>298</v>
      </c>
      <c r="B117" s="438" t="s">
        <v>280</v>
      </c>
      <c r="C117" s="386"/>
      <c r="D117" s="435"/>
      <c r="E117" s="435"/>
      <c r="F117" s="435"/>
      <c r="G117" s="435"/>
    </row>
    <row r="118" spans="1:7" s="373" customFormat="1" ht="15.75" x14ac:dyDescent="0.25">
      <c r="A118" s="303" t="s">
        <v>299</v>
      </c>
      <c r="B118" s="438" t="s">
        <v>300</v>
      </c>
      <c r="C118" s="386"/>
      <c r="D118" s="435"/>
      <c r="E118" s="435"/>
      <c r="F118" s="435"/>
      <c r="G118" s="435"/>
    </row>
    <row r="119" spans="1:7" s="373" customFormat="1" ht="16.5" thickBot="1" x14ac:dyDescent="0.3">
      <c r="A119" s="318" t="s">
        <v>301</v>
      </c>
      <c r="B119" s="438" t="s">
        <v>302</v>
      </c>
      <c r="C119" s="396"/>
      <c r="D119" s="442"/>
      <c r="E119" s="442"/>
      <c r="F119" s="442"/>
      <c r="G119" s="442"/>
    </row>
    <row r="120" spans="1:7" s="373" customFormat="1" ht="16.5" thickBot="1" x14ac:dyDescent="0.3">
      <c r="A120" s="296" t="s">
        <v>11</v>
      </c>
      <c r="B120" s="449" t="s">
        <v>303</v>
      </c>
      <c r="C120" s="380"/>
      <c r="D120" s="444"/>
      <c r="E120" s="444"/>
      <c r="F120" s="444"/>
      <c r="G120" s="444"/>
    </row>
    <row r="121" spans="1:7" s="373" customFormat="1" ht="15.75" x14ac:dyDescent="0.25">
      <c r="A121" s="303" t="s">
        <v>141</v>
      </c>
      <c r="B121" s="450" t="s">
        <v>304</v>
      </c>
      <c r="C121" s="382"/>
      <c r="D121" s="445"/>
      <c r="E121" s="445"/>
      <c r="F121" s="445"/>
      <c r="G121" s="445"/>
    </row>
    <row r="122" spans="1:7" s="373" customFormat="1" ht="16.5" thickBot="1" x14ac:dyDescent="0.3">
      <c r="A122" s="309" t="s">
        <v>143</v>
      </c>
      <c r="B122" s="446" t="s">
        <v>305</v>
      </c>
      <c r="C122" s="396"/>
      <c r="D122" s="442"/>
      <c r="E122" s="442"/>
      <c r="F122" s="442"/>
      <c r="G122" s="442"/>
    </row>
    <row r="123" spans="1:7" s="373" customFormat="1" ht="16.5" thickBot="1" x14ac:dyDescent="0.3">
      <c r="A123" s="296" t="s">
        <v>12</v>
      </c>
      <c r="B123" s="449" t="s">
        <v>306</v>
      </c>
      <c r="C123" s="172">
        <f>SUM(C90,C106,C120)</f>
        <v>45099076</v>
      </c>
      <c r="D123" s="402">
        <f>E123-C123</f>
        <v>1635923</v>
      </c>
      <c r="E123" s="172">
        <f>SUM(E90,E106,E120)</f>
        <v>46734999</v>
      </c>
      <c r="F123" s="402">
        <f>G123-E123</f>
        <v>363258</v>
      </c>
      <c r="G123" s="172">
        <f>SUM(G90,G106,G120)</f>
        <v>47098257</v>
      </c>
    </row>
    <row r="124" spans="1:7" s="373" customFormat="1" ht="20.25" customHeight="1" thickBot="1" x14ac:dyDescent="0.3">
      <c r="A124" s="296" t="s">
        <v>13</v>
      </c>
      <c r="B124" s="449" t="s">
        <v>307</v>
      </c>
      <c r="C124" s="380"/>
      <c r="D124" s="444"/>
      <c r="E124" s="444"/>
      <c r="F124" s="444"/>
      <c r="G124" s="444"/>
    </row>
    <row r="125" spans="1:7" s="384" customFormat="1" ht="15.75" x14ac:dyDescent="0.25">
      <c r="A125" s="303" t="s">
        <v>168</v>
      </c>
      <c r="B125" s="450" t="s">
        <v>308</v>
      </c>
      <c r="C125" s="386"/>
      <c r="D125" s="383"/>
      <c r="E125" s="383"/>
      <c r="F125" s="383"/>
      <c r="G125" s="383"/>
    </row>
    <row r="126" spans="1:7" s="373" customFormat="1" ht="15.75" x14ac:dyDescent="0.25">
      <c r="A126" s="303" t="s">
        <v>170</v>
      </c>
      <c r="B126" s="450" t="s">
        <v>309</v>
      </c>
      <c r="C126" s="386"/>
      <c r="D126" s="435"/>
      <c r="E126" s="435"/>
      <c r="F126" s="435"/>
      <c r="G126" s="435"/>
    </row>
    <row r="127" spans="1:7" s="373" customFormat="1" ht="16.5" thickBot="1" x14ac:dyDescent="0.3">
      <c r="A127" s="318" t="s">
        <v>172</v>
      </c>
      <c r="B127" s="436" t="s">
        <v>310</v>
      </c>
      <c r="C127" s="386"/>
      <c r="D127" s="442"/>
      <c r="E127" s="442"/>
      <c r="F127" s="442"/>
      <c r="G127" s="442"/>
    </row>
    <row r="128" spans="1:7" s="373" customFormat="1" ht="16.5" thickBot="1" x14ac:dyDescent="0.3">
      <c r="A128" s="296" t="s">
        <v>14</v>
      </c>
      <c r="B128" s="449" t="s">
        <v>311</v>
      </c>
      <c r="C128" s="380">
        <f>+C129+C130+C131+C132</f>
        <v>0</v>
      </c>
      <c r="D128" s="444"/>
      <c r="E128" s="444"/>
      <c r="F128" s="444"/>
      <c r="G128" s="444"/>
    </row>
    <row r="129" spans="1:12" s="373" customFormat="1" ht="15.75" x14ac:dyDescent="0.25">
      <c r="A129" s="303" t="s">
        <v>188</v>
      </c>
      <c r="B129" s="450" t="s">
        <v>312</v>
      </c>
      <c r="C129" s="386"/>
      <c r="D129" s="445"/>
      <c r="E129" s="445"/>
      <c r="F129" s="445"/>
      <c r="G129" s="445"/>
    </row>
    <row r="130" spans="1:12" s="373" customFormat="1" ht="15.75" x14ac:dyDescent="0.25">
      <c r="A130" s="303" t="s">
        <v>190</v>
      </c>
      <c r="B130" s="450" t="s">
        <v>313</v>
      </c>
      <c r="C130" s="386"/>
      <c r="D130" s="435"/>
      <c r="E130" s="435"/>
      <c r="F130" s="435"/>
      <c r="G130" s="435"/>
    </row>
    <row r="131" spans="1:12" s="373" customFormat="1" ht="15.75" x14ac:dyDescent="0.25">
      <c r="A131" s="303" t="s">
        <v>192</v>
      </c>
      <c r="B131" s="450" t="s">
        <v>314</v>
      </c>
      <c r="C131" s="386"/>
      <c r="D131" s="435"/>
      <c r="E131" s="435"/>
      <c r="F131" s="435"/>
      <c r="G131" s="435"/>
    </row>
    <row r="132" spans="1:12" s="384" customFormat="1" ht="16.5" thickBot="1" x14ac:dyDescent="0.3">
      <c r="A132" s="318" t="s">
        <v>194</v>
      </c>
      <c r="B132" s="436" t="s">
        <v>315</v>
      </c>
      <c r="C132" s="386"/>
      <c r="D132" s="392"/>
      <c r="E132" s="392"/>
      <c r="F132" s="392"/>
      <c r="G132" s="392"/>
    </row>
    <row r="133" spans="1:12" s="373" customFormat="1" ht="16.5" thickBot="1" x14ac:dyDescent="0.3">
      <c r="A133" s="296" t="s">
        <v>15</v>
      </c>
      <c r="B133" s="449" t="s">
        <v>316</v>
      </c>
      <c r="C133" s="400"/>
      <c r="D133" s="444"/>
      <c r="E133" s="444"/>
      <c r="F133" s="444"/>
      <c r="G133" s="444"/>
      <c r="L133" s="451"/>
    </row>
    <row r="134" spans="1:12" s="373" customFormat="1" ht="15.75" x14ac:dyDescent="0.25">
      <c r="A134" s="303" t="s">
        <v>200</v>
      </c>
      <c r="B134" s="450" t="s">
        <v>317</v>
      </c>
      <c r="C134" s="386"/>
      <c r="D134" s="445"/>
      <c r="E134" s="445"/>
      <c r="F134" s="445"/>
      <c r="G134" s="445"/>
    </row>
    <row r="135" spans="1:12" s="373" customFormat="1" ht="15.75" x14ac:dyDescent="0.25">
      <c r="A135" s="303" t="s">
        <v>202</v>
      </c>
      <c r="B135" s="450" t="s">
        <v>318</v>
      </c>
      <c r="C135" s="386"/>
      <c r="D135" s="435"/>
      <c r="E135" s="435"/>
      <c r="F135" s="435"/>
      <c r="G135" s="435"/>
    </row>
    <row r="136" spans="1:12" s="384" customFormat="1" ht="15.75" x14ac:dyDescent="0.25">
      <c r="A136" s="303" t="s">
        <v>204</v>
      </c>
      <c r="B136" s="450" t="s">
        <v>319</v>
      </c>
      <c r="C136" s="386"/>
      <c r="D136" s="394"/>
      <c r="E136" s="394"/>
      <c r="F136" s="394"/>
      <c r="G136" s="394"/>
    </row>
    <row r="137" spans="1:12" s="384" customFormat="1" ht="16.5" thickBot="1" x14ac:dyDescent="0.3">
      <c r="A137" s="318" t="s">
        <v>206</v>
      </c>
      <c r="B137" s="436" t="s">
        <v>372</v>
      </c>
      <c r="C137" s="386"/>
      <c r="D137" s="392"/>
      <c r="E137" s="392"/>
      <c r="F137" s="392"/>
      <c r="G137" s="392"/>
    </row>
    <row r="138" spans="1:12" s="384" customFormat="1" ht="16.5" thickBot="1" x14ac:dyDescent="0.3">
      <c r="A138" s="296" t="s">
        <v>16</v>
      </c>
      <c r="B138" s="449" t="s">
        <v>321</v>
      </c>
      <c r="C138" s="452">
        <f>+C139+C140+C141+C142</f>
        <v>0</v>
      </c>
      <c r="D138" s="415"/>
      <c r="E138" s="415"/>
      <c r="F138" s="415"/>
      <c r="G138" s="415"/>
    </row>
    <row r="139" spans="1:12" s="384" customFormat="1" ht="15.75" x14ac:dyDescent="0.25">
      <c r="A139" s="303" t="s">
        <v>209</v>
      </c>
      <c r="B139" s="450" t="s">
        <v>322</v>
      </c>
      <c r="C139" s="386"/>
      <c r="D139" s="383"/>
      <c r="E139" s="383"/>
      <c r="F139" s="383"/>
      <c r="G139" s="383"/>
    </row>
    <row r="140" spans="1:12" s="384" customFormat="1" ht="15.75" x14ac:dyDescent="0.25">
      <c r="A140" s="303" t="s">
        <v>211</v>
      </c>
      <c r="B140" s="450" t="s">
        <v>323</v>
      </c>
      <c r="C140" s="386"/>
      <c r="D140" s="394"/>
      <c r="E140" s="394"/>
      <c r="F140" s="394"/>
      <c r="G140" s="394"/>
    </row>
    <row r="141" spans="1:12" s="384" customFormat="1" ht="15.75" x14ac:dyDescent="0.25">
      <c r="A141" s="303" t="s">
        <v>213</v>
      </c>
      <c r="B141" s="450" t="s">
        <v>324</v>
      </c>
      <c r="C141" s="386"/>
      <c r="D141" s="394"/>
      <c r="E141" s="394"/>
      <c r="F141" s="394"/>
      <c r="G141" s="394"/>
    </row>
    <row r="142" spans="1:12" s="373" customFormat="1" ht="16.5" thickBot="1" x14ac:dyDescent="0.3">
      <c r="A142" s="303" t="s">
        <v>215</v>
      </c>
      <c r="B142" s="450" t="s">
        <v>325</v>
      </c>
      <c r="C142" s="386"/>
      <c r="D142" s="442"/>
      <c r="E142" s="442"/>
      <c r="F142" s="442"/>
      <c r="G142" s="442"/>
    </row>
    <row r="143" spans="1:12" s="373" customFormat="1" ht="16.5" thickBot="1" x14ac:dyDescent="0.3">
      <c r="A143" s="296" t="s">
        <v>17</v>
      </c>
      <c r="B143" s="449" t="s">
        <v>326</v>
      </c>
      <c r="C143" s="453">
        <f>+C124+C128+C133+C138</f>
        <v>0</v>
      </c>
      <c r="D143" s="444"/>
      <c r="E143" s="444"/>
      <c r="F143" s="444"/>
      <c r="G143" s="444"/>
    </row>
    <row r="144" spans="1:12" s="373" customFormat="1" ht="16.5" thickBot="1" x14ac:dyDescent="0.3">
      <c r="A144" s="323" t="s">
        <v>18</v>
      </c>
      <c r="B144" s="324" t="s">
        <v>327</v>
      </c>
      <c r="C144" s="453">
        <f>+C123+C143</f>
        <v>45099076</v>
      </c>
      <c r="D144" s="402">
        <f>E144-C144</f>
        <v>1635923</v>
      </c>
      <c r="E144" s="402">
        <f>E123+E143</f>
        <v>46734999</v>
      </c>
      <c r="F144" s="402">
        <f>G144-E144</f>
        <v>363258</v>
      </c>
      <c r="G144" s="402">
        <f>G123+G143</f>
        <v>47098257</v>
      </c>
    </row>
    <row r="145" spans="1:7" s="373" customFormat="1" ht="16.5" thickBot="1" x14ac:dyDescent="0.3">
      <c r="A145" s="454"/>
      <c r="B145" s="455"/>
      <c r="C145" s="456"/>
      <c r="D145" s="457"/>
      <c r="E145" s="457"/>
      <c r="F145" s="457"/>
      <c r="G145" s="457"/>
    </row>
    <row r="146" spans="1:7" s="373" customFormat="1" ht="21" customHeight="1" thickBot="1" x14ac:dyDescent="0.3">
      <c r="A146" s="458" t="s">
        <v>22</v>
      </c>
      <c r="B146" s="459" t="s">
        <v>373</v>
      </c>
      <c r="C146" s="460">
        <v>11</v>
      </c>
      <c r="D146" s="444"/>
      <c r="E146" s="461">
        <v>11</v>
      </c>
      <c r="F146" s="444"/>
      <c r="G146" s="461">
        <v>11</v>
      </c>
    </row>
    <row r="147" spans="1:7" s="373" customFormat="1" ht="21" customHeight="1" thickBot="1" x14ac:dyDescent="0.3">
      <c r="A147" s="458" t="s">
        <v>25</v>
      </c>
      <c r="B147" s="459" t="s">
        <v>374</v>
      </c>
      <c r="C147" s="460"/>
      <c r="D147" s="444"/>
      <c r="E147" s="444"/>
      <c r="F147" s="444"/>
      <c r="G147" s="444"/>
    </row>
    <row r="148" spans="1:7" s="373" customFormat="1" ht="15.75" x14ac:dyDescent="0.25">
      <c r="A148" s="462"/>
      <c r="B148" s="463"/>
      <c r="C148" s="464"/>
    </row>
    <row r="149" spans="1:7" s="373" customFormat="1" ht="16.5" customHeight="1" x14ac:dyDescent="0.25">
      <c r="A149" s="462"/>
      <c r="B149" s="463"/>
      <c r="C149" s="464"/>
    </row>
  </sheetData>
  <printOptions horizontalCentered="1"/>
  <pageMargins left="0.11811023622047245" right="0.11811023622047245" top="0.35433070866141736" bottom="0.15748031496062992" header="0.31496062992125984" footer="0.31496062992125984"/>
  <pageSetup paperSize="9" scale="55" orientation="portrait" r:id="rId1"/>
  <headerFooter>
    <oddHeader>&amp;R&amp;"Times New Roman,Félkövér dőlt"5.sz. melléklet</oddHeader>
  </headerFooter>
  <rowBreaks count="1" manualBreakCount="1">
    <brk id="88" max="6" man="1"/>
  </rowBreaks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18612-7E23-4C80-9580-4244BCE317DE}">
  <dimension ref="A2:M155"/>
  <sheetViews>
    <sheetView view="pageLayout" zoomScaleNormal="100" workbookViewId="0">
      <selection activeCell="I12" sqref="I12"/>
    </sheetView>
  </sheetViews>
  <sheetFormatPr defaultRowHeight="15" x14ac:dyDescent="0.25"/>
  <cols>
    <col min="1" max="1" width="7.28515625" style="355" customWidth="1"/>
    <col min="2" max="2" width="68.5703125" style="287" customWidth="1"/>
    <col min="3" max="3" width="17.85546875" style="291" customWidth="1"/>
    <col min="4" max="4" width="11" style="291" bestFit="1" customWidth="1"/>
    <col min="5" max="5" width="14" style="291" bestFit="1" customWidth="1"/>
    <col min="6" max="6" width="13.42578125" style="291" customWidth="1"/>
    <col min="7" max="7" width="14" style="291" bestFit="1" customWidth="1"/>
    <col min="8" max="9" width="14.7109375" style="287" customWidth="1"/>
    <col min="10" max="256" width="9.140625" style="287"/>
    <col min="257" max="257" width="7.28515625" style="287" customWidth="1"/>
    <col min="258" max="258" width="68.5703125" style="287" customWidth="1"/>
    <col min="259" max="259" width="17.85546875" style="287" customWidth="1"/>
    <col min="260" max="260" width="11" style="287" bestFit="1" customWidth="1"/>
    <col min="261" max="261" width="13.42578125" style="287" bestFit="1" customWidth="1"/>
    <col min="262" max="263" width="13.42578125" style="287" customWidth="1"/>
    <col min="264" max="265" width="17.85546875" style="287" customWidth="1"/>
    <col min="266" max="512" width="9.140625" style="287"/>
    <col min="513" max="513" width="7.28515625" style="287" customWidth="1"/>
    <col min="514" max="514" width="68.5703125" style="287" customWidth="1"/>
    <col min="515" max="515" width="17.85546875" style="287" customWidth="1"/>
    <col min="516" max="516" width="11" style="287" bestFit="1" customWidth="1"/>
    <col min="517" max="517" width="13.42578125" style="287" bestFit="1" customWidth="1"/>
    <col min="518" max="519" width="13.42578125" style="287" customWidth="1"/>
    <col min="520" max="521" width="17.85546875" style="287" customWidth="1"/>
    <col min="522" max="768" width="9.140625" style="287"/>
    <col min="769" max="769" width="7.28515625" style="287" customWidth="1"/>
    <col min="770" max="770" width="68.5703125" style="287" customWidth="1"/>
    <col min="771" max="771" width="17.85546875" style="287" customWidth="1"/>
    <col min="772" max="772" width="11" style="287" bestFit="1" customWidth="1"/>
    <col min="773" max="773" width="13.42578125" style="287" bestFit="1" customWidth="1"/>
    <col min="774" max="775" width="13.42578125" style="287" customWidth="1"/>
    <col min="776" max="777" width="17.85546875" style="287" customWidth="1"/>
    <col min="778" max="1024" width="9.140625" style="287"/>
    <col min="1025" max="1025" width="7.28515625" style="287" customWidth="1"/>
    <col min="1026" max="1026" width="68.5703125" style="287" customWidth="1"/>
    <col min="1027" max="1027" width="17.85546875" style="287" customWidth="1"/>
    <col min="1028" max="1028" width="11" style="287" bestFit="1" customWidth="1"/>
    <col min="1029" max="1029" width="13.42578125" style="287" bestFit="1" customWidth="1"/>
    <col min="1030" max="1031" width="13.42578125" style="287" customWidth="1"/>
    <col min="1032" max="1033" width="17.85546875" style="287" customWidth="1"/>
    <col min="1034" max="1280" width="9.140625" style="287"/>
    <col min="1281" max="1281" width="7.28515625" style="287" customWidth="1"/>
    <col min="1282" max="1282" width="68.5703125" style="287" customWidth="1"/>
    <col min="1283" max="1283" width="17.85546875" style="287" customWidth="1"/>
    <col min="1284" max="1284" width="11" style="287" bestFit="1" customWidth="1"/>
    <col min="1285" max="1285" width="13.42578125" style="287" bestFit="1" customWidth="1"/>
    <col min="1286" max="1287" width="13.42578125" style="287" customWidth="1"/>
    <col min="1288" max="1289" width="17.85546875" style="287" customWidth="1"/>
    <col min="1290" max="1536" width="9.140625" style="287"/>
    <col min="1537" max="1537" width="7.28515625" style="287" customWidth="1"/>
    <col min="1538" max="1538" width="68.5703125" style="287" customWidth="1"/>
    <col min="1539" max="1539" width="17.85546875" style="287" customWidth="1"/>
    <col min="1540" max="1540" width="11" style="287" bestFit="1" customWidth="1"/>
    <col min="1541" max="1541" width="13.42578125" style="287" bestFit="1" customWidth="1"/>
    <col min="1542" max="1543" width="13.42578125" style="287" customWidth="1"/>
    <col min="1544" max="1545" width="17.85546875" style="287" customWidth="1"/>
    <col min="1546" max="1792" width="9.140625" style="287"/>
    <col min="1793" max="1793" width="7.28515625" style="287" customWidth="1"/>
    <col min="1794" max="1794" width="68.5703125" style="287" customWidth="1"/>
    <col min="1795" max="1795" width="17.85546875" style="287" customWidth="1"/>
    <col min="1796" max="1796" width="11" style="287" bestFit="1" customWidth="1"/>
    <col min="1797" max="1797" width="13.42578125" style="287" bestFit="1" customWidth="1"/>
    <col min="1798" max="1799" width="13.42578125" style="287" customWidth="1"/>
    <col min="1800" max="1801" width="17.85546875" style="287" customWidth="1"/>
    <col min="1802" max="2048" width="9.140625" style="287"/>
    <col min="2049" max="2049" width="7.28515625" style="287" customWidth="1"/>
    <col min="2050" max="2050" width="68.5703125" style="287" customWidth="1"/>
    <col min="2051" max="2051" width="17.85546875" style="287" customWidth="1"/>
    <col min="2052" max="2052" width="11" style="287" bestFit="1" customWidth="1"/>
    <col min="2053" max="2053" width="13.42578125" style="287" bestFit="1" customWidth="1"/>
    <col min="2054" max="2055" width="13.42578125" style="287" customWidth="1"/>
    <col min="2056" max="2057" width="17.85546875" style="287" customWidth="1"/>
    <col min="2058" max="2304" width="9.140625" style="287"/>
    <col min="2305" max="2305" width="7.28515625" style="287" customWidth="1"/>
    <col min="2306" max="2306" width="68.5703125" style="287" customWidth="1"/>
    <col min="2307" max="2307" width="17.85546875" style="287" customWidth="1"/>
    <col min="2308" max="2308" width="11" style="287" bestFit="1" customWidth="1"/>
    <col min="2309" max="2309" width="13.42578125" style="287" bestFit="1" customWidth="1"/>
    <col min="2310" max="2311" width="13.42578125" style="287" customWidth="1"/>
    <col min="2312" max="2313" width="17.85546875" style="287" customWidth="1"/>
    <col min="2314" max="2560" width="9.140625" style="287"/>
    <col min="2561" max="2561" width="7.28515625" style="287" customWidth="1"/>
    <col min="2562" max="2562" width="68.5703125" style="287" customWidth="1"/>
    <col min="2563" max="2563" width="17.85546875" style="287" customWidth="1"/>
    <col min="2564" max="2564" width="11" style="287" bestFit="1" customWidth="1"/>
    <col min="2565" max="2565" width="13.42578125" style="287" bestFit="1" customWidth="1"/>
    <col min="2566" max="2567" width="13.42578125" style="287" customWidth="1"/>
    <col min="2568" max="2569" width="17.85546875" style="287" customWidth="1"/>
    <col min="2570" max="2816" width="9.140625" style="287"/>
    <col min="2817" max="2817" width="7.28515625" style="287" customWidth="1"/>
    <col min="2818" max="2818" width="68.5703125" style="287" customWidth="1"/>
    <col min="2819" max="2819" width="17.85546875" style="287" customWidth="1"/>
    <col min="2820" max="2820" width="11" style="287" bestFit="1" customWidth="1"/>
    <col min="2821" max="2821" width="13.42578125" style="287" bestFit="1" customWidth="1"/>
    <col min="2822" max="2823" width="13.42578125" style="287" customWidth="1"/>
    <col min="2824" max="2825" width="17.85546875" style="287" customWidth="1"/>
    <col min="2826" max="3072" width="9.140625" style="287"/>
    <col min="3073" max="3073" width="7.28515625" style="287" customWidth="1"/>
    <col min="3074" max="3074" width="68.5703125" style="287" customWidth="1"/>
    <col min="3075" max="3075" width="17.85546875" style="287" customWidth="1"/>
    <col min="3076" max="3076" width="11" style="287" bestFit="1" customWidth="1"/>
    <col min="3077" max="3077" width="13.42578125" style="287" bestFit="1" customWidth="1"/>
    <col min="3078" max="3079" width="13.42578125" style="287" customWidth="1"/>
    <col min="3080" max="3081" width="17.85546875" style="287" customWidth="1"/>
    <col min="3082" max="3328" width="9.140625" style="287"/>
    <col min="3329" max="3329" width="7.28515625" style="287" customWidth="1"/>
    <col min="3330" max="3330" width="68.5703125" style="287" customWidth="1"/>
    <col min="3331" max="3331" width="17.85546875" style="287" customWidth="1"/>
    <col min="3332" max="3332" width="11" style="287" bestFit="1" customWidth="1"/>
    <col min="3333" max="3333" width="13.42578125" style="287" bestFit="1" customWidth="1"/>
    <col min="3334" max="3335" width="13.42578125" style="287" customWidth="1"/>
    <col min="3336" max="3337" width="17.85546875" style="287" customWidth="1"/>
    <col min="3338" max="3584" width="9.140625" style="287"/>
    <col min="3585" max="3585" width="7.28515625" style="287" customWidth="1"/>
    <col min="3586" max="3586" width="68.5703125" style="287" customWidth="1"/>
    <col min="3587" max="3587" width="17.85546875" style="287" customWidth="1"/>
    <col min="3588" max="3588" width="11" style="287" bestFit="1" customWidth="1"/>
    <col min="3589" max="3589" width="13.42578125" style="287" bestFit="1" customWidth="1"/>
    <col min="3590" max="3591" width="13.42578125" style="287" customWidth="1"/>
    <col min="3592" max="3593" width="17.85546875" style="287" customWidth="1"/>
    <col min="3594" max="3840" width="9.140625" style="287"/>
    <col min="3841" max="3841" width="7.28515625" style="287" customWidth="1"/>
    <col min="3842" max="3842" width="68.5703125" style="287" customWidth="1"/>
    <col min="3843" max="3843" width="17.85546875" style="287" customWidth="1"/>
    <col min="3844" max="3844" width="11" style="287" bestFit="1" customWidth="1"/>
    <col min="3845" max="3845" width="13.42578125" style="287" bestFit="1" customWidth="1"/>
    <col min="3846" max="3847" width="13.42578125" style="287" customWidth="1"/>
    <col min="3848" max="3849" width="17.85546875" style="287" customWidth="1"/>
    <col min="3850" max="4096" width="9.140625" style="287"/>
    <col min="4097" max="4097" width="7.28515625" style="287" customWidth="1"/>
    <col min="4098" max="4098" width="68.5703125" style="287" customWidth="1"/>
    <col min="4099" max="4099" width="17.85546875" style="287" customWidth="1"/>
    <col min="4100" max="4100" width="11" style="287" bestFit="1" customWidth="1"/>
    <col min="4101" max="4101" width="13.42578125" style="287" bestFit="1" customWidth="1"/>
    <col min="4102" max="4103" width="13.42578125" style="287" customWidth="1"/>
    <col min="4104" max="4105" width="17.85546875" style="287" customWidth="1"/>
    <col min="4106" max="4352" width="9.140625" style="287"/>
    <col min="4353" max="4353" width="7.28515625" style="287" customWidth="1"/>
    <col min="4354" max="4354" width="68.5703125" style="287" customWidth="1"/>
    <col min="4355" max="4355" width="17.85546875" style="287" customWidth="1"/>
    <col min="4356" max="4356" width="11" style="287" bestFit="1" customWidth="1"/>
    <col min="4357" max="4357" width="13.42578125" style="287" bestFit="1" customWidth="1"/>
    <col min="4358" max="4359" width="13.42578125" style="287" customWidth="1"/>
    <col min="4360" max="4361" width="17.85546875" style="287" customWidth="1"/>
    <col min="4362" max="4608" width="9.140625" style="287"/>
    <col min="4609" max="4609" width="7.28515625" style="287" customWidth="1"/>
    <col min="4610" max="4610" width="68.5703125" style="287" customWidth="1"/>
    <col min="4611" max="4611" width="17.85546875" style="287" customWidth="1"/>
    <col min="4612" max="4612" width="11" style="287" bestFit="1" customWidth="1"/>
    <col min="4613" max="4613" width="13.42578125" style="287" bestFit="1" customWidth="1"/>
    <col min="4614" max="4615" width="13.42578125" style="287" customWidth="1"/>
    <col min="4616" max="4617" width="17.85546875" style="287" customWidth="1"/>
    <col min="4618" max="4864" width="9.140625" style="287"/>
    <col min="4865" max="4865" width="7.28515625" style="287" customWidth="1"/>
    <col min="4866" max="4866" width="68.5703125" style="287" customWidth="1"/>
    <col min="4867" max="4867" width="17.85546875" style="287" customWidth="1"/>
    <col min="4868" max="4868" width="11" style="287" bestFit="1" customWidth="1"/>
    <col min="4869" max="4869" width="13.42578125" style="287" bestFit="1" customWidth="1"/>
    <col min="4870" max="4871" width="13.42578125" style="287" customWidth="1"/>
    <col min="4872" max="4873" width="17.85546875" style="287" customWidth="1"/>
    <col min="4874" max="5120" width="9.140625" style="287"/>
    <col min="5121" max="5121" width="7.28515625" style="287" customWidth="1"/>
    <col min="5122" max="5122" width="68.5703125" style="287" customWidth="1"/>
    <col min="5123" max="5123" width="17.85546875" style="287" customWidth="1"/>
    <col min="5124" max="5124" width="11" style="287" bestFit="1" customWidth="1"/>
    <col min="5125" max="5125" width="13.42578125" style="287" bestFit="1" customWidth="1"/>
    <col min="5126" max="5127" width="13.42578125" style="287" customWidth="1"/>
    <col min="5128" max="5129" width="17.85546875" style="287" customWidth="1"/>
    <col min="5130" max="5376" width="9.140625" style="287"/>
    <col min="5377" max="5377" width="7.28515625" style="287" customWidth="1"/>
    <col min="5378" max="5378" width="68.5703125" style="287" customWidth="1"/>
    <col min="5379" max="5379" width="17.85546875" style="287" customWidth="1"/>
    <col min="5380" max="5380" width="11" style="287" bestFit="1" customWidth="1"/>
    <col min="5381" max="5381" width="13.42578125" style="287" bestFit="1" customWidth="1"/>
    <col min="5382" max="5383" width="13.42578125" style="287" customWidth="1"/>
    <col min="5384" max="5385" width="17.85546875" style="287" customWidth="1"/>
    <col min="5386" max="5632" width="9.140625" style="287"/>
    <col min="5633" max="5633" width="7.28515625" style="287" customWidth="1"/>
    <col min="5634" max="5634" width="68.5703125" style="287" customWidth="1"/>
    <col min="5635" max="5635" width="17.85546875" style="287" customWidth="1"/>
    <col min="5636" max="5636" width="11" style="287" bestFit="1" customWidth="1"/>
    <col min="5637" max="5637" width="13.42578125" style="287" bestFit="1" customWidth="1"/>
    <col min="5638" max="5639" width="13.42578125" style="287" customWidth="1"/>
    <col min="5640" max="5641" width="17.85546875" style="287" customWidth="1"/>
    <col min="5642" max="5888" width="9.140625" style="287"/>
    <col min="5889" max="5889" width="7.28515625" style="287" customWidth="1"/>
    <col min="5890" max="5890" width="68.5703125" style="287" customWidth="1"/>
    <col min="5891" max="5891" width="17.85546875" style="287" customWidth="1"/>
    <col min="5892" max="5892" width="11" style="287" bestFit="1" customWidth="1"/>
    <col min="5893" max="5893" width="13.42578125" style="287" bestFit="1" customWidth="1"/>
    <col min="5894" max="5895" width="13.42578125" style="287" customWidth="1"/>
    <col min="5896" max="5897" width="17.85546875" style="287" customWidth="1"/>
    <col min="5898" max="6144" width="9.140625" style="287"/>
    <col min="6145" max="6145" width="7.28515625" style="287" customWidth="1"/>
    <col min="6146" max="6146" width="68.5703125" style="287" customWidth="1"/>
    <col min="6147" max="6147" width="17.85546875" style="287" customWidth="1"/>
    <col min="6148" max="6148" width="11" style="287" bestFit="1" customWidth="1"/>
    <col min="6149" max="6149" width="13.42578125" style="287" bestFit="1" customWidth="1"/>
    <col min="6150" max="6151" width="13.42578125" style="287" customWidth="1"/>
    <col min="6152" max="6153" width="17.85546875" style="287" customWidth="1"/>
    <col min="6154" max="6400" width="9.140625" style="287"/>
    <col min="6401" max="6401" width="7.28515625" style="287" customWidth="1"/>
    <col min="6402" max="6402" width="68.5703125" style="287" customWidth="1"/>
    <col min="6403" max="6403" width="17.85546875" style="287" customWidth="1"/>
    <col min="6404" max="6404" width="11" style="287" bestFit="1" customWidth="1"/>
    <col min="6405" max="6405" width="13.42578125" style="287" bestFit="1" customWidth="1"/>
    <col min="6406" max="6407" width="13.42578125" style="287" customWidth="1"/>
    <col min="6408" max="6409" width="17.85546875" style="287" customWidth="1"/>
    <col min="6410" max="6656" width="9.140625" style="287"/>
    <col min="6657" max="6657" width="7.28515625" style="287" customWidth="1"/>
    <col min="6658" max="6658" width="68.5703125" style="287" customWidth="1"/>
    <col min="6659" max="6659" width="17.85546875" style="287" customWidth="1"/>
    <col min="6660" max="6660" width="11" style="287" bestFit="1" customWidth="1"/>
    <col min="6661" max="6661" width="13.42578125" style="287" bestFit="1" customWidth="1"/>
    <col min="6662" max="6663" width="13.42578125" style="287" customWidth="1"/>
    <col min="6664" max="6665" width="17.85546875" style="287" customWidth="1"/>
    <col min="6666" max="6912" width="9.140625" style="287"/>
    <col min="6913" max="6913" width="7.28515625" style="287" customWidth="1"/>
    <col min="6914" max="6914" width="68.5703125" style="287" customWidth="1"/>
    <col min="6915" max="6915" width="17.85546875" style="287" customWidth="1"/>
    <col min="6916" max="6916" width="11" style="287" bestFit="1" customWidth="1"/>
    <col min="6917" max="6917" width="13.42578125" style="287" bestFit="1" customWidth="1"/>
    <col min="6918" max="6919" width="13.42578125" style="287" customWidth="1"/>
    <col min="6920" max="6921" width="17.85546875" style="287" customWidth="1"/>
    <col min="6922" max="7168" width="9.140625" style="287"/>
    <col min="7169" max="7169" width="7.28515625" style="287" customWidth="1"/>
    <col min="7170" max="7170" width="68.5703125" style="287" customWidth="1"/>
    <col min="7171" max="7171" width="17.85546875" style="287" customWidth="1"/>
    <col min="7172" max="7172" width="11" style="287" bestFit="1" customWidth="1"/>
    <col min="7173" max="7173" width="13.42578125" style="287" bestFit="1" customWidth="1"/>
    <col min="7174" max="7175" width="13.42578125" style="287" customWidth="1"/>
    <col min="7176" max="7177" width="17.85546875" style="287" customWidth="1"/>
    <col min="7178" max="7424" width="9.140625" style="287"/>
    <col min="7425" max="7425" width="7.28515625" style="287" customWidth="1"/>
    <col min="7426" max="7426" width="68.5703125" style="287" customWidth="1"/>
    <col min="7427" max="7427" width="17.85546875" style="287" customWidth="1"/>
    <col min="7428" max="7428" width="11" style="287" bestFit="1" customWidth="1"/>
    <col min="7429" max="7429" width="13.42578125" style="287" bestFit="1" customWidth="1"/>
    <col min="7430" max="7431" width="13.42578125" style="287" customWidth="1"/>
    <col min="7432" max="7433" width="17.85546875" style="287" customWidth="1"/>
    <col min="7434" max="7680" width="9.140625" style="287"/>
    <col min="7681" max="7681" width="7.28515625" style="287" customWidth="1"/>
    <col min="7682" max="7682" width="68.5703125" style="287" customWidth="1"/>
    <col min="7683" max="7683" width="17.85546875" style="287" customWidth="1"/>
    <col min="7684" max="7684" width="11" style="287" bestFit="1" customWidth="1"/>
    <col min="7685" max="7685" width="13.42578125" style="287" bestFit="1" customWidth="1"/>
    <col min="7686" max="7687" width="13.42578125" style="287" customWidth="1"/>
    <col min="7688" max="7689" width="17.85546875" style="287" customWidth="1"/>
    <col min="7690" max="7936" width="9.140625" style="287"/>
    <col min="7937" max="7937" width="7.28515625" style="287" customWidth="1"/>
    <col min="7938" max="7938" width="68.5703125" style="287" customWidth="1"/>
    <col min="7939" max="7939" width="17.85546875" style="287" customWidth="1"/>
    <col min="7940" max="7940" width="11" style="287" bestFit="1" customWidth="1"/>
    <col min="7941" max="7941" width="13.42578125" style="287" bestFit="1" customWidth="1"/>
    <col min="7942" max="7943" width="13.42578125" style="287" customWidth="1"/>
    <col min="7944" max="7945" width="17.85546875" style="287" customWidth="1"/>
    <col min="7946" max="8192" width="9.140625" style="287"/>
    <col min="8193" max="8193" width="7.28515625" style="287" customWidth="1"/>
    <col min="8194" max="8194" width="68.5703125" style="287" customWidth="1"/>
    <col min="8195" max="8195" width="17.85546875" style="287" customWidth="1"/>
    <col min="8196" max="8196" width="11" style="287" bestFit="1" customWidth="1"/>
    <col min="8197" max="8197" width="13.42578125" style="287" bestFit="1" customWidth="1"/>
    <col min="8198" max="8199" width="13.42578125" style="287" customWidth="1"/>
    <col min="8200" max="8201" width="17.85546875" style="287" customWidth="1"/>
    <col min="8202" max="8448" width="9.140625" style="287"/>
    <col min="8449" max="8449" width="7.28515625" style="287" customWidth="1"/>
    <col min="8450" max="8450" width="68.5703125" style="287" customWidth="1"/>
    <col min="8451" max="8451" width="17.85546875" style="287" customWidth="1"/>
    <col min="8452" max="8452" width="11" style="287" bestFit="1" customWidth="1"/>
    <col min="8453" max="8453" width="13.42578125" style="287" bestFit="1" customWidth="1"/>
    <col min="8454" max="8455" width="13.42578125" style="287" customWidth="1"/>
    <col min="8456" max="8457" width="17.85546875" style="287" customWidth="1"/>
    <col min="8458" max="8704" width="9.140625" style="287"/>
    <col min="8705" max="8705" width="7.28515625" style="287" customWidth="1"/>
    <col min="8706" max="8706" width="68.5703125" style="287" customWidth="1"/>
    <col min="8707" max="8707" width="17.85546875" style="287" customWidth="1"/>
    <col min="8708" max="8708" width="11" style="287" bestFit="1" customWidth="1"/>
    <col min="8709" max="8709" width="13.42578125" style="287" bestFit="1" customWidth="1"/>
    <col min="8710" max="8711" width="13.42578125" style="287" customWidth="1"/>
    <col min="8712" max="8713" width="17.85546875" style="287" customWidth="1"/>
    <col min="8714" max="8960" width="9.140625" style="287"/>
    <col min="8961" max="8961" width="7.28515625" style="287" customWidth="1"/>
    <col min="8962" max="8962" width="68.5703125" style="287" customWidth="1"/>
    <col min="8963" max="8963" width="17.85546875" style="287" customWidth="1"/>
    <col min="8964" max="8964" width="11" style="287" bestFit="1" customWidth="1"/>
    <col min="8965" max="8965" width="13.42578125" style="287" bestFit="1" customWidth="1"/>
    <col min="8966" max="8967" width="13.42578125" style="287" customWidth="1"/>
    <col min="8968" max="8969" width="17.85546875" style="287" customWidth="1"/>
    <col min="8970" max="9216" width="9.140625" style="287"/>
    <col min="9217" max="9217" width="7.28515625" style="287" customWidth="1"/>
    <col min="9218" max="9218" width="68.5703125" style="287" customWidth="1"/>
    <col min="9219" max="9219" width="17.85546875" style="287" customWidth="1"/>
    <col min="9220" max="9220" width="11" style="287" bestFit="1" customWidth="1"/>
    <col min="9221" max="9221" width="13.42578125" style="287" bestFit="1" customWidth="1"/>
    <col min="9222" max="9223" width="13.42578125" style="287" customWidth="1"/>
    <col min="9224" max="9225" width="17.85546875" style="287" customWidth="1"/>
    <col min="9226" max="9472" width="9.140625" style="287"/>
    <col min="9473" max="9473" width="7.28515625" style="287" customWidth="1"/>
    <col min="9474" max="9474" width="68.5703125" style="287" customWidth="1"/>
    <col min="9475" max="9475" width="17.85546875" style="287" customWidth="1"/>
    <col min="9476" max="9476" width="11" style="287" bestFit="1" customWidth="1"/>
    <col min="9477" max="9477" width="13.42578125" style="287" bestFit="1" customWidth="1"/>
    <col min="9478" max="9479" width="13.42578125" style="287" customWidth="1"/>
    <col min="9480" max="9481" width="17.85546875" style="287" customWidth="1"/>
    <col min="9482" max="9728" width="9.140625" style="287"/>
    <col min="9729" max="9729" width="7.28515625" style="287" customWidth="1"/>
    <col min="9730" max="9730" width="68.5703125" style="287" customWidth="1"/>
    <col min="9731" max="9731" width="17.85546875" style="287" customWidth="1"/>
    <col min="9732" max="9732" width="11" style="287" bestFit="1" customWidth="1"/>
    <col min="9733" max="9733" width="13.42578125" style="287" bestFit="1" customWidth="1"/>
    <col min="9734" max="9735" width="13.42578125" style="287" customWidth="1"/>
    <col min="9736" max="9737" width="17.85546875" style="287" customWidth="1"/>
    <col min="9738" max="9984" width="9.140625" style="287"/>
    <col min="9985" max="9985" width="7.28515625" style="287" customWidth="1"/>
    <col min="9986" max="9986" width="68.5703125" style="287" customWidth="1"/>
    <col min="9987" max="9987" width="17.85546875" style="287" customWidth="1"/>
    <col min="9988" max="9988" width="11" style="287" bestFit="1" customWidth="1"/>
    <col min="9989" max="9989" width="13.42578125" style="287" bestFit="1" customWidth="1"/>
    <col min="9990" max="9991" width="13.42578125" style="287" customWidth="1"/>
    <col min="9992" max="9993" width="17.85546875" style="287" customWidth="1"/>
    <col min="9994" max="10240" width="9.140625" style="287"/>
    <col min="10241" max="10241" width="7.28515625" style="287" customWidth="1"/>
    <col min="10242" max="10242" width="68.5703125" style="287" customWidth="1"/>
    <col min="10243" max="10243" width="17.85546875" style="287" customWidth="1"/>
    <col min="10244" max="10244" width="11" style="287" bestFit="1" customWidth="1"/>
    <col min="10245" max="10245" width="13.42578125" style="287" bestFit="1" customWidth="1"/>
    <col min="10246" max="10247" width="13.42578125" style="287" customWidth="1"/>
    <col min="10248" max="10249" width="17.85546875" style="287" customWidth="1"/>
    <col min="10250" max="10496" width="9.140625" style="287"/>
    <col min="10497" max="10497" width="7.28515625" style="287" customWidth="1"/>
    <col min="10498" max="10498" width="68.5703125" style="287" customWidth="1"/>
    <col min="10499" max="10499" width="17.85546875" style="287" customWidth="1"/>
    <col min="10500" max="10500" width="11" style="287" bestFit="1" customWidth="1"/>
    <col min="10501" max="10501" width="13.42578125" style="287" bestFit="1" customWidth="1"/>
    <col min="10502" max="10503" width="13.42578125" style="287" customWidth="1"/>
    <col min="10504" max="10505" width="17.85546875" style="287" customWidth="1"/>
    <col min="10506" max="10752" width="9.140625" style="287"/>
    <col min="10753" max="10753" width="7.28515625" style="287" customWidth="1"/>
    <col min="10754" max="10754" width="68.5703125" style="287" customWidth="1"/>
    <col min="10755" max="10755" width="17.85546875" style="287" customWidth="1"/>
    <col min="10756" max="10756" width="11" style="287" bestFit="1" customWidth="1"/>
    <col min="10757" max="10757" width="13.42578125" style="287" bestFit="1" customWidth="1"/>
    <col min="10758" max="10759" width="13.42578125" style="287" customWidth="1"/>
    <col min="10760" max="10761" width="17.85546875" style="287" customWidth="1"/>
    <col min="10762" max="11008" width="9.140625" style="287"/>
    <col min="11009" max="11009" width="7.28515625" style="287" customWidth="1"/>
    <col min="11010" max="11010" width="68.5703125" style="287" customWidth="1"/>
    <col min="11011" max="11011" width="17.85546875" style="287" customWidth="1"/>
    <col min="11012" max="11012" width="11" style="287" bestFit="1" customWidth="1"/>
    <col min="11013" max="11013" width="13.42578125" style="287" bestFit="1" customWidth="1"/>
    <col min="11014" max="11015" width="13.42578125" style="287" customWidth="1"/>
    <col min="11016" max="11017" width="17.85546875" style="287" customWidth="1"/>
    <col min="11018" max="11264" width="9.140625" style="287"/>
    <col min="11265" max="11265" width="7.28515625" style="287" customWidth="1"/>
    <col min="11266" max="11266" width="68.5703125" style="287" customWidth="1"/>
    <col min="11267" max="11267" width="17.85546875" style="287" customWidth="1"/>
    <col min="11268" max="11268" width="11" style="287" bestFit="1" customWidth="1"/>
    <col min="11269" max="11269" width="13.42578125" style="287" bestFit="1" customWidth="1"/>
    <col min="11270" max="11271" width="13.42578125" style="287" customWidth="1"/>
    <col min="11272" max="11273" width="17.85546875" style="287" customWidth="1"/>
    <col min="11274" max="11520" width="9.140625" style="287"/>
    <col min="11521" max="11521" width="7.28515625" style="287" customWidth="1"/>
    <col min="11522" max="11522" width="68.5703125" style="287" customWidth="1"/>
    <col min="11523" max="11523" width="17.85546875" style="287" customWidth="1"/>
    <col min="11524" max="11524" width="11" style="287" bestFit="1" customWidth="1"/>
    <col min="11525" max="11525" width="13.42578125" style="287" bestFit="1" customWidth="1"/>
    <col min="11526" max="11527" width="13.42578125" style="287" customWidth="1"/>
    <col min="11528" max="11529" width="17.85546875" style="287" customWidth="1"/>
    <col min="11530" max="11776" width="9.140625" style="287"/>
    <col min="11777" max="11777" width="7.28515625" style="287" customWidth="1"/>
    <col min="11778" max="11778" width="68.5703125" style="287" customWidth="1"/>
    <col min="11779" max="11779" width="17.85546875" style="287" customWidth="1"/>
    <col min="11780" max="11780" width="11" style="287" bestFit="1" customWidth="1"/>
    <col min="11781" max="11781" width="13.42578125" style="287" bestFit="1" customWidth="1"/>
    <col min="11782" max="11783" width="13.42578125" style="287" customWidth="1"/>
    <col min="11784" max="11785" width="17.85546875" style="287" customWidth="1"/>
    <col min="11786" max="12032" width="9.140625" style="287"/>
    <col min="12033" max="12033" width="7.28515625" style="287" customWidth="1"/>
    <col min="12034" max="12034" width="68.5703125" style="287" customWidth="1"/>
    <col min="12035" max="12035" width="17.85546875" style="287" customWidth="1"/>
    <col min="12036" max="12036" width="11" style="287" bestFit="1" customWidth="1"/>
    <col min="12037" max="12037" width="13.42578125" style="287" bestFit="1" customWidth="1"/>
    <col min="12038" max="12039" width="13.42578125" style="287" customWidth="1"/>
    <col min="12040" max="12041" width="17.85546875" style="287" customWidth="1"/>
    <col min="12042" max="12288" width="9.140625" style="287"/>
    <col min="12289" max="12289" width="7.28515625" style="287" customWidth="1"/>
    <col min="12290" max="12290" width="68.5703125" style="287" customWidth="1"/>
    <col min="12291" max="12291" width="17.85546875" style="287" customWidth="1"/>
    <col min="12292" max="12292" width="11" style="287" bestFit="1" customWidth="1"/>
    <col min="12293" max="12293" width="13.42578125" style="287" bestFit="1" customWidth="1"/>
    <col min="12294" max="12295" width="13.42578125" style="287" customWidth="1"/>
    <col min="12296" max="12297" width="17.85546875" style="287" customWidth="1"/>
    <col min="12298" max="12544" width="9.140625" style="287"/>
    <col min="12545" max="12545" width="7.28515625" style="287" customWidth="1"/>
    <col min="12546" max="12546" width="68.5703125" style="287" customWidth="1"/>
    <col min="12547" max="12547" width="17.85546875" style="287" customWidth="1"/>
    <col min="12548" max="12548" width="11" style="287" bestFit="1" customWidth="1"/>
    <col min="12549" max="12549" width="13.42578125" style="287" bestFit="1" customWidth="1"/>
    <col min="12550" max="12551" width="13.42578125" style="287" customWidth="1"/>
    <col min="12552" max="12553" width="17.85546875" style="287" customWidth="1"/>
    <col min="12554" max="12800" width="9.140625" style="287"/>
    <col min="12801" max="12801" width="7.28515625" style="287" customWidth="1"/>
    <col min="12802" max="12802" width="68.5703125" style="287" customWidth="1"/>
    <col min="12803" max="12803" width="17.85546875" style="287" customWidth="1"/>
    <col min="12804" max="12804" width="11" style="287" bestFit="1" customWidth="1"/>
    <col min="12805" max="12805" width="13.42578125" style="287" bestFit="1" customWidth="1"/>
    <col min="12806" max="12807" width="13.42578125" style="287" customWidth="1"/>
    <col min="12808" max="12809" width="17.85546875" style="287" customWidth="1"/>
    <col min="12810" max="13056" width="9.140625" style="287"/>
    <col min="13057" max="13057" width="7.28515625" style="287" customWidth="1"/>
    <col min="13058" max="13058" width="68.5703125" style="287" customWidth="1"/>
    <col min="13059" max="13059" width="17.85546875" style="287" customWidth="1"/>
    <col min="13060" max="13060" width="11" style="287" bestFit="1" customWidth="1"/>
    <col min="13061" max="13061" width="13.42578125" style="287" bestFit="1" customWidth="1"/>
    <col min="13062" max="13063" width="13.42578125" style="287" customWidth="1"/>
    <col min="13064" max="13065" width="17.85546875" style="287" customWidth="1"/>
    <col min="13066" max="13312" width="9.140625" style="287"/>
    <col min="13313" max="13313" width="7.28515625" style="287" customWidth="1"/>
    <col min="13314" max="13314" width="68.5703125" style="287" customWidth="1"/>
    <col min="13315" max="13315" width="17.85546875" style="287" customWidth="1"/>
    <col min="13316" max="13316" width="11" style="287" bestFit="1" customWidth="1"/>
    <col min="13317" max="13317" width="13.42578125" style="287" bestFit="1" customWidth="1"/>
    <col min="13318" max="13319" width="13.42578125" style="287" customWidth="1"/>
    <col min="13320" max="13321" width="17.85546875" style="287" customWidth="1"/>
    <col min="13322" max="13568" width="9.140625" style="287"/>
    <col min="13569" max="13569" width="7.28515625" style="287" customWidth="1"/>
    <col min="13570" max="13570" width="68.5703125" style="287" customWidth="1"/>
    <col min="13571" max="13571" width="17.85546875" style="287" customWidth="1"/>
    <col min="13572" max="13572" width="11" style="287" bestFit="1" customWidth="1"/>
    <col min="13573" max="13573" width="13.42578125" style="287" bestFit="1" customWidth="1"/>
    <col min="13574" max="13575" width="13.42578125" style="287" customWidth="1"/>
    <col min="13576" max="13577" width="17.85546875" style="287" customWidth="1"/>
    <col min="13578" max="13824" width="9.140625" style="287"/>
    <col min="13825" max="13825" width="7.28515625" style="287" customWidth="1"/>
    <col min="13826" max="13826" width="68.5703125" style="287" customWidth="1"/>
    <col min="13827" max="13827" width="17.85546875" style="287" customWidth="1"/>
    <col min="13828" max="13828" width="11" style="287" bestFit="1" customWidth="1"/>
    <col min="13829" max="13829" width="13.42578125" style="287" bestFit="1" customWidth="1"/>
    <col min="13830" max="13831" width="13.42578125" style="287" customWidth="1"/>
    <col min="13832" max="13833" width="17.85546875" style="287" customWidth="1"/>
    <col min="13834" max="14080" width="9.140625" style="287"/>
    <col min="14081" max="14081" width="7.28515625" style="287" customWidth="1"/>
    <col min="14082" max="14082" width="68.5703125" style="287" customWidth="1"/>
    <col min="14083" max="14083" width="17.85546875" style="287" customWidth="1"/>
    <col min="14084" max="14084" width="11" style="287" bestFit="1" customWidth="1"/>
    <col min="14085" max="14085" width="13.42578125" style="287" bestFit="1" customWidth="1"/>
    <col min="14086" max="14087" width="13.42578125" style="287" customWidth="1"/>
    <col min="14088" max="14089" width="17.85546875" style="287" customWidth="1"/>
    <col min="14090" max="14336" width="9.140625" style="287"/>
    <col min="14337" max="14337" width="7.28515625" style="287" customWidth="1"/>
    <col min="14338" max="14338" width="68.5703125" style="287" customWidth="1"/>
    <col min="14339" max="14339" width="17.85546875" style="287" customWidth="1"/>
    <col min="14340" max="14340" width="11" style="287" bestFit="1" customWidth="1"/>
    <col min="14341" max="14341" width="13.42578125" style="287" bestFit="1" customWidth="1"/>
    <col min="14342" max="14343" width="13.42578125" style="287" customWidth="1"/>
    <col min="14344" max="14345" width="17.85546875" style="287" customWidth="1"/>
    <col min="14346" max="14592" width="9.140625" style="287"/>
    <col min="14593" max="14593" width="7.28515625" style="287" customWidth="1"/>
    <col min="14594" max="14594" width="68.5703125" style="287" customWidth="1"/>
    <col min="14595" max="14595" width="17.85546875" style="287" customWidth="1"/>
    <col min="14596" max="14596" width="11" style="287" bestFit="1" customWidth="1"/>
    <col min="14597" max="14597" width="13.42578125" style="287" bestFit="1" customWidth="1"/>
    <col min="14598" max="14599" width="13.42578125" style="287" customWidth="1"/>
    <col min="14600" max="14601" width="17.85546875" style="287" customWidth="1"/>
    <col min="14602" max="14848" width="9.140625" style="287"/>
    <col min="14849" max="14849" width="7.28515625" style="287" customWidth="1"/>
    <col min="14850" max="14850" width="68.5703125" style="287" customWidth="1"/>
    <col min="14851" max="14851" width="17.85546875" style="287" customWidth="1"/>
    <col min="14852" max="14852" width="11" style="287" bestFit="1" customWidth="1"/>
    <col min="14853" max="14853" width="13.42578125" style="287" bestFit="1" customWidth="1"/>
    <col min="14854" max="14855" width="13.42578125" style="287" customWidth="1"/>
    <col min="14856" max="14857" width="17.85546875" style="287" customWidth="1"/>
    <col min="14858" max="15104" width="9.140625" style="287"/>
    <col min="15105" max="15105" width="7.28515625" style="287" customWidth="1"/>
    <col min="15106" max="15106" width="68.5703125" style="287" customWidth="1"/>
    <col min="15107" max="15107" width="17.85546875" style="287" customWidth="1"/>
    <col min="15108" max="15108" width="11" style="287" bestFit="1" customWidth="1"/>
    <col min="15109" max="15109" width="13.42578125" style="287" bestFit="1" customWidth="1"/>
    <col min="15110" max="15111" width="13.42578125" style="287" customWidth="1"/>
    <col min="15112" max="15113" width="17.85546875" style="287" customWidth="1"/>
    <col min="15114" max="15360" width="9.140625" style="287"/>
    <col min="15361" max="15361" width="7.28515625" style="287" customWidth="1"/>
    <col min="15362" max="15362" width="68.5703125" style="287" customWidth="1"/>
    <col min="15363" max="15363" width="17.85546875" style="287" customWidth="1"/>
    <col min="15364" max="15364" width="11" style="287" bestFit="1" customWidth="1"/>
    <col min="15365" max="15365" width="13.42578125" style="287" bestFit="1" customWidth="1"/>
    <col min="15366" max="15367" width="13.42578125" style="287" customWidth="1"/>
    <col min="15368" max="15369" width="17.85546875" style="287" customWidth="1"/>
    <col min="15370" max="15616" width="9.140625" style="287"/>
    <col min="15617" max="15617" width="7.28515625" style="287" customWidth="1"/>
    <col min="15618" max="15618" width="68.5703125" style="287" customWidth="1"/>
    <col min="15619" max="15619" width="17.85546875" style="287" customWidth="1"/>
    <col min="15620" max="15620" width="11" style="287" bestFit="1" customWidth="1"/>
    <col min="15621" max="15621" width="13.42578125" style="287" bestFit="1" customWidth="1"/>
    <col min="15622" max="15623" width="13.42578125" style="287" customWidth="1"/>
    <col min="15624" max="15625" width="17.85546875" style="287" customWidth="1"/>
    <col min="15626" max="15872" width="9.140625" style="287"/>
    <col min="15873" max="15873" width="7.28515625" style="287" customWidth="1"/>
    <col min="15874" max="15874" width="68.5703125" style="287" customWidth="1"/>
    <col min="15875" max="15875" width="17.85546875" style="287" customWidth="1"/>
    <col min="15876" max="15876" width="11" style="287" bestFit="1" customWidth="1"/>
    <col min="15877" max="15877" width="13.42578125" style="287" bestFit="1" customWidth="1"/>
    <col min="15878" max="15879" width="13.42578125" style="287" customWidth="1"/>
    <col min="15880" max="15881" width="17.85546875" style="287" customWidth="1"/>
    <col min="15882" max="16128" width="9.140625" style="287"/>
    <col min="16129" max="16129" width="7.28515625" style="287" customWidth="1"/>
    <col min="16130" max="16130" width="68.5703125" style="287" customWidth="1"/>
    <col min="16131" max="16131" width="17.85546875" style="287" customWidth="1"/>
    <col min="16132" max="16132" width="11" style="287" bestFit="1" customWidth="1"/>
    <col min="16133" max="16133" width="13.42578125" style="287" bestFit="1" customWidth="1"/>
    <col min="16134" max="16135" width="13.42578125" style="287" customWidth="1"/>
    <col min="16136" max="16137" width="17.85546875" style="287" customWidth="1"/>
    <col min="16138" max="16384" width="9.140625" style="287"/>
  </cols>
  <sheetData>
    <row r="2" spans="1:9" s="289" customFormat="1" ht="60.75" customHeight="1" x14ac:dyDescent="0.25">
      <c r="A2" s="530" t="s">
        <v>334</v>
      </c>
      <c r="B2" s="530"/>
      <c r="C2" s="288" t="s">
        <v>335</v>
      </c>
      <c r="D2" s="288"/>
      <c r="E2" s="288"/>
      <c r="F2" s="288"/>
      <c r="G2" s="288"/>
      <c r="H2" s="288" t="s">
        <v>336</v>
      </c>
      <c r="I2" s="288" t="s">
        <v>337</v>
      </c>
    </row>
    <row r="3" spans="1:9" s="289" customFormat="1" x14ac:dyDescent="0.25">
      <c r="A3" s="290"/>
      <c r="B3" s="288" t="s">
        <v>112</v>
      </c>
      <c r="C3" s="288"/>
      <c r="D3" s="288"/>
      <c r="E3" s="288"/>
      <c r="F3" s="288"/>
      <c r="G3" s="288"/>
      <c r="H3" s="288"/>
      <c r="I3" s="288"/>
    </row>
    <row r="4" spans="1:9" ht="15.95" customHeight="1" thickBot="1" x14ac:dyDescent="0.3">
      <c r="A4" s="528"/>
      <c r="B4" s="528"/>
      <c r="D4" s="292"/>
      <c r="E4" s="293"/>
      <c r="F4" s="293"/>
      <c r="G4" s="293"/>
      <c r="H4" s="293"/>
      <c r="I4" s="295" t="s">
        <v>2</v>
      </c>
    </row>
    <row r="5" spans="1:9" ht="48" customHeight="1" thickBot="1" x14ac:dyDescent="0.3">
      <c r="A5" s="296" t="s">
        <v>338</v>
      </c>
      <c r="B5" s="297" t="s">
        <v>339</v>
      </c>
      <c r="C5" s="297" t="s">
        <v>367</v>
      </c>
      <c r="D5" s="297" t="s">
        <v>8</v>
      </c>
      <c r="E5" s="297" t="s">
        <v>9</v>
      </c>
      <c r="F5" s="297" t="s">
        <v>10</v>
      </c>
      <c r="G5" s="297" t="s">
        <v>9</v>
      </c>
      <c r="H5" s="297" t="s">
        <v>344</v>
      </c>
      <c r="I5" s="297" t="s">
        <v>344</v>
      </c>
    </row>
    <row r="6" spans="1:9" s="300" customFormat="1" ht="15.75" thickBot="1" x14ac:dyDescent="0.3">
      <c r="A6" s="298">
        <v>1</v>
      </c>
      <c r="B6" s="299">
        <v>2</v>
      </c>
      <c r="C6" s="299">
        <v>3</v>
      </c>
      <c r="D6" s="299">
        <v>4</v>
      </c>
      <c r="E6" s="299">
        <v>5</v>
      </c>
      <c r="F6" s="299">
        <v>6</v>
      </c>
      <c r="G6" s="299">
        <v>7</v>
      </c>
      <c r="H6" s="299">
        <v>8</v>
      </c>
      <c r="I6" s="299">
        <v>9</v>
      </c>
    </row>
    <row r="7" spans="1:9" ht="15.75" thickBot="1" x14ac:dyDescent="0.3">
      <c r="A7" s="296" t="s">
        <v>22</v>
      </c>
      <c r="B7" s="301" t="s">
        <v>114</v>
      </c>
      <c r="C7" s="302">
        <f>SUM(C8:C13)</f>
        <v>0</v>
      </c>
      <c r="D7" s="302"/>
      <c r="E7" s="302"/>
      <c r="F7" s="302"/>
      <c r="G7" s="302"/>
      <c r="H7" s="302">
        <f>SUM(H8:H13)</f>
        <v>0</v>
      </c>
      <c r="I7" s="302">
        <f>SUM(I8:I13)</f>
        <v>0</v>
      </c>
    </row>
    <row r="8" spans="1:9" x14ac:dyDescent="0.25">
      <c r="A8" s="303" t="s">
        <v>115</v>
      </c>
      <c r="B8" s="304" t="s">
        <v>116</v>
      </c>
      <c r="C8" s="305"/>
      <c r="D8" s="305"/>
      <c r="E8" s="305"/>
      <c r="F8" s="305"/>
      <c r="G8" s="305"/>
      <c r="H8" s="305"/>
      <c r="I8" s="305"/>
    </row>
    <row r="9" spans="1:9" x14ac:dyDescent="0.25">
      <c r="A9" s="307" t="s">
        <v>117</v>
      </c>
      <c r="B9" s="308" t="s">
        <v>118</v>
      </c>
      <c r="C9" s="306"/>
      <c r="D9" s="306"/>
      <c r="E9" s="306"/>
      <c r="F9" s="306"/>
      <c r="G9" s="306"/>
      <c r="H9" s="306"/>
      <c r="I9" s="306"/>
    </row>
    <row r="10" spans="1:9" x14ac:dyDescent="0.25">
      <c r="A10" s="307" t="s">
        <v>119</v>
      </c>
      <c r="B10" s="308" t="s">
        <v>120</v>
      </c>
      <c r="C10" s="306"/>
      <c r="D10" s="306"/>
      <c r="E10" s="306"/>
      <c r="F10" s="306"/>
      <c r="G10" s="306"/>
      <c r="H10" s="306"/>
      <c r="I10" s="306"/>
    </row>
    <row r="11" spans="1:9" x14ac:dyDescent="0.25">
      <c r="A11" s="307" t="s">
        <v>121</v>
      </c>
      <c r="B11" s="308" t="s">
        <v>122</v>
      </c>
      <c r="C11" s="306"/>
      <c r="D11" s="306"/>
      <c r="E11" s="306"/>
      <c r="F11" s="306"/>
      <c r="G11" s="306"/>
      <c r="H11" s="306"/>
      <c r="I11" s="306"/>
    </row>
    <row r="12" spans="1:9" x14ac:dyDescent="0.25">
      <c r="A12" s="307" t="s">
        <v>123</v>
      </c>
      <c r="B12" s="308" t="s">
        <v>124</v>
      </c>
      <c r="C12" s="306"/>
      <c r="D12" s="306"/>
      <c r="E12" s="306"/>
      <c r="F12" s="306"/>
      <c r="G12" s="306"/>
      <c r="H12" s="306"/>
      <c r="I12" s="306"/>
    </row>
    <row r="13" spans="1:9" ht="15.75" thickBot="1" x14ac:dyDescent="0.3">
      <c r="A13" s="309" t="s">
        <v>125</v>
      </c>
      <c r="B13" s="310" t="s">
        <v>126</v>
      </c>
      <c r="C13" s="306"/>
      <c r="D13" s="306"/>
      <c r="E13" s="306"/>
      <c r="F13" s="306"/>
      <c r="G13" s="306"/>
      <c r="H13" s="306"/>
      <c r="I13" s="306"/>
    </row>
    <row r="14" spans="1:9" ht="15.75" thickBot="1" x14ac:dyDescent="0.3">
      <c r="A14" s="296" t="s">
        <v>25</v>
      </c>
      <c r="B14" s="311" t="s">
        <v>127</v>
      </c>
      <c r="C14" s="302">
        <f>SUM(C15:C19)</f>
        <v>0</v>
      </c>
      <c r="D14" s="302">
        <f>E14-C14</f>
        <v>1683959</v>
      </c>
      <c r="E14" s="302">
        <f>E15+E16+E17+E18+E19</f>
        <v>1683959</v>
      </c>
      <c r="F14" s="302"/>
      <c r="G14" s="302">
        <f>G15+G16+G17+G18+G19</f>
        <v>1683959</v>
      </c>
      <c r="H14" s="302">
        <f>SUM(H15:H19)</f>
        <v>0</v>
      </c>
      <c r="I14" s="302">
        <f>SUM(I15:I19)</f>
        <v>0</v>
      </c>
    </row>
    <row r="15" spans="1:9" x14ac:dyDescent="0.25">
      <c r="A15" s="303" t="s">
        <v>128</v>
      </c>
      <c r="B15" s="304" t="s">
        <v>129</v>
      </c>
      <c r="C15" s="305"/>
      <c r="D15" s="305"/>
      <c r="E15" s="305"/>
      <c r="F15" s="305"/>
      <c r="G15" s="305"/>
      <c r="H15" s="305"/>
      <c r="I15" s="305"/>
    </row>
    <row r="16" spans="1:9" x14ac:dyDescent="0.25">
      <c r="A16" s="307" t="s">
        <v>130</v>
      </c>
      <c r="B16" s="308" t="s">
        <v>131</v>
      </c>
      <c r="C16" s="306"/>
      <c r="D16" s="306"/>
      <c r="E16" s="306"/>
      <c r="F16" s="306"/>
      <c r="G16" s="306"/>
      <c r="H16" s="306"/>
      <c r="I16" s="306"/>
    </row>
    <row r="17" spans="1:9" x14ac:dyDescent="0.25">
      <c r="A17" s="307" t="s">
        <v>132</v>
      </c>
      <c r="B17" s="308" t="s">
        <v>133</v>
      </c>
      <c r="C17" s="306"/>
      <c r="D17" s="306"/>
      <c r="E17" s="306"/>
      <c r="F17" s="306"/>
      <c r="G17" s="306"/>
      <c r="H17" s="306"/>
      <c r="I17" s="306"/>
    </row>
    <row r="18" spans="1:9" x14ac:dyDescent="0.25">
      <c r="A18" s="307" t="s">
        <v>134</v>
      </c>
      <c r="B18" s="308" t="s">
        <v>135</v>
      </c>
      <c r="C18" s="306"/>
      <c r="D18" s="306"/>
      <c r="E18" s="306"/>
      <c r="F18" s="306"/>
      <c r="G18" s="306"/>
      <c r="H18" s="306"/>
      <c r="I18" s="306"/>
    </row>
    <row r="19" spans="1:9" x14ac:dyDescent="0.25">
      <c r="A19" s="307" t="s">
        <v>136</v>
      </c>
      <c r="B19" s="308" t="s">
        <v>137</v>
      </c>
      <c r="C19" s="306"/>
      <c r="D19" s="306">
        <f>E19-C19</f>
        <v>1683959</v>
      </c>
      <c r="E19" s="306">
        <v>1683959</v>
      </c>
      <c r="F19" s="306"/>
      <c r="G19" s="306">
        <v>1683959</v>
      </c>
      <c r="H19" s="306"/>
      <c r="I19" s="306"/>
    </row>
    <row r="20" spans="1:9" ht="15.75" thickBot="1" x14ac:dyDescent="0.3">
      <c r="A20" s="309" t="s">
        <v>138</v>
      </c>
      <c r="B20" s="310" t="s">
        <v>139</v>
      </c>
      <c r="C20" s="312"/>
      <c r="D20" s="312"/>
      <c r="E20" s="312"/>
      <c r="F20" s="312"/>
      <c r="G20" s="312"/>
      <c r="H20" s="312"/>
      <c r="I20" s="312"/>
    </row>
    <row r="21" spans="1:9" ht="29.25" thickBot="1" x14ac:dyDescent="0.3">
      <c r="A21" s="296" t="s">
        <v>11</v>
      </c>
      <c r="B21" s="301" t="s">
        <v>140</v>
      </c>
      <c r="C21" s="302">
        <f>SUM(C22:C26)</f>
        <v>0</v>
      </c>
      <c r="D21" s="302"/>
      <c r="E21" s="302"/>
      <c r="F21" s="302"/>
      <c r="G21" s="302"/>
      <c r="H21" s="302">
        <f>SUM(H22:H26)</f>
        <v>0</v>
      </c>
      <c r="I21" s="302">
        <f>SUM(I22:I26)</f>
        <v>0</v>
      </c>
    </row>
    <row r="22" spans="1:9" x14ac:dyDescent="0.25">
      <c r="A22" s="303" t="s">
        <v>141</v>
      </c>
      <c r="B22" s="304" t="s">
        <v>142</v>
      </c>
      <c r="C22" s="305"/>
      <c r="D22" s="305"/>
      <c r="E22" s="305"/>
      <c r="F22" s="305"/>
      <c r="G22" s="305"/>
      <c r="H22" s="305"/>
      <c r="I22" s="305"/>
    </row>
    <row r="23" spans="1:9" x14ac:dyDescent="0.25">
      <c r="A23" s="307" t="s">
        <v>143</v>
      </c>
      <c r="B23" s="308" t="s">
        <v>144</v>
      </c>
      <c r="C23" s="306"/>
      <c r="D23" s="306"/>
      <c r="E23" s="306"/>
      <c r="F23" s="306"/>
      <c r="G23" s="306"/>
      <c r="H23" s="306"/>
      <c r="I23" s="306"/>
    </row>
    <row r="24" spans="1:9" x14ac:dyDescent="0.25">
      <c r="A24" s="307" t="s">
        <v>145</v>
      </c>
      <c r="B24" s="308" t="s">
        <v>146</v>
      </c>
      <c r="C24" s="306"/>
      <c r="D24" s="306"/>
      <c r="E24" s="306"/>
      <c r="F24" s="306"/>
      <c r="G24" s="306"/>
      <c r="H24" s="306"/>
      <c r="I24" s="306"/>
    </row>
    <row r="25" spans="1:9" x14ac:dyDescent="0.25">
      <c r="A25" s="307" t="s">
        <v>147</v>
      </c>
      <c r="B25" s="308" t="s">
        <v>148</v>
      </c>
      <c r="C25" s="306"/>
      <c r="D25" s="306"/>
      <c r="E25" s="306"/>
      <c r="F25" s="306"/>
      <c r="G25" s="306"/>
      <c r="H25" s="306"/>
      <c r="I25" s="306"/>
    </row>
    <row r="26" spans="1:9" x14ac:dyDescent="0.25">
      <c r="A26" s="307" t="s">
        <v>149</v>
      </c>
      <c r="B26" s="308" t="s">
        <v>150</v>
      </c>
      <c r="C26" s="306"/>
      <c r="D26" s="306"/>
      <c r="E26" s="306"/>
      <c r="F26" s="306"/>
      <c r="G26" s="306"/>
      <c r="H26" s="306"/>
      <c r="I26" s="306"/>
    </row>
    <row r="27" spans="1:9" ht="15.75" thickBot="1" x14ac:dyDescent="0.3">
      <c r="A27" s="309" t="s">
        <v>151</v>
      </c>
      <c r="B27" s="310" t="s">
        <v>152</v>
      </c>
      <c r="C27" s="312"/>
      <c r="D27" s="312"/>
      <c r="E27" s="312"/>
      <c r="F27" s="312"/>
      <c r="G27" s="312"/>
      <c r="H27" s="312"/>
      <c r="I27" s="312"/>
    </row>
    <row r="28" spans="1:9" ht="15.75" thickBot="1" x14ac:dyDescent="0.3">
      <c r="A28" s="296" t="s">
        <v>153</v>
      </c>
      <c r="B28" s="301" t="s">
        <v>154</v>
      </c>
      <c r="C28" s="302">
        <f>SUM(C29,C32,C33,C34)</f>
        <v>0</v>
      </c>
      <c r="D28" s="302"/>
      <c r="E28" s="302"/>
      <c r="F28" s="302"/>
      <c r="G28" s="302"/>
      <c r="H28" s="302">
        <f>SUM(H29,H32,H33,H34)</f>
        <v>0</v>
      </c>
      <c r="I28" s="302">
        <f>SUM(I29,I32,I33,I34)</f>
        <v>0</v>
      </c>
    </row>
    <row r="29" spans="1:9" x14ac:dyDescent="0.25">
      <c r="A29" s="303" t="s">
        <v>155</v>
      </c>
      <c r="B29" s="304" t="s">
        <v>156</v>
      </c>
      <c r="C29" s="313"/>
      <c r="D29" s="313"/>
      <c r="E29" s="313"/>
      <c r="F29" s="313"/>
      <c r="G29" s="313"/>
      <c r="H29" s="313"/>
      <c r="I29" s="313"/>
    </row>
    <row r="30" spans="1:9" x14ac:dyDescent="0.25">
      <c r="A30" s="307" t="s">
        <v>157</v>
      </c>
      <c r="B30" s="308" t="s">
        <v>158</v>
      </c>
      <c r="C30" s="306"/>
      <c r="D30" s="306"/>
      <c r="E30" s="306"/>
      <c r="F30" s="306"/>
      <c r="G30" s="306"/>
      <c r="H30" s="306"/>
      <c r="I30" s="306"/>
    </row>
    <row r="31" spans="1:9" x14ac:dyDescent="0.25">
      <c r="A31" s="307" t="s">
        <v>159</v>
      </c>
      <c r="B31" s="308" t="s">
        <v>160</v>
      </c>
      <c r="C31" s="306"/>
      <c r="D31" s="306"/>
      <c r="E31" s="306"/>
      <c r="F31" s="306"/>
      <c r="G31" s="306"/>
      <c r="H31" s="306"/>
      <c r="I31" s="306"/>
    </row>
    <row r="32" spans="1:9" x14ac:dyDescent="0.25">
      <c r="A32" s="307" t="s">
        <v>161</v>
      </c>
      <c r="B32" s="308" t="s">
        <v>162</v>
      </c>
      <c r="C32" s="306"/>
      <c r="D32" s="306"/>
      <c r="E32" s="306"/>
      <c r="F32" s="306"/>
      <c r="G32" s="306"/>
      <c r="H32" s="306"/>
      <c r="I32" s="306"/>
    </row>
    <row r="33" spans="1:9" x14ac:dyDescent="0.25">
      <c r="A33" s="307" t="s">
        <v>163</v>
      </c>
      <c r="B33" s="308" t="s">
        <v>164</v>
      </c>
      <c r="C33" s="306"/>
      <c r="D33" s="306"/>
      <c r="E33" s="306"/>
      <c r="F33" s="306"/>
      <c r="G33" s="306"/>
      <c r="H33" s="306"/>
      <c r="I33" s="306"/>
    </row>
    <row r="34" spans="1:9" ht="15.75" thickBot="1" x14ac:dyDescent="0.3">
      <c r="A34" s="309" t="s">
        <v>165</v>
      </c>
      <c r="B34" s="310" t="s">
        <v>166</v>
      </c>
      <c r="C34" s="312"/>
      <c r="D34" s="312"/>
      <c r="E34" s="312"/>
      <c r="F34" s="312"/>
      <c r="G34" s="312"/>
      <c r="H34" s="312"/>
      <c r="I34" s="312"/>
    </row>
    <row r="35" spans="1:9" ht="15.75" thickBot="1" x14ac:dyDescent="0.3">
      <c r="A35" s="296" t="s">
        <v>13</v>
      </c>
      <c r="B35" s="301" t="s">
        <v>167</v>
      </c>
      <c r="C35" s="302">
        <f>SUM(C36:C45)</f>
        <v>0</v>
      </c>
      <c r="D35" s="302">
        <f>E35-C35</f>
        <v>3059</v>
      </c>
      <c r="E35" s="302">
        <f>SUM(E36:E45)</f>
        <v>3059</v>
      </c>
      <c r="F35" s="302">
        <f>G35-E35</f>
        <v>0</v>
      </c>
      <c r="G35" s="302">
        <f>SUM(G36:G45)</f>
        <v>3059</v>
      </c>
      <c r="H35" s="302">
        <f>SUM(H36:H45)</f>
        <v>0</v>
      </c>
      <c r="I35" s="302">
        <f>SUM(I36:I45)</f>
        <v>0</v>
      </c>
    </row>
    <row r="36" spans="1:9" x14ac:dyDescent="0.25">
      <c r="A36" s="303" t="s">
        <v>168</v>
      </c>
      <c r="B36" s="304" t="s">
        <v>169</v>
      </c>
      <c r="C36" s="305"/>
      <c r="D36" s="305"/>
      <c r="E36" s="305"/>
      <c r="F36" s="305"/>
      <c r="G36" s="305"/>
      <c r="H36" s="305"/>
      <c r="I36" s="305"/>
    </row>
    <row r="37" spans="1:9" x14ac:dyDescent="0.25">
      <c r="A37" s="307" t="s">
        <v>170</v>
      </c>
      <c r="B37" s="308" t="s">
        <v>171</v>
      </c>
      <c r="C37" s="306"/>
      <c r="D37" s="306"/>
      <c r="E37" s="306"/>
      <c r="F37" s="306"/>
      <c r="G37" s="306"/>
      <c r="H37" s="306"/>
      <c r="I37" s="306"/>
    </row>
    <row r="38" spans="1:9" x14ac:dyDescent="0.25">
      <c r="A38" s="307" t="s">
        <v>172</v>
      </c>
      <c r="B38" s="308" t="s">
        <v>173</v>
      </c>
      <c r="C38" s="306"/>
      <c r="D38" s="306"/>
      <c r="E38" s="306"/>
      <c r="F38" s="306"/>
      <c r="G38" s="306"/>
      <c r="H38" s="306"/>
      <c r="I38" s="306"/>
    </row>
    <row r="39" spans="1:9" x14ac:dyDescent="0.25">
      <c r="A39" s="307" t="s">
        <v>174</v>
      </c>
      <c r="B39" s="308" t="s">
        <v>175</v>
      </c>
      <c r="C39" s="306"/>
      <c r="D39" s="306"/>
      <c r="E39" s="306"/>
      <c r="F39" s="306"/>
      <c r="G39" s="306"/>
      <c r="H39" s="306"/>
      <c r="I39" s="306"/>
    </row>
    <row r="40" spans="1:9" x14ac:dyDescent="0.25">
      <c r="A40" s="307" t="s">
        <v>176</v>
      </c>
      <c r="B40" s="308" t="s">
        <v>177</v>
      </c>
      <c r="C40" s="306"/>
      <c r="D40" s="306"/>
      <c r="E40" s="306"/>
      <c r="F40" s="306"/>
      <c r="G40" s="306"/>
      <c r="H40" s="306"/>
      <c r="I40" s="306"/>
    </row>
    <row r="41" spans="1:9" x14ac:dyDescent="0.25">
      <c r="A41" s="307" t="s">
        <v>178</v>
      </c>
      <c r="B41" s="308" t="s">
        <v>179</v>
      </c>
      <c r="C41" s="306"/>
      <c r="D41" s="306"/>
      <c r="E41" s="306"/>
      <c r="F41" s="306"/>
      <c r="G41" s="306"/>
      <c r="H41" s="306"/>
      <c r="I41" s="306"/>
    </row>
    <row r="42" spans="1:9" x14ac:dyDescent="0.25">
      <c r="A42" s="307" t="s">
        <v>180</v>
      </c>
      <c r="B42" s="308" t="s">
        <v>181</v>
      </c>
      <c r="C42" s="306"/>
      <c r="D42" s="306"/>
      <c r="E42" s="306"/>
      <c r="F42" s="306"/>
      <c r="G42" s="306"/>
      <c r="H42" s="306"/>
      <c r="I42" s="306"/>
    </row>
    <row r="43" spans="1:9" ht="15.75" x14ac:dyDescent="0.25">
      <c r="A43" s="307" t="s">
        <v>182</v>
      </c>
      <c r="B43" s="308" t="s">
        <v>183</v>
      </c>
      <c r="C43" s="306"/>
      <c r="D43" s="469">
        <f>E43-C43</f>
        <v>35</v>
      </c>
      <c r="E43" s="469">
        <v>35</v>
      </c>
      <c r="F43" s="469"/>
      <c r="G43" s="469">
        <v>35</v>
      </c>
      <c r="H43" s="306"/>
      <c r="I43" s="306"/>
    </row>
    <row r="44" spans="1:9" x14ac:dyDescent="0.25">
      <c r="A44" s="307" t="s">
        <v>184</v>
      </c>
      <c r="B44" s="308" t="s">
        <v>185</v>
      </c>
      <c r="C44" s="306"/>
      <c r="D44" s="306"/>
      <c r="E44" s="306"/>
      <c r="F44" s="306"/>
      <c r="G44" s="306"/>
      <c r="H44" s="306"/>
      <c r="I44" s="306"/>
    </row>
    <row r="45" spans="1:9" ht="15.75" thickBot="1" x14ac:dyDescent="0.3">
      <c r="A45" s="309" t="s">
        <v>186</v>
      </c>
      <c r="B45" s="310" t="s">
        <v>36</v>
      </c>
      <c r="C45" s="312"/>
      <c r="D45" s="312">
        <f>E45-C45</f>
        <v>3024</v>
      </c>
      <c r="E45" s="312">
        <v>3024</v>
      </c>
      <c r="F45" s="312"/>
      <c r="G45" s="312">
        <v>3024</v>
      </c>
      <c r="H45" s="312"/>
      <c r="I45" s="312"/>
    </row>
    <row r="46" spans="1:9" ht="15.75" thickBot="1" x14ac:dyDescent="0.3">
      <c r="A46" s="296" t="s">
        <v>14</v>
      </c>
      <c r="B46" s="301" t="s">
        <v>187</v>
      </c>
      <c r="C46" s="302">
        <f>SUM(C47:C51)</f>
        <v>0</v>
      </c>
      <c r="D46" s="302"/>
      <c r="E46" s="302"/>
      <c r="F46" s="302"/>
      <c r="G46" s="302"/>
      <c r="H46" s="302">
        <f>SUM(H47:H51)</f>
        <v>0</v>
      </c>
      <c r="I46" s="302">
        <f>SUM(I47:I51)</f>
        <v>0</v>
      </c>
    </row>
    <row r="47" spans="1:9" x14ac:dyDescent="0.25">
      <c r="A47" s="303" t="s">
        <v>188</v>
      </c>
      <c r="B47" s="304" t="s">
        <v>189</v>
      </c>
      <c r="C47" s="305"/>
      <c r="D47" s="305"/>
      <c r="E47" s="305"/>
      <c r="F47" s="305"/>
      <c r="G47" s="305"/>
      <c r="H47" s="305"/>
      <c r="I47" s="305"/>
    </row>
    <row r="48" spans="1:9" x14ac:dyDescent="0.25">
      <c r="A48" s="307" t="s">
        <v>190</v>
      </c>
      <c r="B48" s="308" t="s">
        <v>191</v>
      </c>
      <c r="C48" s="306"/>
      <c r="D48" s="306"/>
      <c r="E48" s="306"/>
      <c r="F48" s="306"/>
      <c r="G48" s="306"/>
      <c r="H48" s="306"/>
      <c r="I48" s="306"/>
    </row>
    <row r="49" spans="1:9" x14ac:dyDescent="0.25">
      <c r="A49" s="307" t="s">
        <v>192</v>
      </c>
      <c r="B49" s="308" t="s">
        <v>193</v>
      </c>
      <c r="C49" s="306"/>
      <c r="D49" s="306"/>
      <c r="E49" s="306"/>
      <c r="F49" s="306"/>
      <c r="G49" s="306"/>
      <c r="H49" s="306"/>
      <c r="I49" s="306"/>
    </row>
    <row r="50" spans="1:9" x14ac:dyDescent="0.25">
      <c r="A50" s="307" t="s">
        <v>194</v>
      </c>
      <c r="B50" s="308" t="s">
        <v>195</v>
      </c>
      <c r="C50" s="306"/>
      <c r="D50" s="306"/>
      <c r="E50" s="306"/>
      <c r="F50" s="306"/>
      <c r="G50" s="306"/>
      <c r="H50" s="306"/>
      <c r="I50" s="306"/>
    </row>
    <row r="51" spans="1:9" ht="15.75" thickBot="1" x14ac:dyDescent="0.3">
      <c r="A51" s="314" t="s">
        <v>196</v>
      </c>
      <c r="B51" s="315" t="s">
        <v>197</v>
      </c>
      <c r="C51" s="316"/>
      <c r="D51" s="316"/>
      <c r="E51" s="316"/>
      <c r="F51" s="316"/>
      <c r="G51" s="316"/>
      <c r="H51" s="316"/>
      <c r="I51" s="316"/>
    </row>
    <row r="52" spans="1:9" ht="15.75" thickBot="1" x14ac:dyDescent="0.3">
      <c r="A52" s="296" t="s">
        <v>198</v>
      </c>
      <c r="B52" s="301" t="s">
        <v>199</v>
      </c>
      <c r="C52" s="302">
        <f>SUM(C53:C55)</f>
        <v>0</v>
      </c>
      <c r="D52" s="302"/>
      <c r="E52" s="302"/>
      <c r="F52" s="302"/>
      <c r="G52" s="302"/>
      <c r="H52" s="302">
        <f>SUM(H53:H55)</f>
        <v>0</v>
      </c>
      <c r="I52" s="302">
        <f>SUM(I53:I55)</f>
        <v>0</v>
      </c>
    </row>
    <row r="53" spans="1:9" x14ac:dyDescent="0.25">
      <c r="A53" s="303" t="s">
        <v>200</v>
      </c>
      <c r="B53" s="304" t="s">
        <v>201</v>
      </c>
      <c r="C53" s="305"/>
      <c r="D53" s="305"/>
      <c r="E53" s="305"/>
      <c r="F53" s="305"/>
      <c r="G53" s="305"/>
      <c r="H53" s="305"/>
      <c r="I53" s="305"/>
    </row>
    <row r="54" spans="1:9" ht="30" x14ac:dyDescent="0.25">
      <c r="A54" s="307" t="s">
        <v>202</v>
      </c>
      <c r="B54" s="308" t="s">
        <v>203</v>
      </c>
      <c r="C54" s="306"/>
      <c r="D54" s="306"/>
      <c r="E54" s="306"/>
      <c r="F54" s="306"/>
      <c r="G54" s="306"/>
      <c r="H54" s="306"/>
      <c r="I54" s="306"/>
    </row>
    <row r="55" spans="1:9" x14ac:dyDescent="0.25">
      <c r="A55" s="307" t="s">
        <v>204</v>
      </c>
      <c r="B55" s="308" t="s">
        <v>205</v>
      </c>
      <c r="C55" s="306"/>
      <c r="D55" s="306"/>
      <c r="E55" s="306"/>
      <c r="F55" s="306"/>
      <c r="G55" s="306"/>
      <c r="H55" s="306"/>
      <c r="I55" s="306"/>
    </row>
    <row r="56" spans="1:9" ht="15.75" thickBot="1" x14ac:dyDescent="0.3">
      <c r="A56" s="309" t="s">
        <v>206</v>
      </c>
      <c r="B56" s="310" t="s">
        <v>207</v>
      </c>
      <c r="C56" s="312"/>
      <c r="D56" s="312"/>
      <c r="E56" s="312"/>
      <c r="F56" s="312"/>
      <c r="G56" s="312"/>
      <c r="H56" s="312"/>
      <c r="I56" s="312"/>
    </row>
    <row r="57" spans="1:9" ht="15.75" thickBot="1" x14ac:dyDescent="0.3">
      <c r="A57" s="296" t="s">
        <v>16</v>
      </c>
      <c r="B57" s="311" t="s">
        <v>208</v>
      </c>
      <c r="C57" s="302">
        <f>SUM(C58:C60)</f>
        <v>264000</v>
      </c>
      <c r="D57" s="302"/>
      <c r="E57" s="302">
        <v>264000</v>
      </c>
      <c r="F57" s="302"/>
      <c r="G57" s="302">
        <v>264000</v>
      </c>
      <c r="H57" s="302">
        <f>SUM(H58:H60)</f>
        <v>0</v>
      </c>
      <c r="I57" s="302">
        <f>SUM(I58:I60)</f>
        <v>0</v>
      </c>
    </row>
    <row r="58" spans="1:9" x14ac:dyDescent="0.25">
      <c r="A58" s="303" t="s">
        <v>209</v>
      </c>
      <c r="B58" s="304" t="s">
        <v>210</v>
      </c>
      <c r="C58" s="306"/>
      <c r="D58" s="306"/>
      <c r="E58" s="306"/>
      <c r="F58" s="306"/>
      <c r="G58" s="306"/>
      <c r="H58" s="306"/>
      <c r="I58" s="306"/>
    </row>
    <row r="59" spans="1:9" ht="30" x14ac:dyDescent="0.25">
      <c r="A59" s="307" t="s">
        <v>211</v>
      </c>
      <c r="B59" s="308" t="s">
        <v>212</v>
      </c>
      <c r="C59" s="306"/>
      <c r="D59" s="306"/>
      <c r="E59" s="306"/>
      <c r="F59" s="306"/>
      <c r="G59" s="306"/>
      <c r="H59" s="306"/>
      <c r="I59" s="306"/>
    </row>
    <row r="60" spans="1:9" x14ac:dyDescent="0.25">
      <c r="A60" s="307" t="s">
        <v>213</v>
      </c>
      <c r="B60" s="308" t="s">
        <v>214</v>
      </c>
      <c r="C60" s="306">
        <v>264000</v>
      </c>
      <c r="D60" s="306"/>
      <c r="E60" s="306">
        <v>264000</v>
      </c>
      <c r="F60" s="306"/>
      <c r="G60" s="306">
        <v>264000</v>
      </c>
      <c r="H60" s="306"/>
      <c r="I60" s="306"/>
    </row>
    <row r="61" spans="1:9" ht="15.75" thickBot="1" x14ac:dyDescent="0.3">
      <c r="A61" s="309" t="s">
        <v>215</v>
      </c>
      <c r="B61" s="310" t="s">
        <v>216</v>
      </c>
      <c r="C61" s="306"/>
      <c r="D61" s="306"/>
      <c r="E61" s="306"/>
      <c r="F61" s="306"/>
      <c r="G61" s="306"/>
      <c r="H61" s="306"/>
      <c r="I61" s="306"/>
    </row>
    <row r="62" spans="1:9" ht="15.75" thickBot="1" x14ac:dyDescent="0.3">
      <c r="A62" s="296" t="s">
        <v>17</v>
      </c>
      <c r="B62" s="301" t="s">
        <v>345</v>
      </c>
      <c r="C62" s="302">
        <f>SUM(C7,C21,C14,C28,C35,C57)</f>
        <v>264000</v>
      </c>
      <c r="D62" s="302"/>
      <c r="E62" s="302">
        <f>SUM(E7,E21,E14,E28,E35,E57)</f>
        <v>1951018</v>
      </c>
      <c r="F62" s="302"/>
      <c r="G62" s="302">
        <f>SUM(G7,G21,G14,G28,G35,G57)</f>
        <v>1951018</v>
      </c>
      <c r="H62" s="302">
        <f>SUM(H7,H14,H28,H35)</f>
        <v>0</v>
      </c>
      <c r="I62" s="302">
        <f>SUM(I7,I14,I28,I35)</f>
        <v>0</v>
      </c>
    </row>
    <row r="63" spans="1:9" ht="15.75" thickBot="1" x14ac:dyDescent="0.3">
      <c r="A63" s="317" t="s">
        <v>18</v>
      </c>
      <c r="B63" s="311" t="s">
        <v>218</v>
      </c>
      <c r="C63" s="302">
        <f>SUM(C64:C66)</f>
        <v>0</v>
      </c>
      <c r="D63" s="302"/>
      <c r="E63" s="302"/>
      <c r="F63" s="302"/>
      <c r="G63" s="302"/>
      <c r="H63" s="302">
        <f>SUM(H64:H66)</f>
        <v>0</v>
      </c>
      <c r="I63" s="302">
        <f>SUM(I64:I66)</f>
        <v>0</v>
      </c>
    </row>
    <row r="64" spans="1:9" x14ac:dyDescent="0.25">
      <c r="A64" s="303" t="s">
        <v>219</v>
      </c>
      <c r="B64" s="304" t="s">
        <v>220</v>
      </c>
      <c r="C64" s="306"/>
      <c r="D64" s="306"/>
      <c r="E64" s="306"/>
      <c r="F64" s="306"/>
      <c r="G64" s="306"/>
      <c r="H64" s="306"/>
      <c r="I64" s="306"/>
    </row>
    <row r="65" spans="1:9" x14ac:dyDescent="0.25">
      <c r="A65" s="307" t="s">
        <v>221</v>
      </c>
      <c r="B65" s="308" t="s">
        <v>222</v>
      </c>
      <c r="C65" s="306"/>
      <c r="D65" s="306"/>
      <c r="E65" s="306"/>
      <c r="F65" s="306"/>
      <c r="G65" s="306"/>
      <c r="H65" s="306"/>
      <c r="I65" s="306"/>
    </row>
    <row r="66" spans="1:9" ht="15.75" thickBot="1" x14ac:dyDescent="0.3">
      <c r="A66" s="309" t="s">
        <v>223</v>
      </c>
      <c r="B66" s="310" t="s">
        <v>346</v>
      </c>
      <c r="C66" s="306"/>
      <c r="D66" s="306"/>
      <c r="E66" s="306"/>
      <c r="F66" s="306"/>
      <c r="G66" s="306"/>
      <c r="H66" s="306"/>
      <c r="I66" s="306"/>
    </row>
    <row r="67" spans="1:9" ht="15.75" thickBot="1" x14ac:dyDescent="0.3">
      <c r="A67" s="317" t="s">
        <v>19</v>
      </c>
      <c r="B67" s="311" t="s">
        <v>225</v>
      </c>
      <c r="C67" s="302">
        <f>SUM(C68:C71)</f>
        <v>0</v>
      </c>
      <c r="D67" s="302"/>
      <c r="E67" s="302"/>
      <c r="F67" s="302"/>
      <c r="G67" s="302"/>
      <c r="H67" s="302">
        <f>SUM(H68:H71)</f>
        <v>0</v>
      </c>
      <c r="I67" s="302">
        <f>SUM(I68:I71)</f>
        <v>0</v>
      </c>
    </row>
    <row r="68" spans="1:9" x14ac:dyDescent="0.25">
      <c r="A68" s="303" t="s">
        <v>226</v>
      </c>
      <c r="B68" s="304" t="s">
        <v>227</v>
      </c>
      <c r="C68" s="306"/>
      <c r="D68" s="306"/>
      <c r="E68" s="306"/>
      <c r="F68" s="306"/>
      <c r="G68" s="306"/>
      <c r="H68" s="306"/>
      <c r="I68" s="306"/>
    </row>
    <row r="69" spans="1:9" x14ac:dyDescent="0.25">
      <c r="A69" s="307" t="s">
        <v>228</v>
      </c>
      <c r="B69" s="308" t="s">
        <v>229</v>
      </c>
      <c r="C69" s="306"/>
      <c r="D69" s="306"/>
      <c r="E69" s="306"/>
      <c r="F69" s="306"/>
      <c r="G69" s="306"/>
      <c r="H69" s="306"/>
      <c r="I69" s="306"/>
    </row>
    <row r="70" spans="1:9" x14ac:dyDescent="0.25">
      <c r="A70" s="307" t="s">
        <v>230</v>
      </c>
      <c r="B70" s="308" t="s">
        <v>231</v>
      </c>
      <c r="C70" s="306"/>
      <c r="D70" s="306"/>
      <c r="E70" s="306"/>
      <c r="F70" s="306"/>
      <c r="G70" s="306"/>
      <c r="H70" s="306"/>
      <c r="I70" s="306"/>
    </row>
    <row r="71" spans="1:9" ht="15.75" thickBot="1" x14ac:dyDescent="0.3">
      <c r="A71" s="309" t="s">
        <v>232</v>
      </c>
      <c r="B71" s="310" t="s">
        <v>233</v>
      </c>
      <c r="C71" s="306"/>
      <c r="D71" s="306"/>
      <c r="E71" s="306"/>
      <c r="F71" s="306"/>
      <c r="G71" s="306"/>
      <c r="H71" s="306"/>
      <c r="I71" s="306"/>
    </row>
    <row r="72" spans="1:9" ht="15.75" thickBot="1" x14ac:dyDescent="0.3">
      <c r="A72" s="317" t="s">
        <v>20</v>
      </c>
      <c r="B72" s="311" t="s">
        <v>234</v>
      </c>
      <c r="C72" s="302">
        <f>SUM(C73:C74)</f>
        <v>568312</v>
      </c>
      <c r="D72" s="302">
        <f>E72-C72</f>
        <v>-51095</v>
      </c>
      <c r="E72" s="302">
        <f>SUM(E73:E74)</f>
        <v>517217</v>
      </c>
      <c r="F72" s="302"/>
      <c r="G72" s="302">
        <f>SUM(G73:G74)</f>
        <v>517217</v>
      </c>
      <c r="H72" s="302">
        <f>SUM(H73:H74)</f>
        <v>0</v>
      </c>
      <c r="I72" s="302">
        <f>SUM(I73:I74)</f>
        <v>0</v>
      </c>
    </row>
    <row r="73" spans="1:9" x14ac:dyDescent="0.25">
      <c r="A73" s="303" t="s">
        <v>235</v>
      </c>
      <c r="B73" s="304" t="s">
        <v>236</v>
      </c>
      <c r="C73" s="306">
        <v>568312</v>
      </c>
      <c r="D73" s="306">
        <f>E73-C73</f>
        <v>-51095</v>
      </c>
      <c r="E73" s="306">
        <v>517217</v>
      </c>
      <c r="F73" s="306"/>
      <c r="G73" s="306">
        <v>517217</v>
      </c>
      <c r="H73" s="306"/>
      <c r="I73" s="306"/>
    </row>
    <row r="74" spans="1:9" ht="15.75" thickBot="1" x14ac:dyDescent="0.3">
      <c r="A74" s="309" t="s">
        <v>237</v>
      </c>
      <c r="B74" s="310" t="s">
        <v>238</v>
      </c>
      <c r="C74" s="306"/>
      <c r="D74" s="306"/>
      <c r="E74" s="306"/>
      <c r="F74" s="306"/>
      <c r="G74" s="306"/>
      <c r="H74" s="306"/>
      <c r="I74" s="306"/>
    </row>
    <row r="75" spans="1:9" ht="15.75" thickBot="1" x14ac:dyDescent="0.3">
      <c r="A75" s="317" t="s">
        <v>21</v>
      </c>
      <c r="B75" s="311" t="s">
        <v>239</v>
      </c>
      <c r="C75" s="302">
        <f>SUM(C76:C79)</f>
        <v>44266764</v>
      </c>
      <c r="D75" s="302"/>
      <c r="E75" s="302">
        <f>SUM(E76:E79)</f>
        <v>44266764</v>
      </c>
      <c r="F75" s="302">
        <f>G75-E75</f>
        <v>363258</v>
      </c>
      <c r="G75" s="302">
        <f>SUM(G76:G79)</f>
        <v>44630022</v>
      </c>
      <c r="H75" s="302">
        <f>SUM(H76:H78)</f>
        <v>0</v>
      </c>
      <c r="I75" s="302">
        <f>SUM(I76:I78)</f>
        <v>0</v>
      </c>
    </row>
    <row r="76" spans="1:9" x14ac:dyDescent="0.25">
      <c r="A76" s="303" t="s">
        <v>240</v>
      </c>
      <c r="B76" s="304" t="s">
        <v>241</v>
      </c>
      <c r="C76" s="306"/>
      <c r="D76" s="306"/>
      <c r="E76" s="306"/>
      <c r="F76" s="306"/>
      <c r="G76" s="306"/>
      <c r="H76" s="306"/>
      <c r="I76" s="306"/>
    </row>
    <row r="77" spans="1:9" x14ac:dyDescent="0.25">
      <c r="A77" s="307" t="s">
        <v>242</v>
      </c>
      <c r="B77" s="308" t="s">
        <v>243</v>
      </c>
      <c r="C77" s="306"/>
      <c r="D77" s="306"/>
      <c r="E77" s="306"/>
      <c r="F77" s="306"/>
      <c r="G77" s="306"/>
      <c r="H77" s="306"/>
      <c r="I77" s="306"/>
    </row>
    <row r="78" spans="1:9" x14ac:dyDescent="0.25">
      <c r="A78" s="309" t="s">
        <v>347</v>
      </c>
      <c r="B78" s="310" t="s">
        <v>245</v>
      </c>
      <c r="C78" s="306"/>
      <c r="D78" s="306"/>
      <c r="E78" s="306"/>
      <c r="F78" s="306"/>
      <c r="G78" s="306"/>
      <c r="H78" s="306"/>
      <c r="I78" s="306"/>
    </row>
    <row r="79" spans="1:9" ht="15.75" thickBot="1" x14ac:dyDescent="0.3">
      <c r="A79" s="318" t="s">
        <v>348</v>
      </c>
      <c r="B79" s="319" t="s">
        <v>47</v>
      </c>
      <c r="C79" s="320">
        <v>44266764</v>
      </c>
      <c r="D79" s="320"/>
      <c r="E79" s="320">
        <v>44266764</v>
      </c>
      <c r="F79" s="306">
        <f>G79-E79</f>
        <v>363258</v>
      </c>
      <c r="G79" s="320">
        <v>44630022</v>
      </c>
      <c r="H79" s="320"/>
      <c r="I79" s="320"/>
    </row>
    <row r="80" spans="1:9" ht="15.75" thickBot="1" x14ac:dyDescent="0.3">
      <c r="A80" s="317" t="s">
        <v>49</v>
      </c>
      <c r="B80" s="311" t="s">
        <v>248</v>
      </c>
      <c r="C80" s="302">
        <f>SUM(C81:C84)</f>
        <v>0</v>
      </c>
      <c r="D80" s="302"/>
      <c r="E80" s="302"/>
      <c r="F80" s="302"/>
      <c r="G80" s="302"/>
      <c r="H80" s="302">
        <f>SUM(H81:H84)</f>
        <v>0</v>
      </c>
      <c r="I80" s="302">
        <f>SUM(I81:I84)</f>
        <v>0</v>
      </c>
    </row>
    <row r="81" spans="1:13" x14ac:dyDescent="0.25">
      <c r="A81" s="321" t="s">
        <v>249</v>
      </c>
      <c r="B81" s="304" t="s">
        <v>250</v>
      </c>
      <c r="C81" s="306"/>
      <c r="D81" s="306"/>
      <c r="E81" s="306"/>
      <c r="F81" s="306"/>
      <c r="G81" s="306"/>
      <c r="H81" s="306"/>
      <c r="I81" s="306"/>
    </row>
    <row r="82" spans="1:13" x14ac:dyDescent="0.25">
      <c r="A82" s="321" t="s">
        <v>251</v>
      </c>
      <c r="B82" s="308" t="s">
        <v>252</v>
      </c>
      <c r="C82" s="306"/>
      <c r="D82" s="306"/>
      <c r="E82" s="306"/>
      <c r="F82" s="306"/>
      <c r="G82" s="306"/>
      <c r="H82" s="306"/>
      <c r="I82" s="306"/>
    </row>
    <row r="83" spans="1:13" x14ac:dyDescent="0.25">
      <c r="A83" s="321" t="s">
        <v>253</v>
      </c>
      <c r="B83" s="308" t="s">
        <v>254</v>
      </c>
      <c r="C83" s="306"/>
      <c r="D83" s="306"/>
      <c r="E83" s="306"/>
      <c r="F83" s="306"/>
      <c r="G83" s="306"/>
      <c r="H83" s="306"/>
      <c r="I83" s="306"/>
    </row>
    <row r="84" spans="1:13" ht="15.75" thickBot="1" x14ac:dyDescent="0.3">
      <c r="A84" s="321" t="s">
        <v>255</v>
      </c>
      <c r="B84" s="310" t="s">
        <v>256</v>
      </c>
      <c r="C84" s="306"/>
      <c r="D84" s="306"/>
      <c r="E84" s="306"/>
      <c r="F84" s="306"/>
      <c r="G84" s="306"/>
      <c r="H84" s="306"/>
      <c r="I84" s="306"/>
    </row>
    <row r="85" spans="1:13" ht="15.75" thickBot="1" x14ac:dyDescent="0.3">
      <c r="A85" s="317" t="s">
        <v>52</v>
      </c>
      <c r="B85" s="311" t="s">
        <v>257</v>
      </c>
      <c r="C85" s="322"/>
      <c r="D85" s="322"/>
      <c r="E85" s="322"/>
      <c r="F85" s="322"/>
      <c r="G85" s="322"/>
      <c r="H85" s="322"/>
      <c r="I85" s="322"/>
    </row>
    <row r="86" spans="1:13" ht="15.75" thickBot="1" x14ac:dyDescent="0.3">
      <c r="A86" s="317" t="s">
        <v>55</v>
      </c>
      <c r="B86" s="311" t="s">
        <v>258</v>
      </c>
      <c r="C86" s="302">
        <f>C63+C67+C72+C75+C80+C85</f>
        <v>44835076</v>
      </c>
      <c r="D86" s="302">
        <f>E86-C86</f>
        <v>-51095</v>
      </c>
      <c r="E86" s="302">
        <f>E63+E67+E72+E75+E80+E85</f>
        <v>44783981</v>
      </c>
      <c r="F86" s="302">
        <f>G86-E86</f>
        <v>363258</v>
      </c>
      <c r="G86" s="302">
        <f>G63+G67+G72+G75+G80+G85</f>
        <v>45147239</v>
      </c>
      <c r="H86" s="302">
        <f>SUM(H63,H67,H72,H75,H80,H85)</f>
        <v>0</v>
      </c>
      <c r="I86" s="302">
        <f>SUM(I63,I67,I72,I75,I80,I85)</f>
        <v>0</v>
      </c>
    </row>
    <row r="87" spans="1:13" ht="27" customHeight="1" thickBot="1" x14ac:dyDescent="0.3">
      <c r="A87" s="323" t="s">
        <v>58</v>
      </c>
      <c r="B87" s="324" t="s">
        <v>259</v>
      </c>
      <c r="C87" s="302">
        <f>SUM(C62,C86)</f>
        <v>45099076</v>
      </c>
      <c r="D87" s="302">
        <f>E87-C87</f>
        <v>1635923</v>
      </c>
      <c r="E87" s="302">
        <f>SUM(E62,E86)</f>
        <v>46734999</v>
      </c>
      <c r="F87" s="302">
        <f>G87-E87</f>
        <v>363258</v>
      </c>
      <c r="G87" s="302">
        <f>SUM(G62,G86)</f>
        <v>47098257</v>
      </c>
      <c r="H87" s="302">
        <f>SUM(H62,H86)</f>
        <v>0</v>
      </c>
      <c r="I87" s="302">
        <f>SUM(I62,I86)</f>
        <v>0</v>
      </c>
    </row>
    <row r="88" spans="1:13" x14ac:dyDescent="0.25">
      <c r="A88" s="325"/>
      <c r="B88" s="326"/>
      <c r="C88" s="327"/>
      <c r="D88" s="327"/>
      <c r="E88" s="327"/>
      <c r="F88" s="327"/>
      <c r="G88" s="327"/>
      <c r="H88" s="327"/>
      <c r="I88" s="327"/>
    </row>
    <row r="89" spans="1:13" ht="16.5" customHeight="1" x14ac:dyDescent="0.25">
      <c r="A89" s="531" t="s">
        <v>260</v>
      </c>
      <c r="B89" s="531"/>
      <c r="C89" s="531"/>
      <c r="D89" s="328"/>
      <c r="E89" s="328"/>
      <c r="F89" s="328"/>
      <c r="G89" s="328"/>
      <c r="M89" s="287" t="s">
        <v>261</v>
      </c>
    </row>
    <row r="90" spans="1:13" s="329" customFormat="1" ht="16.5" customHeight="1" thickBot="1" x14ac:dyDescent="0.3">
      <c r="A90" s="532"/>
      <c r="B90" s="532"/>
      <c r="D90" s="292"/>
      <c r="E90" s="293"/>
      <c r="F90" s="293"/>
      <c r="G90" s="293"/>
      <c r="H90" s="293"/>
      <c r="I90" s="295" t="s">
        <v>2</v>
      </c>
    </row>
    <row r="91" spans="1:13" s="289" customFormat="1" ht="43.5" thickBot="1" x14ac:dyDescent="0.3">
      <c r="A91" s="296" t="s">
        <v>338</v>
      </c>
      <c r="B91" s="297" t="s">
        <v>263</v>
      </c>
      <c r="C91" s="297" t="s">
        <v>367</v>
      </c>
      <c r="D91" s="297" t="s">
        <v>8</v>
      </c>
      <c r="E91" s="297" t="s">
        <v>9</v>
      </c>
      <c r="F91" s="297" t="s">
        <v>10</v>
      </c>
      <c r="G91" s="297" t="s">
        <v>9</v>
      </c>
      <c r="H91" s="297" t="s">
        <v>344</v>
      </c>
      <c r="I91" s="297" t="s">
        <v>344</v>
      </c>
    </row>
    <row r="92" spans="1:13" s="300" customFormat="1" ht="15.75" thickBot="1" x14ac:dyDescent="0.3">
      <c r="A92" s="296">
        <v>1</v>
      </c>
      <c r="B92" s="297">
        <v>2</v>
      </c>
      <c r="C92" s="297">
        <v>3</v>
      </c>
      <c r="D92" s="297">
        <v>4</v>
      </c>
      <c r="E92" s="297">
        <v>5</v>
      </c>
      <c r="F92" s="297">
        <v>6</v>
      </c>
      <c r="G92" s="297">
        <v>7</v>
      </c>
      <c r="H92" s="297">
        <v>8</v>
      </c>
      <c r="I92" s="297">
        <v>9</v>
      </c>
    </row>
    <row r="93" spans="1:13" ht="15.75" thickBot="1" x14ac:dyDescent="0.3">
      <c r="A93" s="298" t="s">
        <v>22</v>
      </c>
      <c r="B93" s="330" t="s">
        <v>351</v>
      </c>
      <c r="C93" s="331">
        <f>SUM(C94:C98)</f>
        <v>44835076</v>
      </c>
      <c r="D93" s="331">
        <f>E93-C93</f>
        <v>1635923</v>
      </c>
      <c r="E93" s="331">
        <f>SUM(E94:E98)</f>
        <v>46470999</v>
      </c>
      <c r="F93" s="331">
        <f>G93-E93</f>
        <v>363258</v>
      </c>
      <c r="G93" s="331">
        <f>SUM(G94:G98)</f>
        <v>46834257</v>
      </c>
      <c r="H93" s="331">
        <f>SUM(H94:H98)</f>
        <v>0</v>
      </c>
      <c r="I93" s="331">
        <f>SUM(I94:I98)</f>
        <v>0</v>
      </c>
    </row>
    <row r="94" spans="1:13" x14ac:dyDescent="0.25">
      <c r="A94" s="332" t="s">
        <v>115</v>
      </c>
      <c r="B94" s="333" t="s">
        <v>265</v>
      </c>
      <c r="C94" s="334">
        <v>34443290</v>
      </c>
      <c r="D94" s="334">
        <f>E94-C94</f>
        <v>1182086</v>
      </c>
      <c r="E94" s="334">
        <v>35625376</v>
      </c>
      <c r="F94" s="334"/>
      <c r="G94" s="334">
        <v>36315288</v>
      </c>
      <c r="H94" s="334"/>
      <c r="I94" s="334"/>
    </row>
    <row r="95" spans="1:13" x14ac:dyDescent="0.25">
      <c r="A95" s="307" t="s">
        <v>117</v>
      </c>
      <c r="B95" s="335" t="s">
        <v>27</v>
      </c>
      <c r="C95" s="306">
        <v>6729473</v>
      </c>
      <c r="D95" s="306">
        <f>E95-C95</f>
        <v>254549</v>
      </c>
      <c r="E95" s="306">
        <v>6984022</v>
      </c>
      <c r="F95" s="306"/>
      <c r="G95" s="306">
        <v>7108055</v>
      </c>
      <c r="H95" s="306"/>
      <c r="I95" s="306"/>
    </row>
    <row r="96" spans="1:13" x14ac:dyDescent="0.25">
      <c r="A96" s="307" t="s">
        <v>119</v>
      </c>
      <c r="B96" s="335" t="s">
        <v>266</v>
      </c>
      <c r="C96" s="312">
        <v>3662313</v>
      </c>
      <c r="D96" s="312">
        <f>E96-C96</f>
        <v>199288</v>
      </c>
      <c r="E96" s="312">
        <v>3861601</v>
      </c>
      <c r="F96" s="312"/>
      <c r="G96" s="312">
        <v>3410914</v>
      </c>
      <c r="H96" s="312"/>
      <c r="I96" s="312"/>
    </row>
    <row r="97" spans="1:9" x14ac:dyDescent="0.25">
      <c r="A97" s="307" t="s">
        <v>121</v>
      </c>
      <c r="B97" s="335" t="s">
        <v>31</v>
      </c>
      <c r="C97" s="312"/>
      <c r="D97" s="312"/>
      <c r="E97" s="312"/>
      <c r="F97" s="312"/>
      <c r="G97" s="312"/>
      <c r="H97" s="312"/>
      <c r="I97" s="312"/>
    </row>
    <row r="98" spans="1:9" x14ac:dyDescent="0.25">
      <c r="A98" s="307" t="s">
        <v>267</v>
      </c>
      <c r="B98" s="336" t="s">
        <v>33</v>
      </c>
      <c r="C98" s="312"/>
      <c r="D98" s="312"/>
      <c r="E98" s="312"/>
      <c r="F98" s="312"/>
      <c r="G98" s="312"/>
      <c r="H98" s="312"/>
      <c r="I98" s="312"/>
    </row>
    <row r="99" spans="1:9" x14ac:dyDescent="0.25">
      <c r="A99" s="307" t="s">
        <v>125</v>
      </c>
      <c r="B99" s="335" t="s">
        <v>268</v>
      </c>
      <c r="C99" s="312"/>
      <c r="D99" s="312"/>
      <c r="E99" s="312"/>
      <c r="F99" s="312"/>
      <c r="G99" s="312"/>
      <c r="H99" s="312"/>
      <c r="I99" s="312"/>
    </row>
    <row r="100" spans="1:9" x14ac:dyDescent="0.25">
      <c r="A100" s="307" t="s">
        <v>269</v>
      </c>
      <c r="B100" s="337" t="s">
        <v>270</v>
      </c>
      <c r="C100" s="312"/>
      <c r="D100" s="312"/>
      <c r="E100" s="312"/>
      <c r="F100" s="312"/>
      <c r="G100" s="312"/>
      <c r="H100" s="312"/>
      <c r="I100" s="312"/>
    </row>
    <row r="101" spans="1:9" x14ac:dyDescent="0.25">
      <c r="A101" s="307" t="s">
        <v>271</v>
      </c>
      <c r="B101" s="338" t="s">
        <v>272</v>
      </c>
      <c r="C101" s="312"/>
      <c r="D101" s="312"/>
      <c r="E101" s="312"/>
      <c r="F101" s="312"/>
      <c r="G101" s="312"/>
      <c r="H101" s="312"/>
      <c r="I101" s="312"/>
    </row>
    <row r="102" spans="1:9" x14ac:dyDescent="0.25">
      <c r="A102" s="307" t="s">
        <v>273</v>
      </c>
      <c r="B102" s="338" t="s">
        <v>274</v>
      </c>
      <c r="C102" s="312"/>
      <c r="D102" s="312"/>
      <c r="E102" s="312"/>
      <c r="F102" s="312"/>
      <c r="G102" s="312"/>
      <c r="H102" s="312"/>
      <c r="I102" s="312"/>
    </row>
    <row r="103" spans="1:9" x14ac:dyDescent="0.25">
      <c r="A103" s="307" t="s">
        <v>275</v>
      </c>
      <c r="B103" s="337" t="s">
        <v>276</v>
      </c>
      <c r="C103" s="312"/>
      <c r="D103" s="312"/>
      <c r="E103" s="312"/>
      <c r="F103" s="312"/>
      <c r="G103" s="312"/>
      <c r="H103" s="312"/>
      <c r="I103" s="312"/>
    </row>
    <row r="104" spans="1:9" x14ac:dyDescent="0.25">
      <c r="A104" s="307" t="s">
        <v>277</v>
      </c>
      <c r="B104" s="337" t="s">
        <v>278</v>
      </c>
      <c r="C104" s="312"/>
      <c r="D104" s="312"/>
      <c r="E104" s="312"/>
      <c r="F104" s="312"/>
      <c r="G104" s="312"/>
      <c r="H104" s="312"/>
      <c r="I104" s="312"/>
    </row>
    <row r="105" spans="1:9" x14ac:dyDescent="0.25">
      <c r="A105" s="307" t="s">
        <v>279</v>
      </c>
      <c r="B105" s="338" t="s">
        <v>280</v>
      </c>
      <c r="C105" s="312"/>
      <c r="D105" s="312"/>
      <c r="E105" s="312"/>
      <c r="F105" s="312"/>
      <c r="G105" s="312"/>
      <c r="H105" s="312"/>
      <c r="I105" s="312"/>
    </row>
    <row r="106" spans="1:9" x14ac:dyDescent="0.25">
      <c r="A106" s="318" t="s">
        <v>281</v>
      </c>
      <c r="B106" s="339" t="s">
        <v>282</v>
      </c>
      <c r="C106" s="312"/>
      <c r="D106" s="312"/>
      <c r="E106" s="312"/>
      <c r="F106" s="312"/>
      <c r="G106" s="312"/>
      <c r="H106" s="312"/>
      <c r="I106" s="312"/>
    </row>
    <row r="107" spans="1:9" x14ac:dyDescent="0.25">
      <c r="A107" s="307" t="s">
        <v>283</v>
      </c>
      <c r="B107" s="339" t="s">
        <v>284</v>
      </c>
      <c r="C107" s="312"/>
      <c r="D107" s="312"/>
      <c r="E107" s="312"/>
      <c r="F107" s="312"/>
      <c r="G107" s="312"/>
      <c r="H107" s="312"/>
      <c r="I107" s="312"/>
    </row>
    <row r="108" spans="1:9" ht="15.75" thickBot="1" x14ac:dyDescent="0.3">
      <c r="A108" s="340" t="s">
        <v>285</v>
      </c>
      <c r="B108" s="341" t="s">
        <v>286</v>
      </c>
      <c r="C108" s="342"/>
      <c r="D108" s="342"/>
      <c r="E108" s="342"/>
      <c r="F108" s="342"/>
      <c r="G108" s="342"/>
      <c r="H108" s="342"/>
      <c r="I108" s="342"/>
    </row>
    <row r="109" spans="1:9" ht="15.75" thickBot="1" x14ac:dyDescent="0.3">
      <c r="A109" s="296" t="s">
        <v>25</v>
      </c>
      <c r="B109" s="343" t="s">
        <v>352</v>
      </c>
      <c r="C109" s="302">
        <f>SUM(C110,C112,C114)</f>
        <v>264000</v>
      </c>
      <c r="D109" s="302"/>
      <c r="E109" s="302">
        <v>264000</v>
      </c>
      <c r="F109" s="302"/>
      <c r="G109" s="302">
        <v>264000</v>
      </c>
      <c r="H109" s="302">
        <f>SUM(H110,H112,H114)</f>
        <v>0</v>
      </c>
      <c r="I109" s="302">
        <f>SUM(I110,I112,I114)</f>
        <v>0</v>
      </c>
    </row>
    <row r="110" spans="1:9" x14ac:dyDescent="0.25">
      <c r="A110" s="303" t="s">
        <v>128</v>
      </c>
      <c r="B110" s="335" t="s">
        <v>74</v>
      </c>
      <c r="C110" s="305"/>
      <c r="D110" s="305"/>
      <c r="E110" s="305"/>
      <c r="F110" s="305"/>
      <c r="G110" s="305"/>
      <c r="H110" s="305"/>
      <c r="I110" s="305"/>
    </row>
    <row r="111" spans="1:9" x14ac:dyDescent="0.25">
      <c r="A111" s="303" t="s">
        <v>130</v>
      </c>
      <c r="B111" s="344" t="s">
        <v>288</v>
      </c>
      <c r="C111" s="305"/>
      <c r="D111" s="305"/>
      <c r="E111" s="305"/>
      <c r="F111" s="305"/>
      <c r="G111" s="305"/>
      <c r="H111" s="305"/>
      <c r="I111" s="305"/>
    </row>
    <row r="112" spans="1:9" x14ac:dyDescent="0.25">
      <c r="A112" s="303" t="s">
        <v>132</v>
      </c>
      <c r="B112" s="344" t="s">
        <v>78</v>
      </c>
      <c r="C112" s="306"/>
      <c r="D112" s="306"/>
      <c r="E112" s="306"/>
      <c r="F112" s="306"/>
      <c r="G112" s="306"/>
      <c r="H112" s="306"/>
      <c r="I112" s="306"/>
    </row>
    <row r="113" spans="1:9" x14ac:dyDescent="0.25">
      <c r="A113" s="303" t="s">
        <v>134</v>
      </c>
      <c r="B113" s="344" t="s">
        <v>289</v>
      </c>
      <c r="C113" s="306"/>
      <c r="D113" s="306"/>
      <c r="E113" s="306"/>
      <c r="F113" s="306"/>
      <c r="G113" s="306"/>
      <c r="H113" s="306"/>
      <c r="I113" s="306"/>
    </row>
    <row r="114" spans="1:9" x14ac:dyDescent="0.25">
      <c r="A114" s="303" t="s">
        <v>136</v>
      </c>
      <c r="B114" s="310" t="s">
        <v>82</v>
      </c>
      <c r="C114" s="306">
        <v>264000</v>
      </c>
      <c r="D114" s="306"/>
      <c r="E114" s="306">
        <v>264000</v>
      </c>
      <c r="F114" s="306"/>
      <c r="G114" s="306">
        <v>264000</v>
      </c>
      <c r="H114" s="306"/>
      <c r="I114" s="306"/>
    </row>
    <row r="115" spans="1:9" x14ac:dyDescent="0.25">
      <c r="A115" s="303" t="s">
        <v>138</v>
      </c>
      <c r="B115" s="308" t="s">
        <v>353</v>
      </c>
      <c r="C115" s="306"/>
      <c r="D115" s="306"/>
      <c r="E115" s="306"/>
      <c r="F115" s="306"/>
      <c r="G115" s="306"/>
      <c r="H115" s="306"/>
      <c r="I115" s="306"/>
    </row>
    <row r="116" spans="1:9" x14ac:dyDescent="0.25">
      <c r="A116" s="303" t="s">
        <v>291</v>
      </c>
      <c r="B116" s="345" t="s">
        <v>292</v>
      </c>
      <c r="C116" s="306"/>
      <c r="D116" s="306"/>
      <c r="E116" s="306"/>
      <c r="F116" s="306"/>
      <c r="G116" s="306"/>
      <c r="H116" s="306"/>
      <c r="I116" s="306"/>
    </row>
    <row r="117" spans="1:9" x14ac:dyDescent="0.25">
      <c r="A117" s="303" t="s">
        <v>293</v>
      </c>
      <c r="B117" s="338" t="s">
        <v>274</v>
      </c>
      <c r="C117" s="306"/>
      <c r="D117" s="306"/>
      <c r="E117" s="306"/>
      <c r="F117" s="306"/>
      <c r="G117" s="306"/>
      <c r="H117" s="306"/>
      <c r="I117" s="306"/>
    </row>
    <row r="118" spans="1:9" x14ac:dyDescent="0.25">
      <c r="A118" s="303" t="s">
        <v>294</v>
      </c>
      <c r="B118" s="338" t="s">
        <v>295</v>
      </c>
      <c r="C118" s="306">
        <v>264000</v>
      </c>
      <c r="D118" s="306"/>
      <c r="E118" s="306">
        <v>264000</v>
      </c>
      <c r="F118" s="306"/>
      <c r="G118" s="306">
        <v>264000</v>
      </c>
      <c r="H118" s="306"/>
      <c r="I118" s="306"/>
    </row>
    <row r="119" spans="1:9" x14ac:dyDescent="0.25">
      <c r="A119" s="303" t="s">
        <v>296</v>
      </c>
      <c r="B119" s="338" t="s">
        <v>297</v>
      </c>
      <c r="C119" s="306"/>
      <c r="D119" s="306"/>
      <c r="E119" s="306"/>
      <c r="F119" s="306"/>
      <c r="G119" s="306"/>
      <c r="H119" s="306"/>
      <c r="I119" s="306"/>
    </row>
    <row r="120" spans="1:9" x14ac:dyDescent="0.25">
      <c r="A120" s="303" t="s">
        <v>298</v>
      </c>
      <c r="B120" s="338" t="s">
        <v>280</v>
      </c>
      <c r="C120" s="306"/>
      <c r="D120" s="306"/>
      <c r="E120" s="306"/>
      <c r="F120" s="306"/>
      <c r="G120" s="306"/>
      <c r="H120" s="306"/>
      <c r="I120" s="306"/>
    </row>
    <row r="121" spans="1:9" x14ac:dyDescent="0.25">
      <c r="A121" s="303" t="s">
        <v>299</v>
      </c>
      <c r="B121" s="338" t="s">
        <v>300</v>
      </c>
      <c r="C121" s="306"/>
      <c r="D121" s="306"/>
      <c r="E121" s="306"/>
      <c r="F121" s="306"/>
      <c r="G121" s="306"/>
      <c r="H121" s="306"/>
      <c r="I121" s="306"/>
    </row>
    <row r="122" spans="1:9" ht="15.75" thickBot="1" x14ac:dyDescent="0.3">
      <c r="A122" s="318" t="s">
        <v>301</v>
      </c>
      <c r="B122" s="338" t="s">
        <v>302</v>
      </c>
      <c r="C122" s="312"/>
      <c r="D122" s="312"/>
      <c r="E122" s="312"/>
      <c r="F122" s="312"/>
      <c r="G122" s="312"/>
      <c r="H122" s="312"/>
      <c r="I122" s="312"/>
    </row>
    <row r="123" spans="1:9" ht="15.75" thickBot="1" x14ac:dyDescent="0.3">
      <c r="A123" s="296" t="s">
        <v>11</v>
      </c>
      <c r="B123" s="301" t="s">
        <v>303</v>
      </c>
      <c r="C123" s="302">
        <f>SUM(C124:C125)</f>
        <v>0</v>
      </c>
      <c r="D123" s="302"/>
      <c r="E123" s="302"/>
      <c r="F123" s="302"/>
      <c r="G123" s="302"/>
      <c r="H123" s="302">
        <f>SUM(H124:H125)</f>
        <v>0</v>
      </c>
      <c r="I123" s="302">
        <f>SUM(I124:I125)</f>
        <v>0</v>
      </c>
    </row>
    <row r="124" spans="1:9" x14ac:dyDescent="0.25">
      <c r="A124" s="303" t="s">
        <v>141</v>
      </c>
      <c r="B124" s="346" t="s">
        <v>304</v>
      </c>
      <c r="C124" s="305"/>
      <c r="D124" s="305"/>
      <c r="E124" s="305"/>
      <c r="F124" s="305"/>
      <c r="G124" s="305"/>
      <c r="H124" s="305"/>
      <c r="I124" s="305"/>
    </row>
    <row r="125" spans="1:9" ht="15.75" thickBot="1" x14ac:dyDescent="0.3">
      <c r="A125" s="309" t="s">
        <v>143</v>
      </c>
      <c r="B125" s="344" t="s">
        <v>305</v>
      </c>
      <c r="C125" s="312"/>
      <c r="D125" s="312"/>
      <c r="E125" s="312"/>
      <c r="F125" s="312"/>
      <c r="G125" s="312"/>
      <c r="H125" s="312"/>
      <c r="I125" s="312"/>
    </row>
    <row r="126" spans="1:9" ht="15.75" thickBot="1" x14ac:dyDescent="0.3">
      <c r="A126" s="296" t="s">
        <v>12</v>
      </c>
      <c r="B126" s="301" t="s">
        <v>306</v>
      </c>
      <c r="C126" s="302">
        <f>SUM(C93,C109,C123)</f>
        <v>45099076</v>
      </c>
      <c r="D126" s="302">
        <f>E126-C126</f>
        <v>1635923</v>
      </c>
      <c r="E126" s="302">
        <f>SUM(E93,E109,E123)</f>
        <v>46734999</v>
      </c>
      <c r="F126" s="302">
        <f>G126-E126</f>
        <v>363258</v>
      </c>
      <c r="G126" s="302">
        <f>SUM(G93,G109,G123)</f>
        <v>47098257</v>
      </c>
      <c r="H126" s="302">
        <f>SUM(H93,H109,H123)</f>
        <v>0</v>
      </c>
      <c r="I126" s="302">
        <f>SUM(I93,I109,I123)</f>
        <v>0</v>
      </c>
    </row>
    <row r="127" spans="1:9" ht="15.75" thickBot="1" x14ac:dyDescent="0.3">
      <c r="A127" s="296" t="s">
        <v>13</v>
      </c>
      <c r="B127" s="301" t="s">
        <v>307</v>
      </c>
      <c r="C127" s="302">
        <f>SUM(C128:C130)</f>
        <v>0</v>
      </c>
      <c r="D127" s="302"/>
      <c r="E127" s="302"/>
      <c r="F127" s="302"/>
      <c r="G127" s="302"/>
      <c r="H127" s="302">
        <f>SUM(H128:H130)</f>
        <v>0</v>
      </c>
      <c r="I127" s="302">
        <f>SUM(I128:I130)</f>
        <v>0</v>
      </c>
    </row>
    <row r="128" spans="1:9" x14ac:dyDescent="0.25">
      <c r="A128" s="303" t="s">
        <v>168</v>
      </c>
      <c r="B128" s="346" t="s">
        <v>308</v>
      </c>
      <c r="C128" s="306"/>
      <c r="D128" s="306"/>
      <c r="E128" s="306"/>
      <c r="F128" s="306"/>
      <c r="G128" s="306"/>
      <c r="H128" s="306"/>
      <c r="I128" s="306"/>
    </row>
    <row r="129" spans="1:9" x14ac:dyDescent="0.25">
      <c r="A129" s="303" t="s">
        <v>170</v>
      </c>
      <c r="B129" s="346" t="s">
        <v>309</v>
      </c>
      <c r="C129" s="306"/>
      <c r="D129" s="306"/>
      <c r="E129" s="306"/>
      <c r="F129" s="306"/>
      <c r="G129" s="306"/>
      <c r="H129" s="306"/>
      <c r="I129" s="306"/>
    </row>
    <row r="130" spans="1:9" ht="15.75" thickBot="1" x14ac:dyDescent="0.3">
      <c r="A130" s="318" t="s">
        <v>172</v>
      </c>
      <c r="B130" s="336" t="s">
        <v>310</v>
      </c>
      <c r="C130" s="306"/>
      <c r="D130" s="306"/>
      <c r="E130" s="306"/>
      <c r="F130" s="306"/>
      <c r="G130" s="306"/>
      <c r="H130" s="306"/>
      <c r="I130" s="306"/>
    </row>
    <row r="131" spans="1:9" ht="15.75" thickBot="1" x14ac:dyDescent="0.3">
      <c r="A131" s="296" t="s">
        <v>14</v>
      </c>
      <c r="B131" s="301" t="s">
        <v>311</v>
      </c>
      <c r="C131" s="302">
        <f>SUM(C132:C135)</f>
        <v>0</v>
      </c>
      <c r="D131" s="302"/>
      <c r="E131" s="302"/>
      <c r="F131" s="302"/>
      <c r="G131" s="302"/>
      <c r="H131" s="302">
        <f>SUM(H132:H135)</f>
        <v>0</v>
      </c>
      <c r="I131" s="302">
        <f>SUM(I132:I135)</f>
        <v>0</v>
      </c>
    </row>
    <row r="132" spans="1:9" x14ac:dyDescent="0.25">
      <c r="A132" s="303" t="s">
        <v>188</v>
      </c>
      <c r="B132" s="346" t="s">
        <v>312</v>
      </c>
      <c r="C132" s="306"/>
      <c r="D132" s="306"/>
      <c r="E132" s="306"/>
      <c r="F132" s="306"/>
      <c r="G132" s="306"/>
      <c r="H132" s="306"/>
      <c r="I132" s="306"/>
    </row>
    <row r="133" spans="1:9" x14ac:dyDescent="0.25">
      <c r="A133" s="307" t="s">
        <v>190</v>
      </c>
      <c r="B133" s="335" t="s">
        <v>313</v>
      </c>
      <c r="C133" s="306"/>
      <c r="D133" s="306"/>
      <c r="E133" s="306"/>
      <c r="F133" s="306"/>
      <c r="G133" s="306"/>
      <c r="H133" s="306"/>
      <c r="I133" s="306"/>
    </row>
    <row r="134" spans="1:9" x14ac:dyDescent="0.25">
      <c r="A134" s="307" t="s">
        <v>192</v>
      </c>
      <c r="B134" s="335" t="s">
        <v>314</v>
      </c>
      <c r="C134" s="306"/>
      <c r="D134" s="306"/>
      <c r="E134" s="306"/>
      <c r="F134" s="306"/>
      <c r="G134" s="306"/>
      <c r="H134" s="306"/>
      <c r="I134" s="306"/>
    </row>
    <row r="135" spans="1:9" ht="15.75" thickBot="1" x14ac:dyDescent="0.3">
      <c r="A135" s="318" t="s">
        <v>194</v>
      </c>
      <c r="B135" s="336" t="s">
        <v>315</v>
      </c>
      <c r="C135" s="306"/>
      <c r="D135" s="306"/>
      <c r="E135" s="306"/>
      <c r="F135" s="306"/>
      <c r="G135" s="306"/>
      <c r="H135" s="306"/>
      <c r="I135" s="306"/>
    </row>
    <row r="136" spans="1:9" ht="15.75" thickBot="1" x14ac:dyDescent="0.3">
      <c r="A136" s="296" t="s">
        <v>15</v>
      </c>
      <c r="B136" s="301" t="s">
        <v>316</v>
      </c>
      <c r="C136" s="302">
        <f>SUM(C137:C140)</f>
        <v>0</v>
      </c>
      <c r="D136" s="302"/>
      <c r="E136" s="302"/>
      <c r="F136" s="302"/>
      <c r="G136" s="302"/>
      <c r="H136" s="302">
        <f>SUM(H137:H140)</f>
        <v>0</v>
      </c>
      <c r="I136" s="302">
        <f>SUM(I137:I140)</f>
        <v>0</v>
      </c>
    </row>
    <row r="137" spans="1:9" x14ac:dyDescent="0.25">
      <c r="A137" s="303" t="s">
        <v>200</v>
      </c>
      <c r="B137" s="346" t="s">
        <v>317</v>
      </c>
      <c r="C137" s="306"/>
      <c r="D137" s="306"/>
      <c r="E137" s="306"/>
      <c r="F137" s="306"/>
      <c r="G137" s="306"/>
      <c r="H137" s="306"/>
      <c r="I137" s="306"/>
    </row>
    <row r="138" spans="1:9" x14ac:dyDescent="0.25">
      <c r="A138" s="303" t="s">
        <v>202</v>
      </c>
      <c r="B138" s="346" t="s">
        <v>318</v>
      </c>
      <c r="C138" s="306"/>
      <c r="D138" s="306"/>
      <c r="E138" s="306"/>
      <c r="F138" s="306"/>
      <c r="G138" s="306"/>
      <c r="H138" s="306"/>
      <c r="I138" s="306"/>
    </row>
    <row r="139" spans="1:9" x14ac:dyDescent="0.25">
      <c r="A139" s="303" t="s">
        <v>204</v>
      </c>
      <c r="B139" s="346" t="s">
        <v>319</v>
      </c>
      <c r="C139" s="306"/>
      <c r="D139" s="306"/>
      <c r="E139" s="306"/>
      <c r="F139" s="306"/>
      <c r="G139" s="306"/>
      <c r="H139" s="306"/>
      <c r="I139" s="306"/>
    </row>
    <row r="140" spans="1:9" ht="15.75" thickBot="1" x14ac:dyDescent="0.3">
      <c r="A140" s="318" t="s">
        <v>206</v>
      </c>
      <c r="B140" s="336" t="s">
        <v>320</v>
      </c>
      <c r="C140" s="306"/>
      <c r="D140" s="306"/>
      <c r="E140" s="306"/>
      <c r="F140" s="306"/>
      <c r="G140" s="306"/>
      <c r="H140" s="306"/>
      <c r="I140" s="306"/>
    </row>
    <row r="141" spans="1:9" ht="15.75" thickBot="1" x14ac:dyDescent="0.3">
      <c r="A141" s="296" t="s">
        <v>16</v>
      </c>
      <c r="B141" s="301" t="s">
        <v>321</v>
      </c>
      <c r="C141" s="347">
        <f>SUM(C142:C145)</f>
        <v>0</v>
      </c>
      <c r="D141" s="347"/>
      <c r="E141" s="347"/>
      <c r="F141" s="347"/>
      <c r="G141" s="347"/>
      <c r="H141" s="347">
        <f>SUM(H142:H145)</f>
        <v>0</v>
      </c>
      <c r="I141" s="347">
        <f>SUM(I142:I145)</f>
        <v>0</v>
      </c>
    </row>
    <row r="142" spans="1:9" x14ac:dyDescent="0.25">
      <c r="A142" s="303" t="s">
        <v>209</v>
      </c>
      <c r="B142" s="346" t="s">
        <v>322</v>
      </c>
      <c r="C142" s="306"/>
      <c r="D142" s="306"/>
      <c r="E142" s="306"/>
      <c r="F142" s="306"/>
      <c r="G142" s="306"/>
      <c r="H142" s="306"/>
      <c r="I142" s="306"/>
    </row>
    <row r="143" spans="1:9" x14ac:dyDescent="0.25">
      <c r="A143" s="303" t="s">
        <v>211</v>
      </c>
      <c r="B143" s="346" t="s">
        <v>323</v>
      </c>
      <c r="C143" s="306"/>
      <c r="D143" s="306"/>
      <c r="E143" s="306"/>
      <c r="F143" s="306"/>
      <c r="G143" s="306"/>
      <c r="H143" s="306"/>
      <c r="I143" s="306"/>
    </row>
    <row r="144" spans="1:9" x14ac:dyDescent="0.25">
      <c r="A144" s="303" t="s">
        <v>213</v>
      </c>
      <c r="B144" s="346" t="s">
        <v>324</v>
      </c>
      <c r="C144" s="306"/>
      <c r="D144" s="306"/>
      <c r="E144" s="306"/>
      <c r="F144" s="306"/>
      <c r="G144" s="306"/>
      <c r="H144" s="306"/>
      <c r="I144" s="306"/>
    </row>
    <row r="145" spans="1:13" ht="15.75" thickBot="1" x14ac:dyDescent="0.3">
      <c r="A145" s="303" t="s">
        <v>215</v>
      </c>
      <c r="B145" s="346" t="s">
        <v>325</v>
      </c>
      <c r="C145" s="306"/>
      <c r="D145" s="306"/>
      <c r="E145" s="306"/>
      <c r="F145" s="306"/>
      <c r="G145" s="306"/>
      <c r="H145" s="306"/>
      <c r="I145" s="306"/>
    </row>
    <row r="146" spans="1:13" ht="15.75" thickBot="1" x14ac:dyDescent="0.3">
      <c r="A146" s="296" t="s">
        <v>17</v>
      </c>
      <c r="B146" s="301" t="s">
        <v>326</v>
      </c>
      <c r="C146" s="348">
        <f>SUM(C127,C131,C136,C141)</f>
        <v>0</v>
      </c>
      <c r="D146" s="348"/>
      <c r="E146" s="348"/>
      <c r="F146" s="348"/>
      <c r="G146" s="348"/>
      <c r="H146" s="348">
        <f>SUM(H127,H131,H136,H141)</f>
        <v>0</v>
      </c>
      <c r="I146" s="348">
        <f>SUM(I127,I131,I136,I141)</f>
        <v>0</v>
      </c>
      <c r="J146" s="470"/>
      <c r="K146" s="471"/>
      <c r="L146" s="471"/>
      <c r="M146" s="471"/>
    </row>
    <row r="147" spans="1:13" ht="15.75" thickBot="1" x14ac:dyDescent="0.3">
      <c r="A147" s="472" t="s">
        <v>18</v>
      </c>
      <c r="B147" s="473" t="s">
        <v>327</v>
      </c>
      <c r="C147" s="474">
        <f>SUM(C126,C146)</f>
        <v>45099076</v>
      </c>
      <c r="D147" s="474">
        <f>E147-C147</f>
        <v>1635923</v>
      </c>
      <c r="E147" s="474">
        <f>SUM(E126,E146)</f>
        <v>46734999</v>
      </c>
      <c r="F147" s="474">
        <f>G147-E147</f>
        <v>363258</v>
      </c>
      <c r="G147" s="474">
        <f>SUM(G126,G146)</f>
        <v>47098257</v>
      </c>
      <c r="H147" s="348">
        <f>SUM(H126,H146)</f>
        <v>0</v>
      </c>
      <c r="I147" s="475">
        <f>SUM(I126,I146)</f>
        <v>0</v>
      </c>
    </row>
    <row r="148" spans="1:13" ht="15.75" thickBot="1" x14ac:dyDescent="0.3">
      <c r="A148" s="325"/>
      <c r="B148" s="326"/>
      <c r="C148" s="349"/>
      <c r="D148" s="349"/>
      <c r="E148" s="349"/>
      <c r="F148" s="349"/>
      <c r="G148" s="349"/>
      <c r="H148" s="349"/>
      <c r="I148" s="349"/>
    </row>
    <row r="149" spans="1:13" ht="15.75" thickBot="1" x14ac:dyDescent="0.3">
      <c r="A149" s="533" t="s">
        <v>328</v>
      </c>
      <c r="B149" s="533"/>
      <c r="C149" s="350">
        <v>11</v>
      </c>
      <c r="D149" s="350"/>
      <c r="E149" s="350">
        <v>11</v>
      </c>
      <c r="F149" s="350"/>
      <c r="G149" s="350">
        <v>11</v>
      </c>
      <c r="H149" s="350"/>
      <c r="I149" s="350"/>
    </row>
    <row r="150" spans="1:13" ht="15.75" thickBot="1" x14ac:dyDescent="0.3">
      <c r="A150" s="533" t="s">
        <v>329</v>
      </c>
      <c r="B150" s="533"/>
      <c r="C150" s="350"/>
      <c r="D150" s="350"/>
      <c r="E150" s="350"/>
      <c r="F150" s="350"/>
      <c r="G150" s="350"/>
      <c r="H150" s="350"/>
      <c r="I150" s="350"/>
    </row>
    <row r="151" spans="1:13" x14ac:dyDescent="0.25">
      <c r="A151" s="351"/>
      <c r="B151" s="352"/>
      <c r="C151" s="353"/>
      <c r="D151" s="353"/>
      <c r="E151" s="353"/>
      <c r="F151" s="353"/>
      <c r="G151" s="353"/>
    </row>
    <row r="152" spans="1:13" x14ac:dyDescent="0.25">
      <c r="A152" s="527" t="s">
        <v>330</v>
      </c>
      <c r="B152" s="527"/>
      <c r="C152" s="527"/>
      <c r="D152" s="527"/>
      <c r="E152" s="527"/>
      <c r="F152" s="527"/>
      <c r="G152" s="527"/>
      <c r="H152" s="527"/>
      <c r="I152" s="527"/>
    </row>
    <row r="153" spans="1:13" ht="15.75" thickBot="1" x14ac:dyDescent="0.3">
      <c r="A153" s="528"/>
      <c r="B153" s="528"/>
      <c r="C153" s="292"/>
      <c r="D153" s="292"/>
      <c r="E153" s="292"/>
      <c r="F153" s="292"/>
      <c r="G153" s="292"/>
      <c r="H153" s="293"/>
      <c r="I153" s="295" t="s">
        <v>2</v>
      </c>
    </row>
    <row r="154" spans="1:13" ht="29.25" thickBot="1" x14ac:dyDescent="0.3">
      <c r="A154" s="297">
        <v>1</v>
      </c>
      <c r="B154" s="343" t="s">
        <v>331</v>
      </c>
      <c r="C154" s="354">
        <f>+C62-C126</f>
        <v>-44835076</v>
      </c>
      <c r="D154" s="354"/>
      <c r="E154" s="354">
        <f>+E62-E126</f>
        <v>-44783981</v>
      </c>
      <c r="F154" s="354"/>
      <c r="G154" s="354">
        <f>+G62-G126</f>
        <v>-45147239</v>
      </c>
      <c r="H154" s="354">
        <f>+H62-H126</f>
        <v>0</v>
      </c>
      <c r="I154" s="354">
        <f>+I62-I126</f>
        <v>0</v>
      </c>
    </row>
    <row r="155" spans="1:13" ht="29.25" thickBot="1" x14ac:dyDescent="0.3">
      <c r="A155" s="297" t="s">
        <v>25</v>
      </c>
      <c r="B155" s="343" t="s">
        <v>332</v>
      </c>
      <c r="C155" s="354">
        <f>+C86-C146</f>
        <v>44835076</v>
      </c>
      <c r="D155" s="354"/>
      <c r="E155" s="354">
        <f>+E86-E146</f>
        <v>44783981</v>
      </c>
      <c r="F155" s="354"/>
      <c r="G155" s="354">
        <f>+G86-G146</f>
        <v>45147239</v>
      </c>
      <c r="H155" s="354">
        <f>+H86-H146</f>
        <v>0</v>
      </c>
      <c r="I155" s="354">
        <f>+I86-I146</f>
        <v>0</v>
      </c>
    </row>
  </sheetData>
  <mergeCells count="8">
    <mergeCell ref="A152:I152"/>
    <mergeCell ref="A153:B153"/>
    <mergeCell ref="A2:B2"/>
    <mergeCell ref="A4:B4"/>
    <mergeCell ref="A89:C89"/>
    <mergeCell ref="A90:B90"/>
    <mergeCell ref="A149:B149"/>
    <mergeCell ref="A150:B150"/>
  </mergeCells>
  <printOptions horizontalCentered="1"/>
  <pageMargins left="0.11811023622047245" right="0.11811023622047245" top="0.27559055118110237" bottom="0.35433070866141736" header="0.31496062992125984" footer="0.31496062992125984"/>
  <pageSetup paperSize="9" scale="55" orientation="portrait" r:id="rId1"/>
  <headerFooter>
    <oddHeader xml:space="preserve">&amp;C&amp;"Times New Roman,Félkövér"Regölyi Közös Önkormányzati Hivatal&amp;R&amp;"Times New Roman,Félkövér dőlt"6. sz. melléklet
</oddHeader>
  </headerFooter>
  <rowBreaks count="1" manualBreakCount="1">
    <brk id="87" max="8" man="1"/>
  </rowBreaks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DEFC8-C898-4E30-98A2-80E00EBF3169}">
  <dimension ref="A1:L152"/>
  <sheetViews>
    <sheetView view="pageLayout" zoomScaleNormal="100" workbookViewId="0">
      <selection activeCell="B6" sqref="B6"/>
    </sheetView>
  </sheetViews>
  <sheetFormatPr defaultRowHeight="15.75" x14ac:dyDescent="0.25"/>
  <cols>
    <col min="1" max="1" width="8.140625" style="207" customWidth="1"/>
    <col min="2" max="2" width="78.5703125" style="208" customWidth="1"/>
    <col min="3" max="3" width="18.5703125" style="118" customWidth="1"/>
    <col min="4" max="4" width="14.85546875" style="117" customWidth="1"/>
    <col min="5" max="5" width="14.7109375" style="117" customWidth="1"/>
    <col min="6" max="6" width="14" style="117" customWidth="1"/>
    <col min="7" max="7" width="15" style="117" customWidth="1"/>
    <col min="8" max="256" width="9.140625" style="117"/>
    <col min="257" max="257" width="8.140625" style="117" customWidth="1"/>
    <col min="258" max="258" width="78.5703125" style="117" customWidth="1"/>
    <col min="259" max="259" width="18.5703125" style="117" customWidth="1"/>
    <col min="260" max="260" width="14.85546875" style="117" customWidth="1"/>
    <col min="261" max="261" width="14.7109375" style="117" customWidth="1"/>
    <col min="262" max="262" width="14" style="117" customWidth="1"/>
    <col min="263" max="263" width="15" style="117" customWidth="1"/>
    <col min="264" max="512" width="9.140625" style="117"/>
    <col min="513" max="513" width="8.140625" style="117" customWidth="1"/>
    <col min="514" max="514" width="78.5703125" style="117" customWidth="1"/>
    <col min="515" max="515" width="18.5703125" style="117" customWidth="1"/>
    <col min="516" max="516" width="14.85546875" style="117" customWidth="1"/>
    <col min="517" max="517" width="14.7109375" style="117" customWidth="1"/>
    <col min="518" max="518" width="14" style="117" customWidth="1"/>
    <col min="519" max="519" width="15" style="117" customWidth="1"/>
    <col min="520" max="768" width="9.140625" style="117"/>
    <col min="769" max="769" width="8.140625" style="117" customWidth="1"/>
    <col min="770" max="770" width="78.5703125" style="117" customWidth="1"/>
    <col min="771" max="771" width="18.5703125" style="117" customWidth="1"/>
    <col min="772" max="772" width="14.85546875" style="117" customWidth="1"/>
    <col min="773" max="773" width="14.7109375" style="117" customWidth="1"/>
    <col min="774" max="774" width="14" style="117" customWidth="1"/>
    <col min="775" max="775" width="15" style="117" customWidth="1"/>
    <col min="776" max="1024" width="9.140625" style="117"/>
    <col min="1025" max="1025" width="8.140625" style="117" customWidth="1"/>
    <col min="1026" max="1026" width="78.5703125" style="117" customWidth="1"/>
    <col min="1027" max="1027" width="18.5703125" style="117" customWidth="1"/>
    <col min="1028" max="1028" width="14.85546875" style="117" customWidth="1"/>
    <col min="1029" max="1029" width="14.7109375" style="117" customWidth="1"/>
    <col min="1030" max="1030" width="14" style="117" customWidth="1"/>
    <col min="1031" max="1031" width="15" style="117" customWidth="1"/>
    <col min="1032" max="1280" width="9.140625" style="117"/>
    <col min="1281" max="1281" width="8.140625" style="117" customWidth="1"/>
    <col min="1282" max="1282" width="78.5703125" style="117" customWidth="1"/>
    <col min="1283" max="1283" width="18.5703125" style="117" customWidth="1"/>
    <col min="1284" max="1284" width="14.85546875" style="117" customWidth="1"/>
    <col min="1285" max="1285" width="14.7109375" style="117" customWidth="1"/>
    <col min="1286" max="1286" width="14" style="117" customWidth="1"/>
    <col min="1287" max="1287" width="15" style="117" customWidth="1"/>
    <col min="1288" max="1536" width="9.140625" style="117"/>
    <col min="1537" max="1537" width="8.140625" style="117" customWidth="1"/>
    <col min="1538" max="1538" width="78.5703125" style="117" customWidth="1"/>
    <col min="1539" max="1539" width="18.5703125" style="117" customWidth="1"/>
    <col min="1540" max="1540" width="14.85546875" style="117" customWidth="1"/>
    <col min="1541" max="1541" width="14.7109375" style="117" customWidth="1"/>
    <col min="1542" max="1542" width="14" style="117" customWidth="1"/>
    <col min="1543" max="1543" width="15" style="117" customWidth="1"/>
    <col min="1544" max="1792" width="9.140625" style="117"/>
    <col min="1793" max="1793" width="8.140625" style="117" customWidth="1"/>
    <col min="1794" max="1794" width="78.5703125" style="117" customWidth="1"/>
    <col min="1795" max="1795" width="18.5703125" style="117" customWidth="1"/>
    <col min="1796" max="1796" width="14.85546875" style="117" customWidth="1"/>
    <col min="1797" max="1797" width="14.7109375" style="117" customWidth="1"/>
    <col min="1798" max="1798" width="14" style="117" customWidth="1"/>
    <col min="1799" max="1799" width="15" style="117" customWidth="1"/>
    <col min="1800" max="2048" width="9.140625" style="117"/>
    <col min="2049" max="2049" width="8.140625" style="117" customWidth="1"/>
    <col min="2050" max="2050" width="78.5703125" style="117" customWidth="1"/>
    <col min="2051" max="2051" width="18.5703125" style="117" customWidth="1"/>
    <col min="2052" max="2052" width="14.85546875" style="117" customWidth="1"/>
    <col min="2053" max="2053" width="14.7109375" style="117" customWidth="1"/>
    <col min="2054" max="2054" width="14" style="117" customWidth="1"/>
    <col min="2055" max="2055" width="15" style="117" customWidth="1"/>
    <col min="2056" max="2304" width="9.140625" style="117"/>
    <col min="2305" max="2305" width="8.140625" style="117" customWidth="1"/>
    <col min="2306" max="2306" width="78.5703125" style="117" customWidth="1"/>
    <col min="2307" max="2307" width="18.5703125" style="117" customWidth="1"/>
    <col min="2308" max="2308" width="14.85546875" style="117" customWidth="1"/>
    <col min="2309" max="2309" width="14.7109375" style="117" customWidth="1"/>
    <col min="2310" max="2310" width="14" style="117" customWidth="1"/>
    <col min="2311" max="2311" width="15" style="117" customWidth="1"/>
    <col min="2312" max="2560" width="9.140625" style="117"/>
    <col min="2561" max="2561" width="8.140625" style="117" customWidth="1"/>
    <col min="2562" max="2562" width="78.5703125" style="117" customWidth="1"/>
    <col min="2563" max="2563" width="18.5703125" style="117" customWidth="1"/>
    <col min="2564" max="2564" width="14.85546875" style="117" customWidth="1"/>
    <col min="2565" max="2565" width="14.7109375" style="117" customWidth="1"/>
    <col min="2566" max="2566" width="14" style="117" customWidth="1"/>
    <col min="2567" max="2567" width="15" style="117" customWidth="1"/>
    <col min="2568" max="2816" width="9.140625" style="117"/>
    <col min="2817" max="2817" width="8.140625" style="117" customWidth="1"/>
    <col min="2818" max="2818" width="78.5703125" style="117" customWidth="1"/>
    <col min="2819" max="2819" width="18.5703125" style="117" customWidth="1"/>
    <col min="2820" max="2820" width="14.85546875" style="117" customWidth="1"/>
    <col min="2821" max="2821" width="14.7109375" style="117" customWidth="1"/>
    <col min="2822" max="2822" width="14" style="117" customWidth="1"/>
    <col min="2823" max="2823" width="15" style="117" customWidth="1"/>
    <col min="2824" max="3072" width="9.140625" style="117"/>
    <col min="3073" max="3073" width="8.140625" style="117" customWidth="1"/>
    <col min="3074" max="3074" width="78.5703125" style="117" customWidth="1"/>
    <col min="3075" max="3075" width="18.5703125" style="117" customWidth="1"/>
    <col min="3076" max="3076" width="14.85546875" style="117" customWidth="1"/>
    <col min="3077" max="3077" width="14.7109375" style="117" customWidth="1"/>
    <col min="3078" max="3078" width="14" style="117" customWidth="1"/>
    <col min="3079" max="3079" width="15" style="117" customWidth="1"/>
    <col min="3080" max="3328" width="9.140625" style="117"/>
    <col min="3329" max="3329" width="8.140625" style="117" customWidth="1"/>
    <col min="3330" max="3330" width="78.5703125" style="117" customWidth="1"/>
    <col min="3331" max="3331" width="18.5703125" style="117" customWidth="1"/>
    <col min="3332" max="3332" width="14.85546875" style="117" customWidth="1"/>
    <col min="3333" max="3333" width="14.7109375" style="117" customWidth="1"/>
    <col min="3334" max="3334" width="14" style="117" customWidth="1"/>
    <col min="3335" max="3335" width="15" style="117" customWidth="1"/>
    <col min="3336" max="3584" width="9.140625" style="117"/>
    <col min="3585" max="3585" width="8.140625" style="117" customWidth="1"/>
    <col min="3586" max="3586" width="78.5703125" style="117" customWidth="1"/>
    <col min="3587" max="3587" width="18.5703125" style="117" customWidth="1"/>
    <col min="3588" max="3588" width="14.85546875" style="117" customWidth="1"/>
    <col min="3589" max="3589" width="14.7109375" style="117" customWidth="1"/>
    <col min="3590" max="3590" width="14" style="117" customWidth="1"/>
    <col min="3591" max="3591" width="15" style="117" customWidth="1"/>
    <col min="3592" max="3840" width="9.140625" style="117"/>
    <col min="3841" max="3841" width="8.140625" style="117" customWidth="1"/>
    <col min="3842" max="3842" width="78.5703125" style="117" customWidth="1"/>
    <col min="3843" max="3843" width="18.5703125" style="117" customWidth="1"/>
    <col min="3844" max="3844" width="14.85546875" style="117" customWidth="1"/>
    <col min="3845" max="3845" width="14.7109375" style="117" customWidth="1"/>
    <col min="3846" max="3846" width="14" style="117" customWidth="1"/>
    <col min="3847" max="3847" width="15" style="117" customWidth="1"/>
    <col min="3848" max="4096" width="9.140625" style="117"/>
    <col min="4097" max="4097" width="8.140625" style="117" customWidth="1"/>
    <col min="4098" max="4098" width="78.5703125" style="117" customWidth="1"/>
    <col min="4099" max="4099" width="18.5703125" style="117" customWidth="1"/>
    <col min="4100" max="4100" width="14.85546875" style="117" customWidth="1"/>
    <col min="4101" max="4101" width="14.7109375" style="117" customWidth="1"/>
    <col min="4102" max="4102" width="14" style="117" customWidth="1"/>
    <col min="4103" max="4103" width="15" style="117" customWidth="1"/>
    <col min="4104" max="4352" width="9.140625" style="117"/>
    <col min="4353" max="4353" width="8.140625" style="117" customWidth="1"/>
    <col min="4354" max="4354" width="78.5703125" style="117" customWidth="1"/>
    <col min="4355" max="4355" width="18.5703125" style="117" customWidth="1"/>
    <col min="4356" max="4356" width="14.85546875" style="117" customWidth="1"/>
    <col min="4357" max="4357" width="14.7109375" style="117" customWidth="1"/>
    <col min="4358" max="4358" width="14" style="117" customWidth="1"/>
    <col min="4359" max="4359" width="15" style="117" customWidth="1"/>
    <col min="4360" max="4608" width="9.140625" style="117"/>
    <col min="4609" max="4609" width="8.140625" style="117" customWidth="1"/>
    <col min="4610" max="4610" width="78.5703125" style="117" customWidth="1"/>
    <col min="4611" max="4611" width="18.5703125" style="117" customWidth="1"/>
    <col min="4612" max="4612" width="14.85546875" style="117" customWidth="1"/>
    <col min="4613" max="4613" width="14.7109375" style="117" customWidth="1"/>
    <col min="4614" max="4614" width="14" style="117" customWidth="1"/>
    <col min="4615" max="4615" width="15" style="117" customWidth="1"/>
    <col min="4616" max="4864" width="9.140625" style="117"/>
    <col min="4865" max="4865" width="8.140625" style="117" customWidth="1"/>
    <col min="4866" max="4866" width="78.5703125" style="117" customWidth="1"/>
    <col min="4867" max="4867" width="18.5703125" style="117" customWidth="1"/>
    <col min="4868" max="4868" width="14.85546875" style="117" customWidth="1"/>
    <col min="4869" max="4869" width="14.7109375" style="117" customWidth="1"/>
    <col min="4870" max="4870" width="14" style="117" customWidth="1"/>
    <col min="4871" max="4871" width="15" style="117" customWidth="1"/>
    <col min="4872" max="5120" width="9.140625" style="117"/>
    <col min="5121" max="5121" width="8.140625" style="117" customWidth="1"/>
    <col min="5122" max="5122" width="78.5703125" style="117" customWidth="1"/>
    <col min="5123" max="5123" width="18.5703125" style="117" customWidth="1"/>
    <col min="5124" max="5124" width="14.85546875" style="117" customWidth="1"/>
    <col min="5125" max="5125" width="14.7109375" style="117" customWidth="1"/>
    <col min="5126" max="5126" width="14" style="117" customWidth="1"/>
    <col min="5127" max="5127" width="15" style="117" customWidth="1"/>
    <col min="5128" max="5376" width="9.140625" style="117"/>
    <col min="5377" max="5377" width="8.140625" style="117" customWidth="1"/>
    <col min="5378" max="5378" width="78.5703125" style="117" customWidth="1"/>
    <col min="5379" max="5379" width="18.5703125" style="117" customWidth="1"/>
    <col min="5380" max="5380" width="14.85546875" style="117" customWidth="1"/>
    <col min="5381" max="5381" width="14.7109375" style="117" customWidth="1"/>
    <col min="5382" max="5382" width="14" style="117" customWidth="1"/>
    <col min="5383" max="5383" width="15" style="117" customWidth="1"/>
    <col min="5384" max="5632" width="9.140625" style="117"/>
    <col min="5633" max="5633" width="8.140625" style="117" customWidth="1"/>
    <col min="5634" max="5634" width="78.5703125" style="117" customWidth="1"/>
    <col min="5635" max="5635" width="18.5703125" style="117" customWidth="1"/>
    <col min="5636" max="5636" width="14.85546875" style="117" customWidth="1"/>
    <col min="5637" max="5637" width="14.7109375" style="117" customWidth="1"/>
    <col min="5638" max="5638" width="14" style="117" customWidth="1"/>
    <col min="5639" max="5639" width="15" style="117" customWidth="1"/>
    <col min="5640" max="5888" width="9.140625" style="117"/>
    <col min="5889" max="5889" width="8.140625" style="117" customWidth="1"/>
    <col min="5890" max="5890" width="78.5703125" style="117" customWidth="1"/>
    <col min="5891" max="5891" width="18.5703125" style="117" customWidth="1"/>
    <col min="5892" max="5892" width="14.85546875" style="117" customWidth="1"/>
    <col min="5893" max="5893" width="14.7109375" style="117" customWidth="1"/>
    <col min="5894" max="5894" width="14" style="117" customWidth="1"/>
    <col min="5895" max="5895" width="15" style="117" customWidth="1"/>
    <col min="5896" max="6144" width="9.140625" style="117"/>
    <col min="6145" max="6145" width="8.140625" style="117" customWidth="1"/>
    <col min="6146" max="6146" width="78.5703125" style="117" customWidth="1"/>
    <col min="6147" max="6147" width="18.5703125" style="117" customWidth="1"/>
    <col min="6148" max="6148" width="14.85546875" style="117" customWidth="1"/>
    <col min="6149" max="6149" width="14.7109375" style="117" customWidth="1"/>
    <col min="6150" max="6150" width="14" style="117" customWidth="1"/>
    <col min="6151" max="6151" width="15" style="117" customWidth="1"/>
    <col min="6152" max="6400" width="9.140625" style="117"/>
    <col min="6401" max="6401" width="8.140625" style="117" customWidth="1"/>
    <col min="6402" max="6402" width="78.5703125" style="117" customWidth="1"/>
    <col min="6403" max="6403" width="18.5703125" style="117" customWidth="1"/>
    <col min="6404" max="6404" width="14.85546875" style="117" customWidth="1"/>
    <col min="6405" max="6405" width="14.7109375" style="117" customWidth="1"/>
    <col min="6406" max="6406" width="14" style="117" customWidth="1"/>
    <col min="6407" max="6407" width="15" style="117" customWidth="1"/>
    <col min="6408" max="6656" width="9.140625" style="117"/>
    <col min="6657" max="6657" width="8.140625" style="117" customWidth="1"/>
    <col min="6658" max="6658" width="78.5703125" style="117" customWidth="1"/>
    <col min="6659" max="6659" width="18.5703125" style="117" customWidth="1"/>
    <col min="6660" max="6660" width="14.85546875" style="117" customWidth="1"/>
    <col min="6661" max="6661" width="14.7109375" style="117" customWidth="1"/>
    <col min="6662" max="6662" width="14" style="117" customWidth="1"/>
    <col min="6663" max="6663" width="15" style="117" customWidth="1"/>
    <col min="6664" max="6912" width="9.140625" style="117"/>
    <col min="6913" max="6913" width="8.140625" style="117" customWidth="1"/>
    <col min="6914" max="6914" width="78.5703125" style="117" customWidth="1"/>
    <col min="6915" max="6915" width="18.5703125" style="117" customWidth="1"/>
    <col min="6916" max="6916" width="14.85546875" style="117" customWidth="1"/>
    <col min="6917" max="6917" width="14.7109375" style="117" customWidth="1"/>
    <col min="6918" max="6918" width="14" style="117" customWidth="1"/>
    <col min="6919" max="6919" width="15" style="117" customWidth="1"/>
    <col min="6920" max="7168" width="9.140625" style="117"/>
    <col min="7169" max="7169" width="8.140625" style="117" customWidth="1"/>
    <col min="7170" max="7170" width="78.5703125" style="117" customWidth="1"/>
    <col min="7171" max="7171" width="18.5703125" style="117" customWidth="1"/>
    <col min="7172" max="7172" width="14.85546875" style="117" customWidth="1"/>
    <col min="7173" max="7173" width="14.7109375" style="117" customWidth="1"/>
    <col min="7174" max="7174" width="14" style="117" customWidth="1"/>
    <col min="7175" max="7175" width="15" style="117" customWidth="1"/>
    <col min="7176" max="7424" width="9.140625" style="117"/>
    <col min="7425" max="7425" width="8.140625" style="117" customWidth="1"/>
    <col min="7426" max="7426" width="78.5703125" style="117" customWidth="1"/>
    <col min="7427" max="7427" width="18.5703125" style="117" customWidth="1"/>
    <col min="7428" max="7428" width="14.85546875" style="117" customWidth="1"/>
    <col min="7429" max="7429" width="14.7109375" style="117" customWidth="1"/>
    <col min="7430" max="7430" width="14" style="117" customWidth="1"/>
    <col min="7431" max="7431" width="15" style="117" customWidth="1"/>
    <col min="7432" max="7680" width="9.140625" style="117"/>
    <col min="7681" max="7681" width="8.140625" style="117" customWidth="1"/>
    <col min="7682" max="7682" width="78.5703125" style="117" customWidth="1"/>
    <col min="7683" max="7683" width="18.5703125" style="117" customWidth="1"/>
    <col min="7684" max="7684" width="14.85546875" style="117" customWidth="1"/>
    <col min="7685" max="7685" width="14.7109375" style="117" customWidth="1"/>
    <col min="7686" max="7686" width="14" style="117" customWidth="1"/>
    <col min="7687" max="7687" width="15" style="117" customWidth="1"/>
    <col min="7688" max="7936" width="9.140625" style="117"/>
    <col min="7937" max="7937" width="8.140625" style="117" customWidth="1"/>
    <col min="7938" max="7938" width="78.5703125" style="117" customWidth="1"/>
    <col min="7939" max="7939" width="18.5703125" style="117" customWidth="1"/>
    <col min="7940" max="7940" width="14.85546875" style="117" customWidth="1"/>
    <col min="7941" max="7941" width="14.7109375" style="117" customWidth="1"/>
    <col min="7942" max="7942" width="14" style="117" customWidth="1"/>
    <col min="7943" max="7943" width="15" style="117" customWidth="1"/>
    <col min="7944" max="8192" width="9.140625" style="117"/>
    <col min="8193" max="8193" width="8.140625" style="117" customWidth="1"/>
    <col min="8194" max="8194" width="78.5703125" style="117" customWidth="1"/>
    <col min="8195" max="8195" width="18.5703125" style="117" customWidth="1"/>
    <col min="8196" max="8196" width="14.85546875" style="117" customWidth="1"/>
    <col min="8197" max="8197" width="14.7109375" style="117" customWidth="1"/>
    <col min="8198" max="8198" width="14" style="117" customWidth="1"/>
    <col min="8199" max="8199" width="15" style="117" customWidth="1"/>
    <col min="8200" max="8448" width="9.140625" style="117"/>
    <col min="8449" max="8449" width="8.140625" style="117" customWidth="1"/>
    <col min="8450" max="8450" width="78.5703125" style="117" customWidth="1"/>
    <col min="8451" max="8451" width="18.5703125" style="117" customWidth="1"/>
    <col min="8452" max="8452" width="14.85546875" style="117" customWidth="1"/>
    <col min="8453" max="8453" width="14.7109375" style="117" customWidth="1"/>
    <col min="8454" max="8454" width="14" style="117" customWidth="1"/>
    <col min="8455" max="8455" width="15" style="117" customWidth="1"/>
    <col min="8456" max="8704" width="9.140625" style="117"/>
    <col min="8705" max="8705" width="8.140625" style="117" customWidth="1"/>
    <col min="8706" max="8706" width="78.5703125" style="117" customWidth="1"/>
    <col min="8707" max="8707" width="18.5703125" style="117" customWidth="1"/>
    <col min="8708" max="8708" width="14.85546875" style="117" customWidth="1"/>
    <col min="8709" max="8709" width="14.7109375" style="117" customWidth="1"/>
    <col min="8710" max="8710" width="14" style="117" customWidth="1"/>
    <col min="8711" max="8711" width="15" style="117" customWidth="1"/>
    <col min="8712" max="8960" width="9.140625" style="117"/>
    <col min="8961" max="8961" width="8.140625" style="117" customWidth="1"/>
    <col min="8962" max="8962" width="78.5703125" style="117" customWidth="1"/>
    <col min="8963" max="8963" width="18.5703125" style="117" customWidth="1"/>
    <col min="8964" max="8964" width="14.85546875" style="117" customWidth="1"/>
    <col min="8965" max="8965" width="14.7109375" style="117" customWidth="1"/>
    <col min="8966" max="8966" width="14" style="117" customWidth="1"/>
    <col min="8967" max="8967" width="15" style="117" customWidth="1"/>
    <col min="8968" max="9216" width="9.140625" style="117"/>
    <col min="9217" max="9217" width="8.140625" style="117" customWidth="1"/>
    <col min="9218" max="9218" width="78.5703125" style="117" customWidth="1"/>
    <col min="9219" max="9219" width="18.5703125" style="117" customWidth="1"/>
    <col min="9220" max="9220" width="14.85546875" style="117" customWidth="1"/>
    <col min="9221" max="9221" width="14.7109375" style="117" customWidth="1"/>
    <col min="9222" max="9222" width="14" style="117" customWidth="1"/>
    <col min="9223" max="9223" width="15" style="117" customWidth="1"/>
    <col min="9224" max="9472" width="9.140625" style="117"/>
    <col min="9473" max="9473" width="8.140625" style="117" customWidth="1"/>
    <col min="9474" max="9474" width="78.5703125" style="117" customWidth="1"/>
    <col min="9475" max="9475" width="18.5703125" style="117" customWidth="1"/>
    <col min="9476" max="9476" width="14.85546875" style="117" customWidth="1"/>
    <col min="9477" max="9477" width="14.7109375" style="117" customWidth="1"/>
    <col min="9478" max="9478" width="14" style="117" customWidth="1"/>
    <col min="9479" max="9479" width="15" style="117" customWidth="1"/>
    <col min="9480" max="9728" width="9.140625" style="117"/>
    <col min="9729" max="9729" width="8.140625" style="117" customWidth="1"/>
    <col min="9730" max="9730" width="78.5703125" style="117" customWidth="1"/>
    <col min="9731" max="9731" width="18.5703125" style="117" customWidth="1"/>
    <col min="9732" max="9732" width="14.85546875" style="117" customWidth="1"/>
    <col min="9733" max="9733" width="14.7109375" style="117" customWidth="1"/>
    <col min="9734" max="9734" width="14" style="117" customWidth="1"/>
    <col min="9735" max="9735" width="15" style="117" customWidth="1"/>
    <col min="9736" max="9984" width="9.140625" style="117"/>
    <col min="9985" max="9985" width="8.140625" style="117" customWidth="1"/>
    <col min="9986" max="9986" width="78.5703125" style="117" customWidth="1"/>
    <col min="9987" max="9987" width="18.5703125" style="117" customWidth="1"/>
    <col min="9988" max="9988" width="14.85546875" style="117" customWidth="1"/>
    <col min="9989" max="9989" width="14.7109375" style="117" customWidth="1"/>
    <col min="9990" max="9990" width="14" style="117" customWidth="1"/>
    <col min="9991" max="9991" width="15" style="117" customWidth="1"/>
    <col min="9992" max="10240" width="9.140625" style="117"/>
    <col min="10241" max="10241" width="8.140625" style="117" customWidth="1"/>
    <col min="10242" max="10242" width="78.5703125" style="117" customWidth="1"/>
    <col min="10243" max="10243" width="18.5703125" style="117" customWidth="1"/>
    <col min="10244" max="10244" width="14.85546875" style="117" customWidth="1"/>
    <col min="10245" max="10245" width="14.7109375" style="117" customWidth="1"/>
    <col min="10246" max="10246" width="14" style="117" customWidth="1"/>
    <col min="10247" max="10247" width="15" style="117" customWidth="1"/>
    <col min="10248" max="10496" width="9.140625" style="117"/>
    <col min="10497" max="10497" width="8.140625" style="117" customWidth="1"/>
    <col min="10498" max="10498" width="78.5703125" style="117" customWidth="1"/>
    <col min="10499" max="10499" width="18.5703125" style="117" customWidth="1"/>
    <col min="10500" max="10500" width="14.85546875" style="117" customWidth="1"/>
    <col min="10501" max="10501" width="14.7109375" style="117" customWidth="1"/>
    <col min="10502" max="10502" width="14" style="117" customWidth="1"/>
    <col min="10503" max="10503" width="15" style="117" customWidth="1"/>
    <col min="10504" max="10752" width="9.140625" style="117"/>
    <col min="10753" max="10753" width="8.140625" style="117" customWidth="1"/>
    <col min="10754" max="10754" width="78.5703125" style="117" customWidth="1"/>
    <col min="10755" max="10755" width="18.5703125" style="117" customWidth="1"/>
    <col min="10756" max="10756" width="14.85546875" style="117" customWidth="1"/>
    <col min="10757" max="10757" width="14.7109375" style="117" customWidth="1"/>
    <col min="10758" max="10758" width="14" style="117" customWidth="1"/>
    <col min="10759" max="10759" width="15" style="117" customWidth="1"/>
    <col min="10760" max="11008" width="9.140625" style="117"/>
    <col min="11009" max="11009" width="8.140625" style="117" customWidth="1"/>
    <col min="11010" max="11010" width="78.5703125" style="117" customWidth="1"/>
    <col min="11011" max="11011" width="18.5703125" style="117" customWidth="1"/>
    <col min="11012" max="11012" width="14.85546875" style="117" customWidth="1"/>
    <col min="11013" max="11013" width="14.7109375" style="117" customWidth="1"/>
    <col min="11014" max="11014" width="14" style="117" customWidth="1"/>
    <col min="11015" max="11015" width="15" style="117" customWidth="1"/>
    <col min="11016" max="11264" width="9.140625" style="117"/>
    <col min="11265" max="11265" width="8.140625" style="117" customWidth="1"/>
    <col min="11266" max="11266" width="78.5703125" style="117" customWidth="1"/>
    <col min="11267" max="11267" width="18.5703125" style="117" customWidth="1"/>
    <col min="11268" max="11268" width="14.85546875" style="117" customWidth="1"/>
    <col min="11269" max="11269" width="14.7109375" style="117" customWidth="1"/>
    <col min="11270" max="11270" width="14" style="117" customWidth="1"/>
    <col min="11271" max="11271" width="15" style="117" customWidth="1"/>
    <col min="11272" max="11520" width="9.140625" style="117"/>
    <col min="11521" max="11521" width="8.140625" style="117" customWidth="1"/>
    <col min="11522" max="11522" width="78.5703125" style="117" customWidth="1"/>
    <col min="11523" max="11523" width="18.5703125" style="117" customWidth="1"/>
    <col min="11524" max="11524" width="14.85546875" style="117" customWidth="1"/>
    <col min="11525" max="11525" width="14.7109375" style="117" customWidth="1"/>
    <col min="11526" max="11526" width="14" style="117" customWidth="1"/>
    <col min="11527" max="11527" width="15" style="117" customWidth="1"/>
    <col min="11528" max="11776" width="9.140625" style="117"/>
    <col min="11777" max="11777" width="8.140625" style="117" customWidth="1"/>
    <col min="11778" max="11778" width="78.5703125" style="117" customWidth="1"/>
    <col min="11779" max="11779" width="18.5703125" style="117" customWidth="1"/>
    <col min="11780" max="11780" width="14.85546875" style="117" customWidth="1"/>
    <col min="11781" max="11781" width="14.7109375" style="117" customWidth="1"/>
    <col min="11782" max="11782" width="14" style="117" customWidth="1"/>
    <col min="11783" max="11783" width="15" style="117" customWidth="1"/>
    <col min="11784" max="12032" width="9.140625" style="117"/>
    <col min="12033" max="12033" width="8.140625" style="117" customWidth="1"/>
    <col min="12034" max="12034" width="78.5703125" style="117" customWidth="1"/>
    <col min="12035" max="12035" width="18.5703125" style="117" customWidth="1"/>
    <col min="12036" max="12036" width="14.85546875" style="117" customWidth="1"/>
    <col min="12037" max="12037" width="14.7109375" style="117" customWidth="1"/>
    <col min="12038" max="12038" width="14" style="117" customWidth="1"/>
    <col min="12039" max="12039" width="15" style="117" customWidth="1"/>
    <col min="12040" max="12288" width="9.140625" style="117"/>
    <col min="12289" max="12289" width="8.140625" style="117" customWidth="1"/>
    <col min="12290" max="12290" width="78.5703125" style="117" customWidth="1"/>
    <col min="12291" max="12291" width="18.5703125" style="117" customWidth="1"/>
    <col min="12292" max="12292" width="14.85546875" style="117" customWidth="1"/>
    <col min="12293" max="12293" width="14.7109375" style="117" customWidth="1"/>
    <col min="12294" max="12294" width="14" style="117" customWidth="1"/>
    <col min="12295" max="12295" width="15" style="117" customWidth="1"/>
    <col min="12296" max="12544" width="9.140625" style="117"/>
    <col min="12545" max="12545" width="8.140625" style="117" customWidth="1"/>
    <col min="12546" max="12546" width="78.5703125" style="117" customWidth="1"/>
    <col min="12547" max="12547" width="18.5703125" style="117" customWidth="1"/>
    <col min="12548" max="12548" width="14.85546875" style="117" customWidth="1"/>
    <col min="12549" max="12549" width="14.7109375" style="117" customWidth="1"/>
    <col min="12550" max="12550" width="14" style="117" customWidth="1"/>
    <col min="12551" max="12551" width="15" style="117" customWidth="1"/>
    <col min="12552" max="12800" width="9.140625" style="117"/>
    <col min="12801" max="12801" width="8.140625" style="117" customWidth="1"/>
    <col min="12802" max="12802" width="78.5703125" style="117" customWidth="1"/>
    <col min="12803" max="12803" width="18.5703125" style="117" customWidth="1"/>
    <col min="12804" max="12804" width="14.85546875" style="117" customWidth="1"/>
    <col min="12805" max="12805" width="14.7109375" style="117" customWidth="1"/>
    <col min="12806" max="12806" width="14" style="117" customWidth="1"/>
    <col min="12807" max="12807" width="15" style="117" customWidth="1"/>
    <col min="12808" max="13056" width="9.140625" style="117"/>
    <col min="13057" max="13057" width="8.140625" style="117" customWidth="1"/>
    <col min="13058" max="13058" width="78.5703125" style="117" customWidth="1"/>
    <col min="13059" max="13059" width="18.5703125" style="117" customWidth="1"/>
    <col min="13060" max="13060" width="14.85546875" style="117" customWidth="1"/>
    <col min="13061" max="13061" width="14.7109375" style="117" customWidth="1"/>
    <col min="13062" max="13062" width="14" style="117" customWidth="1"/>
    <col min="13063" max="13063" width="15" style="117" customWidth="1"/>
    <col min="13064" max="13312" width="9.140625" style="117"/>
    <col min="13313" max="13313" width="8.140625" style="117" customWidth="1"/>
    <col min="13314" max="13314" width="78.5703125" style="117" customWidth="1"/>
    <col min="13315" max="13315" width="18.5703125" style="117" customWidth="1"/>
    <col min="13316" max="13316" width="14.85546875" style="117" customWidth="1"/>
    <col min="13317" max="13317" width="14.7109375" style="117" customWidth="1"/>
    <col min="13318" max="13318" width="14" style="117" customWidth="1"/>
    <col min="13319" max="13319" width="15" style="117" customWidth="1"/>
    <col min="13320" max="13568" width="9.140625" style="117"/>
    <col min="13569" max="13569" width="8.140625" style="117" customWidth="1"/>
    <col min="13570" max="13570" width="78.5703125" style="117" customWidth="1"/>
    <col min="13571" max="13571" width="18.5703125" style="117" customWidth="1"/>
    <col min="13572" max="13572" width="14.85546875" style="117" customWidth="1"/>
    <col min="13573" max="13573" width="14.7109375" style="117" customWidth="1"/>
    <col min="13574" max="13574" width="14" style="117" customWidth="1"/>
    <col min="13575" max="13575" width="15" style="117" customWidth="1"/>
    <col min="13576" max="13824" width="9.140625" style="117"/>
    <col min="13825" max="13825" width="8.140625" style="117" customWidth="1"/>
    <col min="13826" max="13826" width="78.5703125" style="117" customWidth="1"/>
    <col min="13827" max="13827" width="18.5703125" style="117" customWidth="1"/>
    <col min="13828" max="13828" width="14.85546875" style="117" customWidth="1"/>
    <col min="13829" max="13829" width="14.7109375" style="117" customWidth="1"/>
    <col min="13830" max="13830" width="14" style="117" customWidth="1"/>
    <col min="13831" max="13831" width="15" style="117" customWidth="1"/>
    <col min="13832" max="14080" width="9.140625" style="117"/>
    <col min="14081" max="14081" width="8.140625" style="117" customWidth="1"/>
    <col min="14082" max="14082" width="78.5703125" style="117" customWidth="1"/>
    <col min="14083" max="14083" width="18.5703125" style="117" customWidth="1"/>
    <col min="14084" max="14084" width="14.85546875" style="117" customWidth="1"/>
    <col min="14085" max="14085" width="14.7109375" style="117" customWidth="1"/>
    <col min="14086" max="14086" width="14" style="117" customWidth="1"/>
    <col min="14087" max="14087" width="15" style="117" customWidth="1"/>
    <col min="14088" max="14336" width="9.140625" style="117"/>
    <col min="14337" max="14337" width="8.140625" style="117" customWidth="1"/>
    <col min="14338" max="14338" width="78.5703125" style="117" customWidth="1"/>
    <col min="14339" max="14339" width="18.5703125" style="117" customWidth="1"/>
    <col min="14340" max="14340" width="14.85546875" style="117" customWidth="1"/>
    <col min="14341" max="14341" width="14.7109375" style="117" customWidth="1"/>
    <col min="14342" max="14342" width="14" style="117" customWidth="1"/>
    <col min="14343" max="14343" width="15" style="117" customWidth="1"/>
    <col min="14344" max="14592" width="9.140625" style="117"/>
    <col min="14593" max="14593" width="8.140625" style="117" customWidth="1"/>
    <col min="14594" max="14594" width="78.5703125" style="117" customWidth="1"/>
    <col min="14595" max="14595" width="18.5703125" style="117" customWidth="1"/>
    <col min="14596" max="14596" width="14.85546875" style="117" customWidth="1"/>
    <col min="14597" max="14597" width="14.7109375" style="117" customWidth="1"/>
    <col min="14598" max="14598" width="14" style="117" customWidth="1"/>
    <col min="14599" max="14599" width="15" style="117" customWidth="1"/>
    <col min="14600" max="14848" width="9.140625" style="117"/>
    <col min="14849" max="14849" width="8.140625" style="117" customWidth="1"/>
    <col min="14850" max="14850" width="78.5703125" style="117" customWidth="1"/>
    <col min="14851" max="14851" width="18.5703125" style="117" customWidth="1"/>
    <col min="14852" max="14852" width="14.85546875" style="117" customWidth="1"/>
    <col min="14853" max="14853" width="14.7109375" style="117" customWidth="1"/>
    <col min="14854" max="14854" width="14" style="117" customWidth="1"/>
    <col min="14855" max="14855" width="15" style="117" customWidth="1"/>
    <col min="14856" max="15104" width="9.140625" style="117"/>
    <col min="15105" max="15105" width="8.140625" style="117" customWidth="1"/>
    <col min="15106" max="15106" width="78.5703125" style="117" customWidth="1"/>
    <col min="15107" max="15107" width="18.5703125" style="117" customWidth="1"/>
    <col min="15108" max="15108" width="14.85546875" style="117" customWidth="1"/>
    <col min="15109" max="15109" width="14.7109375" style="117" customWidth="1"/>
    <col min="15110" max="15110" width="14" style="117" customWidth="1"/>
    <col min="15111" max="15111" width="15" style="117" customWidth="1"/>
    <col min="15112" max="15360" width="9.140625" style="117"/>
    <col min="15361" max="15361" width="8.140625" style="117" customWidth="1"/>
    <col min="15362" max="15362" width="78.5703125" style="117" customWidth="1"/>
    <col min="15363" max="15363" width="18.5703125" style="117" customWidth="1"/>
    <col min="15364" max="15364" width="14.85546875" style="117" customWidth="1"/>
    <col min="15365" max="15365" width="14.7109375" style="117" customWidth="1"/>
    <col min="15366" max="15366" width="14" style="117" customWidth="1"/>
    <col min="15367" max="15367" width="15" style="117" customWidth="1"/>
    <col min="15368" max="15616" width="9.140625" style="117"/>
    <col min="15617" max="15617" width="8.140625" style="117" customWidth="1"/>
    <col min="15618" max="15618" width="78.5703125" style="117" customWidth="1"/>
    <col min="15619" max="15619" width="18.5703125" style="117" customWidth="1"/>
    <col min="15620" max="15620" width="14.85546875" style="117" customWidth="1"/>
    <col min="15621" max="15621" width="14.7109375" style="117" customWidth="1"/>
    <col min="15622" max="15622" width="14" style="117" customWidth="1"/>
    <col min="15623" max="15623" width="15" style="117" customWidth="1"/>
    <col min="15624" max="15872" width="9.140625" style="117"/>
    <col min="15873" max="15873" width="8.140625" style="117" customWidth="1"/>
    <col min="15874" max="15874" width="78.5703125" style="117" customWidth="1"/>
    <col min="15875" max="15875" width="18.5703125" style="117" customWidth="1"/>
    <col min="15876" max="15876" width="14.85546875" style="117" customWidth="1"/>
    <col min="15877" max="15877" width="14.7109375" style="117" customWidth="1"/>
    <col min="15878" max="15878" width="14" style="117" customWidth="1"/>
    <col min="15879" max="15879" width="15" style="117" customWidth="1"/>
    <col min="15880" max="16128" width="9.140625" style="117"/>
    <col min="16129" max="16129" width="8.140625" style="117" customWidth="1"/>
    <col min="16130" max="16130" width="78.5703125" style="117" customWidth="1"/>
    <col min="16131" max="16131" width="18.5703125" style="117" customWidth="1"/>
    <col min="16132" max="16132" width="14.85546875" style="117" customWidth="1"/>
    <col min="16133" max="16133" width="14.7109375" style="117" customWidth="1"/>
    <col min="16134" max="16134" width="14" style="117" customWidth="1"/>
    <col min="16135" max="16135" width="15" style="117" customWidth="1"/>
    <col min="16136" max="16384" width="9.140625" style="117"/>
  </cols>
  <sheetData>
    <row r="1" spans="1:7" ht="15.95" customHeight="1" x14ac:dyDescent="0.25">
      <c r="A1" s="534" t="s">
        <v>112</v>
      </c>
      <c r="B1" s="534"/>
      <c r="C1" s="534"/>
    </row>
    <row r="2" spans="1:7" ht="15.95" customHeight="1" thickBot="1" x14ac:dyDescent="0.3">
      <c r="A2" s="535"/>
      <c r="B2" s="535"/>
      <c r="G2" s="476" t="s">
        <v>2</v>
      </c>
    </row>
    <row r="3" spans="1:7" ht="53.25" customHeight="1" thickBot="1" x14ac:dyDescent="0.3">
      <c r="A3" s="120" t="s">
        <v>3</v>
      </c>
      <c r="B3" s="121" t="s">
        <v>113</v>
      </c>
      <c r="C3" s="122" t="s">
        <v>367</v>
      </c>
      <c r="D3" s="217" t="s">
        <v>8</v>
      </c>
      <c r="E3" s="217" t="s">
        <v>9</v>
      </c>
      <c r="F3" s="217" t="s">
        <v>375</v>
      </c>
      <c r="G3" s="217" t="s">
        <v>9</v>
      </c>
    </row>
    <row r="4" spans="1:7" s="125" customFormat="1" ht="16.5" thickBot="1" x14ac:dyDescent="0.3">
      <c r="A4" s="123">
        <v>1</v>
      </c>
      <c r="B4" s="124">
        <v>2</v>
      </c>
      <c r="C4" s="124">
        <v>3</v>
      </c>
      <c r="D4" s="477">
        <v>4</v>
      </c>
      <c r="E4" s="477">
        <v>5</v>
      </c>
      <c r="F4" s="167">
        <v>6</v>
      </c>
      <c r="G4" s="168">
        <v>7</v>
      </c>
    </row>
    <row r="5" spans="1:7" s="125" customFormat="1" ht="16.5" thickBot="1" x14ac:dyDescent="0.3">
      <c r="A5" s="120" t="s">
        <v>22</v>
      </c>
      <c r="B5" s="126" t="s">
        <v>114</v>
      </c>
      <c r="C5" s="127">
        <f>SUM(C6:C11)</f>
        <v>75109720</v>
      </c>
      <c r="D5" s="128">
        <f>E5-C5</f>
        <v>122038</v>
      </c>
      <c r="E5" s="128">
        <f>SUM(E6:E11)</f>
        <v>75231758</v>
      </c>
      <c r="F5" s="128">
        <f t="shared" ref="F5:F10" si="0">G5-E5</f>
        <v>5954769</v>
      </c>
      <c r="G5" s="128">
        <f>SUM(G6:G11)</f>
        <v>81186527</v>
      </c>
    </row>
    <row r="6" spans="1:7" s="125" customFormat="1" x14ac:dyDescent="0.25">
      <c r="A6" s="129" t="s">
        <v>115</v>
      </c>
      <c r="B6" s="130" t="s">
        <v>116</v>
      </c>
      <c r="C6" s="131">
        <v>61044110</v>
      </c>
      <c r="D6" s="146"/>
      <c r="E6" s="131">
        <v>61044110</v>
      </c>
      <c r="F6" s="138">
        <f t="shared" si="0"/>
        <v>75152</v>
      </c>
      <c r="G6" s="139">
        <v>61119262</v>
      </c>
    </row>
    <row r="7" spans="1:7" s="125" customFormat="1" x14ac:dyDescent="0.25">
      <c r="A7" s="133" t="s">
        <v>117</v>
      </c>
      <c r="B7" s="134" t="s">
        <v>118</v>
      </c>
      <c r="C7" s="135"/>
      <c r="D7" s="137"/>
      <c r="E7" s="137"/>
      <c r="F7" s="138">
        <f t="shared" si="0"/>
        <v>0</v>
      </c>
      <c r="G7" s="139"/>
    </row>
    <row r="8" spans="1:7" s="125" customFormat="1" x14ac:dyDescent="0.25">
      <c r="A8" s="133" t="s">
        <v>119</v>
      </c>
      <c r="B8" s="134" t="s">
        <v>120</v>
      </c>
      <c r="C8" s="135">
        <v>12265610</v>
      </c>
      <c r="D8" s="138">
        <f>E8-C8</f>
        <v>122038</v>
      </c>
      <c r="E8" s="138">
        <v>12387648</v>
      </c>
      <c r="F8" s="138">
        <f t="shared" si="0"/>
        <v>145341</v>
      </c>
      <c r="G8" s="139">
        <v>12532989</v>
      </c>
    </row>
    <row r="9" spans="1:7" s="125" customFormat="1" x14ac:dyDescent="0.25">
      <c r="A9" s="133" t="s">
        <v>121</v>
      </c>
      <c r="B9" s="134" t="s">
        <v>122</v>
      </c>
      <c r="C9" s="135">
        <v>1800000</v>
      </c>
      <c r="D9" s="137"/>
      <c r="E9" s="138">
        <v>1800000</v>
      </c>
      <c r="F9" s="138">
        <f t="shared" si="0"/>
        <v>128863</v>
      </c>
      <c r="G9" s="139">
        <v>1928863</v>
      </c>
    </row>
    <row r="10" spans="1:7" s="125" customFormat="1" x14ac:dyDescent="0.25">
      <c r="A10" s="133" t="s">
        <v>123</v>
      </c>
      <c r="B10" s="134" t="s">
        <v>124</v>
      </c>
      <c r="C10" s="135"/>
      <c r="D10" s="137"/>
      <c r="E10" s="137"/>
      <c r="F10" s="138">
        <f t="shared" si="0"/>
        <v>5605413</v>
      </c>
      <c r="G10" s="139">
        <v>5605413</v>
      </c>
    </row>
    <row r="11" spans="1:7" s="125" customFormat="1" ht="16.5" thickBot="1" x14ac:dyDescent="0.3">
      <c r="A11" s="140" t="s">
        <v>125</v>
      </c>
      <c r="B11" s="141" t="s">
        <v>126</v>
      </c>
      <c r="C11" s="135"/>
      <c r="D11" s="142"/>
      <c r="E11" s="142"/>
      <c r="F11" s="143"/>
      <c r="G11" s="143"/>
    </row>
    <row r="12" spans="1:7" s="125" customFormat="1" ht="16.5" thickBot="1" x14ac:dyDescent="0.3">
      <c r="A12" s="120" t="s">
        <v>25</v>
      </c>
      <c r="B12" s="144" t="s">
        <v>127</v>
      </c>
      <c r="C12" s="127">
        <f>SUM(C13:C17)</f>
        <v>31561139</v>
      </c>
      <c r="D12" s="128">
        <f>E12-C12</f>
        <v>14694430</v>
      </c>
      <c r="E12" s="127">
        <f>SUM(E13:E17)</f>
        <v>46255569</v>
      </c>
      <c r="F12" s="128">
        <f>G12-E12</f>
        <v>30604938</v>
      </c>
      <c r="G12" s="127">
        <f>SUM(G13:G17)</f>
        <v>76860507</v>
      </c>
    </row>
    <row r="13" spans="1:7" s="125" customFormat="1" x14ac:dyDescent="0.25">
      <c r="A13" s="129" t="s">
        <v>128</v>
      </c>
      <c r="B13" s="130" t="s">
        <v>129</v>
      </c>
      <c r="C13" s="131"/>
      <c r="D13" s="146"/>
      <c r="E13" s="146"/>
      <c r="F13" s="132"/>
      <c r="G13" s="132"/>
    </row>
    <row r="14" spans="1:7" s="125" customFormat="1" x14ac:dyDescent="0.25">
      <c r="A14" s="133" t="s">
        <v>130</v>
      </c>
      <c r="B14" s="134" t="s">
        <v>131</v>
      </c>
      <c r="C14" s="135"/>
      <c r="D14" s="137"/>
      <c r="E14" s="137"/>
      <c r="F14" s="139"/>
      <c r="G14" s="139"/>
    </row>
    <row r="15" spans="1:7" s="125" customFormat="1" x14ac:dyDescent="0.25">
      <c r="A15" s="133" t="s">
        <v>132</v>
      </c>
      <c r="B15" s="134" t="s">
        <v>133</v>
      </c>
      <c r="C15" s="135"/>
      <c r="D15" s="137"/>
      <c r="E15" s="137"/>
      <c r="F15" s="139"/>
      <c r="G15" s="139"/>
    </row>
    <row r="16" spans="1:7" s="125" customFormat="1" x14ac:dyDescent="0.25">
      <c r="A16" s="133" t="s">
        <v>134</v>
      </c>
      <c r="B16" s="134" t="s">
        <v>135</v>
      </c>
      <c r="C16" s="135"/>
      <c r="D16" s="137"/>
      <c r="E16" s="137"/>
      <c r="F16" s="139"/>
      <c r="G16" s="139"/>
    </row>
    <row r="17" spans="1:12" s="125" customFormat="1" x14ac:dyDescent="0.25">
      <c r="A17" s="133" t="s">
        <v>136</v>
      </c>
      <c r="B17" s="134" t="s">
        <v>137</v>
      </c>
      <c r="C17" s="135">
        <v>31561139</v>
      </c>
      <c r="D17" s="138">
        <f>E17-C17</f>
        <v>14694430</v>
      </c>
      <c r="E17" s="138">
        <v>46255569</v>
      </c>
      <c r="F17" s="138">
        <f>G17-E17</f>
        <v>30604938</v>
      </c>
      <c r="G17" s="139">
        <v>76860507</v>
      </c>
    </row>
    <row r="18" spans="1:12" s="125" customFormat="1" ht="16.5" thickBot="1" x14ac:dyDescent="0.3">
      <c r="A18" s="140" t="s">
        <v>138</v>
      </c>
      <c r="B18" s="141" t="s">
        <v>139</v>
      </c>
      <c r="C18" s="147"/>
      <c r="D18" s="142"/>
      <c r="E18" s="142"/>
      <c r="F18" s="143"/>
      <c r="G18" s="143"/>
    </row>
    <row r="19" spans="1:12" s="125" customFormat="1" ht="16.5" thickBot="1" x14ac:dyDescent="0.3">
      <c r="A19" s="120" t="s">
        <v>11</v>
      </c>
      <c r="B19" s="126" t="s">
        <v>140</v>
      </c>
      <c r="C19" s="127">
        <f>SUM(C20:C24)</f>
        <v>17480467</v>
      </c>
      <c r="D19" s="128">
        <f>E19-C19</f>
        <v>52721998</v>
      </c>
      <c r="E19" s="127">
        <f>SUM(E20:E24)</f>
        <v>70202465</v>
      </c>
      <c r="F19" s="128">
        <f>G19-E19</f>
        <v>52721998</v>
      </c>
      <c r="G19" s="127">
        <f>SUM(G20:G24)</f>
        <v>122924463</v>
      </c>
    </row>
    <row r="20" spans="1:12" s="125" customFormat="1" x14ac:dyDescent="0.25">
      <c r="A20" s="129" t="s">
        <v>141</v>
      </c>
      <c r="B20" s="130" t="s">
        <v>142</v>
      </c>
      <c r="C20" s="131"/>
      <c r="D20" s="145"/>
      <c r="E20" s="146"/>
      <c r="F20" s="132"/>
      <c r="G20" s="132"/>
    </row>
    <row r="21" spans="1:12" s="125" customFormat="1" x14ac:dyDescent="0.25">
      <c r="A21" s="133" t="s">
        <v>143</v>
      </c>
      <c r="B21" s="134" t="s">
        <v>144</v>
      </c>
      <c r="C21" s="135"/>
      <c r="D21" s="136"/>
      <c r="E21" s="137"/>
      <c r="F21" s="139"/>
      <c r="G21" s="139"/>
    </row>
    <row r="22" spans="1:12" s="125" customFormat="1" x14ac:dyDescent="0.25">
      <c r="A22" s="133" t="s">
        <v>145</v>
      </c>
      <c r="B22" s="134" t="s">
        <v>146</v>
      </c>
      <c r="C22" s="135"/>
      <c r="D22" s="136"/>
      <c r="E22" s="137"/>
      <c r="F22" s="139"/>
      <c r="G22" s="139"/>
    </row>
    <row r="23" spans="1:12" s="125" customFormat="1" x14ac:dyDescent="0.25">
      <c r="A23" s="133" t="s">
        <v>147</v>
      </c>
      <c r="B23" s="134" t="s">
        <v>148</v>
      </c>
      <c r="C23" s="135"/>
      <c r="D23" s="136"/>
      <c r="E23" s="137"/>
      <c r="F23" s="139"/>
      <c r="G23" s="139"/>
      <c r="L23" s="478"/>
    </row>
    <row r="24" spans="1:12" s="125" customFormat="1" x14ac:dyDescent="0.25">
      <c r="A24" s="133" t="s">
        <v>149</v>
      </c>
      <c r="B24" s="134" t="s">
        <v>150</v>
      </c>
      <c r="C24" s="135">
        <v>17480467</v>
      </c>
      <c r="D24" s="138">
        <f>E24-C24</f>
        <v>52721998</v>
      </c>
      <c r="E24" s="138">
        <v>70202465</v>
      </c>
      <c r="F24" s="138">
        <f t="shared" ref="F24:F31" si="1">G24-E24</f>
        <v>52721998</v>
      </c>
      <c r="G24" s="139">
        <v>122924463</v>
      </c>
    </row>
    <row r="25" spans="1:12" s="125" customFormat="1" ht="16.5" thickBot="1" x14ac:dyDescent="0.3">
      <c r="A25" s="140" t="s">
        <v>151</v>
      </c>
      <c r="B25" s="141" t="s">
        <v>152</v>
      </c>
      <c r="C25" s="147">
        <v>17216467</v>
      </c>
      <c r="D25" s="149">
        <f>E25-C25</f>
        <v>52721998</v>
      </c>
      <c r="E25" s="149">
        <v>69938465</v>
      </c>
      <c r="F25" s="149">
        <f t="shared" si="1"/>
        <v>52721998</v>
      </c>
      <c r="G25" s="143">
        <v>122660463</v>
      </c>
    </row>
    <row r="26" spans="1:12" s="125" customFormat="1" ht="16.5" thickBot="1" x14ac:dyDescent="0.3">
      <c r="A26" s="120" t="s">
        <v>153</v>
      </c>
      <c r="B26" s="126" t="s">
        <v>154</v>
      </c>
      <c r="C26" s="150">
        <f>SUM(C27,C30,C31,C32)</f>
        <v>17800000</v>
      </c>
      <c r="D26" s="128">
        <f>E26-C26</f>
        <v>0</v>
      </c>
      <c r="E26" s="150">
        <f>SUM(E27,E30,E31,E32)</f>
        <v>17800000</v>
      </c>
      <c r="F26" s="128">
        <f t="shared" si="1"/>
        <v>2530664</v>
      </c>
      <c r="G26" s="150">
        <f>SUM(G27,G30,G31,G32)</f>
        <v>20330664</v>
      </c>
    </row>
    <row r="27" spans="1:12" s="125" customFormat="1" x14ac:dyDescent="0.25">
      <c r="A27" s="129" t="s">
        <v>155</v>
      </c>
      <c r="B27" s="130" t="s">
        <v>156</v>
      </c>
      <c r="C27" s="152">
        <f>SUM(C28:C29)</f>
        <v>15000000</v>
      </c>
      <c r="D27" s="146"/>
      <c r="E27" s="152">
        <f>SUM(E28:E29)</f>
        <v>15000000</v>
      </c>
      <c r="F27" s="138">
        <f t="shared" si="1"/>
        <v>2530664</v>
      </c>
      <c r="G27" s="132">
        <v>17530664</v>
      </c>
    </row>
    <row r="28" spans="1:12" s="125" customFormat="1" x14ac:dyDescent="0.25">
      <c r="A28" s="133" t="s">
        <v>157</v>
      </c>
      <c r="B28" s="134" t="s">
        <v>158</v>
      </c>
      <c r="C28" s="135"/>
      <c r="D28" s="137"/>
      <c r="E28" s="135"/>
      <c r="F28" s="138">
        <f t="shared" si="1"/>
        <v>0</v>
      </c>
      <c r="G28" s="139"/>
    </row>
    <row r="29" spans="1:12" s="125" customFormat="1" x14ac:dyDescent="0.25">
      <c r="A29" s="133" t="s">
        <v>159</v>
      </c>
      <c r="B29" s="134" t="s">
        <v>160</v>
      </c>
      <c r="C29" s="135">
        <v>15000000</v>
      </c>
      <c r="D29" s="137"/>
      <c r="E29" s="135">
        <v>15000000</v>
      </c>
      <c r="F29" s="138">
        <f t="shared" si="1"/>
        <v>2530664</v>
      </c>
      <c r="G29" s="139">
        <v>17530664</v>
      </c>
    </row>
    <row r="30" spans="1:12" s="125" customFormat="1" x14ac:dyDescent="0.25">
      <c r="A30" s="133" t="s">
        <v>161</v>
      </c>
      <c r="B30" s="134" t="s">
        <v>162</v>
      </c>
      <c r="C30" s="135">
        <v>2700000</v>
      </c>
      <c r="D30" s="137"/>
      <c r="E30" s="135">
        <v>2700000</v>
      </c>
      <c r="F30" s="138">
        <f t="shared" si="1"/>
        <v>0</v>
      </c>
      <c r="G30" s="139">
        <v>2700000</v>
      </c>
    </row>
    <row r="31" spans="1:12" s="125" customFormat="1" x14ac:dyDescent="0.25">
      <c r="A31" s="133" t="s">
        <v>163</v>
      </c>
      <c r="B31" s="134" t="s">
        <v>164</v>
      </c>
      <c r="C31" s="135"/>
      <c r="D31" s="137"/>
      <c r="E31" s="135"/>
      <c r="F31" s="138">
        <f t="shared" si="1"/>
        <v>0</v>
      </c>
      <c r="G31" s="139"/>
    </row>
    <row r="32" spans="1:12" s="125" customFormat="1" ht="16.5" thickBot="1" x14ac:dyDescent="0.3">
      <c r="A32" s="140" t="s">
        <v>165</v>
      </c>
      <c r="B32" s="141" t="s">
        <v>166</v>
      </c>
      <c r="C32" s="147">
        <v>100000</v>
      </c>
      <c r="D32" s="142"/>
      <c r="E32" s="147">
        <v>100000</v>
      </c>
      <c r="F32" s="143"/>
      <c r="G32" s="143">
        <v>100000</v>
      </c>
    </row>
    <row r="33" spans="1:7" s="125" customFormat="1" ht="16.5" thickBot="1" x14ac:dyDescent="0.3">
      <c r="A33" s="120" t="s">
        <v>13</v>
      </c>
      <c r="B33" s="126" t="s">
        <v>167</v>
      </c>
      <c r="C33" s="127">
        <f>SUM(C34:C43)</f>
        <v>11586000</v>
      </c>
      <c r="D33" s="128">
        <f>E33-C33</f>
        <v>0</v>
      </c>
      <c r="E33" s="127">
        <f>SUM(E34:E43)</f>
        <v>11586000</v>
      </c>
      <c r="F33" s="128">
        <f>G33-E33</f>
        <v>729262</v>
      </c>
      <c r="G33" s="127">
        <f>SUM(G34:G43)</f>
        <v>12315262</v>
      </c>
    </row>
    <row r="34" spans="1:7" s="125" customFormat="1" x14ac:dyDescent="0.25">
      <c r="A34" s="129" t="s">
        <v>168</v>
      </c>
      <c r="B34" s="130" t="s">
        <v>169</v>
      </c>
      <c r="C34" s="131"/>
      <c r="D34" s="146"/>
      <c r="E34" s="131"/>
      <c r="F34" s="138">
        <f>G34-E34</f>
        <v>31557</v>
      </c>
      <c r="G34" s="132">
        <v>31557</v>
      </c>
    </row>
    <row r="35" spans="1:7" s="125" customFormat="1" x14ac:dyDescent="0.25">
      <c r="A35" s="133" t="s">
        <v>170</v>
      </c>
      <c r="B35" s="134" t="s">
        <v>171</v>
      </c>
      <c r="C35" s="135"/>
      <c r="D35" s="137"/>
      <c r="E35" s="135"/>
      <c r="F35" s="139"/>
      <c r="G35" s="139"/>
    </row>
    <row r="36" spans="1:7" s="125" customFormat="1" x14ac:dyDescent="0.25">
      <c r="A36" s="133" t="s">
        <v>172</v>
      </c>
      <c r="B36" s="134" t="s">
        <v>173</v>
      </c>
      <c r="C36" s="135">
        <v>3200000</v>
      </c>
      <c r="D36" s="137"/>
      <c r="E36" s="135">
        <v>3200000</v>
      </c>
      <c r="F36" s="139"/>
      <c r="G36" s="139">
        <v>3200000</v>
      </c>
    </row>
    <row r="37" spans="1:7" s="125" customFormat="1" x14ac:dyDescent="0.25">
      <c r="A37" s="133" t="s">
        <v>174</v>
      </c>
      <c r="B37" s="134" t="s">
        <v>175</v>
      </c>
      <c r="C37" s="135">
        <v>4900300</v>
      </c>
      <c r="D37" s="137"/>
      <c r="E37" s="135">
        <v>4900300</v>
      </c>
      <c r="F37" s="139"/>
      <c r="G37" s="139">
        <v>5280300</v>
      </c>
    </row>
    <row r="38" spans="1:7" s="125" customFormat="1" x14ac:dyDescent="0.25">
      <c r="A38" s="133" t="s">
        <v>176</v>
      </c>
      <c r="B38" s="134" t="s">
        <v>177</v>
      </c>
      <c r="C38" s="135"/>
      <c r="D38" s="137"/>
      <c r="E38" s="135"/>
      <c r="F38" s="139"/>
      <c r="G38" s="139"/>
    </row>
    <row r="39" spans="1:7" s="125" customFormat="1" x14ac:dyDescent="0.25">
      <c r="A39" s="133" t="s">
        <v>178</v>
      </c>
      <c r="B39" s="134" t="s">
        <v>179</v>
      </c>
      <c r="C39" s="135">
        <v>3485700</v>
      </c>
      <c r="D39" s="137"/>
      <c r="E39" s="135">
        <v>3485700</v>
      </c>
      <c r="F39" s="139"/>
      <c r="G39" s="139">
        <v>3485700</v>
      </c>
    </row>
    <row r="40" spans="1:7" s="125" customFormat="1" x14ac:dyDescent="0.25">
      <c r="A40" s="133" t="s">
        <v>180</v>
      </c>
      <c r="B40" s="134" t="s">
        <v>181</v>
      </c>
      <c r="C40" s="135"/>
      <c r="D40" s="137"/>
      <c r="E40" s="135"/>
      <c r="F40" s="139"/>
      <c r="G40" s="139"/>
    </row>
    <row r="41" spans="1:7" s="125" customFormat="1" x14ac:dyDescent="0.25">
      <c r="A41" s="133" t="s">
        <v>182</v>
      </c>
      <c r="B41" s="134" t="s">
        <v>183</v>
      </c>
      <c r="C41" s="135"/>
      <c r="D41" s="137"/>
      <c r="E41" s="135"/>
      <c r="F41" s="139"/>
      <c r="G41" s="139"/>
    </row>
    <row r="42" spans="1:7" s="125" customFormat="1" x14ac:dyDescent="0.25">
      <c r="A42" s="133" t="s">
        <v>184</v>
      </c>
      <c r="B42" s="134" t="s">
        <v>185</v>
      </c>
      <c r="C42" s="153"/>
      <c r="D42" s="137"/>
      <c r="E42" s="153"/>
      <c r="F42" s="139"/>
      <c r="G42" s="139"/>
    </row>
    <row r="43" spans="1:7" s="125" customFormat="1" ht="16.5" thickBot="1" x14ac:dyDescent="0.3">
      <c r="A43" s="140" t="s">
        <v>186</v>
      </c>
      <c r="B43" s="141" t="s">
        <v>36</v>
      </c>
      <c r="C43" s="154">
        <v>0</v>
      </c>
      <c r="D43" s="142"/>
      <c r="E43" s="154">
        <v>0</v>
      </c>
      <c r="F43" s="138">
        <f>G43-E43</f>
        <v>317705</v>
      </c>
      <c r="G43" s="143">
        <v>317705</v>
      </c>
    </row>
    <row r="44" spans="1:7" s="125" customFormat="1" ht="16.5" thickBot="1" x14ac:dyDescent="0.3">
      <c r="A44" s="120" t="s">
        <v>14</v>
      </c>
      <c r="B44" s="126" t="s">
        <v>187</v>
      </c>
      <c r="C44" s="127">
        <f>SUM(C45:C54)</f>
        <v>8200000</v>
      </c>
      <c r="D44" s="128">
        <f>E44-C44</f>
        <v>0</v>
      </c>
      <c r="E44" s="127">
        <f>SUM(E45:E54)</f>
        <v>8200000</v>
      </c>
      <c r="F44" s="128">
        <f>G44-E44</f>
        <v>0</v>
      </c>
      <c r="G44" s="127">
        <f>SUM(G45:G54)</f>
        <v>8200000</v>
      </c>
    </row>
    <row r="45" spans="1:7" s="125" customFormat="1" x14ac:dyDescent="0.25">
      <c r="A45" s="129" t="s">
        <v>188</v>
      </c>
      <c r="B45" s="130" t="s">
        <v>189</v>
      </c>
      <c r="C45" s="155"/>
      <c r="D45" s="146"/>
      <c r="E45" s="146"/>
      <c r="F45" s="132"/>
      <c r="G45" s="132"/>
    </row>
    <row r="46" spans="1:7" s="125" customFormat="1" x14ac:dyDescent="0.25">
      <c r="A46" s="133" t="s">
        <v>190</v>
      </c>
      <c r="B46" s="134" t="s">
        <v>191</v>
      </c>
      <c r="C46" s="153"/>
      <c r="D46" s="137"/>
      <c r="E46" s="137"/>
      <c r="F46" s="139"/>
      <c r="G46" s="139"/>
    </row>
    <row r="47" spans="1:7" s="125" customFormat="1" x14ac:dyDescent="0.25">
      <c r="A47" s="133" t="s">
        <v>192</v>
      </c>
      <c r="B47" s="134" t="s">
        <v>193</v>
      </c>
      <c r="C47" s="153">
        <v>8200000</v>
      </c>
      <c r="D47" s="137"/>
      <c r="E47" s="153">
        <v>8200000</v>
      </c>
      <c r="F47" s="139"/>
      <c r="G47" s="139">
        <v>8200000</v>
      </c>
    </row>
    <row r="48" spans="1:7" s="125" customFormat="1" x14ac:dyDescent="0.25">
      <c r="A48" s="133" t="s">
        <v>194</v>
      </c>
      <c r="B48" s="134" t="s">
        <v>195</v>
      </c>
      <c r="C48" s="153"/>
      <c r="D48" s="137"/>
      <c r="E48" s="137"/>
      <c r="F48" s="139"/>
      <c r="G48" s="139"/>
    </row>
    <row r="49" spans="1:7" s="125" customFormat="1" ht="16.5" thickBot="1" x14ac:dyDescent="0.3">
      <c r="A49" s="140" t="s">
        <v>196</v>
      </c>
      <c r="B49" s="141" t="s">
        <v>197</v>
      </c>
      <c r="C49" s="154"/>
      <c r="D49" s="142"/>
      <c r="E49" s="142"/>
      <c r="F49" s="143"/>
      <c r="G49" s="143"/>
    </row>
    <row r="50" spans="1:7" s="125" customFormat="1" ht="16.5" thickBot="1" x14ac:dyDescent="0.3">
      <c r="A50" s="120" t="s">
        <v>198</v>
      </c>
      <c r="B50" s="126" t="s">
        <v>199</v>
      </c>
      <c r="C50" s="127"/>
      <c r="D50" s="151"/>
      <c r="E50" s="151"/>
      <c r="F50" s="128">
        <f>G50-E50</f>
        <v>0</v>
      </c>
      <c r="G50" s="479"/>
    </row>
    <row r="51" spans="1:7" s="125" customFormat="1" x14ac:dyDescent="0.25">
      <c r="A51" s="129" t="s">
        <v>200</v>
      </c>
      <c r="B51" s="130" t="s">
        <v>201</v>
      </c>
      <c r="C51" s="131"/>
      <c r="D51" s="146"/>
      <c r="E51" s="146"/>
      <c r="F51" s="132"/>
      <c r="G51" s="132"/>
    </row>
    <row r="52" spans="1:7" s="125" customFormat="1" x14ac:dyDescent="0.25">
      <c r="A52" s="133" t="s">
        <v>202</v>
      </c>
      <c r="B52" s="134" t="s">
        <v>203</v>
      </c>
      <c r="C52" s="135"/>
      <c r="D52" s="137"/>
      <c r="E52" s="137"/>
      <c r="F52" s="139"/>
      <c r="G52" s="139"/>
    </row>
    <row r="53" spans="1:7" s="125" customFormat="1" x14ac:dyDescent="0.25">
      <c r="A53" s="133" t="s">
        <v>204</v>
      </c>
      <c r="B53" s="134" t="s">
        <v>205</v>
      </c>
      <c r="C53" s="135"/>
      <c r="D53" s="137"/>
      <c r="E53" s="137"/>
      <c r="F53" s="139"/>
      <c r="G53" s="139"/>
    </row>
    <row r="54" spans="1:7" s="125" customFormat="1" ht="16.5" thickBot="1" x14ac:dyDescent="0.3">
      <c r="A54" s="140" t="s">
        <v>206</v>
      </c>
      <c r="B54" s="141" t="s">
        <v>207</v>
      </c>
      <c r="C54" s="147"/>
      <c r="D54" s="142"/>
      <c r="E54" s="142"/>
      <c r="F54" s="143"/>
      <c r="G54" s="143"/>
    </row>
    <row r="55" spans="1:7" s="125" customFormat="1" ht="16.5" thickBot="1" x14ac:dyDescent="0.3">
      <c r="A55" s="120" t="s">
        <v>16</v>
      </c>
      <c r="B55" s="144" t="s">
        <v>208</v>
      </c>
      <c r="C55" s="127"/>
      <c r="D55" s="151"/>
      <c r="E55" s="151"/>
      <c r="F55" s="128">
        <f>G55-E55</f>
        <v>0</v>
      </c>
      <c r="G55" s="479"/>
    </row>
    <row r="56" spans="1:7" s="125" customFormat="1" x14ac:dyDescent="0.25">
      <c r="A56" s="129" t="s">
        <v>209</v>
      </c>
      <c r="B56" s="130" t="s">
        <v>210</v>
      </c>
      <c r="C56" s="153"/>
      <c r="D56" s="146"/>
      <c r="E56" s="146"/>
      <c r="F56" s="132"/>
      <c r="G56" s="132"/>
    </row>
    <row r="57" spans="1:7" s="125" customFormat="1" x14ac:dyDescent="0.25">
      <c r="A57" s="133" t="s">
        <v>211</v>
      </c>
      <c r="B57" s="134" t="s">
        <v>212</v>
      </c>
      <c r="C57" s="153"/>
      <c r="D57" s="137"/>
      <c r="E57" s="137"/>
      <c r="F57" s="139"/>
      <c r="G57" s="139"/>
    </row>
    <row r="58" spans="1:7" s="125" customFormat="1" x14ac:dyDescent="0.25">
      <c r="A58" s="133" t="s">
        <v>213</v>
      </c>
      <c r="B58" s="134" t="s">
        <v>214</v>
      </c>
      <c r="C58" s="153"/>
      <c r="D58" s="137"/>
      <c r="E58" s="137"/>
      <c r="F58" s="139"/>
      <c r="G58" s="139"/>
    </row>
    <row r="59" spans="1:7" s="125" customFormat="1" ht="16.5" thickBot="1" x14ac:dyDescent="0.3">
      <c r="A59" s="140" t="s">
        <v>215</v>
      </c>
      <c r="B59" s="141" t="s">
        <v>216</v>
      </c>
      <c r="C59" s="153"/>
      <c r="D59" s="142"/>
      <c r="E59" s="142"/>
      <c r="F59" s="143"/>
      <c r="G59" s="143"/>
    </row>
    <row r="60" spans="1:7" s="125" customFormat="1" ht="16.5" thickBot="1" x14ac:dyDescent="0.3">
      <c r="A60" s="120" t="s">
        <v>17</v>
      </c>
      <c r="B60" s="126" t="s">
        <v>345</v>
      </c>
      <c r="C60" s="150">
        <f>SUM(C5,C12,C19,C26,C33,C44)</f>
        <v>161737326</v>
      </c>
      <c r="D60" s="128">
        <f>E60-C60</f>
        <v>67538466</v>
      </c>
      <c r="E60" s="150">
        <f>SUM(E5,E12,E19,E26,E33,E44)</f>
        <v>229275792</v>
      </c>
      <c r="F60" s="128">
        <f>G60-E60</f>
        <v>92541631</v>
      </c>
      <c r="G60" s="150">
        <f>SUM(G5,G12,G19,G26,G33,G44)</f>
        <v>321817423</v>
      </c>
    </row>
    <row r="61" spans="1:7" s="125" customFormat="1" ht="16.5" thickBot="1" x14ac:dyDescent="0.3">
      <c r="A61" s="156" t="s">
        <v>18</v>
      </c>
      <c r="B61" s="144" t="s">
        <v>218</v>
      </c>
      <c r="C61" s="127"/>
      <c r="D61" s="151"/>
      <c r="E61" s="151"/>
      <c r="F61" s="479"/>
      <c r="G61" s="479"/>
    </row>
    <row r="62" spans="1:7" s="125" customFormat="1" x14ac:dyDescent="0.25">
      <c r="A62" s="129" t="s">
        <v>219</v>
      </c>
      <c r="B62" s="130" t="s">
        <v>220</v>
      </c>
      <c r="C62" s="153"/>
      <c r="D62" s="146"/>
      <c r="E62" s="146"/>
      <c r="F62" s="132"/>
      <c r="G62" s="132"/>
    </row>
    <row r="63" spans="1:7" s="125" customFormat="1" x14ac:dyDescent="0.25">
      <c r="A63" s="133" t="s">
        <v>221</v>
      </c>
      <c r="B63" s="134" t="s">
        <v>222</v>
      </c>
      <c r="C63" s="153"/>
      <c r="D63" s="137"/>
      <c r="E63" s="137"/>
      <c r="F63" s="139"/>
      <c r="G63" s="139"/>
    </row>
    <row r="64" spans="1:7" s="125" customFormat="1" ht="16.5" thickBot="1" x14ac:dyDescent="0.3">
      <c r="A64" s="140" t="s">
        <v>223</v>
      </c>
      <c r="B64" s="141" t="s">
        <v>224</v>
      </c>
      <c r="C64" s="153"/>
      <c r="D64" s="142"/>
      <c r="E64" s="142"/>
      <c r="F64" s="143"/>
      <c r="G64" s="143"/>
    </row>
    <row r="65" spans="1:7" s="125" customFormat="1" ht="16.5" thickBot="1" x14ac:dyDescent="0.3">
      <c r="A65" s="156" t="s">
        <v>19</v>
      </c>
      <c r="B65" s="144" t="s">
        <v>225</v>
      </c>
      <c r="C65" s="127"/>
      <c r="D65" s="151"/>
      <c r="E65" s="151"/>
      <c r="F65" s="479"/>
      <c r="G65" s="479"/>
    </row>
    <row r="66" spans="1:7" s="125" customFormat="1" x14ac:dyDescent="0.25">
      <c r="A66" s="129" t="s">
        <v>226</v>
      </c>
      <c r="B66" s="130" t="s">
        <v>227</v>
      </c>
      <c r="C66" s="153"/>
      <c r="D66" s="146"/>
      <c r="E66" s="146"/>
      <c r="F66" s="132"/>
      <c r="G66" s="132"/>
    </row>
    <row r="67" spans="1:7" s="125" customFormat="1" x14ac:dyDescent="0.25">
      <c r="A67" s="133" t="s">
        <v>228</v>
      </c>
      <c r="B67" s="134" t="s">
        <v>229</v>
      </c>
      <c r="C67" s="153"/>
      <c r="D67" s="137"/>
      <c r="E67" s="137"/>
      <c r="F67" s="139"/>
      <c r="G67" s="139"/>
    </row>
    <row r="68" spans="1:7" s="125" customFormat="1" x14ac:dyDescent="0.25">
      <c r="A68" s="133" t="s">
        <v>230</v>
      </c>
      <c r="B68" s="134" t="s">
        <v>231</v>
      </c>
      <c r="C68" s="153"/>
      <c r="D68" s="137"/>
      <c r="E68" s="137"/>
      <c r="F68" s="139"/>
      <c r="G68" s="139"/>
    </row>
    <row r="69" spans="1:7" s="125" customFormat="1" ht="16.5" thickBot="1" x14ac:dyDescent="0.3">
      <c r="A69" s="140" t="s">
        <v>232</v>
      </c>
      <c r="B69" s="141" t="s">
        <v>233</v>
      </c>
      <c r="C69" s="154"/>
      <c r="D69" s="142"/>
      <c r="E69" s="142"/>
      <c r="F69" s="143"/>
      <c r="G69" s="143"/>
    </row>
    <row r="70" spans="1:7" s="125" customFormat="1" ht="16.5" thickBot="1" x14ac:dyDescent="0.3">
      <c r="A70" s="156" t="s">
        <v>20</v>
      </c>
      <c r="B70" s="144" t="s">
        <v>234</v>
      </c>
      <c r="C70" s="127">
        <f>SUM(C71:C72)</f>
        <v>60149111</v>
      </c>
      <c r="D70" s="148">
        <f>E70-C70</f>
        <v>4291237</v>
      </c>
      <c r="E70" s="127">
        <f>SUM(E71:E72)</f>
        <v>64440348</v>
      </c>
      <c r="F70" s="128">
        <f>G70-E70</f>
        <v>0</v>
      </c>
      <c r="G70" s="127">
        <f>SUM(G71:G72)</f>
        <v>64440348</v>
      </c>
    </row>
    <row r="71" spans="1:7" s="125" customFormat="1" ht="16.5" thickBot="1" x14ac:dyDescent="0.3">
      <c r="A71" s="129" t="s">
        <v>235</v>
      </c>
      <c r="B71" s="130" t="s">
        <v>236</v>
      </c>
      <c r="C71" s="155">
        <v>60149111</v>
      </c>
      <c r="D71" s="157">
        <f>E71-C71</f>
        <v>4291237</v>
      </c>
      <c r="E71" s="157">
        <v>64440348</v>
      </c>
      <c r="F71" s="128">
        <f>G71-E71</f>
        <v>0</v>
      </c>
      <c r="G71" s="132">
        <v>64440348</v>
      </c>
    </row>
    <row r="72" spans="1:7" s="125" customFormat="1" ht="16.5" thickBot="1" x14ac:dyDescent="0.3">
      <c r="A72" s="140" t="s">
        <v>237</v>
      </c>
      <c r="B72" s="141" t="s">
        <v>238</v>
      </c>
      <c r="C72" s="153"/>
      <c r="D72" s="142"/>
      <c r="E72" s="142"/>
      <c r="F72" s="143"/>
      <c r="G72" s="143"/>
    </row>
    <row r="73" spans="1:7" s="125" customFormat="1" ht="16.5" thickBot="1" x14ac:dyDescent="0.3">
      <c r="A73" s="156" t="s">
        <v>21</v>
      </c>
      <c r="B73" s="144" t="s">
        <v>239</v>
      </c>
      <c r="C73" s="127"/>
      <c r="D73" s="151"/>
      <c r="E73" s="151"/>
      <c r="F73" s="479"/>
      <c r="G73" s="479"/>
    </row>
    <row r="74" spans="1:7" s="125" customFormat="1" x14ac:dyDescent="0.25">
      <c r="A74" s="129" t="s">
        <v>240</v>
      </c>
      <c r="B74" s="130" t="s">
        <v>241</v>
      </c>
      <c r="C74" s="153"/>
      <c r="D74" s="146"/>
      <c r="E74" s="146"/>
      <c r="F74" s="132"/>
      <c r="G74" s="132"/>
    </row>
    <row r="75" spans="1:7" s="125" customFormat="1" x14ac:dyDescent="0.25">
      <c r="A75" s="133" t="s">
        <v>242</v>
      </c>
      <c r="B75" s="134" t="s">
        <v>243</v>
      </c>
      <c r="C75" s="153"/>
      <c r="D75" s="137"/>
      <c r="E75" s="137"/>
      <c r="F75" s="139"/>
      <c r="G75" s="139"/>
    </row>
    <row r="76" spans="1:7" s="125" customFormat="1" ht="16.5" thickBot="1" x14ac:dyDescent="0.3">
      <c r="A76" s="140" t="s">
        <v>347</v>
      </c>
      <c r="B76" s="141" t="s">
        <v>245</v>
      </c>
      <c r="C76" s="153"/>
      <c r="D76" s="142"/>
      <c r="E76" s="142"/>
      <c r="F76" s="143"/>
      <c r="G76" s="143"/>
    </row>
    <row r="77" spans="1:7" s="125" customFormat="1" ht="16.5" thickBot="1" x14ac:dyDescent="0.3">
      <c r="A77" s="156" t="s">
        <v>49</v>
      </c>
      <c r="B77" s="144" t="s">
        <v>248</v>
      </c>
      <c r="C77" s="127"/>
      <c r="D77" s="151"/>
      <c r="E77" s="151"/>
      <c r="F77" s="479"/>
      <c r="G77" s="479"/>
    </row>
    <row r="78" spans="1:7" s="125" customFormat="1" x14ac:dyDescent="0.25">
      <c r="A78" s="158" t="s">
        <v>376</v>
      </c>
      <c r="B78" s="130" t="s">
        <v>250</v>
      </c>
      <c r="C78" s="153"/>
      <c r="D78" s="146"/>
      <c r="E78" s="146"/>
      <c r="F78" s="132"/>
      <c r="G78" s="132"/>
    </row>
    <row r="79" spans="1:7" s="125" customFormat="1" x14ac:dyDescent="0.25">
      <c r="A79" s="159" t="s">
        <v>251</v>
      </c>
      <c r="B79" s="134" t="s">
        <v>252</v>
      </c>
      <c r="C79" s="153"/>
      <c r="D79" s="137"/>
      <c r="E79" s="137"/>
      <c r="F79" s="139"/>
      <c r="G79" s="139"/>
    </row>
    <row r="80" spans="1:7" s="125" customFormat="1" x14ac:dyDescent="0.25">
      <c r="A80" s="159" t="s">
        <v>253</v>
      </c>
      <c r="B80" s="134" t="s">
        <v>254</v>
      </c>
      <c r="C80" s="153"/>
      <c r="D80" s="137"/>
      <c r="E80" s="137"/>
      <c r="F80" s="139"/>
      <c r="G80" s="139"/>
    </row>
    <row r="81" spans="1:9" s="125" customFormat="1" ht="16.5" thickBot="1" x14ac:dyDescent="0.3">
      <c r="A81" s="160" t="s">
        <v>255</v>
      </c>
      <c r="B81" s="141" t="s">
        <v>256</v>
      </c>
      <c r="C81" s="153"/>
      <c r="D81" s="142"/>
      <c r="E81" s="142"/>
      <c r="F81" s="143"/>
      <c r="G81" s="143"/>
    </row>
    <row r="82" spans="1:9" s="125" customFormat="1" ht="16.5" thickBot="1" x14ac:dyDescent="0.3">
      <c r="A82" s="156" t="s">
        <v>52</v>
      </c>
      <c r="B82" s="144" t="s">
        <v>257</v>
      </c>
      <c r="C82" s="161"/>
      <c r="D82" s="151"/>
      <c r="E82" s="151"/>
      <c r="F82" s="479"/>
      <c r="G82" s="479"/>
    </row>
    <row r="83" spans="1:9" s="125" customFormat="1" ht="16.5" thickBot="1" x14ac:dyDescent="0.3">
      <c r="A83" s="156" t="s">
        <v>55</v>
      </c>
      <c r="B83" s="144" t="s">
        <v>258</v>
      </c>
      <c r="C83" s="150">
        <f>SUM(C61,C65,C70,C73,C77,C82)</f>
        <v>60149111</v>
      </c>
      <c r="D83" s="128">
        <f>E83-C83</f>
        <v>4291237</v>
      </c>
      <c r="E83" s="150">
        <f>SUM(E61,E65,E70,E73,E77,E82)</f>
        <v>64440348</v>
      </c>
      <c r="F83" s="128">
        <f>G83-E83</f>
        <v>0</v>
      </c>
      <c r="G83" s="150">
        <f>SUM(G61,G65,G70,G73,G77,G82)</f>
        <v>64440348</v>
      </c>
    </row>
    <row r="84" spans="1:9" s="125" customFormat="1" ht="27" customHeight="1" thickBot="1" x14ac:dyDescent="0.25">
      <c r="A84" s="162" t="s">
        <v>58</v>
      </c>
      <c r="B84" s="163" t="s">
        <v>259</v>
      </c>
      <c r="C84" s="150">
        <f>SUM(C60,C83)</f>
        <v>221886437</v>
      </c>
      <c r="D84" s="480">
        <f>E84-C84</f>
        <v>71829703</v>
      </c>
      <c r="E84" s="150">
        <f>SUM(E60,E83)</f>
        <v>293716140</v>
      </c>
      <c r="F84" s="480">
        <f>G84-E84</f>
        <v>92541631</v>
      </c>
      <c r="G84" s="150">
        <f>SUM(G60,G83)</f>
        <v>386257771</v>
      </c>
    </row>
    <row r="85" spans="1:9" s="125" customFormat="1" x14ac:dyDescent="0.2">
      <c r="A85" s="204"/>
      <c r="B85" s="205"/>
      <c r="C85" s="481"/>
    </row>
    <row r="86" spans="1:9" ht="16.5" customHeight="1" x14ac:dyDescent="0.25">
      <c r="A86" s="534" t="s">
        <v>260</v>
      </c>
      <c r="B86" s="534"/>
      <c r="C86" s="534"/>
      <c r="I86" s="117" t="s">
        <v>261</v>
      </c>
    </row>
    <row r="87" spans="1:9" s="165" customFormat="1" ht="16.5" customHeight="1" thickBot="1" x14ac:dyDescent="0.3">
      <c r="A87" s="523"/>
      <c r="B87" s="523"/>
      <c r="G87" s="482" t="s">
        <v>2</v>
      </c>
    </row>
    <row r="88" spans="1:9" ht="48" thickBot="1" x14ac:dyDescent="0.3">
      <c r="A88" s="120" t="s">
        <v>3</v>
      </c>
      <c r="B88" s="121" t="s">
        <v>263</v>
      </c>
      <c r="C88" s="122" t="s">
        <v>367</v>
      </c>
      <c r="D88" s="122" t="s">
        <v>8</v>
      </c>
      <c r="E88" s="122" t="s">
        <v>9</v>
      </c>
      <c r="F88" s="217" t="s">
        <v>375</v>
      </c>
      <c r="G88" s="122" t="s">
        <v>9</v>
      </c>
    </row>
    <row r="89" spans="1:9" s="169" customFormat="1" ht="16.5" thickBot="1" x14ac:dyDescent="0.25">
      <c r="A89" s="120">
        <v>1</v>
      </c>
      <c r="B89" s="121">
        <v>2</v>
      </c>
      <c r="C89" s="121">
        <v>3</v>
      </c>
      <c r="D89" s="477">
        <v>4</v>
      </c>
      <c r="E89" s="477">
        <v>5</v>
      </c>
      <c r="F89" s="477">
        <v>6</v>
      </c>
      <c r="G89" s="477">
        <v>7</v>
      </c>
    </row>
    <row r="90" spans="1:9" ht="16.5" thickBot="1" x14ac:dyDescent="0.3">
      <c r="A90" s="123" t="s">
        <v>22</v>
      </c>
      <c r="B90" s="170" t="s">
        <v>264</v>
      </c>
      <c r="C90" s="171">
        <f>SUM(C91:C95)</f>
        <v>97691310</v>
      </c>
      <c r="D90" s="128">
        <f t="shared" ref="D90:D95" si="2">E90-C90</f>
        <v>18822755</v>
      </c>
      <c r="E90" s="172">
        <f>SUM(E91:E95)</f>
        <v>116514065</v>
      </c>
      <c r="F90" s="128">
        <f t="shared" ref="F90:F95" si="3">G90-E90</f>
        <v>12948356</v>
      </c>
      <c r="G90" s="172">
        <f>SUM(G91:G95)</f>
        <v>129462421</v>
      </c>
    </row>
    <row r="91" spans="1:9" x14ac:dyDescent="0.25">
      <c r="A91" s="173" t="s">
        <v>115</v>
      </c>
      <c r="B91" s="174" t="s">
        <v>265</v>
      </c>
      <c r="C91" s="175">
        <v>37099796</v>
      </c>
      <c r="D91" s="483">
        <f t="shared" si="2"/>
        <v>11435545</v>
      </c>
      <c r="E91" s="483">
        <v>48535341</v>
      </c>
      <c r="F91" s="483">
        <f t="shared" si="3"/>
        <v>5257404</v>
      </c>
      <c r="G91" s="483">
        <v>53792745</v>
      </c>
    </row>
    <row r="92" spans="1:9" x14ac:dyDescent="0.25">
      <c r="A92" s="133" t="s">
        <v>117</v>
      </c>
      <c r="B92" s="177" t="s">
        <v>27</v>
      </c>
      <c r="C92" s="178">
        <v>6877356</v>
      </c>
      <c r="D92" s="484">
        <f t="shared" si="2"/>
        <v>1023680</v>
      </c>
      <c r="E92" s="485">
        <v>7901036</v>
      </c>
      <c r="F92" s="484">
        <f t="shared" si="3"/>
        <v>883848</v>
      </c>
      <c r="G92" s="485">
        <v>8784884</v>
      </c>
    </row>
    <row r="93" spans="1:9" x14ac:dyDescent="0.25">
      <c r="A93" s="133" t="s">
        <v>119</v>
      </c>
      <c r="B93" s="177" t="s">
        <v>266</v>
      </c>
      <c r="C93" s="180">
        <v>42433817</v>
      </c>
      <c r="D93" s="485">
        <f t="shared" si="2"/>
        <v>3619450</v>
      </c>
      <c r="E93" s="485">
        <v>46053267</v>
      </c>
      <c r="F93" s="485">
        <f t="shared" si="3"/>
        <v>2010954</v>
      </c>
      <c r="G93" s="485">
        <v>48064221</v>
      </c>
    </row>
    <row r="94" spans="1:9" x14ac:dyDescent="0.25">
      <c r="A94" s="133" t="s">
        <v>121</v>
      </c>
      <c r="B94" s="177" t="s">
        <v>31</v>
      </c>
      <c r="C94" s="180">
        <v>5917513</v>
      </c>
      <c r="D94" s="485">
        <f t="shared" si="2"/>
        <v>244080</v>
      </c>
      <c r="E94" s="485">
        <v>6161593</v>
      </c>
      <c r="F94" s="485">
        <f t="shared" si="3"/>
        <v>3796150</v>
      </c>
      <c r="G94" s="485">
        <v>9957743</v>
      </c>
    </row>
    <row r="95" spans="1:9" x14ac:dyDescent="0.25">
      <c r="A95" s="133" t="s">
        <v>267</v>
      </c>
      <c r="B95" s="181" t="s">
        <v>33</v>
      </c>
      <c r="C95" s="180">
        <v>5362828</v>
      </c>
      <c r="D95" s="485">
        <f t="shared" si="2"/>
        <v>2500000</v>
      </c>
      <c r="E95" s="485">
        <v>7862828</v>
      </c>
      <c r="F95" s="485">
        <f t="shared" si="3"/>
        <v>1000000</v>
      </c>
      <c r="G95" s="485">
        <v>8862828</v>
      </c>
    </row>
    <row r="96" spans="1:9" x14ac:dyDescent="0.25">
      <c r="A96" s="133" t="s">
        <v>125</v>
      </c>
      <c r="B96" s="177" t="s">
        <v>268</v>
      </c>
      <c r="C96" s="180"/>
      <c r="D96" s="182"/>
      <c r="E96" s="485"/>
      <c r="F96" s="182"/>
      <c r="G96" s="485"/>
    </row>
    <row r="97" spans="1:7" x14ac:dyDescent="0.25">
      <c r="A97" s="133" t="s">
        <v>269</v>
      </c>
      <c r="B97" s="183" t="s">
        <v>270</v>
      </c>
      <c r="C97" s="180"/>
      <c r="D97" s="182"/>
      <c r="E97" s="485"/>
      <c r="F97" s="182"/>
      <c r="G97" s="485"/>
    </row>
    <row r="98" spans="1:7" x14ac:dyDescent="0.25">
      <c r="A98" s="133" t="s">
        <v>271</v>
      </c>
      <c r="B98" s="184" t="s">
        <v>272</v>
      </c>
      <c r="C98" s="180"/>
      <c r="D98" s="182"/>
      <c r="E98" s="485"/>
      <c r="F98" s="182"/>
      <c r="G98" s="485"/>
    </row>
    <row r="99" spans="1:7" x14ac:dyDescent="0.25">
      <c r="A99" s="133" t="s">
        <v>273</v>
      </c>
      <c r="B99" s="184" t="s">
        <v>274</v>
      </c>
      <c r="C99" s="180"/>
      <c r="D99" s="182"/>
      <c r="E99" s="485"/>
      <c r="F99" s="182"/>
      <c r="G99" s="485"/>
    </row>
    <row r="100" spans="1:7" x14ac:dyDescent="0.25">
      <c r="A100" s="133" t="s">
        <v>275</v>
      </c>
      <c r="B100" s="183" t="s">
        <v>276</v>
      </c>
      <c r="C100" s="180">
        <v>3212828</v>
      </c>
      <c r="D100" s="485">
        <f>E100-C100</f>
        <v>0</v>
      </c>
      <c r="E100" s="485">
        <v>3212828</v>
      </c>
      <c r="F100" s="485">
        <f>G100-E100</f>
        <v>1000000</v>
      </c>
      <c r="G100" s="485">
        <v>4212828</v>
      </c>
    </row>
    <row r="101" spans="1:7" x14ac:dyDescent="0.25">
      <c r="A101" s="133" t="s">
        <v>277</v>
      </c>
      <c r="B101" s="183" t="s">
        <v>278</v>
      </c>
      <c r="C101" s="180"/>
      <c r="D101" s="182"/>
      <c r="E101" s="485"/>
      <c r="F101" s="182"/>
      <c r="G101" s="485"/>
    </row>
    <row r="102" spans="1:7" x14ac:dyDescent="0.25">
      <c r="A102" s="133" t="s">
        <v>279</v>
      </c>
      <c r="B102" s="184" t="s">
        <v>280</v>
      </c>
      <c r="C102" s="180"/>
      <c r="D102" s="182"/>
      <c r="E102" s="485"/>
      <c r="F102" s="182"/>
      <c r="G102" s="485"/>
    </row>
    <row r="103" spans="1:7" x14ac:dyDescent="0.25">
      <c r="A103" s="185" t="s">
        <v>281</v>
      </c>
      <c r="B103" s="186" t="s">
        <v>282</v>
      </c>
      <c r="C103" s="180"/>
      <c r="D103" s="182"/>
      <c r="E103" s="485"/>
      <c r="F103" s="182"/>
      <c r="G103" s="485"/>
    </row>
    <row r="104" spans="1:7" x14ac:dyDescent="0.25">
      <c r="A104" s="133" t="s">
        <v>283</v>
      </c>
      <c r="B104" s="186" t="s">
        <v>284</v>
      </c>
      <c r="C104" s="180"/>
      <c r="D104" s="182"/>
      <c r="E104" s="485"/>
      <c r="F104" s="182"/>
      <c r="G104" s="485"/>
    </row>
    <row r="105" spans="1:7" ht="16.5" thickBot="1" x14ac:dyDescent="0.3">
      <c r="A105" s="187" t="s">
        <v>285</v>
      </c>
      <c r="B105" s="188" t="s">
        <v>286</v>
      </c>
      <c r="C105" s="189">
        <v>2150000</v>
      </c>
      <c r="D105" s="486">
        <f>E105-C105</f>
        <v>2500000</v>
      </c>
      <c r="E105" s="486">
        <v>4650000</v>
      </c>
      <c r="F105" s="486">
        <f>G105-E105</f>
        <v>0</v>
      </c>
      <c r="G105" s="486">
        <v>4650000</v>
      </c>
    </row>
    <row r="106" spans="1:7" ht="16.5" thickBot="1" x14ac:dyDescent="0.3">
      <c r="A106" s="120" t="s">
        <v>25</v>
      </c>
      <c r="B106" s="190" t="s">
        <v>287</v>
      </c>
      <c r="C106" s="172">
        <f>SUM(C107,C109)</f>
        <v>52808383</v>
      </c>
      <c r="D106" s="128">
        <f>E106-C106</f>
        <v>76705302</v>
      </c>
      <c r="E106" s="172">
        <f>SUM(E107,E109)</f>
        <v>129513685</v>
      </c>
      <c r="F106" s="128">
        <f>G106-E106</f>
        <v>76227312</v>
      </c>
      <c r="G106" s="172">
        <f>SUM(G107,G109)</f>
        <v>205740997</v>
      </c>
    </row>
    <row r="107" spans="1:7" x14ac:dyDescent="0.25">
      <c r="A107" s="129" t="s">
        <v>128</v>
      </c>
      <c r="B107" s="177" t="s">
        <v>74</v>
      </c>
      <c r="C107" s="191">
        <v>5609800</v>
      </c>
      <c r="D107" s="197">
        <f>E107-C107</f>
        <v>18693317</v>
      </c>
      <c r="E107" s="176">
        <v>24303117</v>
      </c>
      <c r="F107" s="197">
        <f>G107-E107</f>
        <v>10433404</v>
      </c>
      <c r="G107" s="176">
        <v>34736521</v>
      </c>
    </row>
    <row r="108" spans="1:7" x14ac:dyDescent="0.25">
      <c r="A108" s="129" t="s">
        <v>130</v>
      </c>
      <c r="B108" s="192" t="s">
        <v>288</v>
      </c>
      <c r="C108" s="191"/>
      <c r="D108" s="182"/>
      <c r="E108" s="179"/>
      <c r="F108" s="182"/>
      <c r="G108" s="179"/>
    </row>
    <row r="109" spans="1:7" x14ac:dyDescent="0.25">
      <c r="A109" s="129" t="s">
        <v>132</v>
      </c>
      <c r="B109" s="192" t="s">
        <v>78</v>
      </c>
      <c r="C109" s="178">
        <v>47198583</v>
      </c>
      <c r="D109" s="484">
        <f>E109-C109</f>
        <v>58011985</v>
      </c>
      <c r="E109" s="179">
        <v>105210568</v>
      </c>
      <c r="F109" s="484">
        <f>G109-E109</f>
        <v>65793908</v>
      </c>
      <c r="G109" s="179">
        <v>171004476</v>
      </c>
    </row>
    <row r="110" spans="1:7" x14ac:dyDescent="0.25">
      <c r="A110" s="129" t="s">
        <v>134</v>
      </c>
      <c r="B110" s="192" t="s">
        <v>289</v>
      </c>
      <c r="C110" s="178">
        <v>43007584</v>
      </c>
      <c r="D110" s="484">
        <f>E110-C110</f>
        <v>52722004</v>
      </c>
      <c r="E110" s="179">
        <v>95729588</v>
      </c>
      <c r="F110" s="484">
        <f>G110-E110</f>
        <v>0</v>
      </c>
      <c r="G110" s="179">
        <v>95729588</v>
      </c>
    </row>
    <row r="111" spans="1:7" x14ac:dyDescent="0.25">
      <c r="A111" s="129" t="s">
        <v>136</v>
      </c>
      <c r="B111" s="141" t="s">
        <v>82</v>
      </c>
      <c r="C111" s="178"/>
      <c r="D111" s="182"/>
      <c r="E111" s="182"/>
      <c r="F111" s="182"/>
      <c r="G111" s="182"/>
    </row>
    <row r="112" spans="1:7" x14ac:dyDescent="0.25">
      <c r="A112" s="129" t="s">
        <v>138</v>
      </c>
      <c r="B112" s="134" t="s">
        <v>290</v>
      </c>
      <c r="C112" s="178"/>
      <c r="D112" s="182"/>
      <c r="E112" s="182"/>
      <c r="F112" s="182"/>
      <c r="G112" s="182"/>
    </row>
    <row r="113" spans="1:7" x14ac:dyDescent="0.25">
      <c r="A113" s="129" t="s">
        <v>291</v>
      </c>
      <c r="B113" s="193" t="s">
        <v>292</v>
      </c>
      <c r="C113" s="178"/>
      <c r="D113" s="182"/>
      <c r="E113" s="182"/>
      <c r="F113" s="182"/>
      <c r="G113" s="182"/>
    </row>
    <row r="114" spans="1:7" x14ac:dyDescent="0.25">
      <c r="A114" s="129" t="s">
        <v>293</v>
      </c>
      <c r="B114" s="184" t="s">
        <v>274</v>
      </c>
      <c r="C114" s="178"/>
      <c r="D114" s="182"/>
      <c r="E114" s="182"/>
      <c r="F114" s="182"/>
      <c r="G114" s="182"/>
    </row>
    <row r="115" spans="1:7" x14ac:dyDescent="0.25">
      <c r="A115" s="129" t="s">
        <v>294</v>
      </c>
      <c r="B115" s="184" t="s">
        <v>295</v>
      </c>
      <c r="C115" s="178"/>
      <c r="D115" s="182"/>
      <c r="E115" s="182"/>
      <c r="F115" s="182"/>
      <c r="G115" s="182"/>
    </row>
    <row r="116" spans="1:7" x14ac:dyDescent="0.25">
      <c r="A116" s="129" t="s">
        <v>296</v>
      </c>
      <c r="B116" s="184" t="s">
        <v>297</v>
      </c>
      <c r="C116" s="178"/>
      <c r="D116" s="182"/>
      <c r="E116" s="182"/>
      <c r="F116" s="182"/>
      <c r="G116" s="182"/>
    </row>
    <row r="117" spans="1:7" x14ac:dyDescent="0.25">
      <c r="A117" s="129" t="s">
        <v>298</v>
      </c>
      <c r="B117" s="184" t="s">
        <v>280</v>
      </c>
      <c r="C117" s="178"/>
      <c r="D117" s="182"/>
      <c r="E117" s="182"/>
      <c r="F117" s="182"/>
      <c r="G117" s="182"/>
    </row>
    <row r="118" spans="1:7" x14ac:dyDescent="0.25">
      <c r="A118" s="129" t="s">
        <v>299</v>
      </c>
      <c r="B118" s="184" t="s">
        <v>300</v>
      </c>
      <c r="C118" s="178"/>
      <c r="D118" s="182"/>
      <c r="E118" s="182"/>
      <c r="F118" s="182"/>
      <c r="G118" s="182"/>
    </row>
    <row r="119" spans="1:7" ht="16.5" thickBot="1" x14ac:dyDescent="0.3">
      <c r="A119" s="185" t="s">
        <v>301</v>
      </c>
      <c r="B119" s="184" t="s">
        <v>302</v>
      </c>
      <c r="C119" s="180"/>
      <c r="D119" s="194"/>
      <c r="E119" s="194"/>
      <c r="F119" s="194"/>
      <c r="G119" s="194"/>
    </row>
    <row r="120" spans="1:7" ht="16.5" thickBot="1" x14ac:dyDescent="0.3">
      <c r="A120" s="120" t="s">
        <v>11</v>
      </c>
      <c r="B120" s="195" t="s">
        <v>303</v>
      </c>
      <c r="C120" s="172">
        <f>SUM(C121:C122)</f>
        <v>24121592</v>
      </c>
      <c r="D120" s="128">
        <f>E120-C120</f>
        <v>-23698354</v>
      </c>
      <c r="E120" s="172">
        <f>SUM(E121:E122)</f>
        <v>423238</v>
      </c>
      <c r="F120" s="128">
        <f>G120-E120</f>
        <v>3002705</v>
      </c>
      <c r="G120" s="172">
        <f>SUM(G121:G122)</f>
        <v>3425943</v>
      </c>
    </row>
    <row r="121" spans="1:7" x14ac:dyDescent="0.25">
      <c r="A121" s="129" t="s">
        <v>141</v>
      </c>
      <c r="B121" s="196" t="s">
        <v>304</v>
      </c>
      <c r="C121" s="191">
        <v>24121592</v>
      </c>
      <c r="D121" s="197">
        <f>E121-C121</f>
        <v>-23698354</v>
      </c>
      <c r="E121" s="487">
        <v>423238</v>
      </c>
      <c r="F121" s="197">
        <f>G121-E121</f>
        <v>3002705</v>
      </c>
      <c r="G121" s="487">
        <v>3425943</v>
      </c>
    </row>
    <row r="122" spans="1:7" ht="16.5" thickBot="1" x14ac:dyDescent="0.3">
      <c r="A122" s="140" t="s">
        <v>143</v>
      </c>
      <c r="B122" s="192" t="s">
        <v>305</v>
      </c>
      <c r="C122" s="180"/>
      <c r="D122" s="194"/>
      <c r="E122" s="194"/>
      <c r="F122" s="194"/>
      <c r="G122" s="194"/>
    </row>
    <row r="123" spans="1:7" ht="16.5" thickBot="1" x14ac:dyDescent="0.3">
      <c r="A123" s="120" t="s">
        <v>12</v>
      </c>
      <c r="B123" s="195" t="s">
        <v>306</v>
      </c>
      <c r="C123" s="172">
        <f>SUM(C90,C106,C120)</f>
        <v>174621285</v>
      </c>
      <c r="D123" s="128">
        <f>E123-C123</f>
        <v>71829703</v>
      </c>
      <c r="E123" s="172">
        <f>SUM(E90,E106,E120)</f>
        <v>246450988</v>
      </c>
      <c r="F123" s="128">
        <f>G123-E123</f>
        <v>92178373</v>
      </c>
      <c r="G123" s="172">
        <f>SUM(G90,G106,G120)</f>
        <v>338629361</v>
      </c>
    </row>
    <row r="124" spans="1:7" ht="16.5" thickBot="1" x14ac:dyDescent="0.3">
      <c r="A124" s="120" t="s">
        <v>13</v>
      </c>
      <c r="B124" s="195" t="s">
        <v>307</v>
      </c>
      <c r="C124" s="172"/>
      <c r="D124" s="198"/>
      <c r="E124" s="198"/>
      <c r="F124" s="198"/>
      <c r="G124" s="198"/>
    </row>
    <row r="125" spans="1:7" x14ac:dyDescent="0.25">
      <c r="A125" s="129" t="s">
        <v>168</v>
      </c>
      <c r="B125" s="196" t="s">
        <v>308</v>
      </c>
      <c r="C125" s="178"/>
      <c r="D125" s="199"/>
      <c r="E125" s="199"/>
      <c r="F125" s="199"/>
      <c r="G125" s="199"/>
    </row>
    <row r="126" spans="1:7" x14ac:dyDescent="0.25">
      <c r="A126" s="129" t="s">
        <v>170</v>
      </c>
      <c r="B126" s="196" t="s">
        <v>309</v>
      </c>
      <c r="C126" s="178"/>
      <c r="D126" s="182"/>
      <c r="E126" s="182"/>
      <c r="F126" s="182"/>
      <c r="G126" s="182"/>
    </row>
    <row r="127" spans="1:7" ht="16.5" thickBot="1" x14ac:dyDescent="0.3">
      <c r="A127" s="185" t="s">
        <v>172</v>
      </c>
      <c r="B127" s="181" t="s">
        <v>310</v>
      </c>
      <c r="C127" s="178"/>
      <c r="D127" s="194"/>
      <c r="E127" s="194"/>
      <c r="F127" s="194"/>
      <c r="G127" s="194"/>
    </row>
    <row r="128" spans="1:7" ht="16.5" thickBot="1" x14ac:dyDescent="0.3">
      <c r="A128" s="120" t="s">
        <v>14</v>
      </c>
      <c r="B128" s="195" t="s">
        <v>311</v>
      </c>
      <c r="C128" s="172"/>
      <c r="D128" s="198"/>
      <c r="E128" s="198"/>
      <c r="F128" s="198"/>
      <c r="G128" s="198"/>
    </row>
    <row r="129" spans="1:9" x14ac:dyDescent="0.25">
      <c r="A129" s="129" t="s">
        <v>188</v>
      </c>
      <c r="B129" s="196" t="s">
        <v>312</v>
      </c>
      <c r="C129" s="178"/>
      <c r="D129" s="199"/>
      <c r="E129" s="199"/>
      <c r="F129" s="199"/>
      <c r="G129" s="199"/>
    </row>
    <row r="130" spans="1:9" x14ac:dyDescent="0.25">
      <c r="A130" s="129" t="s">
        <v>190</v>
      </c>
      <c r="B130" s="196" t="s">
        <v>313</v>
      </c>
      <c r="C130" s="178"/>
      <c r="D130" s="182"/>
      <c r="E130" s="182"/>
      <c r="F130" s="182"/>
      <c r="G130" s="182"/>
    </row>
    <row r="131" spans="1:9" x14ac:dyDescent="0.25">
      <c r="A131" s="129" t="s">
        <v>192</v>
      </c>
      <c r="B131" s="196" t="s">
        <v>314</v>
      </c>
      <c r="C131" s="178"/>
      <c r="D131" s="182"/>
      <c r="E131" s="182"/>
      <c r="F131" s="182"/>
      <c r="G131" s="182"/>
    </row>
    <row r="132" spans="1:9" ht="16.5" thickBot="1" x14ac:dyDescent="0.3">
      <c r="A132" s="185" t="s">
        <v>194</v>
      </c>
      <c r="B132" s="181" t="s">
        <v>315</v>
      </c>
      <c r="C132" s="178"/>
      <c r="D132" s="194"/>
      <c r="E132" s="194"/>
      <c r="F132" s="194"/>
      <c r="G132" s="194"/>
    </row>
    <row r="133" spans="1:9" ht="16.5" thickBot="1" x14ac:dyDescent="0.3">
      <c r="A133" s="120" t="s">
        <v>15</v>
      </c>
      <c r="B133" s="195" t="s">
        <v>316</v>
      </c>
      <c r="C133" s="200">
        <f>SUM(C134:C137)</f>
        <v>47265152</v>
      </c>
      <c r="D133" s="198"/>
      <c r="E133" s="200">
        <f>SUM(E134:E137)</f>
        <v>47265152</v>
      </c>
      <c r="F133" s="128">
        <f>G133-E133</f>
        <v>363258</v>
      </c>
      <c r="G133" s="200">
        <f>SUM(G134:G137)</f>
        <v>47628410</v>
      </c>
    </row>
    <row r="134" spans="1:9" x14ac:dyDescent="0.25">
      <c r="A134" s="129" t="s">
        <v>200</v>
      </c>
      <c r="B134" s="196" t="s">
        <v>317</v>
      </c>
      <c r="C134" s="178"/>
      <c r="D134" s="199"/>
      <c r="E134" s="199"/>
      <c r="F134" s="199"/>
      <c r="G134" s="199"/>
    </row>
    <row r="135" spans="1:9" x14ac:dyDescent="0.25">
      <c r="A135" s="129" t="s">
        <v>202</v>
      </c>
      <c r="B135" s="196" t="s">
        <v>318</v>
      </c>
      <c r="C135" s="178">
        <v>2998388</v>
      </c>
      <c r="D135" s="182"/>
      <c r="E135" s="178">
        <v>2998388</v>
      </c>
      <c r="F135" s="182"/>
      <c r="G135" s="178">
        <v>2998388</v>
      </c>
    </row>
    <row r="136" spans="1:9" x14ac:dyDescent="0.25">
      <c r="A136" s="129" t="s">
        <v>204</v>
      </c>
      <c r="B136" s="196" t="s">
        <v>319</v>
      </c>
      <c r="C136" s="178"/>
      <c r="D136" s="182"/>
      <c r="E136" s="178"/>
      <c r="F136" s="182"/>
      <c r="G136" s="178"/>
    </row>
    <row r="137" spans="1:9" ht="16.5" thickBot="1" x14ac:dyDescent="0.3">
      <c r="A137" s="185" t="s">
        <v>206</v>
      </c>
      <c r="B137" s="181" t="s">
        <v>320</v>
      </c>
      <c r="C137" s="178">
        <v>44266764</v>
      </c>
      <c r="D137" s="194"/>
      <c r="E137" s="178">
        <v>44266764</v>
      </c>
      <c r="F137" s="197">
        <f>G137-E137</f>
        <v>363258</v>
      </c>
      <c r="G137" s="178">
        <v>44630022</v>
      </c>
    </row>
    <row r="138" spans="1:9" ht="16.5" thickBot="1" x14ac:dyDescent="0.3">
      <c r="A138" s="120" t="s">
        <v>16</v>
      </c>
      <c r="B138" s="195" t="s">
        <v>321</v>
      </c>
      <c r="C138" s="201"/>
      <c r="D138" s="198"/>
      <c r="E138" s="198"/>
      <c r="F138" s="198"/>
      <c r="G138" s="198"/>
    </row>
    <row r="139" spans="1:9" x14ac:dyDescent="0.25">
      <c r="A139" s="129" t="s">
        <v>209</v>
      </c>
      <c r="B139" s="196" t="s">
        <v>322</v>
      </c>
      <c r="C139" s="178"/>
      <c r="D139" s="199"/>
      <c r="E139" s="199"/>
      <c r="F139" s="199"/>
      <c r="G139" s="199"/>
    </row>
    <row r="140" spans="1:9" x14ac:dyDescent="0.25">
      <c r="A140" s="129" t="s">
        <v>211</v>
      </c>
      <c r="B140" s="196" t="s">
        <v>323</v>
      </c>
      <c r="C140" s="178"/>
      <c r="D140" s="182"/>
      <c r="E140" s="182"/>
      <c r="F140" s="182"/>
      <c r="G140" s="182"/>
    </row>
    <row r="141" spans="1:9" x14ac:dyDescent="0.25">
      <c r="A141" s="129" t="s">
        <v>213</v>
      </c>
      <c r="B141" s="196" t="s">
        <v>324</v>
      </c>
      <c r="C141" s="178"/>
      <c r="D141" s="182"/>
      <c r="E141" s="182"/>
      <c r="F141" s="182"/>
      <c r="G141" s="182"/>
    </row>
    <row r="142" spans="1:9" ht="16.5" thickBot="1" x14ac:dyDescent="0.3">
      <c r="A142" s="129" t="s">
        <v>215</v>
      </c>
      <c r="B142" s="196" t="s">
        <v>325</v>
      </c>
      <c r="C142" s="178"/>
      <c r="D142" s="194"/>
      <c r="E142" s="194"/>
      <c r="F142" s="194"/>
      <c r="G142" s="194"/>
    </row>
    <row r="143" spans="1:9" ht="16.5" thickBot="1" x14ac:dyDescent="0.3">
      <c r="A143" s="120" t="s">
        <v>17</v>
      </c>
      <c r="B143" s="195" t="s">
        <v>326</v>
      </c>
      <c r="C143" s="202">
        <f>SUM(C124,C128,C133,C138)</f>
        <v>47265152</v>
      </c>
      <c r="D143" s="198"/>
      <c r="E143" s="202">
        <f>SUM(E124,E128,E133,E138)</f>
        <v>47265152</v>
      </c>
      <c r="F143" s="128">
        <f>G143-E143</f>
        <v>363258</v>
      </c>
      <c r="G143" s="202">
        <f>SUM(G124,G128,G133,G138)</f>
        <v>47628410</v>
      </c>
      <c r="H143" s="203"/>
      <c r="I143" s="203"/>
    </row>
    <row r="144" spans="1:9" s="125" customFormat="1" ht="16.5" thickBot="1" x14ac:dyDescent="0.3">
      <c r="A144" s="162" t="s">
        <v>18</v>
      </c>
      <c r="B144" s="163" t="s">
        <v>327</v>
      </c>
      <c r="C144" s="202">
        <f>SUM(C123,C143)</f>
        <v>221886437</v>
      </c>
      <c r="D144" s="128">
        <f>E144-C144</f>
        <v>71829703</v>
      </c>
      <c r="E144" s="202">
        <f>SUM(E123,E143)</f>
        <v>293716140</v>
      </c>
      <c r="F144" s="128">
        <f>G144-E144</f>
        <v>92541631</v>
      </c>
      <c r="G144" s="202">
        <f>SUM(G123,G143)</f>
        <v>386257771</v>
      </c>
    </row>
    <row r="145" spans="1:7" s="125" customFormat="1" ht="16.5" thickBot="1" x14ac:dyDescent="0.25">
      <c r="A145" s="204"/>
      <c r="B145" s="205"/>
      <c r="C145" s="206"/>
    </row>
    <row r="146" spans="1:7" ht="16.5" thickBot="1" x14ac:dyDescent="0.3">
      <c r="A146" s="524" t="s">
        <v>328</v>
      </c>
      <c r="B146" s="524"/>
      <c r="C146" s="167">
        <v>10</v>
      </c>
      <c r="D146" s="198"/>
      <c r="E146" s="167">
        <v>10</v>
      </c>
      <c r="F146" s="198"/>
      <c r="G146" s="488">
        <v>10</v>
      </c>
    </row>
    <row r="147" spans="1:7" ht="16.5" thickBot="1" x14ac:dyDescent="0.3">
      <c r="A147" s="524" t="s">
        <v>329</v>
      </c>
      <c r="B147" s="524"/>
      <c r="C147" s="167">
        <v>9</v>
      </c>
      <c r="D147" s="198"/>
      <c r="E147" s="167">
        <v>9</v>
      </c>
      <c r="F147" s="198"/>
      <c r="G147" s="488">
        <v>9</v>
      </c>
    </row>
    <row r="148" spans="1:7" x14ac:dyDescent="0.25">
      <c r="A148" s="209"/>
      <c r="B148" s="210"/>
      <c r="C148" s="210"/>
    </row>
    <row r="149" spans="1:7" x14ac:dyDescent="0.25">
      <c r="A149" s="520" t="s">
        <v>330</v>
      </c>
      <c r="B149" s="520"/>
      <c r="C149" s="520"/>
    </row>
    <row r="150" spans="1:7" ht="15" customHeight="1" thickBot="1" x14ac:dyDescent="0.3">
      <c r="A150" s="521"/>
      <c r="B150" s="521"/>
      <c r="G150" s="489" t="s">
        <v>2</v>
      </c>
    </row>
    <row r="151" spans="1:7" ht="19.5" customHeight="1" thickBot="1" x14ac:dyDescent="0.3">
      <c r="A151" s="211">
        <v>1</v>
      </c>
      <c r="B151" s="212" t="s">
        <v>331</v>
      </c>
      <c r="C151" s="213">
        <f>+C60-C123</f>
        <v>-12883959</v>
      </c>
      <c r="D151" s="198"/>
      <c r="E151" s="213">
        <f>+E60-E123</f>
        <v>-17175196</v>
      </c>
      <c r="F151" s="198"/>
      <c r="G151" s="213">
        <f>+G60-G123</f>
        <v>-16811938</v>
      </c>
    </row>
    <row r="152" spans="1:7" ht="25.5" customHeight="1" thickBot="1" x14ac:dyDescent="0.3">
      <c r="A152" s="211" t="s">
        <v>25</v>
      </c>
      <c r="B152" s="212" t="s">
        <v>332</v>
      </c>
      <c r="C152" s="213">
        <f>+C83-C143</f>
        <v>12883959</v>
      </c>
      <c r="D152" s="198"/>
      <c r="E152" s="213">
        <f>+E83-E143</f>
        <v>17175196</v>
      </c>
      <c r="F152" s="198"/>
      <c r="G152" s="213">
        <f>+G83-G143</f>
        <v>16811938</v>
      </c>
    </row>
  </sheetData>
  <mergeCells count="8">
    <mergeCell ref="A149:C149"/>
    <mergeCell ref="A150:B150"/>
    <mergeCell ref="A1:C1"/>
    <mergeCell ref="A2:B2"/>
    <mergeCell ref="A86:C86"/>
    <mergeCell ref="A87:B87"/>
    <mergeCell ref="A146:B146"/>
    <mergeCell ref="A147:B147"/>
  </mergeCells>
  <printOptions horizontalCentered="1"/>
  <pageMargins left="0.31496062992125984" right="0.31496062992125984" top="0.31496062992125984" bottom="0.35433070866141736" header="0.31496062992125984" footer="0.31496062992125984"/>
  <pageSetup paperSize="9" scale="55" orientation="portrait" r:id="rId1"/>
  <headerFooter>
    <oddHeader>&amp;C&amp;"Times New Roman,Félkövér"Regöly Község Önkormányzata
2018. ÉVI KÖLTSÉGVETÉSÉNEK ÖSSZEVONT MÉRLEGE&amp;R&amp;"Times New Roman,Félkövér dőlt"7. sz. melléklet</oddHeader>
  </headerFooter>
  <rowBreaks count="1" manualBreakCount="1">
    <brk id="84" max="6" man="1"/>
  </rowBreaks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B0EF4-B2D3-4EDA-8609-F552849440D3}">
  <dimension ref="A1:R153"/>
  <sheetViews>
    <sheetView tabSelected="1" view="pageBreakPreview" zoomScale="60" zoomScaleNormal="80" workbookViewId="0">
      <selection activeCell="F29" sqref="F29"/>
    </sheetView>
  </sheetViews>
  <sheetFormatPr defaultRowHeight="15" x14ac:dyDescent="0.25"/>
  <cols>
    <col min="1" max="1" width="7" style="355" bestFit="1" customWidth="1"/>
    <col min="2" max="2" width="63.5703125" style="289" customWidth="1"/>
    <col min="3" max="3" width="20.5703125" style="291" customWidth="1"/>
    <col min="4" max="4" width="15.7109375" style="291" customWidth="1"/>
    <col min="5" max="5" width="19.7109375" style="291" customWidth="1"/>
    <col min="6" max="6" width="16.85546875" style="291" customWidth="1"/>
    <col min="7" max="7" width="19.7109375" style="291" customWidth="1"/>
    <col min="8" max="8" width="19.42578125" style="287" customWidth="1"/>
    <col min="9" max="9" width="17.5703125" style="287" customWidth="1"/>
    <col min="10" max="10" width="17" style="287" customWidth="1"/>
    <col min="11" max="11" width="17.140625" style="287" customWidth="1"/>
    <col min="12" max="12" width="20.28515625" style="287" customWidth="1"/>
    <col min="13" max="13" width="19.28515625" style="287" customWidth="1"/>
    <col min="14" max="256" width="9.140625" style="287"/>
    <col min="257" max="257" width="7" style="287" bestFit="1" customWidth="1"/>
    <col min="258" max="258" width="75" style="287" customWidth="1"/>
    <col min="259" max="259" width="20.5703125" style="287" customWidth="1"/>
    <col min="260" max="260" width="20" style="287" customWidth="1"/>
    <col min="261" max="263" width="19.7109375" style="287" customWidth="1"/>
    <col min="264" max="264" width="19.42578125" style="287" customWidth="1"/>
    <col min="265" max="265" width="20.7109375" style="287" customWidth="1"/>
    <col min="266" max="268" width="20.28515625" style="287" customWidth="1"/>
    <col min="269" max="269" width="19.28515625" style="287" customWidth="1"/>
    <col min="270" max="512" width="9.140625" style="287"/>
    <col min="513" max="513" width="7" style="287" bestFit="1" customWidth="1"/>
    <col min="514" max="514" width="75" style="287" customWidth="1"/>
    <col min="515" max="515" width="20.5703125" style="287" customWidth="1"/>
    <col min="516" max="516" width="20" style="287" customWidth="1"/>
    <col min="517" max="519" width="19.7109375" style="287" customWidth="1"/>
    <col min="520" max="520" width="19.42578125" style="287" customWidth="1"/>
    <col min="521" max="521" width="20.7109375" style="287" customWidth="1"/>
    <col min="522" max="524" width="20.28515625" style="287" customWidth="1"/>
    <col min="525" max="525" width="19.28515625" style="287" customWidth="1"/>
    <col min="526" max="768" width="9.140625" style="287"/>
    <col min="769" max="769" width="7" style="287" bestFit="1" customWidth="1"/>
    <col min="770" max="770" width="75" style="287" customWidth="1"/>
    <col min="771" max="771" width="20.5703125" style="287" customWidth="1"/>
    <col min="772" max="772" width="20" style="287" customWidth="1"/>
    <col min="773" max="775" width="19.7109375" style="287" customWidth="1"/>
    <col min="776" max="776" width="19.42578125" style="287" customWidth="1"/>
    <col min="777" max="777" width="20.7109375" style="287" customWidth="1"/>
    <col min="778" max="780" width="20.28515625" style="287" customWidth="1"/>
    <col min="781" max="781" width="19.28515625" style="287" customWidth="1"/>
    <col min="782" max="1024" width="9.140625" style="287"/>
    <col min="1025" max="1025" width="7" style="287" bestFit="1" customWidth="1"/>
    <col min="1026" max="1026" width="75" style="287" customWidth="1"/>
    <col min="1027" max="1027" width="20.5703125" style="287" customWidth="1"/>
    <col min="1028" max="1028" width="20" style="287" customWidth="1"/>
    <col min="1029" max="1031" width="19.7109375" style="287" customWidth="1"/>
    <col min="1032" max="1032" width="19.42578125" style="287" customWidth="1"/>
    <col min="1033" max="1033" width="20.7109375" style="287" customWidth="1"/>
    <col min="1034" max="1036" width="20.28515625" style="287" customWidth="1"/>
    <col min="1037" max="1037" width="19.28515625" style="287" customWidth="1"/>
    <col min="1038" max="1280" width="9.140625" style="287"/>
    <col min="1281" max="1281" width="7" style="287" bestFit="1" customWidth="1"/>
    <col min="1282" max="1282" width="75" style="287" customWidth="1"/>
    <col min="1283" max="1283" width="20.5703125" style="287" customWidth="1"/>
    <col min="1284" max="1284" width="20" style="287" customWidth="1"/>
    <col min="1285" max="1287" width="19.7109375" style="287" customWidth="1"/>
    <col min="1288" max="1288" width="19.42578125" style="287" customWidth="1"/>
    <col min="1289" max="1289" width="20.7109375" style="287" customWidth="1"/>
    <col min="1290" max="1292" width="20.28515625" style="287" customWidth="1"/>
    <col min="1293" max="1293" width="19.28515625" style="287" customWidth="1"/>
    <col min="1294" max="1536" width="9.140625" style="287"/>
    <col min="1537" max="1537" width="7" style="287" bestFit="1" customWidth="1"/>
    <col min="1538" max="1538" width="75" style="287" customWidth="1"/>
    <col min="1539" max="1539" width="20.5703125" style="287" customWidth="1"/>
    <col min="1540" max="1540" width="20" style="287" customWidth="1"/>
    <col min="1541" max="1543" width="19.7109375" style="287" customWidth="1"/>
    <col min="1544" max="1544" width="19.42578125" style="287" customWidth="1"/>
    <col min="1545" max="1545" width="20.7109375" style="287" customWidth="1"/>
    <col min="1546" max="1548" width="20.28515625" style="287" customWidth="1"/>
    <col min="1549" max="1549" width="19.28515625" style="287" customWidth="1"/>
    <col min="1550" max="1792" width="9.140625" style="287"/>
    <col min="1793" max="1793" width="7" style="287" bestFit="1" customWidth="1"/>
    <col min="1794" max="1794" width="75" style="287" customWidth="1"/>
    <col min="1795" max="1795" width="20.5703125" style="287" customWidth="1"/>
    <col min="1796" max="1796" width="20" style="287" customWidth="1"/>
    <col min="1797" max="1799" width="19.7109375" style="287" customWidth="1"/>
    <col min="1800" max="1800" width="19.42578125" style="287" customWidth="1"/>
    <col min="1801" max="1801" width="20.7109375" style="287" customWidth="1"/>
    <col min="1802" max="1804" width="20.28515625" style="287" customWidth="1"/>
    <col min="1805" max="1805" width="19.28515625" style="287" customWidth="1"/>
    <col min="1806" max="2048" width="9.140625" style="287"/>
    <col min="2049" max="2049" width="7" style="287" bestFit="1" customWidth="1"/>
    <col min="2050" max="2050" width="75" style="287" customWidth="1"/>
    <col min="2051" max="2051" width="20.5703125" style="287" customWidth="1"/>
    <col min="2052" max="2052" width="20" style="287" customWidth="1"/>
    <col min="2053" max="2055" width="19.7109375" style="287" customWidth="1"/>
    <col min="2056" max="2056" width="19.42578125" style="287" customWidth="1"/>
    <col min="2057" max="2057" width="20.7109375" style="287" customWidth="1"/>
    <col min="2058" max="2060" width="20.28515625" style="287" customWidth="1"/>
    <col min="2061" max="2061" width="19.28515625" style="287" customWidth="1"/>
    <col min="2062" max="2304" width="9.140625" style="287"/>
    <col min="2305" max="2305" width="7" style="287" bestFit="1" customWidth="1"/>
    <col min="2306" max="2306" width="75" style="287" customWidth="1"/>
    <col min="2307" max="2307" width="20.5703125" style="287" customWidth="1"/>
    <col min="2308" max="2308" width="20" style="287" customWidth="1"/>
    <col min="2309" max="2311" width="19.7109375" style="287" customWidth="1"/>
    <col min="2312" max="2312" width="19.42578125" style="287" customWidth="1"/>
    <col min="2313" max="2313" width="20.7109375" style="287" customWidth="1"/>
    <col min="2314" max="2316" width="20.28515625" style="287" customWidth="1"/>
    <col min="2317" max="2317" width="19.28515625" style="287" customWidth="1"/>
    <col min="2318" max="2560" width="9.140625" style="287"/>
    <col min="2561" max="2561" width="7" style="287" bestFit="1" customWidth="1"/>
    <col min="2562" max="2562" width="75" style="287" customWidth="1"/>
    <col min="2563" max="2563" width="20.5703125" style="287" customWidth="1"/>
    <col min="2564" max="2564" width="20" style="287" customWidth="1"/>
    <col min="2565" max="2567" width="19.7109375" style="287" customWidth="1"/>
    <col min="2568" max="2568" width="19.42578125" style="287" customWidth="1"/>
    <col min="2569" max="2569" width="20.7109375" style="287" customWidth="1"/>
    <col min="2570" max="2572" width="20.28515625" style="287" customWidth="1"/>
    <col min="2573" max="2573" width="19.28515625" style="287" customWidth="1"/>
    <col min="2574" max="2816" width="9.140625" style="287"/>
    <col min="2817" max="2817" width="7" style="287" bestFit="1" customWidth="1"/>
    <col min="2818" max="2818" width="75" style="287" customWidth="1"/>
    <col min="2819" max="2819" width="20.5703125" style="287" customWidth="1"/>
    <col min="2820" max="2820" width="20" style="287" customWidth="1"/>
    <col min="2821" max="2823" width="19.7109375" style="287" customWidth="1"/>
    <col min="2824" max="2824" width="19.42578125" style="287" customWidth="1"/>
    <col min="2825" max="2825" width="20.7109375" style="287" customWidth="1"/>
    <col min="2826" max="2828" width="20.28515625" style="287" customWidth="1"/>
    <col min="2829" max="2829" width="19.28515625" style="287" customWidth="1"/>
    <col min="2830" max="3072" width="9.140625" style="287"/>
    <col min="3073" max="3073" width="7" style="287" bestFit="1" customWidth="1"/>
    <col min="3074" max="3074" width="75" style="287" customWidth="1"/>
    <col min="3075" max="3075" width="20.5703125" style="287" customWidth="1"/>
    <col min="3076" max="3076" width="20" style="287" customWidth="1"/>
    <col min="3077" max="3079" width="19.7109375" style="287" customWidth="1"/>
    <col min="3080" max="3080" width="19.42578125" style="287" customWidth="1"/>
    <col min="3081" max="3081" width="20.7109375" style="287" customWidth="1"/>
    <col min="3082" max="3084" width="20.28515625" style="287" customWidth="1"/>
    <col min="3085" max="3085" width="19.28515625" style="287" customWidth="1"/>
    <col min="3086" max="3328" width="9.140625" style="287"/>
    <col min="3329" max="3329" width="7" style="287" bestFit="1" customWidth="1"/>
    <col min="3330" max="3330" width="75" style="287" customWidth="1"/>
    <col min="3331" max="3331" width="20.5703125" style="287" customWidth="1"/>
    <col min="3332" max="3332" width="20" style="287" customWidth="1"/>
    <col min="3333" max="3335" width="19.7109375" style="287" customWidth="1"/>
    <col min="3336" max="3336" width="19.42578125" style="287" customWidth="1"/>
    <col min="3337" max="3337" width="20.7109375" style="287" customWidth="1"/>
    <col min="3338" max="3340" width="20.28515625" style="287" customWidth="1"/>
    <col min="3341" max="3341" width="19.28515625" style="287" customWidth="1"/>
    <col min="3342" max="3584" width="9.140625" style="287"/>
    <col min="3585" max="3585" width="7" style="287" bestFit="1" customWidth="1"/>
    <col min="3586" max="3586" width="75" style="287" customWidth="1"/>
    <col min="3587" max="3587" width="20.5703125" style="287" customWidth="1"/>
    <col min="3588" max="3588" width="20" style="287" customWidth="1"/>
    <col min="3589" max="3591" width="19.7109375" style="287" customWidth="1"/>
    <col min="3592" max="3592" width="19.42578125" style="287" customWidth="1"/>
    <col min="3593" max="3593" width="20.7109375" style="287" customWidth="1"/>
    <col min="3594" max="3596" width="20.28515625" style="287" customWidth="1"/>
    <col min="3597" max="3597" width="19.28515625" style="287" customWidth="1"/>
    <col min="3598" max="3840" width="9.140625" style="287"/>
    <col min="3841" max="3841" width="7" style="287" bestFit="1" customWidth="1"/>
    <col min="3842" max="3842" width="75" style="287" customWidth="1"/>
    <col min="3843" max="3843" width="20.5703125" style="287" customWidth="1"/>
    <col min="3844" max="3844" width="20" style="287" customWidth="1"/>
    <col min="3845" max="3847" width="19.7109375" style="287" customWidth="1"/>
    <col min="3848" max="3848" width="19.42578125" style="287" customWidth="1"/>
    <col min="3849" max="3849" width="20.7109375" style="287" customWidth="1"/>
    <col min="3850" max="3852" width="20.28515625" style="287" customWidth="1"/>
    <col min="3853" max="3853" width="19.28515625" style="287" customWidth="1"/>
    <col min="3854" max="4096" width="9.140625" style="287"/>
    <col min="4097" max="4097" width="7" style="287" bestFit="1" customWidth="1"/>
    <col min="4098" max="4098" width="75" style="287" customWidth="1"/>
    <col min="4099" max="4099" width="20.5703125" style="287" customWidth="1"/>
    <col min="4100" max="4100" width="20" style="287" customWidth="1"/>
    <col min="4101" max="4103" width="19.7109375" style="287" customWidth="1"/>
    <col min="4104" max="4104" width="19.42578125" style="287" customWidth="1"/>
    <col min="4105" max="4105" width="20.7109375" style="287" customWidth="1"/>
    <col min="4106" max="4108" width="20.28515625" style="287" customWidth="1"/>
    <col min="4109" max="4109" width="19.28515625" style="287" customWidth="1"/>
    <col min="4110" max="4352" width="9.140625" style="287"/>
    <col min="4353" max="4353" width="7" style="287" bestFit="1" customWidth="1"/>
    <col min="4354" max="4354" width="75" style="287" customWidth="1"/>
    <col min="4355" max="4355" width="20.5703125" style="287" customWidth="1"/>
    <col min="4356" max="4356" width="20" style="287" customWidth="1"/>
    <col min="4357" max="4359" width="19.7109375" style="287" customWidth="1"/>
    <col min="4360" max="4360" width="19.42578125" style="287" customWidth="1"/>
    <col min="4361" max="4361" width="20.7109375" style="287" customWidth="1"/>
    <col min="4362" max="4364" width="20.28515625" style="287" customWidth="1"/>
    <col min="4365" max="4365" width="19.28515625" style="287" customWidth="1"/>
    <col min="4366" max="4608" width="9.140625" style="287"/>
    <col min="4609" max="4609" width="7" style="287" bestFit="1" customWidth="1"/>
    <col min="4610" max="4610" width="75" style="287" customWidth="1"/>
    <col min="4611" max="4611" width="20.5703125" style="287" customWidth="1"/>
    <col min="4612" max="4612" width="20" style="287" customWidth="1"/>
    <col min="4613" max="4615" width="19.7109375" style="287" customWidth="1"/>
    <col min="4616" max="4616" width="19.42578125" style="287" customWidth="1"/>
    <col min="4617" max="4617" width="20.7109375" style="287" customWidth="1"/>
    <col min="4618" max="4620" width="20.28515625" style="287" customWidth="1"/>
    <col min="4621" max="4621" width="19.28515625" style="287" customWidth="1"/>
    <col min="4622" max="4864" width="9.140625" style="287"/>
    <col min="4865" max="4865" width="7" style="287" bestFit="1" customWidth="1"/>
    <col min="4866" max="4866" width="75" style="287" customWidth="1"/>
    <col min="4867" max="4867" width="20.5703125" style="287" customWidth="1"/>
    <col min="4868" max="4868" width="20" style="287" customWidth="1"/>
    <col min="4869" max="4871" width="19.7109375" style="287" customWidth="1"/>
    <col min="4872" max="4872" width="19.42578125" style="287" customWidth="1"/>
    <col min="4873" max="4873" width="20.7109375" style="287" customWidth="1"/>
    <col min="4874" max="4876" width="20.28515625" style="287" customWidth="1"/>
    <col min="4877" max="4877" width="19.28515625" style="287" customWidth="1"/>
    <col min="4878" max="5120" width="9.140625" style="287"/>
    <col min="5121" max="5121" width="7" style="287" bestFit="1" customWidth="1"/>
    <col min="5122" max="5122" width="75" style="287" customWidth="1"/>
    <col min="5123" max="5123" width="20.5703125" style="287" customWidth="1"/>
    <col min="5124" max="5124" width="20" style="287" customWidth="1"/>
    <col min="5125" max="5127" width="19.7109375" style="287" customWidth="1"/>
    <col min="5128" max="5128" width="19.42578125" style="287" customWidth="1"/>
    <col min="5129" max="5129" width="20.7109375" style="287" customWidth="1"/>
    <col min="5130" max="5132" width="20.28515625" style="287" customWidth="1"/>
    <col min="5133" max="5133" width="19.28515625" style="287" customWidth="1"/>
    <col min="5134" max="5376" width="9.140625" style="287"/>
    <col min="5377" max="5377" width="7" style="287" bestFit="1" customWidth="1"/>
    <col min="5378" max="5378" width="75" style="287" customWidth="1"/>
    <col min="5379" max="5379" width="20.5703125" style="287" customWidth="1"/>
    <col min="5380" max="5380" width="20" style="287" customWidth="1"/>
    <col min="5381" max="5383" width="19.7109375" style="287" customWidth="1"/>
    <col min="5384" max="5384" width="19.42578125" style="287" customWidth="1"/>
    <col min="5385" max="5385" width="20.7109375" style="287" customWidth="1"/>
    <col min="5386" max="5388" width="20.28515625" style="287" customWidth="1"/>
    <col min="5389" max="5389" width="19.28515625" style="287" customWidth="1"/>
    <col min="5390" max="5632" width="9.140625" style="287"/>
    <col min="5633" max="5633" width="7" style="287" bestFit="1" customWidth="1"/>
    <col min="5634" max="5634" width="75" style="287" customWidth="1"/>
    <col min="5635" max="5635" width="20.5703125" style="287" customWidth="1"/>
    <col min="5636" max="5636" width="20" style="287" customWidth="1"/>
    <col min="5637" max="5639" width="19.7109375" style="287" customWidth="1"/>
    <col min="5640" max="5640" width="19.42578125" style="287" customWidth="1"/>
    <col min="5641" max="5641" width="20.7109375" style="287" customWidth="1"/>
    <col min="5642" max="5644" width="20.28515625" style="287" customWidth="1"/>
    <col min="5645" max="5645" width="19.28515625" style="287" customWidth="1"/>
    <col min="5646" max="5888" width="9.140625" style="287"/>
    <col min="5889" max="5889" width="7" style="287" bestFit="1" customWidth="1"/>
    <col min="5890" max="5890" width="75" style="287" customWidth="1"/>
    <col min="5891" max="5891" width="20.5703125" style="287" customWidth="1"/>
    <col min="5892" max="5892" width="20" style="287" customWidth="1"/>
    <col min="5893" max="5895" width="19.7109375" style="287" customWidth="1"/>
    <col min="5896" max="5896" width="19.42578125" style="287" customWidth="1"/>
    <col min="5897" max="5897" width="20.7109375" style="287" customWidth="1"/>
    <col min="5898" max="5900" width="20.28515625" style="287" customWidth="1"/>
    <col min="5901" max="5901" width="19.28515625" style="287" customWidth="1"/>
    <col min="5902" max="6144" width="9.140625" style="287"/>
    <col min="6145" max="6145" width="7" style="287" bestFit="1" customWidth="1"/>
    <col min="6146" max="6146" width="75" style="287" customWidth="1"/>
    <col min="6147" max="6147" width="20.5703125" style="287" customWidth="1"/>
    <col min="6148" max="6148" width="20" style="287" customWidth="1"/>
    <col min="6149" max="6151" width="19.7109375" style="287" customWidth="1"/>
    <col min="6152" max="6152" width="19.42578125" style="287" customWidth="1"/>
    <col min="6153" max="6153" width="20.7109375" style="287" customWidth="1"/>
    <col min="6154" max="6156" width="20.28515625" style="287" customWidth="1"/>
    <col min="6157" max="6157" width="19.28515625" style="287" customWidth="1"/>
    <col min="6158" max="6400" width="9.140625" style="287"/>
    <col min="6401" max="6401" width="7" style="287" bestFit="1" customWidth="1"/>
    <col min="6402" max="6402" width="75" style="287" customWidth="1"/>
    <col min="6403" max="6403" width="20.5703125" style="287" customWidth="1"/>
    <col min="6404" max="6404" width="20" style="287" customWidth="1"/>
    <col min="6405" max="6407" width="19.7109375" style="287" customWidth="1"/>
    <col min="6408" max="6408" width="19.42578125" style="287" customWidth="1"/>
    <col min="6409" max="6409" width="20.7109375" style="287" customWidth="1"/>
    <col min="6410" max="6412" width="20.28515625" style="287" customWidth="1"/>
    <col min="6413" max="6413" width="19.28515625" style="287" customWidth="1"/>
    <col min="6414" max="6656" width="9.140625" style="287"/>
    <col min="6657" max="6657" width="7" style="287" bestFit="1" customWidth="1"/>
    <col min="6658" max="6658" width="75" style="287" customWidth="1"/>
    <col min="6659" max="6659" width="20.5703125" style="287" customWidth="1"/>
    <col min="6660" max="6660" width="20" style="287" customWidth="1"/>
    <col min="6661" max="6663" width="19.7109375" style="287" customWidth="1"/>
    <col min="6664" max="6664" width="19.42578125" style="287" customWidth="1"/>
    <col min="6665" max="6665" width="20.7109375" style="287" customWidth="1"/>
    <col min="6666" max="6668" width="20.28515625" style="287" customWidth="1"/>
    <col min="6669" max="6669" width="19.28515625" style="287" customWidth="1"/>
    <col min="6670" max="6912" width="9.140625" style="287"/>
    <col min="6913" max="6913" width="7" style="287" bestFit="1" customWidth="1"/>
    <col min="6914" max="6914" width="75" style="287" customWidth="1"/>
    <col min="6915" max="6915" width="20.5703125" style="287" customWidth="1"/>
    <col min="6916" max="6916" width="20" style="287" customWidth="1"/>
    <col min="6917" max="6919" width="19.7109375" style="287" customWidth="1"/>
    <col min="6920" max="6920" width="19.42578125" style="287" customWidth="1"/>
    <col min="6921" max="6921" width="20.7109375" style="287" customWidth="1"/>
    <col min="6922" max="6924" width="20.28515625" style="287" customWidth="1"/>
    <col min="6925" max="6925" width="19.28515625" style="287" customWidth="1"/>
    <col min="6926" max="7168" width="9.140625" style="287"/>
    <col min="7169" max="7169" width="7" style="287" bestFit="1" customWidth="1"/>
    <col min="7170" max="7170" width="75" style="287" customWidth="1"/>
    <col min="7171" max="7171" width="20.5703125" style="287" customWidth="1"/>
    <col min="7172" max="7172" width="20" style="287" customWidth="1"/>
    <col min="7173" max="7175" width="19.7109375" style="287" customWidth="1"/>
    <col min="7176" max="7176" width="19.42578125" style="287" customWidth="1"/>
    <col min="7177" max="7177" width="20.7109375" style="287" customWidth="1"/>
    <col min="7178" max="7180" width="20.28515625" style="287" customWidth="1"/>
    <col min="7181" max="7181" width="19.28515625" style="287" customWidth="1"/>
    <col min="7182" max="7424" width="9.140625" style="287"/>
    <col min="7425" max="7425" width="7" style="287" bestFit="1" customWidth="1"/>
    <col min="7426" max="7426" width="75" style="287" customWidth="1"/>
    <col min="7427" max="7427" width="20.5703125" style="287" customWidth="1"/>
    <col min="7428" max="7428" width="20" style="287" customWidth="1"/>
    <col min="7429" max="7431" width="19.7109375" style="287" customWidth="1"/>
    <col min="7432" max="7432" width="19.42578125" style="287" customWidth="1"/>
    <col min="7433" max="7433" width="20.7109375" style="287" customWidth="1"/>
    <col min="7434" max="7436" width="20.28515625" style="287" customWidth="1"/>
    <col min="7437" max="7437" width="19.28515625" style="287" customWidth="1"/>
    <col min="7438" max="7680" width="9.140625" style="287"/>
    <col min="7681" max="7681" width="7" style="287" bestFit="1" customWidth="1"/>
    <col min="7682" max="7682" width="75" style="287" customWidth="1"/>
    <col min="7683" max="7683" width="20.5703125" style="287" customWidth="1"/>
    <col min="7684" max="7684" width="20" style="287" customWidth="1"/>
    <col min="7685" max="7687" width="19.7109375" style="287" customWidth="1"/>
    <col min="7688" max="7688" width="19.42578125" style="287" customWidth="1"/>
    <col min="7689" max="7689" width="20.7109375" style="287" customWidth="1"/>
    <col min="7690" max="7692" width="20.28515625" style="287" customWidth="1"/>
    <col min="7693" max="7693" width="19.28515625" style="287" customWidth="1"/>
    <col min="7694" max="7936" width="9.140625" style="287"/>
    <col min="7937" max="7937" width="7" style="287" bestFit="1" customWidth="1"/>
    <col min="7938" max="7938" width="75" style="287" customWidth="1"/>
    <col min="7939" max="7939" width="20.5703125" style="287" customWidth="1"/>
    <col min="7940" max="7940" width="20" style="287" customWidth="1"/>
    <col min="7941" max="7943" width="19.7109375" style="287" customWidth="1"/>
    <col min="7944" max="7944" width="19.42578125" style="287" customWidth="1"/>
    <col min="7945" max="7945" width="20.7109375" style="287" customWidth="1"/>
    <col min="7946" max="7948" width="20.28515625" style="287" customWidth="1"/>
    <col min="7949" max="7949" width="19.28515625" style="287" customWidth="1"/>
    <col min="7950" max="8192" width="9.140625" style="287"/>
    <col min="8193" max="8193" width="7" style="287" bestFit="1" customWidth="1"/>
    <col min="8194" max="8194" width="75" style="287" customWidth="1"/>
    <col min="8195" max="8195" width="20.5703125" style="287" customWidth="1"/>
    <col min="8196" max="8196" width="20" style="287" customWidth="1"/>
    <col min="8197" max="8199" width="19.7109375" style="287" customWidth="1"/>
    <col min="8200" max="8200" width="19.42578125" style="287" customWidth="1"/>
    <col min="8201" max="8201" width="20.7109375" style="287" customWidth="1"/>
    <col min="8202" max="8204" width="20.28515625" style="287" customWidth="1"/>
    <col min="8205" max="8205" width="19.28515625" style="287" customWidth="1"/>
    <col min="8206" max="8448" width="9.140625" style="287"/>
    <col min="8449" max="8449" width="7" style="287" bestFit="1" customWidth="1"/>
    <col min="8450" max="8450" width="75" style="287" customWidth="1"/>
    <col min="8451" max="8451" width="20.5703125" style="287" customWidth="1"/>
    <col min="8452" max="8452" width="20" style="287" customWidth="1"/>
    <col min="8453" max="8455" width="19.7109375" style="287" customWidth="1"/>
    <col min="8456" max="8456" width="19.42578125" style="287" customWidth="1"/>
    <col min="8457" max="8457" width="20.7109375" style="287" customWidth="1"/>
    <col min="8458" max="8460" width="20.28515625" style="287" customWidth="1"/>
    <col min="8461" max="8461" width="19.28515625" style="287" customWidth="1"/>
    <col min="8462" max="8704" width="9.140625" style="287"/>
    <col min="8705" max="8705" width="7" style="287" bestFit="1" customWidth="1"/>
    <col min="8706" max="8706" width="75" style="287" customWidth="1"/>
    <col min="8707" max="8707" width="20.5703125" style="287" customWidth="1"/>
    <col min="8708" max="8708" width="20" style="287" customWidth="1"/>
    <col min="8709" max="8711" width="19.7109375" style="287" customWidth="1"/>
    <col min="8712" max="8712" width="19.42578125" style="287" customWidth="1"/>
    <col min="8713" max="8713" width="20.7109375" style="287" customWidth="1"/>
    <col min="8714" max="8716" width="20.28515625" style="287" customWidth="1"/>
    <col min="8717" max="8717" width="19.28515625" style="287" customWidth="1"/>
    <col min="8718" max="8960" width="9.140625" style="287"/>
    <col min="8961" max="8961" width="7" style="287" bestFit="1" customWidth="1"/>
    <col min="8962" max="8962" width="75" style="287" customWidth="1"/>
    <col min="8963" max="8963" width="20.5703125" style="287" customWidth="1"/>
    <col min="8964" max="8964" width="20" style="287" customWidth="1"/>
    <col min="8965" max="8967" width="19.7109375" style="287" customWidth="1"/>
    <col min="8968" max="8968" width="19.42578125" style="287" customWidth="1"/>
    <col min="8969" max="8969" width="20.7109375" style="287" customWidth="1"/>
    <col min="8970" max="8972" width="20.28515625" style="287" customWidth="1"/>
    <col min="8973" max="8973" width="19.28515625" style="287" customWidth="1"/>
    <col min="8974" max="9216" width="9.140625" style="287"/>
    <col min="9217" max="9217" width="7" style="287" bestFit="1" customWidth="1"/>
    <col min="9218" max="9218" width="75" style="287" customWidth="1"/>
    <col min="9219" max="9219" width="20.5703125" style="287" customWidth="1"/>
    <col min="9220" max="9220" width="20" style="287" customWidth="1"/>
    <col min="9221" max="9223" width="19.7109375" style="287" customWidth="1"/>
    <col min="9224" max="9224" width="19.42578125" style="287" customWidth="1"/>
    <col min="9225" max="9225" width="20.7109375" style="287" customWidth="1"/>
    <col min="9226" max="9228" width="20.28515625" style="287" customWidth="1"/>
    <col min="9229" max="9229" width="19.28515625" style="287" customWidth="1"/>
    <col min="9230" max="9472" width="9.140625" style="287"/>
    <col min="9473" max="9473" width="7" style="287" bestFit="1" customWidth="1"/>
    <col min="9474" max="9474" width="75" style="287" customWidth="1"/>
    <col min="9475" max="9475" width="20.5703125" style="287" customWidth="1"/>
    <col min="9476" max="9476" width="20" style="287" customWidth="1"/>
    <col min="9477" max="9479" width="19.7109375" style="287" customWidth="1"/>
    <col min="9480" max="9480" width="19.42578125" style="287" customWidth="1"/>
    <col min="9481" max="9481" width="20.7109375" style="287" customWidth="1"/>
    <col min="9482" max="9484" width="20.28515625" style="287" customWidth="1"/>
    <col min="9485" max="9485" width="19.28515625" style="287" customWidth="1"/>
    <col min="9486" max="9728" width="9.140625" style="287"/>
    <col min="9729" max="9729" width="7" style="287" bestFit="1" customWidth="1"/>
    <col min="9730" max="9730" width="75" style="287" customWidth="1"/>
    <col min="9731" max="9731" width="20.5703125" style="287" customWidth="1"/>
    <col min="9732" max="9732" width="20" style="287" customWidth="1"/>
    <col min="9733" max="9735" width="19.7109375" style="287" customWidth="1"/>
    <col min="9736" max="9736" width="19.42578125" style="287" customWidth="1"/>
    <col min="9737" max="9737" width="20.7109375" style="287" customWidth="1"/>
    <col min="9738" max="9740" width="20.28515625" style="287" customWidth="1"/>
    <col min="9741" max="9741" width="19.28515625" style="287" customWidth="1"/>
    <col min="9742" max="9984" width="9.140625" style="287"/>
    <col min="9985" max="9985" width="7" style="287" bestFit="1" customWidth="1"/>
    <col min="9986" max="9986" width="75" style="287" customWidth="1"/>
    <col min="9987" max="9987" width="20.5703125" style="287" customWidth="1"/>
    <col min="9988" max="9988" width="20" style="287" customWidth="1"/>
    <col min="9989" max="9991" width="19.7109375" style="287" customWidth="1"/>
    <col min="9992" max="9992" width="19.42578125" style="287" customWidth="1"/>
    <col min="9993" max="9993" width="20.7109375" style="287" customWidth="1"/>
    <col min="9994" max="9996" width="20.28515625" style="287" customWidth="1"/>
    <col min="9997" max="9997" width="19.28515625" style="287" customWidth="1"/>
    <col min="9998" max="10240" width="9.140625" style="287"/>
    <col min="10241" max="10241" width="7" style="287" bestFit="1" customWidth="1"/>
    <col min="10242" max="10242" width="75" style="287" customWidth="1"/>
    <col min="10243" max="10243" width="20.5703125" style="287" customWidth="1"/>
    <col min="10244" max="10244" width="20" style="287" customWidth="1"/>
    <col min="10245" max="10247" width="19.7109375" style="287" customWidth="1"/>
    <col min="10248" max="10248" width="19.42578125" style="287" customWidth="1"/>
    <col min="10249" max="10249" width="20.7109375" style="287" customWidth="1"/>
    <col min="10250" max="10252" width="20.28515625" style="287" customWidth="1"/>
    <col min="10253" max="10253" width="19.28515625" style="287" customWidth="1"/>
    <col min="10254" max="10496" width="9.140625" style="287"/>
    <col min="10497" max="10497" width="7" style="287" bestFit="1" customWidth="1"/>
    <col min="10498" max="10498" width="75" style="287" customWidth="1"/>
    <col min="10499" max="10499" width="20.5703125" style="287" customWidth="1"/>
    <col min="10500" max="10500" width="20" style="287" customWidth="1"/>
    <col min="10501" max="10503" width="19.7109375" style="287" customWidth="1"/>
    <col min="10504" max="10504" width="19.42578125" style="287" customWidth="1"/>
    <col min="10505" max="10505" width="20.7109375" style="287" customWidth="1"/>
    <col min="10506" max="10508" width="20.28515625" style="287" customWidth="1"/>
    <col min="10509" max="10509" width="19.28515625" style="287" customWidth="1"/>
    <col min="10510" max="10752" width="9.140625" style="287"/>
    <col min="10753" max="10753" width="7" style="287" bestFit="1" customWidth="1"/>
    <col min="10754" max="10754" width="75" style="287" customWidth="1"/>
    <col min="10755" max="10755" width="20.5703125" style="287" customWidth="1"/>
    <col min="10756" max="10756" width="20" style="287" customWidth="1"/>
    <col min="10757" max="10759" width="19.7109375" style="287" customWidth="1"/>
    <col min="10760" max="10760" width="19.42578125" style="287" customWidth="1"/>
    <col min="10761" max="10761" width="20.7109375" style="287" customWidth="1"/>
    <col min="10762" max="10764" width="20.28515625" style="287" customWidth="1"/>
    <col min="10765" max="10765" width="19.28515625" style="287" customWidth="1"/>
    <col min="10766" max="11008" width="9.140625" style="287"/>
    <col min="11009" max="11009" width="7" style="287" bestFit="1" customWidth="1"/>
    <col min="11010" max="11010" width="75" style="287" customWidth="1"/>
    <col min="11011" max="11011" width="20.5703125" style="287" customWidth="1"/>
    <col min="11012" max="11012" width="20" style="287" customWidth="1"/>
    <col min="11013" max="11015" width="19.7109375" style="287" customWidth="1"/>
    <col min="11016" max="11016" width="19.42578125" style="287" customWidth="1"/>
    <col min="11017" max="11017" width="20.7109375" style="287" customWidth="1"/>
    <col min="11018" max="11020" width="20.28515625" style="287" customWidth="1"/>
    <col min="11021" max="11021" width="19.28515625" style="287" customWidth="1"/>
    <col min="11022" max="11264" width="9.140625" style="287"/>
    <col min="11265" max="11265" width="7" style="287" bestFit="1" customWidth="1"/>
    <col min="11266" max="11266" width="75" style="287" customWidth="1"/>
    <col min="11267" max="11267" width="20.5703125" style="287" customWidth="1"/>
    <col min="11268" max="11268" width="20" style="287" customWidth="1"/>
    <col min="11269" max="11271" width="19.7109375" style="287" customWidth="1"/>
    <col min="11272" max="11272" width="19.42578125" style="287" customWidth="1"/>
    <col min="11273" max="11273" width="20.7109375" style="287" customWidth="1"/>
    <col min="11274" max="11276" width="20.28515625" style="287" customWidth="1"/>
    <col min="11277" max="11277" width="19.28515625" style="287" customWidth="1"/>
    <col min="11278" max="11520" width="9.140625" style="287"/>
    <col min="11521" max="11521" width="7" style="287" bestFit="1" customWidth="1"/>
    <col min="11522" max="11522" width="75" style="287" customWidth="1"/>
    <col min="11523" max="11523" width="20.5703125" style="287" customWidth="1"/>
    <col min="11524" max="11524" width="20" style="287" customWidth="1"/>
    <col min="11525" max="11527" width="19.7109375" style="287" customWidth="1"/>
    <col min="11528" max="11528" width="19.42578125" style="287" customWidth="1"/>
    <col min="11529" max="11529" width="20.7109375" style="287" customWidth="1"/>
    <col min="11530" max="11532" width="20.28515625" style="287" customWidth="1"/>
    <col min="11533" max="11533" width="19.28515625" style="287" customWidth="1"/>
    <col min="11534" max="11776" width="9.140625" style="287"/>
    <col min="11777" max="11777" width="7" style="287" bestFit="1" customWidth="1"/>
    <col min="11778" max="11778" width="75" style="287" customWidth="1"/>
    <col min="11779" max="11779" width="20.5703125" style="287" customWidth="1"/>
    <col min="11780" max="11780" width="20" style="287" customWidth="1"/>
    <col min="11781" max="11783" width="19.7109375" style="287" customWidth="1"/>
    <col min="11784" max="11784" width="19.42578125" style="287" customWidth="1"/>
    <col min="11785" max="11785" width="20.7109375" style="287" customWidth="1"/>
    <col min="11786" max="11788" width="20.28515625" style="287" customWidth="1"/>
    <col min="11789" max="11789" width="19.28515625" style="287" customWidth="1"/>
    <col min="11790" max="12032" width="9.140625" style="287"/>
    <col min="12033" max="12033" width="7" style="287" bestFit="1" customWidth="1"/>
    <col min="12034" max="12034" width="75" style="287" customWidth="1"/>
    <col min="12035" max="12035" width="20.5703125" style="287" customWidth="1"/>
    <col min="12036" max="12036" width="20" style="287" customWidth="1"/>
    <col min="12037" max="12039" width="19.7109375" style="287" customWidth="1"/>
    <col min="12040" max="12040" width="19.42578125" style="287" customWidth="1"/>
    <col min="12041" max="12041" width="20.7109375" style="287" customWidth="1"/>
    <col min="12042" max="12044" width="20.28515625" style="287" customWidth="1"/>
    <col min="12045" max="12045" width="19.28515625" style="287" customWidth="1"/>
    <col min="12046" max="12288" width="9.140625" style="287"/>
    <col min="12289" max="12289" width="7" style="287" bestFit="1" customWidth="1"/>
    <col min="12290" max="12290" width="75" style="287" customWidth="1"/>
    <col min="12291" max="12291" width="20.5703125" style="287" customWidth="1"/>
    <col min="12292" max="12292" width="20" style="287" customWidth="1"/>
    <col min="12293" max="12295" width="19.7109375" style="287" customWidth="1"/>
    <col min="12296" max="12296" width="19.42578125" style="287" customWidth="1"/>
    <col min="12297" max="12297" width="20.7109375" style="287" customWidth="1"/>
    <col min="12298" max="12300" width="20.28515625" style="287" customWidth="1"/>
    <col min="12301" max="12301" width="19.28515625" style="287" customWidth="1"/>
    <col min="12302" max="12544" width="9.140625" style="287"/>
    <col min="12545" max="12545" width="7" style="287" bestFit="1" customWidth="1"/>
    <col min="12546" max="12546" width="75" style="287" customWidth="1"/>
    <col min="12547" max="12547" width="20.5703125" style="287" customWidth="1"/>
    <col min="12548" max="12548" width="20" style="287" customWidth="1"/>
    <col min="12549" max="12551" width="19.7109375" style="287" customWidth="1"/>
    <col min="12552" max="12552" width="19.42578125" style="287" customWidth="1"/>
    <col min="12553" max="12553" width="20.7109375" style="287" customWidth="1"/>
    <col min="12554" max="12556" width="20.28515625" style="287" customWidth="1"/>
    <col min="12557" max="12557" width="19.28515625" style="287" customWidth="1"/>
    <col min="12558" max="12800" width="9.140625" style="287"/>
    <col min="12801" max="12801" width="7" style="287" bestFit="1" customWidth="1"/>
    <col min="12802" max="12802" width="75" style="287" customWidth="1"/>
    <col min="12803" max="12803" width="20.5703125" style="287" customWidth="1"/>
    <col min="12804" max="12804" width="20" style="287" customWidth="1"/>
    <col min="12805" max="12807" width="19.7109375" style="287" customWidth="1"/>
    <col min="12808" max="12808" width="19.42578125" style="287" customWidth="1"/>
    <col min="12809" max="12809" width="20.7109375" style="287" customWidth="1"/>
    <col min="12810" max="12812" width="20.28515625" style="287" customWidth="1"/>
    <col min="12813" max="12813" width="19.28515625" style="287" customWidth="1"/>
    <col min="12814" max="13056" width="9.140625" style="287"/>
    <col min="13057" max="13057" width="7" style="287" bestFit="1" customWidth="1"/>
    <col min="13058" max="13058" width="75" style="287" customWidth="1"/>
    <col min="13059" max="13059" width="20.5703125" style="287" customWidth="1"/>
    <col min="13060" max="13060" width="20" style="287" customWidth="1"/>
    <col min="13061" max="13063" width="19.7109375" style="287" customWidth="1"/>
    <col min="13064" max="13064" width="19.42578125" style="287" customWidth="1"/>
    <col min="13065" max="13065" width="20.7109375" style="287" customWidth="1"/>
    <col min="13066" max="13068" width="20.28515625" style="287" customWidth="1"/>
    <col min="13069" max="13069" width="19.28515625" style="287" customWidth="1"/>
    <col min="13070" max="13312" width="9.140625" style="287"/>
    <col min="13313" max="13313" width="7" style="287" bestFit="1" customWidth="1"/>
    <col min="13314" max="13314" width="75" style="287" customWidth="1"/>
    <col min="13315" max="13315" width="20.5703125" style="287" customWidth="1"/>
    <col min="13316" max="13316" width="20" style="287" customWidth="1"/>
    <col min="13317" max="13319" width="19.7109375" style="287" customWidth="1"/>
    <col min="13320" max="13320" width="19.42578125" style="287" customWidth="1"/>
    <col min="13321" max="13321" width="20.7109375" style="287" customWidth="1"/>
    <col min="13322" max="13324" width="20.28515625" style="287" customWidth="1"/>
    <col min="13325" max="13325" width="19.28515625" style="287" customWidth="1"/>
    <col min="13326" max="13568" width="9.140625" style="287"/>
    <col min="13569" max="13569" width="7" style="287" bestFit="1" customWidth="1"/>
    <col min="13570" max="13570" width="75" style="287" customWidth="1"/>
    <col min="13571" max="13571" width="20.5703125" style="287" customWidth="1"/>
    <col min="13572" max="13572" width="20" style="287" customWidth="1"/>
    <col min="13573" max="13575" width="19.7109375" style="287" customWidth="1"/>
    <col min="13576" max="13576" width="19.42578125" style="287" customWidth="1"/>
    <col min="13577" max="13577" width="20.7109375" style="287" customWidth="1"/>
    <col min="13578" max="13580" width="20.28515625" style="287" customWidth="1"/>
    <col min="13581" max="13581" width="19.28515625" style="287" customWidth="1"/>
    <col min="13582" max="13824" width="9.140625" style="287"/>
    <col min="13825" max="13825" width="7" style="287" bestFit="1" customWidth="1"/>
    <col min="13826" max="13826" width="75" style="287" customWidth="1"/>
    <col min="13827" max="13827" width="20.5703125" style="287" customWidth="1"/>
    <col min="13828" max="13828" width="20" style="287" customWidth="1"/>
    <col min="13829" max="13831" width="19.7109375" style="287" customWidth="1"/>
    <col min="13832" max="13832" width="19.42578125" style="287" customWidth="1"/>
    <col min="13833" max="13833" width="20.7109375" style="287" customWidth="1"/>
    <col min="13834" max="13836" width="20.28515625" style="287" customWidth="1"/>
    <col min="13837" max="13837" width="19.28515625" style="287" customWidth="1"/>
    <col min="13838" max="14080" width="9.140625" style="287"/>
    <col min="14081" max="14081" width="7" style="287" bestFit="1" customWidth="1"/>
    <col min="14082" max="14082" width="75" style="287" customWidth="1"/>
    <col min="14083" max="14083" width="20.5703125" style="287" customWidth="1"/>
    <col min="14084" max="14084" width="20" style="287" customWidth="1"/>
    <col min="14085" max="14087" width="19.7109375" style="287" customWidth="1"/>
    <col min="14088" max="14088" width="19.42578125" style="287" customWidth="1"/>
    <col min="14089" max="14089" width="20.7109375" style="287" customWidth="1"/>
    <col min="14090" max="14092" width="20.28515625" style="287" customWidth="1"/>
    <col min="14093" max="14093" width="19.28515625" style="287" customWidth="1"/>
    <col min="14094" max="14336" width="9.140625" style="287"/>
    <col min="14337" max="14337" width="7" style="287" bestFit="1" customWidth="1"/>
    <col min="14338" max="14338" width="75" style="287" customWidth="1"/>
    <col min="14339" max="14339" width="20.5703125" style="287" customWidth="1"/>
    <col min="14340" max="14340" width="20" style="287" customWidth="1"/>
    <col min="14341" max="14343" width="19.7109375" style="287" customWidth="1"/>
    <col min="14344" max="14344" width="19.42578125" style="287" customWidth="1"/>
    <col min="14345" max="14345" width="20.7109375" style="287" customWidth="1"/>
    <col min="14346" max="14348" width="20.28515625" style="287" customWidth="1"/>
    <col min="14349" max="14349" width="19.28515625" style="287" customWidth="1"/>
    <col min="14350" max="14592" width="9.140625" style="287"/>
    <col min="14593" max="14593" width="7" style="287" bestFit="1" customWidth="1"/>
    <col min="14594" max="14594" width="75" style="287" customWidth="1"/>
    <col min="14595" max="14595" width="20.5703125" style="287" customWidth="1"/>
    <col min="14596" max="14596" width="20" style="287" customWidth="1"/>
    <col min="14597" max="14599" width="19.7109375" style="287" customWidth="1"/>
    <col min="14600" max="14600" width="19.42578125" style="287" customWidth="1"/>
    <col min="14601" max="14601" width="20.7109375" style="287" customWidth="1"/>
    <col min="14602" max="14604" width="20.28515625" style="287" customWidth="1"/>
    <col min="14605" max="14605" width="19.28515625" style="287" customWidth="1"/>
    <col min="14606" max="14848" width="9.140625" style="287"/>
    <col min="14849" max="14849" width="7" style="287" bestFit="1" customWidth="1"/>
    <col min="14850" max="14850" width="75" style="287" customWidth="1"/>
    <col min="14851" max="14851" width="20.5703125" style="287" customWidth="1"/>
    <col min="14852" max="14852" width="20" style="287" customWidth="1"/>
    <col min="14853" max="14855" width="19.7109375" style="287" customWidth="1"/>
    <col min="14856" max="14856" width="19.42578125" style="287" customWidth="1"/>
    <col min="14857" max="14857" width="20.7109375" style="287" customWidth="1"/>
    <col min="14858" max="14860" width="20.28515625" style="287" customWidth="1"/>
    <col min="14861" max="14861" width="19.28515625" style="287" customWidth="1"/>
    <col min="14862" max="15104" width="9.140625" style="287"/>
    <col min="15105" max="15105" width="7" style="287" bestFit="1" customWidth="1"/>
    <col min="15106" max="15106" width="75" style="287" customWidth="1"/>
    <col min="15107" max="15107" width="20.5703125" style="287" customWidth="1"/>
    <col min="15108" max="15108" width="20" style="287" customWidth="1"/>
    <col min="15109" max="15111" width="19.7109375" style="287" customWidth="1"/>
    <col min="15112" max="15112" width="19.42578125" style="287" customWidth="1"/>
    <col min="15113" max="15113" width="20.7109375" style="287" customWidth="1"/>
    <col min="15114" max="15116" width="20.28515625" style="287" customWidth="1"/>
    <col min="15117" max="15117" width="19.28515625" style="287" customWidth="1"/>
    <col min="15118" max="15360" width="9.140625" style="287"/>
    <col min="15361" max="15361" width="7" style="287" bestFit="1" customWidth="1"/>
    <col min="15362" max="15362" width="75" style="287" customWidth="1"/>
    <col min="15363" max="15363" width="20.5703125" style="287" customWidth="1"/>
    <col min="15364" max="15364" width="20" style="287" customWidth="1"/>
    <col min="15365" max="15367" width="19.7109375" style="287" customWidth="1"/>
    <col min="15368" max="15368" width="19.42578125" style="287" customWidth="1"/>
    <col min="15369" max="15369" width="20.7109375" style="287" customWidth="1"/>
    <col min="15370" max="15372" width="20.28515625" style="287" customWidth="1"/>
    <col min="15373" max="15373" width="19.28515625" style="287" customWidth="1"/>
    <col min="15374" max="15616" width="9.140625" style="287"/>
    <col min="15617" max="15617" width="7" style="287" bestFit="1" customWidth="1"/>
    <col min="15618" max="15618" width="75" style="287" customWidth="1"/>
    <col min="15619" max="15619" width="20.5703125" style="287" customWidth="1"/>
    <col min="15620" max="15620" width="20" style="287" customWidth="1"/>
    <col min="15621" max="15623" width="19.7109375" style="287" customWidth="1"/>
    <col min="15624" max="15624" width="19.42578125" style="287" customWidth="1"/>
    <col min="15625" max="15625" width="20.7109375" style="287" customWidth="1"/>
    <col min="15626" max="15628" width="20.28515625" style="287" customWidth="1"/>
    <col min="15629" max="15629" width="19.28515625" style="287" customWidth="1"/>
    <col min="15630" max="15872" width="9.140625" style="287"/>
    <col min="15873" max="15873" width="7" style="287" bestFit="1" customWidth="1"/>
    <col min="15874" max="15874" width="75" style="287" customWidth="1"/>
    <col min="15875" max="15875" width="20.5703125" style="287" customWidth="1"/>
    <col min="15876" max="15876" width="20" style="287" customWidth="1"/>
    <col min="15877" max="15879" width="19.7109375" style="287" customWidth="1"/>
    <col min="15880" max="15880" width="19.42578125" style="287" customWidth="1"/>
    <col min="15881" max="15881" width="20.7109375" style="287" customWidth="1"/>
    <col min="15882" max="15884" width="20.28515625" style="287" customWidth="1"/>
    <col min="15885" max="15885" width="19.28515625" style="287" customWidth="1"/>
    <col min="15886" max="16128" width="9.140625" style="287"/>
    <col min="16129" max="16129" width="7" style="287" bestFit="1" customWidth="1"/>
    <col min="16130" max="16130" width="75" style="287" customWidth="1"/>
    <col min="16131" max="16131" width="20.5703125" style="287" customWidth="1"/>
    <col min="16132" max="16132" width="20" style="287" customWidth="1"/>
    <col min="16133" max="16135" width="19.7109375" style="287" customWidth="1"/>
    <col min="16136" max="16136" width="19.42578125" style="287" customWidth="1"/>
    <col min="16137" max="16137" width="20.7109375" style="287" customWidth="1"/>
    <col min="16138" max="16140" width="20.28515625" style="287" customWidth="1"/>
    <col min="16141" max="16141" width="19.28515625" style="287" customWidth="1"/>
    <col min="16142" max="16384" width="9.140625" style="287"/>
  </cols>
  <sheetData>
    <row r="1" spans="1:13" s="289" customFormat="1" ht="42.75" x14ac:dyDescent="0.25">
      <c r="A1" s="530" t="s">
        <v>334</v>
      </c>
      <c r="B1" s="530"/>
      <c r="C1" s="288" t="s">
        <v>335</v>
      </c>
      <c r="D1" s="288"/>
      <c r="E1" s="288"/>
      <c r="F1" s="288"/>
      <c r="G1" s="288"/>
      <c r="H1" s="288" t="s">
        <v>336</v>
      </c>
      <c r="I1" s="288"/>
      <c r="J1" s="288"/>
      <c r="K1" s="288"/>
      <c r="L1" s="288"/>
      <c r="M1" s="288" t="s">
        <v>337</v>
      </c>
    </row>
    <row r="2" spans="1:13" s="289" customFormat="1" x14ac:dyDescent="0.25">
      <c r="A2" s="290"/>
      <c r="B2" s="288" t="s">
        <v>112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</row>
    <row r="3" spans="1:13" ht="15.95" customHeight="1" thickBot="1" x14ac:dyDescent="0.3">
      <c r="A3" s="528"/>
      <c r="B3" s="528"/>
      <c r="D3" s="292"/>
      <c r="E3" s="293"/>
      <c r="F3" s="294"/>
      <c r="G3" s="294"/>
      <c r="I3" s="292"/>
      <c r="J3" s="293"/>
      <c r="K3" s="293"/>
      <c r="L3" s="293"/>
      <c r="M3" s="295" t="s">
        <v>2</v>
      </c>
    </row>
    <row r="4" spans="1:13" ht="52.5" customHeight="1" thickBot="1" x14ac:dyDescent="0.3">
      <c r="A4" s="296" t="s">
        <v>338</v>
      </c>
      <c r="B4" s="297" t="s">
        <v>339</v>
      </c>
      <c r="C4" s="297" t="s">
        <v>367</v>
      </c>
      <c r="D4" s="297" t="s">
        <v>341</v>
      </c>
      <c r="E4" s="297" t="s">
        <v>9</v>
      </c>
      <c r="F4" s="297" t="s">
        <v>342</v>
      </c>
      <c r="G4" s="297" t="s">
        <v>9</v>
      </c>
      <c r="H4" s="297" t="s">
        <v>367</v>
      </c>
      <c r="I4" s="297" t="s">
        <v>8</v>
      </c>
      <c r="J4" s="297" t="s">
        <v>9</v>
      </c>
      <c r="K4" s="297" t="s">
        <v>342</v>
      </c>
      <c r="L4" s="297" t="s">
        <v>9</v>
      </c>
      <c r="M4" s="297" t="s">
        <v>344</v>
      </c>
    </row>
    <row r="5" spans="1:13" s="300" customFormat="1" ht="15.75" thickBot="1" x14ac:dyDescent="0.3">
      <c r="A5" s="298">
        <v>1</v>
      </c>
      <c r="B5" s="299">
        <v>2</v>
      </c>
      <c r="C5" s="299">
        <v>3</v>
      </c>
      <c r="D5" s="299">
        <v>4</v>
      </c>
      <c r="E5" s="299">
        <v>5</v>
      </c>
      <c r="F5" s="299">
        <v>6</v>
      </c>
      <c r="G5" s="299">
        <v>7</v>
      </c>
      <c r="H5" s="299">
        <v>8</v>
      </c>
      <c r="I5" s="299">
        <v>9</v>
      </c>
      <c r="J5" s="299">
        <v>10</v>
      </c>
      <c r="K5" s="299">
        <v>11</v>
      </c>
      <c r="L5" s="299">
        <v>12</v>
      </c>
      <c r="M5" s="299">
        <v>13</v>
      </c>
    </row>
    <row r="6" spans="1:13" ht="15.75" thickBot="1" x14ac:dyDescent="0.3">
      <c r="A6" s="296" t="s">
        <v>22</v>
      </c>
      <c r="B6" s="490" t="s">
        <v>114</v>
      </c>
      <c r="C6" s="302">
        <f>SUM(C7:C12)</f>
        <v>71909720</v>
      </c>
      <c r="D6" s="302"/>
      <c r="E6" s="302">
        <f>SUM(E7:E12)</f>
        <v>71909720</v>
      </c>
      <c r="F6" s="302">
        <f>SUM(F7:F12)</f>
        <v>5954769</v>
      </c>
      <c r="G6" s="302">
        <f>SUM(G7:G12)</f>
        <v>77864489</v>
      </c>
      <c r="H6" s="302">
        <f>SUM(H7:H12)</f>
        <v>3200000</v>
      </c>
      <c r="I6" s="302">
        <f>J6-H6</f>
        <v>122038</v>
      </c>
      <c r="J6" s="302">
        <f>SUM(J7:J12)</f>
        <v>3322038</v>
      </c>
      <c r="K6" s="302">
        <f>L6-J6</f>
        <v>0</v>
      </c>
      <c r="L6" s="302">
        <f>SUM(L7:L12)</f>
        <v>3322038</v>
      </c>
      <c r="M6" s="302">
        <f>SUM(M7:M12)</f>
        <v>0</v>
      </c>
    </row>
    <row r="7" spans="1:13" x14ac:dyDescent="0.25">
      <c r="A7" s="303" t="s">
        <v>115</v>
      </c>
      <c r="B7" s="491" t="s">
        <v>116</v>
      </c>
      <c r="C7" s="305">
        <v>60944110</v>
      </c>
      <c r="D7" s="305"/>
      <c r="E7" s="305">
        <v>60944110</v>
      </c>
      <c r="F7" s="306">
        <f>G7-E7</f>
        <v>75152</v>
      </c>
      <c r="G7" s="305">
        <v>61019262</v>
      </c>
      <c r="H7" s="305">
        <v>100000</v>
      </c>
      <c r="I7" s="305"/>
      <c r="J7" s="305">
        <v>100000</v>
      </c>
      <c r="K7" s="305"/>
      <c r="L7" s="305">
        <v>100000</v>
      </c>
      <c r="M7" s="305"/>
    </row>
    <row r="8" spans="1:13" x14ac:dyDescent="0.25">
      <c r="A8" s="307" t="s">
        <v>117</v>
      </c>
      <c r="B8" s="492" t="s">
        <v>118</v>
      </c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</row>
    <row r="9" spans="1:13" x14ac:dyDescent="0.25">
      <c r="A9" s="307" t="s">
        <v>119</v>
      </c>
      <c r="B9" s="492" t="s">
        <v>120</v>
      </c>
      <c r="C9" s="306">
        <v>9165610</v>
      </c>
      <c r="D9" s="306"/>
      <c r="E9" s="306">
        <v>9165610</v>
      </c>
      <c r="F9" s="306">
        <f>G9-E9</f>
        <v>145341</v>
      </c>
      <c r="G9" s="306">
        <v>9310951</v>
      </c>
      <c r="H9" s="306">
        <v>3100000</v>
      </c>
      <c r="I9" s="306">
        <f>J9-H9</f>
        <v>122038</v>
      </c>
      <c r="J9" s="306">
        <v>3222038</v>
      </c>
      <c r="K9" s="306"/>
      <c r="L9" s="306">
        <v>3222038</v>
      </c>
      <c r="M9" s="306"/>
    </row>
    <row r="10" spans="1:13" x14ac:dyDescent="0.25">
      <c r="A10" s="307" t="s">
        <v>121</v>
      </c>
      <c r="B10" s="492" t="s">
        <v>122</v>
      </c>
      <c r="C10" s="306">
        <v>1800000</v>
      </c>
      <c r="D10" s="306"/>
      <c r="E10" s="306">
        <v>1800000</v>
      </c>
      <c r="F10" s="306">
        <f>G10-E10</f>
        <v>128863</v>
      </c>
      <c r="G10" s="306">
        <v>1928863</v>
      </c>
      <c r="H10" s="306"/>
      <c r="I10" s="306"/>
      <c r="J10" s="306"/>
      <c r="K10" s="306"/>
      <c r="L10" s="306"/>
      <c r="M10" s="306"/>
    </row>
    <row r="11" spans="1:13" x14ac:dyDescent="0.25">
      <c r="A11" s="307" t="s">
        <v>123</v>
      </c>
      <c r="B11" s="492" t="s">
        <v>124</v>
      </c>
      <c r="C11" s="306"/>
      <c r="D11" s="306"/>
      <c r="E11" s="306"/>
      <c r="F11" s="306">
        <f>G11-E11</f>
        <v>5605413</v>
      </c>
      <c r="G11" s="306">
        <v>5605413</v>
      </c>
      <c r="H11" s="306"/>
      <c r="I11" s="306"/>
      <c r="J11" s="306"/>
      <c r="K11" s="306"/>
      <c r="L11" s="306"/>
      <c r="M11" s="306"/>
    </row>
    <row r="12" spans="1:13" ht="15.75" thickBot="1" x14ac:dyDescent="0.3">
      <c r="A12" s="309" t="s">
        <v>125</v>
      </c>
      <c r="B12" s="493" t="s">
        <v>126</v>
      </c>
      <c r="C12" s="306"/>
      <c r="D12" s="306"/>
      <c r="E12" s="306"/>
      <c r="F12" s="306"/>
      <c r="G12" s="306"/>
      <c r="H12" s="306"/>
      <c r="I12" s="306"/>
      <c r="J12" s="306"/>
      <c r="K12" s="306"/>
      <c r="L12" s="306"/>
      <c r="M12" s="306"/>
    </row>
    <row r="13" spans="1:13" ht="29.25" thickBot="1" x14ac:dyDescent="0.3">
      <c r="A13" s="296" t="s">
        <v>25</v>
      </c>
      <c r="B13" s="494" t="s">
        <v>127</v>
      </c>
      <c r="C13" s="302">
        <f>SUM(C14:C18)</f>
        <v>31561139</v>
      </c>
      <c r="D13" s="302">
        <f>E13-C13</f>
        <v>14694430</v>
      </c>
      <c r="E13" s="302">
        <f>SUM(E14:E18)</f>
        <v>46255569</v>
      </c>
      <c r="F13" s="302">
        <f>G13-E13</f>
        <v>30604938</v>
      </c>
      <c r="G13" s="302">
        <f>SUM(G14:G18)</f>
        <v>76860507</v>
      </c>
      <c r="H13" s="302">
        <f>SUM(H14:H18)</f>
        <v>0</v>
      </c>
      <c r="I13" s="302"/>
      <c r="J13" s="302"/>
      <c r="K13" s="302"/>
      <c r="L13" s="302"/>
      <c r="M13" s="302">
        <f>SUM(M14:M18)</f>
        <v>0</v>
      </c>
    </row>
    <row r="14" spans="1:13" x14ac:dyDescent="0.25">
      <c r="A14" s="303" t="s">
        <v>128</v>
      </c>
      <c r="B14" s="491" t="s">
        <v>129</v>
      </c>
      <c r="C14" s="305"/>
      <c r="D14" s="305"/>
      <c r="E14" s="305"/>
      <c r="F14" s="305"/>
      <c r="G14" s="305"/>
      <c r="H14" s="305"/>
      <c r="I14" s="305"/>
      <c r="J14" s="305"/>
      <c r="K14" s="305"/>
      <c r="L14" s="305"/>
      <c r="M14" s="305"/>
    </row>
    <row r="15" spans="1:13" x14ac:dyDescent="0.25">
      <c r="A15" s="307" t="s">
        <v>130</v>
      </c>
      <c r="B15" s="492" t="s">
        <v>131</v>
      </c>
      <c r="C15" s="306"/>
      <c r="D15" s="306"/>
      <c r="E15" s="306"/>
      <c r="F15" s="306"/>
      <c r="G15" s="306"/>
      <c r="H15" s="306"/>
      <c r="I15" s="306"/>
      <c r="J15" s="306"/>
      <c r="K15" s="306"/>
      <c r="L15" s="306"/>
      <c r="M15" s="306"/>
    </row>
    <row r="16" spans="1:13" x14ac:dyDescent="0.25">
      <c r="A16" s="307" t="s">
        <v>132</v>
      </c>
      <c r="B16" s="492" t="s">
        <v>133</v>
      </c>
      <c r="C16" s="306"/>
      <c r="D16" s="306"/>
      <c r="E16" s="306"/>
      <c r="F16" s="306"/>
      <c r="G16" s="306"/>
      <c r="H16" s="306"/>
      <c r="I16" s="306"/>
      <c r="J16" s="306"/>
      <c r="K16" s="306"/>
      <c r="L16" s="306"/>
      <c r="M16" s="306"/>
    </row>
    <row r="17" spans="1:13" x14ac:dyDescent="0.25">
      <c r="A17" s="307" t="s">
        <v>134</v>
      </c>
      <c r="B17" s="492" t="s">
        <v>135</v>
      </c>
      <c r="C17" s="306"/>
      <c r="D17" s="306"/>
      <c r="E17" s="306"/>
      <c r="F17" s="306"/>
      <c r="G17" s="306"/>
      <c r="H17" s="306"/>
      <c r="I17" s="306"/>
      <c r="J17" s="306"/>
      <c r="K17" s="306"/>
      <c r="L17" s="306"/>
      <c r="M17" s="306"/>
    </row>
    <row r="18" spans="1:13" x14ac:dyDescent="0.25">
      <c r="A18" s="307" t="s">
        <v>136</v>
      </c>
      <c r="B18" s="492" t="s">
        <v>137</v>
      </c>
      <c r="C18" s="306">
        <v>31561139</v>
      </c>
      <c r="D18" s="306">
        <f>E18-C18</f>
        <v>14694430</v>
      </c>
      <c r="E18" s="306">
        <v>46255569</v>
      </c>
      <c r="F18" s="306">
        <f>G18-E18</f>
        <v>30604938</v>
      </c>
      <c r="G18" s="306">
        <v>76860507</v>
      </c>
      <c r="H18" s="306"/>
      <c r="I18" s="306"/>
      <c r="J18" s="306"/>
      <c r="K18" s="306"/>
      <c r="L18" s="306"/>
      <c r="M18" s="306"/>
    </row>
    <row r="19" spans="1:13" ht="15.75" thickBot="1" x14ac:dyDescent="0.3">
      <c r="A19" s="309" t="s">
        <v>138</v>
      </c>
      <c r="B19" s="493" t="s">
        <v>139</v>
      </c>
      <c r="C19" s="312"/>
      <c r="D19" s="312"/>
      <c r="E19" s="312"/>
      <c r="F19" s="312"/>
      <c r="G19" s="312"/>
      <c r="H19" s="312"/>
      <c r="I19" s="312"/>
      <c r="J19" s="312"/>
      <c r="K19" s="312"/>
      <c r="L19" s="312"/>
      <c r="M19" s="312"/>
    </row>
    <row r="20" spans="1:13" ht="19.5" customHeight="1" thickBot="1" x14ac:dyDescent="0.3">
      <c r="A20" s="296" t="s">
        <v>11</v>
      </c>
      <c r="B20" s="490" t="s">
        <v>140</v>
      </c>
      <c r="C20" s="302">
        <f>SUM(C21:C25)</f>
        <v>17480467</v>
      </c>
      <c r="D20" s="302">
        <f>E20-C20</f>
        <v>52721998</v>
      </c>
      <c r="E20" s="302">
        <f>SUM(E21:E25)</f>
        <v>70202465</v>
      </c>
      <c r="F20" s="302">
        <f>G20-E20</f>
        <v>52721998</v>
      </c>
      <c r="G20" s="302">
        <f>SUM(G21:G25)</f>
        <v>122924463</v>
      </c>
      <c r="H20" s="302">
        <f>SUM(H21:H25)</f>
        <v>0</v>
      </c>
      <c r="I20" s="302"/>
      <c r="J20" s="302"/>
      <c r="K20" s="302"/>
      <c r="L20" s="302"/>
      <c r="M20" s="302">
        <f>SUM(M21:M25)</f>
        <v>0</v>
      </c>
    </row>
    <row r="21" spans="1:13" x14ac:dyDescent="0.25">
      <c r="A21" s="303" t="s">
        <v>141</v>
      </c>
      <c r="B21" s="491" t="s">
        <v>142</v>
      </c>
      <c r="C21" s="305"/>
      <c r="D21" s="305"/>
      <c r="E21" s="305"/>
      <c r="F21" s="305"/>
      <c r="G21" s="305"/>
      <c r="H21" s="305"/>
      <c r="I21" s="305"/>
      <c r="J21" s="305"/>
      <c r="K21" s="305"/>
      <c r="L21" s="305"/>
      <c r="M21" s="305"/>
    </row>
    <row r="22" spans="1:13" x14ac:dyDescent="0.25">
      <c r="A22" s="307" t="s">
        <v>143</v>
      </c>
      <c r="B22" s="492" t="s">
        <v>144</v>
      </c>
      <c r="C22" s="306"/>
      <c r="D22" s="306"/>
      <c r="E22" s="306"/>
      <c r="F22" s="306"/>
      <c r="G22" s="306"/>
      <c r="H22" s="306"/>
      <c r="I22" s="306"/>
      <c r="J22" s="306"/>
      <c r="K22" s="306"/>
      <c r="L22" s="306"/>
      <c r="M22" s="306"/>
    </row>
    <row r="23" spans="1:13" x14ac:dyDescent="0.25">
      <c r="A23" s="307" t="s">
        <v>145</v>
      </c>
      <c r="B23" s="492" t="s">
        <v>146</v>
      </c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</row>
    <row r="24" spans="1:13" x14ac:dyDescent="0.25">
      <c r="A24" s="307" t="s">
        <v>147</v>
      </c>
      <c r="B24" s="492" t="s">
        <v>148</v>
      </c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M24" s="306"/>
    </row>
    <row r="25" spans="1:13" x14ac:dyDescent="0.25">
      <c r="A25" s="307" t="s">
        <v>149</v>
      </c>
      <c r="B25" s="492" t="s">
        <v>150</v>
      </c>
      <c r="C25" s="306">
        <v>17480467</v>
      </c>
      <c r="D25" s="306">
        <f>E25-C25</f>
        <v>52721998</v>
      </c>
      <c r="E25" s="306">
        <v>70202465</v>
      </c>
      <c r="F25" s="306"/>
      <c r="G25" s="306">
        <v>122924463</v>
      </c>
      <c r="H25" s="306"/>
      <c r="I25" s="306"/>
      <c r="J25" s="306"/>
      <c r="K25" s="306"/>
      <c r="L25" s="306"/>
      <c r="M25" s="306"/>
    </row>
    <row r="26" spans="1:13" ht="15.75" thickBot="1" x14ac:dyDescent="0.3">
      <c r="A26" s="309" t="s">
        <v>151</v>
      </c>
      <c r="B26" s="493" t="s">
        <v>152</v>
      </c>
      <c r="C26" s="312">
        <v>17216467</v>
      </c>
      <c r="D26" s="312">
        <f>E26-C26</f>
        <v>52721998</v>
      </c>
      <c r="E26" s="312">
        <v>69938465</v>
      </c>
      <c r="F26" s="312"/>
      <c r="G26" s="312">
        <v>122924463</v>
      </c>
      <c r="H26" s="312"/>
      <c r="I26" s="312"/>
      <c r="J26" s="312"/>
      <c r="K26" s="312"/>
      <c r="L26" s="312"/>
      <c r="M26" s="312"/>
    </row>
    <row r="27" spans="1:13" ht="15.75" thickBot="1" x14ac:dyDescent="0.3">
      <c r="A27" s="296" t="s">
        <v>153</v>
      </c>
      <c r="B27" s="490" t="s">
        <v>154</v>
      </c>
      <c r="C27" s="302">
        <f>SUM(C28,C31,C32,C33)</f>
        <v>17800000</v>
      </c>
      <c r="D27" s="302"/>
      <c r="E27" s="302">
        <f>SUM(E28,E31,E32,E33)</f>
        <v>17800000</v>
      </c>
      <c r="F27" s="302">
        <f>G27-E27</f>
        <v>2530664</v>
      </c>
      <c r="G27" s="302">
        <f>SUM(G28,G31,G32,G33)</f>
        <v>20330664</v>
      </c>
      <c r="H27" s="302">
        <f>SUM(H28,H31,H32,H33)</f>
        <v>0</v>
      </c>
      <c r="I27" s="302"/>
      <c r="J27" s="302"/>
      <c r="K27" s="302"/>
      <c r="L27" s="302"/>
      <c r="M27" s="302">
        <f>SUM(M28,M31,M32,M33)</f>
        <v>0</v>
      </c>
    </row>
    <row r="28" spans="1:13" x14ac:dyDescent="0.25">
      <c r="A28" s="303" t="s">
        <v>155</v>
      </c>
      <c r="B28" s="491" t="s">
        <v>156</v>
      </c>
      <c r="C28" s="313">
        <f>SUM(C29:C30)</f>
        <v>15000000</v>
      </c>
      <c r="D28" s="313"/>
      <c r="E28" s="313">
        <f>SUM(E29:E30)</f>
        <v>15000000</v>
      </c>
      <c r="F28" s="306">
        <f>G28-E28</f>
        <v>2530664</v>
      </c>
      <c r="G28" s="313">
        <f>SUM(G29:G30)</f>
        <v>17530664</v>
      </c>
      <c r="H28" s="313"/>
      <c r="I28" s="313"/>
      <c r="J28" s="313"/>
      <c r="K28" s="313"/>
      <c r="L28" s="313"/>
      <c r="M28" s="313"/>
    </row>
    <row r="29" spans="1:13" x14ac:dyDescent="0.25">
      <c r="A29" s="307" t="s">
        <v>157</v>
      </c>
      <c r="B29" s="492" t="s">
        <v>158</v>
      </c>
      <c r="C29" s="306"/>
      <c r="D29" s="306"/>
      <c r="E29" s="306"/>
      <c r="F29" s="306"/>
      <c r="G29" s="306"/>
      <c r="H29" s="306"/>
      <c r="I29" s="306"/>
      <c r="J29" s="306"/>
      <c r="K29" s="306"/>
      <c r="L29" s="306"/>
      <c r="M29" s="306"/>
    </row>
    <row r="30" spans="1:13" x14ac:dyDescent="0.25">
      <c r="A30" s="307" t="s">
        <v>159</v>
      </c>
      <c r="B30" s="492" t="s">
        <v>160</v>
      </c>
      <c r="C30" s="306">
        <v>15000000</v>
      </c>
      <c r="D30" s="306"/>
      <c r="E30" s="306">
        <v>15000000</v>
      </c>
      <c r="F30" s="306">
        <f>G30-E30</f>
        <v>2530664</v>
      </c>
      <c r="G30" s="306">
        <v>17530664</v>
      </c>
      <c r="H30" s="306"/>
      <c r="I30" s="306"/>
      <c r="J30" s="306"/>
      <c r="K30" s="306"/>
      <c r="L30" s="306"/>
      <c r="M30" s="306"/>
    </row>
    <row r="31" spans="1:13" x14ac:dyDescent="0.25">
      <c r="A31" s="307" t="s">
        <v>161</v>
      </c>
      <c r="B31" s="492" t="s">
        <v>162</v>
      </c>
      <c r="C31" s="306">
        <v>2700000</v>
      </c>
      <c r="D31" s="306"/>
      <c r="E31" s="306">
        <v>2700000</v>
      </c>
      <c r="F31" s="306">
        <f>G31-E31</f>
        <v>0</v>
      </c>
      <c r="G31" s="306">
        <v>2700000</v>
      </c>
      <c r="H31" s="306"/>
      <c r="I31" s="306"/>
      <c r="J31" s="306"/>
      <c r="K31" s="306"/>
      <c r="L31" s="306"/>
      <c r="M31" s="306"/>
    </row>
    <row r="32" spans="1:13" x14ac:dyDescent="0.25">
      <c r="A32" s="307" t="s">
        <v>163</v>
      </c>
      <c r="B32" s="492" t="s">
        <v>164</v>
      </c>
      <c r="C32" s="306"/>
      <c r="D32" s="306"/>
      <c r="E32" s="306"/>
      <c r="F32" s="306"/>
      <c r="G32" s="306"/>
      <c r="H32" s="306"/>
      <c r="I32" s="306"/>
      <c r="J32" s="306"/>
      <c r="K32" s="306"/>
      <c r="L32" s="306"/>
      <c r="M32" s="306"/>
    </row>
    <row r="33" spans="1:13" ht="15.75" thickBot="1" x14ac:dyDescent="0.3">
      <c r="A33" s="309" t="s">
        <v>165</v>
      </c>
      <c r="B33" s="493" t="s">
        <v>166</v>
      </c>
      <c r="C33" s="312">
        <v>100000</v>
      </c>
      <c r="D33" s="312"/>
      <c r="E33" s="312">
        <v>100000</v>
      </c>
      <c r="F33" s="306">
        <f>G33-E33</f>
        <v>0</v>
      </c>
      <c r="G33" s="312">
        <v>100000</v>
      </c>
      <c r="H33" s="312"/>
      <c r="I33" s="312"/>
      <c r="J33" s="312"/>
      <c r="K33" s="312"/>
      <c r="L33" s="312"/>
      <c r="M33" s="312"/>
    </row>
    <row r="34" spans="1:13" ht="15.75" thickBot="1" x14ac:dyDescent="0.3">
      <c r="A34" s="296" t="s">
        <v>13</v>
      </c>
      <c r="B34" s="490" t="s">
        <v>167</v>
      </c>
      <c r="C34" s="302">
        <f>SUM(C35:C44)</f>
        <v>10736000</v>
      </c>
      <c r="D34" s="302"/>
      <c r="E34" s="302">
        <f>SUM(E35:E44)</f>
        <v>10736000</v>
      </c>
      <c r="F34" s="302">
        <f>G34-E34</f>
        <v>-3738</v>
      </c>
      <c r="G34" s="302">
        <f>SUM(G35:G44)</f>
        <v>10732262</v>
      </c>
      <c r="H34" s="302">
        <f>SUM(H35:H44)</f>
        <v>850000</v>
      </c>
      <c r="I34" s="302"/>
      <c r="J34" s="302">
        <f>SUM(J35:J44)</f>
        <v>850000</v>
      </c>
      <c r="K34" s="302">
        <f>L34-J34</f>
        <v>733000</v>
      </c>
      <c r="L34" s="302">
        <f>SUM(L35:L44)</f>
        <v>1583000</v>
      </c>
      <c r="M34" s="302">
        <f>SUM(M35:M44)</f>
        <v>0</v>
      </c>
    </row>
    <row r="35" spans="1:13" x14ac:dyDescent="0.25">
      <c r="A35" s="303" t="s">
        <v>168</v>
      </c>
      <c r="B35" s="491" t="s">
        <v>169</v>
      </c>
      <c r="C35" s="305"/>
      <c r="D35" s="305"/>
      <c r="E35" s="305"/>
      <c r="F35" s="306">
        <f>G35-E35</f>
        <v>31557</v>
      </c>
      <c r="G35" s="305">
        <v>31557</v>
      </c>
      <c r="H35" s="305"/>
      <c r="I35" s="305"/>
      <c r="J35" s="305"/>
      <c r="K35" s="305"/>
      <c r="L35" s="305"/>
      <c r="M35" s="305"/>
    </row>
    <row r="36" spans="1:13" x14ac:dyDescent="0.25">
      <c r="A36" s="307" t="s">
        <v>170</v>
      </c>
      <c r="B36" s="492" t="s">
        <v>171</v>
      </c>
      <c r="C36" s="306"/>
      <c r="D36" s="306"/>
      <c r="E36" s="306"/>
      <c r="F36" s="306"/>
      <c r="G36" s="306"/>
      <c r="H36" s="306"/>
      <c r="I36" s="306"/>
      <c r="J36" s="306"/>
      <c r="K36" s="306"/>
      <c r="L36" s="306"/>
      <c r="M36" s="306"/>
    </row>
    <row r="37" spans="1:13" x14ac:dyDescent="0.25">
      <c r="A37" s="307" t="s">
        <v>172</v>
      </c>
      <c r="B37" s="492" t="s">
        <v>173</v>
      </c>
      <c r="C37" s="306">
        <v>3200000</v>
      </c>
      <c r="D37" s="306"/>
      <c r="E37" s="306">
        <v>3200000</v>
      </c>
      <c r="F37" s="306"/>
      <c r="G37" s="306">
        <v>3200000</v>
      </c>
      <c r="H37" s="306"/>
      <c r="I37" s="306"/>
      <c r="J37" s="306"/>
      <c r="K37" s="306"/>
      <c r="L37" s="306"/>
      <c r="M37" s="306"/>
    </row>
    <row r="38" spans="1:13" x14ac:dyDescent="0.25">
      <c r="A38" s="307" t="s">
        <v>174</v>
      </c>
      <c r="B38" s="492" t="s">
        <v>175</v>
      </c>
      <c r="C38" s="306">
        <v>4050300</v>
      </c>
      <c r="D38" s="306"/>
      <c r="E38" s="306">
        <v>4050300</v>
      </c>
      <c r="F38" s="306">
        <f>G38-E38</f>
        <v>-353000</v>
      </c>
      <c r="G38" s="306">
        <v>3697300</v>
      </c>
      <c r="H38" s="306">
        <v>850000</v>
      </c>
      <c r="I38" s="306"/>
      <c r="J38" s="306">
        <v>850000</v>
      </c>
      <c r="K38" s="306">
        <f>L38-J38</f>
        <v>733000</v>
      </c>
      <c r="L38" s="306">
        <v>1583000</v>
      </c>
      <c r="M38" s="306"/>
    </row>
    <row r="39" spans="1:13" x14ac:dyDescent="0.25">
      <c r="A39" s="307" t="s">
        <v>176</v>
      </c>
      <c r="B39" s="492" t="s">
        <v>177</v>
      </c>
      <c r="C39" s="306"/>
      <c r="D39" s="306"/>
      <c r="E39" s="306"/>
      <c r="F39" s="306"/>
      <c r="G39" s="306"/>
      <c r="H39" s="306"/>
      <c r="I39" s="306"/>
      <c r="J39" s="306"/>
      <c r="K39" s="306"/>
      <c r="L39" s="306"/>
      <c r="M39" s="306"/>
    </row>
    <row r="40" spans="1:13" x14ac:dyDescent="0.25">
      <c r="A40" s="307" t="s">
        <v>178</v>
      </c>
      <c r="B40" s="492" t="s">
        <v>179</v>
      </c>
      <c r="C40" s="306">
        <v>3485700</v>
      </c>
      <c r="D40" s="306"/>
      <c r="E40" s="306">
        <v>3485700</v>
      </c>
      <c r="F40" s="306">
        <f>G40-E40</f>
        <v>0</v>
      </c>
      <c r="G40" s="306">
        <v>3485700</v>
      </c>
      <c r="H40" s="306"/>
      <c r="I40" s="306"/>
      <c r="J40" s="306"/>
      <c r="K40" s="306"/>
      <c r="L40" s="306"/>
      <c r="M40" s="306"/>
    </row>
    <row r="41" spans="1:13" x14ac:dyDescent="0.25">
      <c r="A41" s="307" t="s">
        <v>180</v>
      </c>
      <c r="B41" s="492" t="s">
        <v>181</v>
      </c>
      <c r="C41" s="306"/>
      <c r="D41" s="306"/>
      <c r="E41" s="306"/>
      <c r="F41" s="306"/>
      <c r="G41" s="306"/>
      <c r="H41" s="306"/>
      <c r="I41" s="306"/>
      <c r="J41" s="306"/>
      <c r="K41" s="306"/>
      <c r="L41" s="306"/>
      <c r="M41" s="306"/>
    </row>
    <row r="42" spans="1:13" x14ac:dyDescent="0.25">
      <c r="A42" s="307" t="s">
        <v>182</v>
      </c>
      <c r="B42" s="492" t="s">
        <v>183</v>
      </c>
      <c r="C42" s="306"/>
      <c r="D42" s="306"/>
      <c r="E42" s="306"/>
      <c r="F42" s="306"/>
      <c r="G42" s="306"/>
      <c r="H42" s="306"/>
      <c r="I42" s="306"/>
      <c r="J42" s="306"/>
      <c r="K42" s="306"/>
      <c r="L42" s="306"/>
      <c r="M42" s="306"/>
    </row>
    <row r="43" spans="1:13" x14ac:dyDescent="0.25">
      <c r="A43" s="307" t="s">
        <v>184</v>
      </c>
      <c r="B43" s="492" t="s">
        <v>185</v>
      </c>
      <c r="C43" s="306"/>
      <c r="D43" s="306"/>
      <c r="E43" s="306"/>
      <c r="F43" s="306"/>
      <c r="G43" s="306"/>
      <c r="H43" s="306"/>
      <c r="I43" s="306"/>
      <c r="J43" s="306"/>
      <c r="K43" s="306"/>
      <c r="L43" s="306"/>
      <c r="M43" s="306"/>
    </row>
    <row r="44" spans="1:13" ht="15.75" thickBot="1" x14ac:dyDescent="0.3">
      <c r="A44" s="309" t="s">
        <v>186</v>
      </c>
      <c r="B44" s="493" t="s">
        <v>36</v>
      </c>
      <c r="C44" s="312"/>
      <c r="D44" s="312"/>
      <c r="E44" s="312"/>
      <c r="F44" s="306">
        <f>G44-E44</f>
        <v>317705</v>
      </c>
      <c r="G44" s="312">
        <v>317705</v>
      </c>
      <c r="H44" s="312"/>
      <c r="I44" s="312"/>
      <c r="J44" s="312"/>
      <c r="K44" s="312"/>
      <c r="L44" s="312"/>
      <c r="M44" s="312"/>
    </row>
    <row r="45" spans="1:13" ht="15.75" thickBot="1" x14ac:dyDescent="0.3">
      <c r="A45" s="296" t="s">
        <v>14</v>
      </c>
      <c r="B45" s="490" t="s">
        <v>187</v>
      </c>
      <c r="C45" s="302">
        <f>SUM(C46:C50)</f>
        <v>8200000</v>
      </c>
      <c r="D45" s="302"/>
      <c r="E45" s="302">
        <f>SUM(E46:E50)</f>
        <v>8200000</v>
      </c>
      <c r="F45" s="302">
        <f>G45-E45</f>
        <v>0</v>
      </c>
      <c r="G45" s="302">
        <f>SUM(G46:G50)</f>
        <v>8200000</v>
      </c>
      <c r="H45" s="302">
        <f>SUM(H46:H50)</f>
        <v>0</v>
      </c>
      <c r="I45" s="302"/>
      <c r="J45" s="302"/>
      <c r="K45" s="302"/>
      <c r="L45" s="302"/>
      <c r="M45" s="302">
        <f>SUM(M46:M50)</f>
        <v>0</v>
      </c>
    </row>
    <row r="46" spans="1:13" x14ac:dyDescent="0.25">
      <c r="A46" s="303" t="s">
        <v>188</v>
      </c>
      <c r="B46" s="491" t="s">
        <v>189</v>
      </c>
      <c r="C46" s="305"/>
      <c r="D46" s="305"/>
      <c r="E46" s="305"/>
      <c r="F46" s="305"/>
      <c r="G46" s="305"/>
      <c r="H46" s="305"/>
      <c r="I46" s="305"/>
      <c r="J46" s="305"/>
      <c r="K46" s="305"/>
      <c r="L46" s="305"/>
      <c r="M46" s="305"/>
    </row>
    <row r="47" spans="1:13" x14ac:dyDescent="0.25">
      <c r="A47" s="307" t="s">
        <v>190</v>
      </c>
      <c r="B47" s="492" t="s">
        <v>191</v>
      </c>
      <c r="C47" s="306"/>
      <c r="D47" s="306"/>
      <c r="E47" s="306"/>
      <c r="F47" s="306"/>
      <c r="G47" s="306"/>
      <c r="H47" s="306"/>
      <c r="I47" s="306"/>
      <c r="J47" s="306"/>
      <c r="K47" s="306"/>
      <c r="L47" s="306"/>
      <c r="M47" s="306"/>
    </row>
    <row r="48" spans="1:13" x14ac:dyDescent="0.25">
      <c r="A48" s="307" t="s">
        <v>192</v>
      </c>
      <c r="B48" s="492" t="s">
        <v>193</v>
      </c>
      <c r="C48" s="306">
        <v>8200000</v>
      </c>
      <c r="D48" s="306"/>
      <c r="E48" s="306">
        <v>8200000</v>
      </c>
      <c r="F48" s="306"/>
      <c r="G48" s="306">
        <v>8200000</v>
      </c>
      <c r="H48" s="306"/>
      <c r="I48" s="306"/>
      <c r="J48" s="306"/>
      <c r="K48" s="306"/>
      <c r="L48" s="306"/>
      <c r="M48" s="306"/>
    </row>
    <row r="49" spans="1:13" x14ac:dyDescent="0.25">
      <c r="A49" s="307" t="s">
        <v>194</v>
      </c>
      <c r="B49" s="492" t="s">
        <v>195</v>
      </c>
      <c r="C49" s="306"/>
      <c r="D49" s="306"/>
      <c r="E49" s="306"/>
      <c r="F49" s="306"/>
      <c r="G49" s="306"/>
      <c r="H49" s="306"/>
      <c r="I49" s="306"/>
      <c r="J49" s="306"/>
      <c r="K49" s="306"/>
      <c r="L49" s="306"/>
      <c r="M49" s="306"/>
    </row>
    <row r="50" spans="1:13" ht="15.75" thickBot="1" x14ac:dyDescent="0.3">
      <c r="A50" s="314" t="s">
        <v>196</v>
      </c>
      <c r="B50" s="495" t="s">
        <v>197</v>
      </c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</row>
    <row r="51" spans="1:13" ht="15.75" thickBot="1" x14ac:dyDescent="0.3">
      <c r="A51" s="296" t="s">
        <v>198</v>
      </c>
      <c r="B51" s="490" t="s">
        <v>199</v>
      </c>
      <c r="C51" s="302">
        <f>SUM(C52:C54)</f>
        <v>0</v>
      </c>
      <c r="D51" s="302"/>
      <c r="E51" s="302"/>
      <c r="F51" s="302"/>
      <c r="G51" s="302"/>
      <c r="H51" s="302">
        <f>SUM(H52:H54)</f>
        <v>0</v>
      </c>
      <c r="I51" s="302"/>
      <c r="J51" s="302"/>
      <c r="K51" s="302"/>
      <c r="L51" s="302"/>
      <c r="M51" s="302">
        <f>SUM(M52:M54)</f>
        <v>0</v>
      </c>
    </row>
    <row r="52" spans="1:13" ht="30" x14ac:dyDescent="0.25">
      <c r="A52" s="303" t="s">
        <v>200</v>
      </c>
      <c r="B52" s="491" t="s">
        <v>201</v>
      </c>
      <c r="C52" s="305"/>
      <c r="D52" s="305"/>
      <c r="E52" s="305"/>
      <c r="F52" s="305"/>
      <c r="G52" s="305"/>
      <c r="H52" s="305"/>
      <c r="I52" s="305"/>
      <c r="J52" s="305"/>
      <c r="K52" s="305"/>
      <c r="L52" s="305"/>
      <c r="M52" s="305"/>
    </row>
    <row r="53" spans="1:13" ht="20.25" customHeight="1" x14ac:dyDescent="0.25">
      <c r="A53" s="307" t="s">
        <v>202</v>
      </c>
      <c r="B53" s="492" t="s">
        <v>203</v>
      </c>
      <c r="C53" s="306"/>
      <c r="D53" s="306"/>
      <c r="E53" s="306"/>
      <c r="F53" s="306"/>
      <c r="G53" s="306"/>
      <c r="H53" s="306"/>
      <c r="I53" s="306"/>
      <c r="J53" s="306"/>
      <c r="K53" s="306"/>
      <c r="L53" s="306"/>
      <c r="M53" s="306"/>
    </row>
    <row r="54" spans="1:13" x14ac:dyDescent="0.25">
      <c r="A54" s="307" t="s">
        <v>204</v>
      </c>
      <c r="B54" s="492" t="s">
        <v>205</v>
      </c>
      <c r="C54" s="306"/>
      <c r="D54" s="306"/>
      <c r="E54" s="306"/>
      <c r="F54" s="306"/>
      <c r="G54" s="306"/>
      <c r="H54" s="306"/>
      <c r="I54" s="306"/>
      <c r="J54" s="306"/>
      <c r="K54" s="306"/>
      <c r="L54" s="306"/>
      <c r="M54" s="306"/>
    </row>
    <row r="55" spans="1:13" ht="15.75" thickBot="1" x14ac:dyDescent="0.3">
      <c r="A55" s="309" t="s">
        <v>206</v>
      </c>
      <c r="B55" s="493" t="s">
        <v>207</v>
      </c>
      <c r="C55" s="312"/>
      <c r="D55" s="312"/>
      <c r="E55" s="312"/>
      <c r="F55" s="312"/>
      <c r="G55" s="312"/>
      <c r="H55" s="312"/>
      <c r="I55" s="312"/>
      <c r="J55" s="312"/>
      <c r="K55" s="312"/>
      <c r="L55" s="312"/>
      <c r="M55" s="312"/>
    </row>
    <row r="56" spans="1:13" ht="15.75" thickBot="1" x14ac:dyDescent="0.3">
      <c r="A56" s="296" t="s">
        <v>16</v>
      </c>
      <c r="B56" s="494" t="s">
        <v>208</v>
      </c>
      <c r="C56" s="302">
        <f>SUM(C57:C59)</f>
        <v>0</v>
      </c>
      <c r="D56" s="302"/>
      <c r="E56" s="302"/>
      <c r="F56" s="302"/>
      <c r="G56" s="302"/>
      <c r="H56" s="302">
        <f>SUM(H57:H59)</f>
        <v>0</v>
      </c>
      <c r="I56" s="302"/>
      <c r="J56" s="302"/>
      <c r="K56" s="302"/>
      <c r="L56" s="302"/>
      <c r="M56" s="302">
        <f>SUM(M57:M59)</f>
        <v>0</v>
      </c>
    </row>
    <row r="57" spans="1:13" ht="30" x14ac:dyDescent="0.25">
      <c r="A57" s="303" t="s">
        <v>209</v>
      </c>
      <c r="B57" s="491" t="s">
        <v>210</v>
      </c>
      <c r="C57" s="306"/>
      <c r="D57" s="306"/>
      <c r="E57" s="306"/>
      <c r="F57" s="306"/>
      <c r="G57" s="306"/>
      <c r="H57" s="306"/>
      <c r="I57" s="306"/>
      <c r="J57" s="306"/>
      <c r="K57" s="306"/>
      <c r="L57" s="306"/>
      <c r="M57" s="306"/>
    </row>
    <row r="58" spans="1:13" ht="30" x14ac:dyDescent="0.25">
      <c r="A58" s="307" t="s">
        <v>211</v>
      </c>
      <c r="B58" s="492" t="s">
        <v>212</v>
      </c>
      <c r="C58" s="306"/>
      <c r="D58" s="306"/>
      <c r="E58" s="306"/>
      <c r="F58" s="306"/>
      <c r="G58" s="306"/>
      <c r="H58" s="306"/>
      <c r="I58" s="306"/>
      <c r="J58" s="306"/>
      <c r="K58" s="306"/>
      <c r="L58" s="306"/>
      <c r="M58" s="306"/>
    </row>
    <row r="59" spans="1:13" x14ac:dyDescent="0.25">
      <c r="A59" s="307" t="s">
        <v>213</v>
      </c>
      <c r="B59" s="492" t="s">
        <v>214</v>
      </c>
      <c r="C59" s="306"/>
      <c r="D59" s="306"/>
      <c r="E59" s="306"/>
      <c r="F59" s="306"/>
      <c r="G59" s="306"/>
      <c r="H59" s="306"/>
      <c r="I59" s="306"/>
      <c r="J59" s="306"/>
      <c r="K59" s="306"/>
      <c r="L59" s="306"/>
      <c r="M59" s="306"/>
    </row>
    <row r="60" spans="1:13" ht="15.75" thickBot="1" x14ac:dyDescent="0.3">
      <c r="A60" s="309" t="s">
        <v>215</v>
      </c>
      <c r="B60" s="493" t="s">
        <v>216</v>
      </c>
      <c r="C60" s="306"/>
      <c r="D60" s="306"/>
      <c r="E60" s="306"/>
      <c r="F60" s="306"/>
      <c r="G60" s="306"/>
      <c r="H60" s="306"/>
      <c r="I60" s="306"/>
      <c r="J60" s="306"/>
      <c r="K60" s="306"/>
      <c r="L60" s="306"/>
      <c r="M60" s="306"/>
    </row>
    <row r="61" spans="1:13" ht="15.75" thickBot="1" x14ac:dyDescent="0.3">
      <c r="A61" s="296" t="s">
        <v>17</v>
      </c>
      <c r="B61" s="490" t="s">
        <v>217</v>
      </c>
      <c r="C61" s="302">
        <f>SUM(C6,C13,C20,C27,C34,C45)</f>
        <v>157687326</v>
      </c>
      <c r="D61" s="302">
        <f>E61-C61</f>
        <v>67416428</v>
      </c>
      <c r="E61" s="302">
        <f>SUM(E6,E13,E20,E27,E34,E45)</f>
        <v>225103754</v>
      </c>
      <c r="F61" s="302">
        <f>G61-E61</f>
        <v>91808631</v>
      </c>
      <c r="G61" s="302">
        <f>SUM(G6,G13,G20,G27,G34,G45)</f>
        <v>316912385</v>
      </c>
      <c r="H61" s="302">
        <f>SUM(H6,H13,H27,H34)</f>
        <v>4050000</v>
      </c>
      <c r="I61" s="302">
        <f>J61-H61</f>
        <v>122038</v>
      </c>
      <c r="J61" s="302">
        <f>SUM(J6,J13,J27,J34)</f>
        <v>4172038</v>
      </c>
      <c r="K61" s="302">
        <f>L61-J61</f>
        <v>733000</v>
      </c>
      <c r="L61" s="302">
        <f>SUM(L6,L13,L27,L34)</f>
        <v>4905038</v>
      </c>
      <c r="M61" s="302">
        <f>SUM(M6,M13,M27,M34)</f>
        <v>0</v>
      </c>
    </row>
    <row r="62" spans="1:13" ht="15.75" thickBot="1" x14ac:dyDescent="0.3">
      <c r="A62" s="317" t="s">
        <v>18</v>
      </c>
      <c r="B62" s="494" t="s">
        <v>218</v>
      </c>
      <c r="C62" s="302">
        <f>SUM(C63:C65)</f>
        <v>0</v>
      </c>
      <c r="D62" s="302"/>
      <c r="E62" s="302"/>
      <c r="F62" s="302"/>
      <c r="G62" s="302"/>
      <c r="H62" s="302">
        <f>SUM(H63:H65)</f>
        <v>0</v>
      </c>
      <c r="I62" s="302"/>
      <c r="J62" s="302"/>
      <c r="K62" s="302"/>
      <c r="L62" s="302"/>
      <c r="M62" s="302">
        <f>SUM(M63:M65)</f>
        <v>0</v>
      </c>
    </row>
    <row r="63" spans="1:13" x14ac:dyDescent="0.25">
      <c r="A63" s="303" t="s">
        <v>219</v>
      </c>
      <c r="B63" s="491" t="s">
        <v>220</v>
      </c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</row>
    <row r="64" spans="1:13" x14ac:dyDescent="0.25">
      <c r="A64" s="307" t="s">
        <v>221</v>
      </c>
      <c r="B64" s="492" t="s">
        <v>222</v>
      </c>
      <c r="C64" s="306"/>
      <c r="D64" s="306"/>
      <c r="E64" s="306"/>
      <c r="F64" s="306"/>
      <c r="G64" s="306"/>
      <c r="H64" s="306"/>
      <c r="I64" s="306"/>
      <c r="J64" s="306"/>
      <c r="K64" s="306"/>
      <c r="L64" s="306"/>
      <c r="M64" s="306"/>
    </row>
    <row r="65" spans="1:13" ht="15.75" thickBot="1" x14ac:dyDescent="0.3">
      <c r="A65" s="309" t="s">
        <v>223</v>
      </c>
      <c r="B65" s="493" t="s">
        <v>346</v>
      </c>
      <c r="C65" s="306"/>
      <c r="D65" s="306"/>
      <c r="E65" s="306"/>
      <c r="F65" s="306"/>
      <c r="G65" s="306"/>
      <c r="H65" s="306"/>
      <c r="I65" s="306"/>
      <c r="J65" s="306"/>
      <c r="K65" s="306"/>
      <c r="L65" s="306"/>
      <c r="M65" s="306"/>
    </row>
    <row r="66" spans="1:13" ht="15.75" thickBot="1" x14ac:dyDescent="0.3">
      <c r="A66" s="317" t="s">
        <v>19</v>
      </c>
      <c r="B66" s="494" t="s">
        <v>225</v>
      </c>
      <c r="C66" s="302">
        <f>SUM(C67:C70)</f>
        <v>0</v>
      </c>
      <c r="D66" s="302"/>
      <c r="E66" s="302"/>
      <c r="F66" s="302"/>
      <c r="G66" s="302"/>
      <c r="H66" s="302">
        <f>SUM(H67:H70)</f>
        <v>0</v>
      </c>
      <c r="I66" s="302"/>
      <c r="J66" s="302"/>
      <c r="K66" s="302"/>
      <c r="L66" s="302"/>
      <c r="M66" s="302">
        <f>SUM(M67:M70)</f>
        <v>0</v>
      </c>
    </row>
    <row r="67" spans="1:13" x14ac:dyDescent="0.25">
      <c r="A67" s="303" t="s">
        <v>226</v>
      </c>
      <c r="B67" s="491" t="s">
        <v>227</v>
      </c>
      <c r="C67" s="306"/>
      <c r="D67" s="306"/>
      <c r="E67" s="306"/>
      <c r="F67" s="306"/>
      <c r="G67" s="306"/>
      <c r="H67" s="306"/>
      <c r="I67" s="306"/>
      <c r="J67" s="306"/>
      <c r="K67" s="306"/>
      <c r="L67" s="306"/>
      <c r="M67" s="306"/>
    </row>
    <row r="68" spans="1:13" x14ac:dyDescent="0.25">
      <c r="A68" s="307" t="s">
        <v>228</v>
      </c>
      <c r="B68" s="492" t="s">
        <v>229</v>
      </c>
      <c r="C68" s="306"/>
      <c r="D68" s="306"/>
      <c r="E68" s="306"/>
      <c r="F68" s="306"/>
      <c r="G68" s="306"/>
      <c r="H68" s="306"/>
      <c r="I68" s="306"/>
      <c r="J68" s="306"/>
      <c r="K68" s="306"/>
      <c r="L68" s="306"/>
      <c r="M68" s="306"/>
    </row>
    <row r="69" spans="1:13" x14ac:dyDescent="0.25">
      <c r="A69" s="307" t="s">
        <v>230</v>
      </c>
      <c r="B69" s="492" t="s">
        <v>231</v>
      </c>
      <c r="C69" s="306"/>
      <c r="D69" s="306"/>
      <c r="E69" s="306"/>
      <c r="F69" s="306"/>
      <c r="G69" s="306"/>
      <c r="H69" s="306"/>
      <c r="I69" s="306"/>
      <c r="J69" s="306"/>
      <c r="K69" s="306"/>
      <c r="L69" s="306"/>
      <c r="M69" s="306"/>
    </row>
    <row r="70" spans="1:13" ht="15.75" thickBot="1" x14ac:dyDescent="0.3">
      <c r="A70" s="309" t="s">
        <v>232</v>
      </c>
      <c r="B70" s="493" t="s">
        <v>233</v>
      </c>
      <c r="C70" s="306"/>
      <c r="D70" s="306"/>
      <c r="E70" s="306"/>
      <c r="F70" s="306"/>
      <c r="G70" s="306"/>
      <c r="H70" s="306"/>
      <c r="I70" s="306"/>
      <c r="J70" s="306"/>
      <c r="K70" s="306"/>
      <c r="L70" s="306"/>
      <c r="M70" s="306"/>
    </row>
    <row r="71" spans="1:13" ht="15.75" thickBot="1" x14ac:dyDescent="0.3">
      <c r="A71" s="317" t="s">
        <v>20</v>
      </c>
      <c r="B71" s="494" t="s">
        <v>234</v>
      </c>
      <c r="C71" s="302">
        <f>SUM(C72:C73)</f>
        <v>60149111</v>
      </c>
      <c r="D71" s="302">
        <f>E71-C71</f>
        <v>4291237</v>
      </c>
      <c r="E71" s="302">
        <f>E72+E73</f>
        <v>64440348</v>
      </c>
      <c r="F71" s="302">
        <f>G71-E71</f>
        <v>0</v>
      </c>
      <c r="G71" s="302">
        <f>G72+G73</f>
        <v>64440348</v>
      </c>
      <c r="H71" s="302">
        <f>SUM(H72:H73)</f>
        <v>0</v>
      </c>
      <c r="I71" s="302"/>
      <c r="J71" s="302"/>
      <c r="K71" s="302"/>
      <c r="L71" s="302"/>
      <c r="M71" s="302">
        <f>SUM(M72:M73)</f>
        <v>0</v>
      </c>
    </row>
    <row r="72" spans="1:13" x14ac:dyDescent="0.25">
      <c r="A72" s="303" t="s">
        <v>235</v>
      </c>
      <c r="B72" s="491" t="s">
        <v>236</v>
      </c>
      <c r="C72" s="306">
        <v>60149111</v>
      </c>
      <c r="D72" s="306">
        <f>E72-C72</f>
        <v>4291237</v>
      </c>
      <c r="E72" s="306">
        <v>64440348</v>
      </c>
      <c r="F72" s="306"/>
      <c r="G72" s="306">
        <v>64440348</v>
      </c>
      <c r="H72" s="306"/>
      <c r="I72" s="306"/>
      <c r="J72" s="306"/>
      <c r="K72" s="306"/>
      <c r="L72" s="306"/>
      <c r="M72" s="306"/>
    </row>
    <row r="73" spans="1:13" ht="15.75" thickBot="1" x14ac:dyDescent="0.3">
      <c r="A73" s="309" t="s">
        <v>237</v>
      </c>
      <c r="B73" s="493" t="s">
        <v>238</v>
      </c>
      <c r="C73" s="306"/>
      <c r="D73" s="306"/>
      <c r="E73" s="306"/>
      <c r="F73" s="306"/>
      <c r="G73" s="306"/>
      <c r="H73" s="306"/>
      <c r="I73" s="306"/>
      <c r="J73" s="306"/>
      <c r="K73" s="306"/>
      <c r="L73" s="306"/>
      <c r="M73" s="306"/>
    </row>
    <row r="74" spans="1:13" ht="15.75" thickBot="1" x14ac:dyDescent="0.3">
      <c r="A74" s="317" t="s">
        <v>21</v>
      </c>
      <c r="B74" s="494" t="s">
        <v>239</v>
      </c>
      <c r="C74" s="302">
        <f>SUM(C75:C77)</f>
        <v>0</v>
      </c>
      <c r="D74" s="302"/>
      <c r="E74" s="302"/>
      <c r="F74" s="302"/>
      <c r="G74" s="302"/>
      <c r="H74" s="302">
        <f>SUM(H75:H77)</f>
        <v>0</v>
      </c>
      <c r="I74" s="302"/>
      <c r="J74" s="302"/>
      <c r="K74" s="302"/>
      <c r="L74" s="302"/>
      <c r="M74" s="302">
        <f>SUM(M75:M77)</f>
        <v>0</v>
      </c>
    </row>
    <row r="75" spans="1:13" x14ac:dyDescent="0.25">
      <c r="A75" s="303" t="s">
        <v>240</v>
      </c>
      <c r="B75" s="491" t="s">
        <v>241</v>
      </c>
      <c r="C75" s="306"/>
      <c r="D75" s="306"/>
      <c r="E75" s="306"/>
      <c r="F75" s="306"/>
      <c r="G75" s="306"/>
      <c r="H75" s="306"/>
      <c r="I75" s="306"/>
      <c r="J75" s="306"/>
      <c r="K75" s="306"/>
      <c r="L75" s="306"/>
      <c r="M75" s="306"/>
    </row>
    <row r="76" spans="1:13" x14ac:dyDescent="0.25">
      <c r="A76" s="307" t="s">
        <v>242</v>
      </c>
      <c r="B76" s="492" t="s">
        <v>243</v>
      </c>
      <c r="C76" s="306"/>
      <c r="D76" s="306"/>
      <c r="E76" s="306"/>
      <c r="F76" s="306"/>
      <c r="G76" s="306"/>
      <c r="H76" s="306"/>
      <c r="I76" s="306"/>
      <c r="J76" s="306"/>
      <c r="K76" s="306"/>
      <c r="L76" s="306"/>
      <c r="M76" s="306"/>
    </row>
    <row r="77" spans="1:13" ht="15.75" thickBot="1" x14ac:dyDescent="0.3">
      <c r="A77" s="309" t="s">
        <v>347</v>
      </c>
      <c r="B77" s="493" t="s">
        <v>245</v>
      </c>
      <c r="C77" s="306"/>
      <c r="D77" s="306"/>
      <c r="E77" s="306"/>
      <c r="F77" s="306"/>
      <c r="G77" s="306"/>
      <c r="H77" s="306"/>
      <c r="I77" s="306"/>
      <c r="J77" s="306"/>
      <c r="K77" s="306"/>
      <c r="L77" s="306"/>
      <c r="M77" s="306"/>
    </row>
    <row r="78" spans="1:13" ht="15.75" thickBot="1" x14ac:dyDescent="0.3">
      <c r="A78" s="317" t="s">
        <v>49</v>
      </c>
      <c r="B78" s="494" t="s">
        <v>248</v>
      </c>
      <c r="C78" s="302">
        <f>SUM(C79:C82)</f>
        <v>0</v>
      </c>
      <c r="D78" s="302"/>
      <c r="E78" s="302"/>
      <c r="F78" s="302"/>
      <c r="G78" s="302"/>
      <c r="H78" s="302">
        <f>SUM(H79:H82)</f>
        <v>0</v>
      </c>
      <c r="I78" s="302"/>
      <c r="J78" s="302"/>
      <c r="K78" s="302"/>
      <c r="L78" s="302"/>
      <c r="M78" s="302">
        <f>SUM(M79:M82)</f>
        <v>0</v>
      </c>
    </row>
    <row r="79" spans="1:13" x14ac:dyDescent="0.25">
      <c r="A79" s="321" t="s">
        <v>249</v>
      </c>
      <c r="B79" s="491" t="s">
        <v>250</v>
      </c>
      <c r="C79" s="306"/>
      <c r="D79" s="306"/>
      <c r="E79" s="306"/>
      <c r="F79" s="306"/>
      <c r="G79" s="306"/>
      <c r="H79" s="306"/>
      <c r="I79" s="306"/>
      <c r="J79" s="306"/>
      <c r="K79" s="306"/>
      <c r="L79" s="306"/>
      <c r="M79" s="306"/>
    </row>
    <row r="80" spans="1:13" x14ac:dyDescent="0.25">
      <c r="A80" s="321" t="s">
        <v>251</v>
      </c>
      <c r="B80" s="492" t="s">
        <v>252</v>
      </c>
      <c r="C80" s="306"/>
      <c r="D80" s="306"/>
      <c r="E80" s="306"/>
      <c r="F80" s="306"/>
      <c r="G80" s="306"/>
      <c r="H80" s="306"/>
      <c r="I80" s="306"/>
      <c r="J80" s="306"/>
      <c r="K80" s="306"/>
      <c r="L80" s="306"/>
      <c r="M80" s="306"/>
    </row>
    <row r="81" spans="1:18" x14ac:dyDescent="0.25">
      <c r="A81" s="321" t="s">
        <v>253</v>
      </c>
      <c r="B81" s="492" t="s">
        <v>254</v>
      </c>
      <c r="C81" s="306"/>
      <c r="D81" s="306"/>
      <c r="E81" s="306"/>
      <c r="F81" s="306"/>
      <c r="G81" s="306"/>
      <c r="H81" s="306"/>
      <c r="I81" s="306"/>
      <c r="J81" s="306"/>
      <c r="K81" s="306"/>
      <c r="L81" s="306"/>
      <c r="M81" s="306"/>
    </row>
    <row r="82" spans="1:18" ht="15.75" thickBot="1" x14ac:dyDescent="0.3">
      <c r="A82" s="321" t="s">
        <v>255</v>
      </c>
      <c r="B82" s="493" t="s">
        <v>256</v>
      </c>
      <c r="C82" s="306"/>
      <c r="D82" s="306"/>
      <c r="E82" s="306"/>
      <c r="F82" s="306"/>
      <c r="G82" s="306"/>
      <c r="H82" s="306"/>
      <c r="I82" s="306"/>
      <c r="J82" s="306"/>
      <c r="K82" s="306"/>
      <c r="L82" s="306"/>
      <c r="M82" s="306"/>
    </row>
    <row r="83" spans="1:18" ht="15.75" thickBot="1" x14ac:dyDescent="0.3">
      <c r="A83" s="317" t="s">
        <v>52</v>
      </c>
      <c r="B83" s="494" t="s">
        <v>257</v>
      </c>
      <c r="C83" s="322"/>
      <c r="D83" s="322"/>
      <c r="E83" s="322"/>
      <c r="F83" s="322"/>
      <c r="G83" s="322"/>
      <c r="H83" s="322"/>
      <c r="I83" s="322"/>
      <c r="J83" s="322"/>
      <c r="K83" s="322"/>
      <c r="L83" s="322"/>
      <c r="M83" s="322"/>
    </row>
    <row r="84" spans="1:18" ht="15.75" thickBot="1" x14ac:dyDescent="0.3">
      <c r="A84" s="317" t="s">
        <v>55</v>
      </c>
      <c r="B84" s="494" t="s">
        <v>258</v>
      </c>
      <c r="C84" s="302">
        <f>SUM(C62,C66,C71,C74,C78,C83)</f>
        <v>60149111</v>
      </c>
      <c r="D84" s="302">
        <f>E84-C84</f>
        <v>4291237</v>
      </c>
      <c r="E84" s="302">
        <f>E62+E66+E71+E78+E83</f>
        <v>64440348</v>
      </c>
      <c r="F84" s="302">
        <f>G84-E84</f>
        <v>0</v>
      </c>
      <c r="G84" s="302">
        <f>G62+G66+G71+G78+G83</f>
        <v>64440348</v>
      </c>
      <c r="H84" s="302">
        <f>SUM(H62,H66,H71,H74,H78,H83)</f>
        <v>0</v>
      </c>
      <c r="I84" s="302"/>
      <c r="J84" s="302"/>
      <c r="K84" s="302"/>
      <c r="L84" s="302"/>
      <c r="M84" s="302">
        <f>SUM(M62,M66,M71,M74,M78,M83)</f>
        <v>0</v>
      </c>
    </row>
    <row r="85" spans="1:18" ht="29.25" thickBot="1" x14ac:dyDescent="0.3">
      <c r="A85" s="323" t="s">
        <v>58</v>
      </c>
      <c r="B85" s="496" t="s">
        <v>377</v>
      </c>
      <c r="C85" s="302">
        <f>SUM(C61,C84)</f>
        <v>217836437</v>
      </c>
      <c r="D85" s="302">
        <f>E85-C85</f>
        <v>71707665</v>
      </c>
      <c r="E85" s="302">
        <f>E61+E84</f>
        <v>289544102</v>
      </c>
      <c r="F85" s="302">
        <f>G85-E85</f>
        <v>91808631</v>
      </c>
      <c r="G85" s="302">
        <f>G61+G84</f>
        <v>381352733</v>
      </c>
      <c r="H85" s="302">
        <f>SUM(H61,H84)</f>
        <v>4050000</v>
      </c>
      <c r="I85" s="302">
        <f>J85-H85</f>
        <v>122038</v>
      </c>
      <c r="J85" s="302">
        <f>J61+J84</f>
        <v>4172038</v>
      </c>
      <c r="K85" s="302">
        <f>L85-J85</f>
        <v>733000</v>
      </c>
      <c r="L85" s="302">
        <f>L61+L84</f>
        <v>4905038</v>
      </c>
      <c r="M85" s="302">
        <f>SUM(M61,M84)</f>
        <v>0</v>
      </c>
    </row>
    <row r="86" spans="1:18" x14ac:dyDescent="0.25">
      <c r="A86" s="325"/>
      <c r="B86" s="497"/>
      <c r="C86" s="327"/>
      <c r="D86" s="327"/>
      <c r="E86" s="327"/>
      <c r="F86" s="327"/>
      <c r="G86" s="327"/>
      <c r="H86" s="327"/>
      <c r="I86" s="327"/>
      <c r="J86" s="327"/>
      <c r="K86" s="327"/>
      <c r="L86" s="327"/>
      <c r="M86" s="327"/>
    </row>
    <row r="87" spans="1:18" ht="16.5" customHeight="1" x14ac:dyDescent="0.25">
      <c r="A87" s="531" t="s">
        <v>260</v>
      </c>
      <c r="B87" s="531"/>
      <c r="C87" s="531"/>
      <c r="D87" s="328"/>
      <c r="E87" s="328"/>
      <c r="F87" s="328"/>
      <c r="G87" s="328"/>
      <c r="R87" s="287" t="s">
        <v>261</v>
      </c>
    </row>
    <row r="88" spans="1:18" s="329" customFormat="1" ht="16.5" customHeight="1" thickBot="1" x14ac:dyDescent="0.3">
      <c r="A88" s="532"/>
      <c r="B88" s="532"/>
      <c r="D88" s="292"/>
      <c r="E88" s="293"/>
      <c r="F88" s="294"/>
      <c r="G88" s="294"/>
      <c r="I88" s="292"/>
      <c r="J88" s="293"/>
      <c r="K88" s="293"/>
      <c r="L88" s="293"/>
      <c r="M88" s="295" t="s">
        <v>2</v>
      </c>
    </row>
    <row r="89" spans="1:18" ht="51" customHeight="1" thickBot="1" x14ac:dyDescent="0.3">
      <c r="A89" s="296" t="s">
        <v>338</v>
      </c>
      <c r="B89" s="297" t="s">
        <v>263</v>
      </c>
      <c r="C89" s="297" t="s">
        <v>367</v>
      </c>
      <c r="D89" s="297" t="s">
        <v>341</v>
      </c>
      <c r="E89" s="297" t="s">
        <v>9</v>
      </c>
      <c r="F89" s="297" t="s">
        <v>342</v>
      </c>
      <c r="G89" s="297" t="s">
        <v>9</v>
      </c>
      <c r="H89" s="297" t="s">
        <v>367</v>
      </c>
      <c r="I89" s="297" t="s">
        <v>8</v>
      </c>
      <c r="J89" s="297" t="s">
        <v>9</v>
      </c>
      <c r="K89" s="297" t="s">
        <v>342</v>
      </c>
      <c r="L89" s="297" t="s">
        <v>9</v>
      </c>
      <c r="M89" s="297" t="s">
        <v>344</v>
      </c>
    </row>
    <row r="90" spans="1:18" s="300" customFormat="1" ht="15.75" thickBot="1" x14ac:dyDescent="0.3">
      <c r="A90" s="296">
        <v>1</v>
      </c>
      <c r="B90" s="297">
        <v>2</v>
      </c>
      <c r="C90" s="297">
        <v>3</v>
      </c>
      <c r="D90" s="297">
        <v>4</v>
      </c>
      <c r="E90" s="297">
        <v>5</v>
      </c>
      <c r="F90" s="297">
        <v>6</v>
      </c>
      <c r="G90" s="297">
        <v>7</v>
      </c>
      <c r="H90" s="297">
        <v>8</v>
      </c>
      <c r="I90" s="297">
        <v>9</v>
      </c>
      <c r="J90" s="297">
        <v>10</v>
      </c>
      <c r="K90" s="297">
        <v>11</v>
      </c>
      <c r="L90" s="297">
        <v>12</v>
      </c>
      <c r="M90" s="297">
        <v>13</v>
      </c>
    </row>
    <row r="91" spans="1:18" ht="15.75" thickBot="1" x14ac:dyDescent="0.3">
      <c r="A91" s="298" t="s">
        <v>22</v>
      </c>
      <c r="B91" s="330" t="s">
        <v>378</v>
      </c>
      <c r="C91" s="331">
        <f>SUM(C92:C96)</f>
        <v>87907295</v>
      </c>
      <c r="D91" s="331">
        <f t="shared" ref="D91:D96" si="0">E91-C91</f>
        <v>18700717</v>
      </c>
      <c r="E91" s="331">
        <f>SUM(E92:E96)</f>
        <v>106608012</v>
      </c>
      <c r="F91" s="331">
        <f t="shared" ref="F91:F96" si="1">G91-E91</f>
        <v>15487021</v>
      </c>
      <c r="G91" s="331">
        <f>SUM(G92:G96)</f>
        <v>122095033</v>
      </c>
      <c r="H91" s="331">
        <f>SUM(H92:H96)</f>
        <v>9784015</v>
      </c>
      <c r="I91" s="331">
        <f>J91-H91</f>
        <v>122038</v>
      </c>
      <c r="J91" s="331">
        <f>SUM(J92:J94)</f>
        <v>9906053</v>
      </c>
      <c r="K91" s="331">
        <f>L91-J91</f>
        <v>-2538665</v>
      </c>
      <c r="L91" s="331">
        <f>SUM(L92:L94)</f>
        <v>7367388</v>
      </c>
      <c r="M91" s="331">
        <f>SUM(M92:M96)</f>
        <v>0</v>
      </c>
    </row>
    <row r="92" spans="1:18" x14ac:dyDescent="0.25">
      <c r="A92" s="332" t="s">
        <v>115</v>
      </c>
      <c r="B92" s="498" t="s">
        <v>265</v>
      </c>
      <c r="C92" s="334">
        <v>33033296</v>
      </c>
      <c r="D92" s="334">
        <f t="shared" si="0"/>
        <v>11339453</v>
      </c>
      <c r="E92" s="334">
        <v>44372749</v>
      </c>
      <c r="F92" s="312">
        <f t="shared" si="1"/>
        <v>5402504</v>
      </c>
      <c r="G92" s="334">
        <v>49775253</v>
      </c>
      <c r="H92" s="334">
        <v>4066500</v>
      </c>
      <c r="I92" s="334">
        <f>J92-H92</f>
        <v>96092</v>
      </c>
      <c r="J92" s="334">
        <v>4162592</v>
      </c>
      <c r="K92" s="306">
        <f>L92-J92</f>
        <v>-145100</v>
      </c>
      <c r="L92" s="334">
        <v>4017492</v>
      </c>
      <c r="M92" s="334"/>
    </row>
    <row r="93" spans="1:18" x14ac:dyDescent="0.25">
      <c r="A93" s="307" t="s">
        <v>117</v>
      </c>
      <c r="B93" s="499" t="s">
        <v>27</v>
      </c>
      <c r="C93" s="306">
        <v>6027131</v>
      </c>
      <c r="D93" s="306">
        <f t="shared" si="0"/>
        <v>997734</v>
      </c>
      <c r="E93" s="306">
        <v>7024865</v>
      </c>
      <c r="F93" s="312">
        <f t="shared" si="1"/>
        <v>956926</v>
      </c>
      <c r="G93" s="306">
        <v>7981791</v>
      </c>
      <c r="H93" s="306">
        <v>850225</v>
      </c>
      <c r="I93" s="306">
        <f>J93-H93</f>
        <v>25946</v>
      </c>
      <c r="J93" s="306">
        <v>876171</v>
      </c>
      <c r="K93" s="306">
        <f>L93-J93</f>
        <v>-73078</v>
      </c>
      <c r="L93" s="306">
        <v>803093</v>
      </c>
      <c r="M93" s="306"/>
    </row>
    <row r="94" spans="1:18" x14ac:dyDescent="0.25">
      <c r="A94" s="307" t="s">
        <v>119</v>
      </c>
      <c r="B94" s="499" t="s">
        <v>266</v>
      </c>
      <c r="C94" s="312">
        <v>37566527</v>
      </c>
      <c r="D94" s="312">
        <f t="shared" si="0"/>
        <v>3619450</v>
      </c>
      <c r="E94" s="312">
        <v>41185977</v>
      </c>
      <c r="F94" s="312">
        <f t="shared" si="1"/>
        <v>4331441</v>
      </c>
      <c r="G94" s="312">
        <v>45517418</v>
      </c>
      <c r="H94" s="312">
        <v>4867290</v>
      </c>
      <c r="I94" s="312"/>
      <c r="J94" s="312">
        <v>4867290</v>
      </c>
      <c r="K94" s="306">
        <f>L94-J94</f>
        <v>-2320487</v>
      </c>
      <c r="L94" s="312">
        <v>2546803</v>
      </c>
      <c r="M94" s="312"/>
    </row>
    <row r="95" spans="1:18" x14ac:dyDescent="0.25">
      <c r="A95" s="307" t="s">
        <v>121</v>
      </c>
      <c r="B95" s="499" t="s">
        <v>31</v>
      </c>
      <c r="C95" s="312">
        <v>5917513</v>
      </c>
      <c r="D95" s="312">
        <f t="shared" si="0"/>
        <v>244080</v>
      </c>
      <c r="E95" s="312">
        <v>6161593</v>
      </c>
      <c r="F95" s="312">
        <f t="shared" si="1"/>
        <v>3796150</v>
      </c>
      <c r="G95" s="312">
        <v>9957743</v>
      </c>
      <c r="H95" s="312"/>
      <c r="I95" s="312"/>
      <c r="J95" s="312"/>
      <c r="K95" s="312"/>
      <c r="L95" s="312"/>
      <c r="M95" s="312"/>
    </row>
    <row r="96" spans="1:18" x14ac:dyDescent="0.25">
      <c r="A96" s="307" t="s">
        <v>267</v>
      </c>
      <c r="B96" s="500" t="s">
        <v>33</v>
      </c>
      <c r="C96" s="312">
        <v>5362828</v>
      </c>
      <c r="D96" s="312">
        <f t="shared" si="0"/>
        <v>2500000</v>
      </c>
      <c r="E96" s="312">
        <v>7862828</v>
      </c>
      <c r="F96" s="312">
        <f t="shared" si="1"/>
        <v>1000000</v>
      </c>
      <c r="G96" s="312">
        <v>8862828</v>
      </c>
      <c r="H96" s="312"/>
      <c r="I96" s="312"/>
      <c r="J96" s="312"/>
      <c r="K96" s="312"/>
      <c r="L96" s="312"/>
      <c r="M96" s="312"/>
    </row>
    <row r="97" spans="1:13" x14ac:dyDescent="0.25">
      <c r="A97" s="307" t="s">
        <v>125</v>
      </c>
      <c r="B97" s="499" t="s">
        <v>268</v>
      </c>
      <c r="C97" s="312"/>
      <c r="D97" s="312"/>
      <c r="E97" s="312"/>
      <c r="F97" s="312"/>
      <c r="G97" s="312"/>
      <c r="H97" s="312"/>
      <c r="I97" s="312"/>
      <c r="J97" s="312"/>
      <c r="K97" s="312"/>
      <c r="L97" s="312"/>
      <c r="M97" s="312"/>
    </row>
    <row r="98" spans="1:13" x14ac:dyDescent="0.25">
      <c r="A98" s="307" t="s">
        <v>269</v>
      </c>
      <c r="B98" s="501" t="s">
        <v>270</v>
      </c>
      <c r="C98" s="312"/>
      <c r="D98" s="312"/>
      <c r="E98" s="312"/>
      <c r="F98" s="312"/>
      <c r="G98" s="312"/>
      <c r="H98" s="312"/>
      <c r="I98" s="312"/>
      <c r="J98" s="312"/>
      <c r="K98" s="312"/>
      <c r="L98" s="312"/>
      <c r="M98" s="312"/>
    </row>
    <row r="99" spans="1:13" x14ac:dyDescent="0.25">
      <c r="A99" s="307" t="s">
        <v>271</v>
      </c>
      <c r="B99" s="499" t="s">
        <v>272</v>
      </c>
      <c r="C99" s="312"/>
      <c r="D99" s="312"/>
      <c r="E99" s="312"/>
      <c r="F99" s="312"/>
      <c r="G99" s="312"/>
      <c r="H99" s="312"/>
      <c r="I99" s="312"/>
      <c r="J99" s="312"/>
      <c r="K99" s="312"/>
      <c r="L99" s="312"/>
      <c r="M99" s="312"/>
    </row>
    <row r="100" spans="1:13" x14ac:dyDescent="0.25">
      <c r="A100" s="307" t="s">
        <v>273</v>
      </c>
      <c r="B100" s="499" t="s">
        <v>274</v>
      </c>
      <c r="C100" s="312"/>
      <c r="D100" s="312"/>
      <c r="E100" s="312"/>
      <c r="F100" s="312"/>
      <c r="G100" s="312"/>
      <c r="H100" s="312"/>
      <c r="I100" s="312"/>
      <c r="J100" s="312"/>
      <c r="K100" s="312"/>
      <c r="L100" s="312"/>
      <c r="M100" s="312"/>
    </row>
    <row r="101" spans="1:13" x14ac:dyDescent="0.25">
      <c r="A101" s="307" t="s">
        <v>275</v>
      </c>
      <c r="B101" s="501" t="s">
        <v>276</v>
      </c>
      <c r="C101" s="312">
        <v>3212828</v>
      </c>
      <c r="D101" s="312">
        <f>E101-C101</f>
        <v>0</v>
      </c>
      <c r="E101" s="312">
        <v>3212828</v>
      </c>
      <c r="F101" s="312">
        <f>G101-E101</f>
        <v>1000000</v>
      </c>
      <c r="G101" s="312">
        <v>4212828</v>
      </c>
      <c r="H101" s="312"/>
      <c r="I101" s="312"/>
      <c r="J101" s="312"/>
      <c r="K101" s="312"/>
      <c r="L101" s="312"/>
      <c r="M101" s="312"/>
    </row>
    <row r="102" spans="1:13" x14ac:dyDescent="0.25">
      <c r="A102" s="307" t="s">
        <v>277</v>
      </c>
      <c r="B102" s="501" t="s">
        <v>278</v>
      </c>
      <c r="C102" s="312"/>
      <c r="D102" s="312"/>
      <c r="E102" s="312"/>
      <c r="F102" s="312"/>
      <c r="G102" s="312"/>
      <c r="H102" s="312"/>
      <c r="I102" s="312"/>
      <c r="J102" s="312"/>
      <c r="K102" s="312"/>
      <c r="L102" s="312"/>
      <c r="M102" s="312"/>
    </row>
    <row r="103" spans="1:13" x14ac:dyDescent="0.25">
      <c r="A103" s="307" t="s">
        <v>279</v>
      </c>
      <c r="B103" s="499" t="s">
        <v>280</v>
      </c>
      <c r="C103" s="312"/>
      <c r="D103" s="312"/>
      <c r="E103" s="312"/>
      <c r="F103" s="312"/>
      <c r="G103" s="312"/>
      <c r="H103" s="312"/>
      <c r="I103" s="312"/>
      <c r="J103" s="312"/>
      <c r="K103" s="312"/>
      <c r="L103" s="312"/>
      <c r="M103" s="312"/>
    </row>
    <row r="104" spans="1:13" x14ac:dyDescent="0.25">
      <c r="A104" s="318" t="s">
        <v>281</v>
      </c>
      <c r="B104" s="502" t="s">
        <v>282</v>
      </c>
      <c r="C104" s="312"/>
      <c r="D104" s="312"/>
      <c r="E104" s="312"/>
      <c r="F104" s="312"/>
      <c r="G104" s="312"/>
      <c r="H104" s="312"/>
      <c r="I104" s="312"/>
      <c r="J104" s="312"/>
      <c r="K104" s="312"/>
      <c r="L104" s="312"/>
      <c r="M104" s="312"/>
    </row>
    <row r="105" spans="1:13" x14ac:dyDescent="0.25">
      <c r="A105" s="307" t="s">
        <v>283</v>
      </c>
      <c r="B105" s="502" t="s">
        <v>284</v>
      </c>
      <c r="C105" s="312"/>
      <c r="D105" s="312"/>
      <c r="E105" s="312"/>
      <c r="F105" s="312"/>
      <c r="G105" s="312"/>
      <c r="H105" s="312"/>
      <c r="I105" s="312"/>
      <c r="J105" s="312"/>
      <c r="K105" s="312"/>
      <c r="L105" s="312"/>
      <c r="M105" s="312"/>
    </row>
    <row r="106" spans="1:13" ht="15.75" thickBot="1" x14ac:dyDescent="0.3">
      <c r="A106" s="340" t="s">
        <v>285</v>
      </c>
      <c r="B106" s="503" t="s">
        <v>286</v>
      </c>
      <c r="C106" s="342">
        <v>2150000</v>
      </c>
      <c r="D106" s="342">
        <f>E106-C106</f>
        <v>2500000</v>
      </c>
      <c r="E106" s="342">
        <v>4650000</v>
      </c>
      <c r="F106" s="312">
        <f>G106-E106</f>
        <v>0</v>
      </c>
      <c r="G106" s="342">
        <v>4650000</v>
      </c>
      <c r="H106" s="342"/>
      <c r="I106" s="342"/>
      <c r="J106" s="342"/>
      <c r="K106" s="342"/>
      <c r="L106" s="342"/>
      <c r="M106" s="342"/>
    </row>
    <row r="107" spans="1:13" ht="15.75" thickBot="1" x14ac:dyDescent="0.3">
      <c r="A107" s="296" t="s">
        <v>25</v>
      </c>
      <c r="B107" s="343" t="s">
        <v>352</v>
      </c>
      <c r="C107" s="302">
        <f>SUM(C108,C110,C112)</f>
        <v>52808383</v>
      </c>
      <c r="D107" s="302">
        <f>E107-C107</f>
        <v>76705302</v>
      </c>
      <c r="E107" s="302">
        <f>SUM(E108,E110,E112)</f>
        <v>129513685</v>
      </c>
      <c r="F107" s="302">
        <f>G107-E107</f>
        <v>76016812</v>
      </c>
      <c r="G107" s="302">
        <f>SUM(G108,G110,G112)</f>
        <v>205530497</v>
      </c>
      <c r="H107" s="302">
        <f>SUM(H108,H110,H112)</f>
        <v>0</v>
      </c>
      <c r="I107" s="302"/>
      <c r="J107" s="302"/>
      <c r="K107" s="302">
        <f>L107-J107</f>
        <v>210500</v>
      </c>
      <c r="L107" s="302">
        <f>SUM(L108,L110,L112)</f>
        <v>210500</v>
      </c>
      <c r="M107" s="302">
        <f>SUM(M108,M110,M112)</f>
        <v>0</v>
      </c>
    </row>
    <row r="108" spans="1:13" x14ac:dyDescent="0.25">
      <c r="A108" s="303" t="s">
        <v>128</v>
      </c>
      <c r="B108" s="499" t="s">
        <v>74</v>
      </c>
      <c r="C108" s="305">
        <v>5609800</v>
      </c>
      <c r="D108" s="305">
        <f>E108-C108</f>
        <v>18693317</v>
      </c>
      <c r="E108" s="305">
        <v>24303117</v>
      </c>
      <c r="F108" s="305">
        <f>G108-E108</f>
        <v>10222904</v>
      </c>
      <c r="G108" s="305">
        <v>34526021</v>
      </c>
      <c r="H108" s="305"/>
      <c r="I108" s="305"/>
      <c r="J108" s="305"/>
      <c r="K108" s="305">
        <f>L108-J108</f>
        <v>210500</v>
      </c>
      <c r="L108" s="305">
        <v>210500</v>
      </c>
      <c r="M108" s="305"/>
    </row>
    <row r="109" spans="1:13" x14ac:dyDescent="0.25">
      <c r="A109" s="303" t="s">
        <v>130</v>
      </c>
      <c r="B109" s="502" t="s">
        <v>288</v>
      </c>
      <c r="C109" s="305"/>
      <c r="D109" s="305"/>
      <c r="E109" s="305"/>
      <c r="F109" s="305"/>
      <c r="G109" s="305"/>
      <c r="H109" s="305"/>
      <c r="I109" s="305"/>
      <c r="J109" s="305"/>
      <c r="K109" s="305"/>
      <c r="L109" s="305"/>
      <c r="M109" s="305"/>
    </row>
    <row r="110" spans="1:13" x14ac:dyDescent="0.25">
      <c r="A110" s="303" t="s">
        <v>132</v>
      </c>
      <c r="B110" s="502" t="s">
        <v>78</v>
      </c>
      <c r="C110" s="306">
        <v>47198583</v>
      </c>
      <c r="D110" s="306">
        <f>E110-C110</f>
        <v>58011985</v>
      </c>
      <c r="E110" s="306">
        <v>105210568</v>
      </c>
      <c r="F110" s="306">
        <f>G110-E110</f>
        <v>65793908</v>
      </c>
      <c r="G110" s="306">
        <v>171004476</v>
      </c>
      <c r="H110" s="306"/>
      <c r="I110" s="306"/>
      <c r="J110" s="306"/>
      <c r="K110" s="306"/>
      <c r="L110" s="306"/>
      <c r="M110" s="306"/>
    </row>
    <row r="111" spans="1:13" x14ac:dyDescent="0.25">
      <c r="A111" s="303" t="s">
        <v>134</v>
      </c>
      <c r="B111" s="502" t="s">
        <v>289</v>
      </c>
      <c r="C111" s="306">
        <v>43007584</v>
      </c>
      <c r="D111" s="306">
        <f>E111-C111</f>
        <v>52722004</v>
      </c>
      <c r="E111" s="306">
        <v>95729588</v>
      </c>
      <c r="F111" s="306">
        <f>G111-E111</f>
        <v>0</v>
      </c>
      <c r="G111" s="306">
        <v>95729588</v>
      </c>
      <c r="H111" s="306"/>
      <c r="I111" s="306"/>
      <c r="J111" s="306"/>
      <c r="K111" s="306"/>
      <c r="L111" s="306"/>
      <c r="M111" s="306"/>
    </row>
    <row r="112" spans="1:13" x14ac:dyDescent="0.25">
      <c r="A112" s="303" t="s">
        <v>136</v>
      </c>
      <c r="B112" s="493" t="s">
        <v>82</v>
      </c>
      <c r="C112" s="306"/>
      <c r="D112" s="306"/>
      <c r="E112" s="306"/>
      <c r="F112" s="306"/>
      <c r="G112" s="306"/>
      <c r="H112" s="306"/>
      <c r="I112" s="306"/>
      <c r="J112" s="306"/>
      <c r="K112" s="306"/>
      <c r="L112" s="306"/>
      <c r="M112" s="306"/>
    </row>
    <row r="113" spans="1:13" x14ac:dyDescent="0.25">
      <c r="A113" s="303" t="s">
        <v>138</v>
      </c>
      <c r="B113" s="492" t="s">
        <v>353</v>
      </c>
      <c r="C113" s="306"/>
      <c r="D113" s="306"/>
      <c r="E113" s="306"/>
      <c r="F113" s="306"/>
      <c r="G113" s="306"/>
      <c r="H113" s="306"/>
      <c r="I113" s="306"/>
      <c r="J113" s="306"/>
      <c r="K113" s="306"/>
      <c r="L113" s="306"/>
      <c r="M113" s="306"/>
    </row>
    <row r="114" spans="1:13" x14ac:dyDescent="0.25">
      <c r="A114" s="303" t="s">
        <v>291</v>
      </c>
      <c r="B114" s="504" t="s">
        <v>292</v>
      </c>
      <c r="C114" s="306"/>
      <c r="D114" s="306"/>
      <c r="E114" s="306"/>
      <c r="F114" s="306"/>
      <c r="G114" s="306"/>
      <c r="H114" s="306"/>
      <c r="I114" s="306"/>
      <c r="J114" s="306"/>
      <c r="K114" s="306"/>
      <c r="L114" s="306"/>
      <c r="M114" s="306"/>
    </row>
    <row r="115" spans="1:13" x14ac:dyDescent="0.25">
      <c r="A115" s="303" t="s">
        <v>293</v>
      </c>
      <c r="B115" s="499" t="s">
        <v>274</v>
      </c>
      <c r="C115" s="306"/>
      <c r="D115" s="306"/>
      <c r="E115" s="306"/>
      <c r="F115" s="306"/>
      <c r="G115" s="306"/>
      <c r="H115" s="306"/>
      <c r="I115" s="306"/>
      <c r="J115" s="306"/>
      <c r="K115" s="306"/>
      <c r="L115" s="306"/>
      <c r="M115" s="306"/>
    </row>
    <row r="116" spans="1:13" x14ac:dyDescent="0.25">
      <c r="A116" s="303" t="s">
        <v>294</v>
      </c>
      <c r="B116" s="499" t="s">
        <v>295</v>
      </c>
      <c r="C116" s="306"/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</row>
    <row r="117" spans="1:13" x14ac:dyDescent="0.25">
      <c r="A117" s="303" t="s">
        <v>296</v>
      </c>
      <c r="B117" s="499" t="s">
        <v>297</v>
      </c>
      <c r="C117" s="306"/>
      <c r="D117" s="306"/>
      <c r="E117" s="306"/>
      <c r="F117" s="306"/>
      <c r="G117" s="306"/>
      <c r="H117" s="306"/>
      <c r="I117" s="306"/>
      <c r="J117" s="306"/>
      <c r="K117" s="306"/>
      <c r="L117" s="306"/>
      <c r="M117" s="306"/>
    </row>
    <row r="118" spans="1:13" x14ac:dyDescent="0.25">
      <c r="A118" s="303" t="s">
        <v>298</v>
      </c>
      <c r="B118" s="499" t="s">
        <v>280</v>
      </c>
      <c r="C118" s="306"/>
      <c r="D118" s="306"/>
      <c r="E118" s="306"/>
      <c r="F118" s="306"/>
      <c r="G118" s="306"/>
      <c r="H118" s="306"/>
      <c r="I118" s="306"/>
      <c r="J118" s="306"/>
      <c r="K118" s="306"/>
      <c r="L118" s="306"/>
      <c r="M118" s="306"/>
    </row>
    <row r="119" spans="1:13" x14ac:dyDescent="0.25">
      <c r="A119" s="303" t="s">
        <v>299</v>
      </c>
      <c r="B119" s="499" t="s">
        <v>300</v>
      </c>
      <c r="C119" s="306"/>
      <c r="D119" s="306"/>
      <c r="E119" s="306"/>
      <c r="F119" s="306"/>
      <c r="G119" s="306"/>
      <c r="H119" s="306"/>
      <c r="I119" s="306"/>
      <c r="J119" s="306"/>
      <c r="K119" s="306"/>
      <c r="L119" s="306"/>
      <c r="M119" s="306"/>
    </row>
    <row r="120" spans="1:13" ht="15.75" thickBot="1" x14ac:dyDescent="0.3">
      <c r="A120" s="318" t="s">
        <v>301</v>
      </c>
      <c r="B120" s="499" t="s">
        <v>302</v>
      </c>
      <c r="C120" s="312"/>
      <c r="D120" s="312"/>
      <c r="E120" s="312"/>
      <c r="F120" s="312"/>
      <c r="G120" s="312"/>
      <c r="H120" s="312"/>
      <c r="I120" s="312"/>
      <c r="J120" s="312"/>
      <c r="K120" s="312"/>
      <c r="L120" s="312"/>
      <c r="M120" s="312"/>
    </row>
    <row r="121" spans="1:13" ht="15.75" thickBot="1" x14ac:dyDescent="0.3">
      <c r="A121" s="296" t="s">
        <v>11</v>
      </c>
      <c r="B121" s="490" t="s">
        <v>303</v>
      </c>
      <c r="C121" s="302">
        <f>SUM(C122:C123)</f>
        <v>24121592</v>
      </c>
      <c r="D121" s="302">
        <f>E121-C121</f>
        <v>-23698354</v>
      </c>
      <c r="E121" s="302">
        <f>E122+E123</f>
        <v>423238</v>
      </c>
      <c r="F121" s="302">
        <f>G121-E121</f>
        <v>3002705</v>
      </c>
      <c r="G121" s="302">
        <f>G122+G123</f>
        <v>3425943</v>
      </c>
      <c r="H121" s="302">
        <f>SUM(H122:H123)</f>
        <v>0</v>
      </c>
      <c r="I121" s="302"/>
      <c r="J121" s="302"/>
      <c r="K121" s="302"/>
      <c r="L121" s="302"/>
      <c r="M121" s="302">
        <f>SUM(M122:M123)</f>
        <v>0</v>
      </c>
    </row>
    <row r="122" spans="1:13" x14ac:dyDescent="0.25">
      <c r="A122" s="303" t="s">
        <v>141</v>
      </c>
      <c r="B122" s="504" t="s">
        <v>304</v>
      </c>
      <c r="C122" s="305">
        <v>24121592</v>
      </c>
      <c r="D122" s="305">
        <f>E122-C122</f>
        <v>-23698354</v>
      </c>
      <c r="E122" s="305">
        <v>423238</v>
      </c>
      <c r="F122" s="305">
        <f>G122-E122</f>
        <v>3002705</v>
      </c>
      <c r="G122" s="305">
        <v>3425943</v>
      </c>
      <c r="H122" s="305"/>
      <c r="I122" s="305"/>
      <c r="J122" s="305"/>
      <c r="K122" s="305"/>
      <c r="L122" s="305"/>
      <c r="M122" s="305"/>
    </row>
    <row r="123" spans="1:13" ht="15.75" thickBot="1" x14ac:dyDescent="0.3">
      <c r="A123" s="309" t="s">
        <v>143</v>
      </c>
      <c r="B123" s="502" t="s">
        <v>305</v>
      </c>
      <c r="C123" s="312"/>
      <c r="D123" s="312"/>
      <c r="E123" s="312"/>
      <c r="F123" s="312"/>
      <c r="G123" s="312"/>
      <c r="H123" s="312"/>
      <c r="I123" s="312"/>
      <c r="J123" s="312"/>
      <c r="K123" s="312"/>
      <c r="L123" s="312"/>
      <c r="M123" s="312"/>
    </row>
    <row r="124" spans="1:13" ht="15.75" thickBot="1" x14ac:dyDescent="0.3">
      <c r="A124" s="296" t="s">
        <v>12</v>
      </c>
      <c r="B124" s="490" t="s">
        <v>379</v>
      </c>
      <c r="C124" s="302">
        <f>SUM(C91,C107,C121)</f>
        <v>164837270</v>
      </c>
      <c r="D124" s="302">
        <f>E124-C124</f>
        <v>71707665</v>
      </c>
      <c r="E124" s="302">
        <f>E91+E107+E121</f>
        <v>236544935</v>
      </c>
      <c r="F124" s="302">
        <f>G124-E124</f>
        <v>94506538</v>
      </c>
      <c r="G124" s="302">
        <f>G91+G107+G121</f>
        <v>331051473</v>
      </c>
      <c r="H124" s="302">
        <f>SUM(H91,H107,H121)</f>
        <v>9784015</v>
      </c>
      <c r="I124" s="302">
        <f>J124-H124</f>
        <v>122038</v>
      </c>
      <c r="J124" s="302">
        <f>J91+J107+J121</f>
        <v>9906053</v>
      </c>
      <c r="K124" s="302">
        <f>L124-J124</f>
        <v>-2328165</v>
      </c>
      <c r="L124" s="302">
        <f>L91+L107+L121</f>
        <v>7577888</v>
      </c>
      <c r="M124" s="302">
        <f>SUM(M91,M107,M121)</f>
        <v>0</v>
      </c>
    </row>
    <row r="125" spans="1:13" ht="29.25" thickBot="1" x14ac:dyDescent="0.3">
      <c r="A125" s="296" t="s">
        <v>13</v>
      </c>
      <c r="B125" s="490" t="s">
        <v>307</v>
      </c>
      <c r="C125" s="302">
        <f>SUM(C126:C128)</f>
        <v>0</v>
      </c>
      <c r="D125" s="302"/>
      <c r="E125" s="302"/>
      <c r="F125" s="302"/>
      <c r="G125" s="302"/>
      <c r="H125" s="302">
        <f>SUM(H126:H128)</f>
        <v>0</v>
      </c>
      <c r="I125" s="302"/>
      <c r="J125" s="302"/>
      <c r="K125" s="302"/>
      <c r="L125" s="302"/>
      <c r="M125" s="302">
        <f>SUM(M126:M128)</f>
        <v>0</v>
      </c>
    </row>
    <row r="126" spans="1:13" x14ac:dyDescent="0.25">
      <c r="A126" s="303" t="s">
        <v>168</v>
      </c>
      <c r="B126" s="504" t="s">
        <v>308</v>
      </c>
      <c r="C126" s="306"/>
      <c r="D126" s="306"/>
      <c r="E126" s="306"/>
      <c r="F126" s="306"/>
      <c r="G126" s="306"/>
      <c r="H126" s="306"/>
      <c r="I126" s="306"/>
      <c r="J126" s="306"/>
      <c r="K126" s="306"/>
      <c r="L126" s="306"/>
      <c r="M126" s="306"/>
    </row>
    <row r="127" spans="1:13" x14ac:dyDescent="0.25">
      <c r="A127" s="303" t="s">
        <v>170</v>
      </c>
      <c r="B127" s="504" t="s">
        <v>309</v>
      </c>
      <c r="C127" s="306"/>
      <c r="D127" s="306"/>
      <c r="E127" s="306"/>
      <c r="F127" s="306"/>
      <c r="G127" s="306"/>
      <c r="H127" s="306"/>
      <c r="I127" s="306"/>
      <c r="J127" s="306"/>
      <c r="K127" s="306"/>
      <c r="L127" s="306"/>
      <c r="M127" s="306"/>
    </row>
    <row r="128" spans="1:13" ht="15.75" thickBot="1" x14ac:dyDescent="0.3">
      <c r="A128" s="318" t="s">
        <v>172</v>
      </c>
      <c r="B128" s="500" t="s">
        <v>310</v>
      </c>
      <c r="C128" s="306"/>
      <c r="D128" s="306"/>
      <c r="E128" s="306"/>
      <c r="F128" s="306"/>
      <c r="G128" s="306"/>
      <c r="H128" s="306"/>
      <c r="I128" s="306"/>
      <c r="J128" s="306"/>
      <c r="K128" s="306"/>
      <c r="L128" s="306"/>
      <c r="M128" s="306"/>
    </row>
    <row r="129" spans="1:18" ht="15.75" thickBot="1" x14ac:dyDescent="0.3">
      <c r="A129" s="296" t="s">
        <v>14</v>
      </c>
      <c r="B129" s="490" t="s">
        <v>311</v>
      </c>
      <c r="C129" s="302">
        <f>SUM(C130:C133)</f>
        <v>0</v>
      </c>
      <c r="D129" s="302"/>
      <c r="E129" s="302"/>
      <c r="F129" s="302"/>
      <c r="G129" s="302"/>
      <c r="H129" s="302">
        <f>SUM(H130:H133)</f>
        <v>0</v>
      </c>
      <c r="I129" s="302"/>
      <c r="J129" s="302"/>
      <c r="K129" s="302"/>
      <c r="L129" s="302"/>
      <c r="M129" s="302">
        <f>SUM(M130:M133)</f>
        <v>0</v>
      </c>
    </row>
    <row r="130" spans="1:18" x14ac:dyDescent="0.25">
      <c r="A130" s="303" t="s">
        <v>188</v>
      </c>
      <c r="B130" s="504" t="s">
        <v>312</v>
      </c>
      <c r="C130" s="306"/>
      <c r="D130" s="306"/>
      <c r="E130" s="306"/>
      <c r="F130" s="306"/>
      <c r="G130" s="306"/>
      <c r="H130" s="306"/>
      <c r="I130" s="306"/>
      <c r="J130" s="306"/>
      <c r="K130" s="306"/>
      <c r="L130" s="306"/>
      <c r="M130" s="306"/>
    </row>
    <row r="131" spans="1:18" x14ac:dyDescent="0.25">
      <c r="A131" s="307" t="s">
        <v>190</v>
      </c>
      <c r="B131" s="499" t="s">
        <v>313</v>
      </c>
      <c r="C131" s="306"/>
      <c r="D131" s="306"/>
      <c r="E131" s="306"/>
      <c r="F131" s="306"/>
      <c r="G131" s="306"/>
      <c r="H131" s="306"/>
      <c r="I131" s="306"/>
      <c r="J131" s="306"/>
      <c r="K131" s="306"/>
      <c r="L131" s="306"/>
      <c r="M131" s="306"/>
    </row>
    <row r="132" spans="1:18" x14ac:dyDescent="0.25">
      <c r="A132" s="307" t="s">
        <v>192</v>
      </c>
      <c r="B132" s="499" t="s">
        <v>314</v>
      </c>
      <c r="C132" s="306"/>
      <c r="D132" s="306"/>
      <c r="E132" s="306"/>
      <c r="F132" s="306"/>
      <c r="G132" s="306"/>
      <c r="H132" s="306"/>
      <c r="I132" s="306"/>
      <c r="J132" s="306"/>
      <c r="K132" s="306"/>
      <c r="L132" s="306"/>
      <c r="M132" s="306"/>
    </row>
    <row r="133" spans="1:18" ht="15.75" thickBot="1" x14ac:dyDescent="0.3">
      <c r="A133" s="318" t="s">
        <v>194</v>
      </c>
      <c r="B133" s="500" t="s">
        <v>315</v>
      </c>
      <c r="C133" s="306"/>
      <c r="D133" s="306"/>
      <c r="E133" s="306"/>
      <c r="F133" s="306"/>
      <c r="G133" s="306"/>
      <c r="H133" s="306"/>
      <c r="I133" s="306"/>
      <c r="J133" s="306"/>
      <c r="K133" s="306"/>
      <c r="L133" s="306"/>
      <c r="M133" s="306"/>
    </row>
    <row r="134" spans="1:18" ht="15.75" thickBot="1" x14ac:dyDescent="0.3">
      <c r="A134" s="296" t="s">
        <v>15</v>
      </c>
      <c r="B134" s="490" t="s">
        <v>316</v>
      </c>
      <c r="C134" s="302">
        <f>SUM(C135:C138)</f>
        <v>47265152</v>
      </c>
      <c r="D134" s="302"/>
      <c r="E134" s="302">
        <f>E135+E136+E137+E138</f>
        <v>47265152</v>
      </c>
      <c r="F134" s="302">
        <f>G134-E134</f>
        <v>363258</v>
      </c>
      <c r="G134" s="302">
        <f>G135+G136+G137+G138</f>
        <v>47628410</v>
      </c>
      <c r="H134" s="302">
        <f>SUM(H135:H138)</f>
        <v>0</v>
      </c>
      <c r="I134" s="302"/>
      <c r="J134" s="302"/>
      <c r="K134" s="302"/>
      <c r="L134" s="302"/>
      <c r="M134" s="302">
        <f>SUM(M135:M138)</f>
        <v>0</v>
      </c>
    </row>
    <row r="135" spans="1:18" x14ac:dyDescent="0.25">
      <c r="A135" s="303" t="s">
        <v>200</v>
      </c>
      <c r="B135" s="504" t="s">
        <v>317</v>
      </c>
      <c r="C135" s="306"/>
      <c r="D135" s="306"/>
      <c r="E135" s="306"/>
      <c r="F135" s="306"/>
      <c r="G135" s="306"/>
      <c r="H135" s="306"/>
      <c r="I135" s="306"/>
      <c r="J135" s="306"/>
      <c r="K135" s="306"/>
      <c r="L135" s="306"/>
      <c r="M135" s="306"/>
    </row>
    <row r="136" spans="1:18" x14ac:dyDescent="0.25">
      <c r="A136" s="303" t="s">
        <v>202</v>
      </c>
      <c r="B136" s="504" t="s">
        <v>318</v>
      </c>
      <c r="C136" s="306">
        <v>2998388</v>
      </c>
      <c r="D136" s="306"/>
      <c r="E136" s="306">
        <v>2998388</v>
      </c>
      <c r="F136" s="306"/>
      <c r="G136" s="306">
        <v>2998388</v>
      </c>
      <c r="H136" s="306"/>
      <c r="I136" s="306"/>
      <c r="J136" s="306"/>
      <c r="K136" s="306"/>
      <c r="L136" s="306"/>
      <c r="M136" s="306"/>
    </row>
    <row r="137" spans="1:18" x14ac:dyDescent="0.25">
      <c r="A137" s="303" t="s">
        <v>204</v>
      </c>
      <c r="B137" s="504" t="s">
        <v>319</v>
      </c>
      <c r="C137" s="306"/>
      <c r="D137" s="306"/>
      <c r="E137" s="306"/>
      <c r="F137" s="306"/>
      <c r="G137" s="306"/>
      <c r="H137" s="306"/>
      <c r="I137" s="306"/>
      <c r="J137" s="306"/>
      <c r="K137" s="306"/>
      <c r="L137" s="306"/>
      <c r="M137" s="306"/>
    </row>
    <row r="138" spans="1:18" ht="15.75" thickBot="1" x14ac:dyDescent="0.3">
      <c r="A138" s="318" t="s">
        <v>206</v>
      </c>
      <c r="B138" s="500" t="s">
        <v>320</v>
      </c>
      <c r="C138" s="306">
        <v>44266764</v>
      </c>
      <c r="D138" s="306"/>
      <c r="E138" s="306">
        <v>44266764</v>
      </c>
      <c r="F138" s="305">
        <f>G138-E138</f>
        <v>363258</v>
      </c>
      <c r="G138" s="306">
        <v>44630022</v>
      </c>
      <c r="H138" s="306"/>
      <c r="I138" s="306"/>
      <c r="J138" s="306"/>
      <c r="K138" s="306"/>
      <c r="L138" s="306"/>
      <c r="M138" s="306"/>
    </row>
    <row r="139" spans="1:18" ht="15.75" thickBot="1" x14ac:dyDescent="0.3">
      <c r="A139" s="296" t="s">
        <v>16</v>
      </c>
      <c r="B139" s="490" t="s">
        <v>321</v>
      </c>
      <c r="C139" s="347">
        <f>SUM(C140:C143)</f>
        <v>0</v>
      </c>
      <c r="D139" s="347"/>
      <c r="E139" s="347"/>
      <c r="F139" s="347"/>
      <c r="G139" s="347"/>
      <c r="H139" s="347">
        <f>SUM(H140:H143)</f>
        <v>0</v>
      </c>
      <c r="I139" s="347"/>
      <c r="J139" s="347"/>
      <c r="K139" s="347"/>
      <c r="L139" s="347"/>
      <c r="M139" s="347">
        <f>SUM(M140:M143)</f>
        <v>0</v>
      </c>
    </row>
    <row r="140" spans="1:18" x14ac:dyDescent="0.25">
      <c r="A140" s="303" t="s">
        <v>209</v>
      </c>
      <c r="B140" s="504" t="s">
        <v>322</v>
      </c>
      <c r="C140" s="306"/>
      <c r="D140" s="306"/>
      <c r="E140" s="306"/>
      <c r="F140" s="306"/>
      <c r="G140" s="306"/>
      <c r="H140" s="306"/>
      <c r="I140" s="306"/>
      <c r="J140" s="306"/>
      <c r="K140" s="306"/>
      <c r="L140" s="306"/>
      <c r="M140" s="306"/>
    </row>
    <row r="141" spans="1:18" x14ac:dyDescent="0.25">
      <c r="A141" s="303" t="s">
        <v>211</v>
      </c>
      <c r="B141" s="504" t="s">
        <v>323</v>
      </c>
      <c r="C141" s="306"/>
      <c r="D141" s="306"/>
      <c r="E141" s="306"/>
      <c r="F141" s="306"/>
      <c r="G141" s="306"/>
      <c r="H141" s="306"/>
      <c r="I141" s="306"/>
      <c r="J141" s="306"/>
      <c r="K141" s="306"/>
      <c r="L141" s="306"/>
      <c r="M141" s="306"/>
    </row>
    <row r="142" spans="1:18" x14ac:dyDescent="0.25">
      <c r="A142" s="303" t="s">
        <v>213</v>
      </c>
      <c r="B142" s="504" t="s">
        <v>324</v>
      </c>
      <c r="C142" s="306"/>
      <c r="D142" s="306"/>
      <c r="E142" s="306"/>
      <c r="F142" s="306"/>
      <c r="G142" s="306"/>
      <c r="H142" s="306"/>
      <c r="I142" s="306"/>
      <c r="J142" s="306"/>
      <c r="K142" s="306"/>
      <c r="L142" s="306"/>
      <c r="M142" s="306"/>
    </row>
    <row r="143" spans="1:18" ht="15.75" thickBot="1" x14ac:dyDescent="0.3">
      <c r="A143" s="303" t="s">
        <v>215</v>
      </c>
      <c r="B143" s="504" t="s">
        <v>325</v>
      </c>
      <c r="C143" s="306"/>
      <c r="D143" s="306"/>
      <c r="E143" s="306"/>
      <c r="F143" s="306"/>
      <c r="G143" s="306"/>
      <c r="H143" s="306"/>
      <c r="I143" s="306"/>
      <c r="J143" s="306"/>
      <c r="K143" s="306"/>
      <c r="L143" s="306"/>
      <c r="M143" s="306"/>
    </row>
    <row r="144" spans="1:18" ht="15.75" thickBot="1" x14ac:dyDescent="0.3">
      <c r="A144" s="296" t="s">
        <v>17</v>
      </c>
      <c r="B144" s="490" t="s">
        <v>326</v>
      </c>
      <c r="C144" s="348">
        <f>SUM(C125,C129,C134,C139)</f>
        <v>47265152</v>
      </c>
      <c r="D144" s="348"/>
      <c r="E144" s="348">
        <f>E125+E129+E134+E139</f>
        <v>47265152</v>
      </c>
      <c r="F144" s="302">
        <f>G144-E144</f>
        <v>363258</v>
      </c>
      <c r="G144" s="348">
        <f>G125+G129+G134+G139</f>
        <v>47628410</v>
      </c>
      <c r="H144" s="348">
        <f>SUM(H125,H129,H134,H139)</f>
        <v>0</v>
      </c>
      <c r="I144" s="348"/>
      <c r="J144" s="348"/>
      <c r="K144" s="348"/>
      <c r="L144" s="348"/>
      <c r="M144" s="348">
        <f>SUM(M125,M129,M134,M139)</f>
        <v>0</v>
      </c>
      <c r="N144" s="470"/>
      <c r="O144" s="471"/>
      <c r="P144" s="471"/>
      <c r="Q144" s="471"/>
      <c r="R144" s="471"/>
    </row>
    <row r="145" spans="1:13" ht="15.75" thickBot="1" x14ac:dyDescent="0.3">
      <c r="A145" s="323" t="s">
        <v>18</v>
      </c>
      <c r="B145" s="496" t="s">
        <v>380</v>
      </c>
      <c r="C145" s="348">
        <f>SUM(C124,C144)</f>
        <v>212102422</v>
      </c>
      <c r="D145" s="348">
        <f>E145-C145</f>
        <v>71707665</v>
      </c>
      <c r="E145" s="348">
        <f>E124+E144</f>
        <v>283810087</v>
      </c>
      <c r="F145" s="348">
        <f>G145-E145</f>
        <v>94869796</v>
      </c>
      <c r="G145" s="348">
        <f>G124+G144</f>
        <v>378679883</v>
      </c>
      <c r="H145" s="348">
        <f>SUM(H124,H144)</f>
        <v>9784015</v>
      </c>
      <c r="I145" s="348">
        <f>J145-H145</f>
        <v>122038</v>
      </c>
      <c r="J145" s="348">
        <f>J124+J144</f>
        <v>9906053</v>
      </c>
      <c r="K145" s="348">
        <f>L145-J145</f>
        <v>-2328165</v>
      </c>
      <c r="L145" s="348">
        <f>L124+L144</f>
        <v>7577888</v>
      </c>
      <c r="M145" s="348">
        <f>SUM(M124,M144)</f>
        <v>0</v>
      </c>
    </row>
    <row r="146" spans="1:13" ht="15.75" thickBot="1" x14ac:dyDescent="0.3">
      <c r="A146" s="325"/>
      <c r="B146" s="497"/>
      <c r="C146" s="349"/>
      <c r="D146" s="349"/>
      <c r="E146" s="349"/>
      <c r="F146" s="349"/>
      <c r="G146" s="349"/>
      <c r="H146" s="349"/>
      <c r="I146" s="349"/>
      <c r="J146" s="349"/>
      <c r="K146" s="349"/>
      <c r="L146" s="349"/>
      <c r="M146" s="349"/>
    </row>
    <row r="147" spans="1:13" ht="15.75" thickBot="1" x14ac:dyDescent="0.3">
      <c r="A147" s="533" t="s">
        <v>328</v>
      </c>
      <c r="B147" s="533"/>
      <c r="C147" s="350">
        <v>8</v>
      </c>
      <c r="D147" s="350"/>
      <c r="E147" s="350">
        <v>8</v>
      </c>
      <c r="F147" s="350"/>
      <c r="G147" s="350"/>
      <c r="H147" s="350">
        <v>2</v>
      </c>
      <c r="I147" s="350"/>
      <c r="J147" s="350">
        <v>2</v>
      </c>
      <c r="K147" s="350"/>
      <c r="L147" s="350"/>
      <c r="M147" s="350"/>
    </row>
    <row r="148" spans="1:13" ht="15.75" thickBot="1" x14ac:dyDescent="0.3">
      <c r="A148" s="533" t="s">
        <v>329</v>
      </c>
      <c r="B148" s="533"/>
      <c r="C148" s="350">
        <v>9</v>
      </c>
      <c r="D148" s="350"/>
      <c r="E148" s="350">
        <v>9</v>
      </c>
      <c r="F148" s="350"/>
      <c r="G148" s="350"/>
      <c r="H148" s="350"/>
      <c r="I148" s="350"/>
      <c r="J148" s="350"/>
      <c r="K148" s="350"/>
      <c r="L148" s="350"/>
      <c r="M148" s="350"/>
    </row>
    <row r="149" spans="1:13" x14ac:dyDescent="0.25">
      <c r="A149" s="351"/>
      <c r="B149" s="505"/>
      <c r="C149" s="353"/>
      <c r="D149" s="353"/>
      <c r="E149" s="353"/>
      <c r="F149" s="353"/>
      <c r="G149" s="353"/>
    </row>
    <row r="150" spans="1:13" x14ac:dyDescent="0.25">
      <c r="A150" s="527" t="s">
        <v>330</v>
      </c>
      <c r="B150" s="527"/>
      <c r="C150" s="527"/>
      <c r="D150" s="527"/>
      <c r="E150" s="527"/>
      <c r="F150" s="527"/>
      <c r="G150" s="527"/>
      <c r="H150" s="527"/>
      <c r="I150" s="527"/>
      <c r="J150" s="527"/>
      <c r="K150" s="527"/>
      <c r="L150" s="527"/>
      <c r="M150" s="527"/>
    </row>
    <row r="151" spans="1:13" ht="15.75" thickBot="1" x14ac:dyDescent="0.3">
      <c r="A151" s="528"/>
      <c r="B151" s="528"/>
      <c r="D151" s="292"/>
      <c r="E151" s="293"/>
      <c r="F151" s="294"/>
      <c r="G151" s="294"/>
      <c r="I151" s="292"/>
      <c r="J151" s="293"/>
      <c r="K151" s="293"/>
      <c r="L151" s="293"/>
      <c r="M151" s="295" t="s">
        <v>2</v>
      </c>
    </row>
    <row r="152" spans="1:13" ht="29.25" thickBot="1" x14ac:dyDescent="0.3">
      <c r="A152" s="296">
        <v>1</v>
      </c>
      <c r="B152" s="343" t="s">
        <v>331</v>
      </c>
      <c r="C152" s="354">
        <f>+C61-C124</f>
        <v>-7149944</v>
      </c>
      <c r="D152" s="354"/>
      <c r="E152" s="354">
        <f>+E61-E124</f>
        <v>-11441181</v>
      </c>
      <c r="F152" s="354"/>
      <c r="G152" s="354"/>
      <c r="H152" s="354">
        <f>+H61-H124</f>
        <v>-5734015</v>
      </c>
      <c r="I152" s="354"/>
      <c r="J152" s="354">
        <f>+J61-J124</f>
        <v>-5734015</v>
      </c>
      <c r="K152" s="354"/>
      <c r="L152" s="354">
        <f>+L61-L124</f>
        <v>-2672850</v>
      </c>
      <c r="M152" s="354">
        <f>+M61-M124</f>
        <v>0</v>
      </c>
    </row>
    <row r="153" spans="1:13" ht="29.25" thickBot="1" x14ac:dyDescent="0.3">
      <c r="A153" s="296" t="s">
        <v>25</v>
      </c>
      <c r="B153" s="343" t="s">
        <v>332</v>
      </c>
      <c r="C153" s="354">
        <f>+C84-C144</f>
        <v>12883959</v>
      </c>
      <c r="D153" s="354"/>
      <c r="E153" s="354">
        <f>+E84-E144</f>
        <v>17175196</v>
      </c>
      <c r="F153" s="354"/>
      <c r="G153" s="354"/>
      <c r="H153" s="354">
        <f>+H84-H144</f>
        <v>0</v>
      </c>
      <c r="I153" s="354"/>
      <c r="J153" s="354">
        <f>+J84-J144</f>
        <v>0</v>
      </c>
      <c r="K153" s="354"/>
      <c r="L153" s="354">
        <f>+L84-L144</f>
        <v>0</v>
      </c>
      <c r="M153" s="354">
        <f>+M84-M144</f>
        <v>0</v>
      </c>
    </row>
  </sheetData>
  <mergeCells count="8">
    <mergeCell ref="A150:M150"/>
    <mergeCell ref="A151:B151"/>
    <mergeCell ref="A1:B1"/>
    <mergeCell ref="A3:B3"/>
    <mergeCell ref="A87:C87"/>
    <mergeCell ref="A88:B88"/>
    <mergeCell ref="A147:B147"/>
    <mergeCell ref="A148:B148"/>
  </mergeCells>
  <printOptions horizontalCentered="1"/>
  <pageMargins left="0.11811023622047245" right="0.11811023622047245" top="0.74803149606299213" bottom="0.35433070866141736" header="0.31496062992125984" footer="0.31496062992125984"/>
  <pageSetup paperSize="9" scale="52" orientation="landscape" r:id="rId1"/>
  <headerFooter>
    <oddHeader>&amp;C&amp;"Times New Roman,Félkövér"Regöly Község Önkormányzata&amp;R&amp;"Times New Roman,Félkövér dőlt"8.  sz. melléklet</oddHeader>
  </headerFooter>
  <rowBreaks count="2" manualBreakCount="2">
    <brk id="55" max="12" man="1"/>
    <brk id="106" max="12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6</vt:i4>
      </vt:variant>
    </vt:vector>
  </HeadingPairs>
  <TitlesOfParts>
    <vt:vector size="14" baseType="lpstr">
      <vt:lpstr>1.sz.mell. Működési mérleg</vt:lpstr>
      <vt:lpstr>2.sz.mell Felhalm. mérleg</vt:lpstr>
      <vt:lpstr>3.sz.mell. Összevont mérleg</vt:lpstr>
      <vt:lpstr>4.sz.mell. Köt., Önk., Államig.</vt:lpstr>
      <vt:lpstr>5.sz.mell. KÖH bev. kiad. előir</vt:lpstr>
      <vt:lpstr>6.sz.mell. KÖH köt.,önk.,állig.</vt:lpstr>
      <vt:lpstr>7.sz.mell. Önk. összevont</vt:lpstr>
      <vt:lpstr>8.sz.mell. Önk.Köt.,önk.,állig.</vt:lpstr>
      <vt:lpstr>'1.sz.mell. Működési mérleg'!Nyomtatási_terület</vt:lpstr>
      <vt:lpstr>'3.sz.mell. Összevont mérleg'!Nyomtatási_terület</vt:lpstr>
      <vt:lpstr>'5.sz.mell. KÖH bev. kiad. előir'!Nyomtatási_terület</vt:lpstr>
      <vt:lpstr>'6.sz.mell. KÖH köt.,önk.,állig.'!Nyomtatási_terület</vt:lpstr>
      <vt:lpstr>'7.sz.mell. Önk. összevont'!Nyomtatási_terület</vt:lpstr>
      <vt:lpstr>'8.sz.mell. Önk.Köt.,önk.,állig.'!Nyomtatási_terület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ASP_2</dc:creator>
  <cp:lastModifiedBy>ASP_2</cp:lastModifiedBy>
  <cp:lastPrinted>2019-05-29T14:23:52Z</cp:lastPrinted>
  <dcterms:created xsi:type="dcterms:W3CDTF">2019-05-29T13:45:34Z</dcterms:created>
  <dcterms:modified xsi:type="dcterms:W3CDTF">2019-05-29T14:24:53Z</dcterms:modified>
</cp:coreProperties>
</file>