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240" windowWidth="15480" windowHeight="8895"/>
  </bookViews>
  <sheets>
    <sheet name="1_sz_ melléklet" sheetId="1" r:id="rId1"/>
    <sheet name="2_sz_ melléklet" sheetId="2" r:id="rId2"/>
    <sheet name="3_sz_melléklet" sheetId="3" r:id="rId3"/>
    <sheet name="4_sz_ melléklet" sheetId="4" r:id="rId4"/>
    <sheet name="5_sz_melléklet" sheetId="5" r:id="rId5"/>
    <sheet name="6 7_sz_melléklet" sheetId="6" r:id="rId6"/>
    <sheet name=" 8 10 sz. melléklet" sheetId="37" r:id="rId7"/>
    <sheet name="11 12 sz_melléklet" sheetId="7" r:id="rId8"/>
    <sheet name="13_sz_ melléklet" sheetId="8" r:id="rId9"/>
    <sheet name="14 16_sz_ melléklet" sheetId="9" r:id="rId10"/>
    <sheet name="17 18 sz_melléklet" sheetId="10" r:id="rId11"/>
    <sheet name="19 21_sz_ melléklet" sheetId="11" r:id="rId12"/>
    <sheet name="22 24  sz. melléklet" sheetId="39" r:id="rId13"/>
    <sheet name="25 26 sz. melléklet" sheetId="40" r:id="rId14"/>
    <sheet name=" 27 28 sz. melléklet" sheetId="12" r:id="rId15"/>
    <sheet name="29 sz. mell" sheetId="41" r:id="rId16"/>
    <sheet name="30_ sz_ melléklet" sheetId="13" r:id="rId17"/>
    <sheet name="31_sz_ melléklet" sheetId="14" r:id="rId18"/>
    <sheet name="32_sz_ melléklet" sheetId="16" r:id="rId19"/>
    <sheet name="33_sz_ melléklet" sheetId="17" r:id="rId20"/>
    <sheet name="34 sz melléklet" sheetId="18" r:id="rId21"/>
    <sheet name="_35 36sz_ melléklet" sheetId="19" r:id="rId22"/>
    <sheet name="37 sz melléklet" sheetId="20" r:id="rId23"/>
    <sheet name="38_sz_ melléklet" sheetId="21" r:id="rId24"/>
    <sheet name="39. sz melléklet" sheetId="22" r:id="rId25"/>
    <sheet name="40_ sz_ melléklet" sheetId="23" r:id="rId26"/>
    <sheet name="41_sz_ melléklet" sheetId="24" r:id="rId27"/>
    <sheet name="42_sz_ melléklet" sheetId="25" r:id="rId28"/>
    <sheet name="  43 44. sz_ melléklet" sheetId="26" r:id="rId29"/>
    <sheet name="45 sz melléklet" sheetId="27" r:id="rId30"/>
    <sheet name="  46 47_sz_ melléklet" sheetId="28" r:id="rId31"/>
    <sheet name="48 sz mellélet" sheetId="29" r:id="rId32"/>
    <sheet name="49  50_sz_ melléklet" sheetId="30" r:id="rId33"/>
    <sheet name="51_ sz_ melléklet" sheetId="31" r:id="rId34"/>
    <sheet name="52 mell." sheetId="42" r:id="rId35"/>
    <sheet name="53.mell." sheetId="43" r:id="rId36"/>
    <sheet name="54. mell" sheetId="44" r:id="rId37"/>
    <sheet name="55.mell" sheetId="45" r:id="rId38"/>
    <sheet name="56. sz. mell." sheetId="46" r:id="rId39"/>
    <sheet name="57. sz. mell." sheetId="47" r:id="rId40"/>
    <sheet name="58. sz. mell" sheetId="48" r:id="rId41"/>
    <sheet name="Munka1" sheetId="55" r:id="rId42"/>
  </sheets>
  <definedNames>
    <definedName name="_xlnm.Print_Area" localSheetId="17">'31_sz_ melléklet'!$A$1:$E$3</definedName>
    <definedName name="_xlnm.Print_Area" localSheetId="29">'45 sz melléklet'!$A$1:$C$35</definedName>
    <definedName name="_xlnm.Print_Area" localSheetId="39">'57. sz. mell.'!$A$1:$C$20</definedName>
  </definedNames>
  <calcPr calcId="144525"/>
</workbook>
</file>

<file path=xl/calcChain.xml><?xml version="1.0" encoding="utf-8"?>
<calcChain xmlns="http://schemas.openxmlformats.org/spreadsheetml/2006/main">
  <c r="C19" i="48" l="1"/>
  <c r="E19" i="48"/>
  <c r="D66" i="20"/>
  <c r="K9" i="20"/>
  <c r="C664" i="4"/>
  <c r="I60" i="46"/>
  <c r="H60" i="46"/>
  <c r="G60" i="46"/>
  <c r="E60" i="46"/>
  <c r="D60" i="46"/>
  <c r="C60" i="46"/>
  <c r="I49" i="46"/>
  <c r="I62" i="46"/>
  <c r="H49" i="46"/>
  <c r="H62" i="46"/>
  <c r="G49" i="46"/>
  <c r="G62" i="46"/>
  <c r="E49" i="46"/>
  <c r="E62" i="46"/>
  <c r="D49" i="46"/>
  <c r="D62" i="46"/>
  <c r="C49" i="46"/>
  <c r="C62" i="46"/>
  <c r="I28" i="46"/>
  <c r="H28" i="46"/>
  <c r="G28" i="46"/>
  <c r="E28" i="46"/>
  <c r="D28" i="46"/>
  <c r="C28" i="46"/>
  <c r="G17" i="46"/>
  <c r="G30" i="46" s="1"/>
  <c r="C17" i="46"/>
  <c r="C30" i="46" s="1"/>
  <c r="I15" i="46"/>
  <c r="H15" i="46"/>
  <c r="I13" i="46"/>
  <c r="H13" i="46"/>
  <c r="I12" i="46"/>
  <c r="H12" i="46"/>
  <c r="E12" i="46"/>
  <c r="D12" i="46"/>
  <c r="I11" i="46"/>
  <c r="H11" i="46"/>
  <c r="E11" i="46"/>
  <c r="D11" i="46"/>
  <c r="I10" i="46"/>
  <c r="I17" i="46" s="1"/>
  <c r="I30" i="46" s="1"/>
  <c r="H10" i="46"/>
  <c r="H17" i="46"/>
  <c r="H30" i="46" s="1"/>
  <c r="E10" i="46"/>
  <c r="E17" i="46" s="1"/>
  <c r="E30" i="46" s="1"/>
  <c r="D10" i="46"/>
  <c r="D17" i="46"/>
  <c r="D30" i="46" s="1"/>
  <c r="D45" i="39"/>
  <c r="E45" i="39"/>
  <c r="C45" i="39"/>
  <c r="D15" i="8"/>
  <c r="E15" i="8"/>
  <c r="C15" i="8"/>
  <c r="D34" i="8"/>
  <c r="E34" i="8"/>
  <c r="C34" i="8"/>
  <c r="C39" i="8"/>
  <c r="C27" i="8"/>
  <c r="E27" i="10"/>
  <c r="E31" i="10"/>
  <c r="E8" i="10"/>
  <c r="E18" i="10"/>
  <c r="E6" i="10"/>
  <c r="D14" i="10"/>
  <c r="D6" i="10"/>
  <c r="D18" i="10"/>
  <c r="D27" i="10"/>
  <c r="D31" i="10"/>
  <c r="C31" i="10"/>
  <c r="C27" i="10"/>
  <c r="C18" i="10"/>
  <c r="C14" i="10"/>
  <c r="C6" i="10" s="1"/>
  <c r="C40" i="10" s="1"/>
  <c r="C17" i="45" s="1"/>
  <c r="D37" i="9"/>
  <c r="E37" i="9"/>
  <c r="F37" i="9" s="1"/>
  <c r="C37" i="9"/>
  <c r="D45" i="9"/>
  <c r="C45" i="9"/>
  <c r="D26" i="7"/>
  <c r="E26" i="7"/>
  <c r="E27" i="37"/>
  <c r="C27" i="37"/>
  <c r="D27" i="37"/>
  <c r="D17" i="2"/>
  <c r="D22" i="2"/>
  <c r="C17" i="2"/>
  <c r="D695" i="4"/>
  <c r="E695" i="4"/>
  <c r="D696" i="4"/>
  <c r="E696" i="4"/>
  <c r="D697" i="4"/>
  <c r="E697" i="4"/>
  <c r="D698" i="4"/>
  <c r="E698" i="4"/>
  <c r="E699" i="4"/>
  <c r="E817" i="4" s="1"/>
  <c r="D700" i="4"/>
  <c r="E700" i="4"/>
  <c r="D701" i="4"/>
  <c r="E702" i="4"/>
  <c r="C696" i="4"/>
  <c r="C697" i="4"/>
  <c r="C698" i="4"/>
  <c r="C699" i="4"/>
  <c r="C700" i="4"/>
  <c r="C701" i="4"/>
  <c r="C702" i="4"/>
  <c r="C695" i="4"/>
  <c r="E682" i="4"/>
  <c r="E800" i="4" s="1"/>
  <c r="E30" i="2" s="1"/>
  <c r="E683" i="4"/>
  <c r="E684" i="4"/>
  <c r="E802" i="4"/>
  <c r="E32" i="2" s="1"/>
  <c r="D682" i="4"/>
  <c r="D683" i="4"/>
  <c r="D684" i="4"/>
  <c r="C682" i="4"/>
  <c r="C800" i="4" s="1"/>
  <c r="C30" i="2" s="1"/>
  <c r="C683" i="4"/>
  <c r="C684" i="4"/>
  <c r="C679" i="4"/>
  <c r="D662" i="4"/>
  <c r="E663" i="4"/>
  <c r="E664" i="4"/>
  <c r="E665" i="4"/>
  <c r="E666" i="4"/>
  <c r="E669" i="4"/>
  <c r="E670" i="4"/>
  <c r="E672" i="4"/>
  <c r="E673" i="4"/>
  <c r="E674" i="4"/>
  <c r="E675" i="4"/>
  <c r="E662" i="4"/>
  <c r="D663" i="4"/>
  <c r="D664" i="4"/>
  <c r="D665" i="4"/>
  <c r="D666" i="4"/>
  <c r="D669" i="4"/>
  <c r="D670" i="4"/>
  <c r="D672" i="4"/>
  <c r="D673" i="4"/>
  <c r="D674" i="4"/>
  <c r="D675" i="4"/>
  <c r="C663" i="4"/>
  <c r="C665" i="4"/>
  <c r="C666" i="4"/>
  <c r="C669" i="4"/>
  <c r="C670" i="4"/>
  <c r="C672" i="4"/>
  <c r="C673" i="4"/>
  <c r="C674" i="4"/>
  <c r="C675" i="4"/>
  <c r="C662" i="4"/>
  <c r="F9" i="6"/>
  <c r="F190" i="4"/>
  <c r="F191" i="4"/>
  <c r="F604" i="4"/>
  <c r="E62" i="30"/>
  <c r="E63" i="30"/>
  <c r="E64" i="30" s="1"/>
  <c r="E61" i="30"/>
  <c r="D64" i="30"/>
  <c r="C64" i="30"/>
  <c r="E70" i="20"/>
  <c r="F26" i="20"/>
  <c r="F26" i="37"/>
  <c r="F18" i="37"/>
  <c r="K23" i="20"/>
  <c r="F24" i="20"/>
  <c r="F9" i="10"/>
  <c r="F10" i="10"/>
  <c r="F11" i="10"/>
  <c r="F12" i="10"/>
  <c r="F13" i="10"/>
  <c r="F14" i="10"/>
  <c r="F15" i="10"/>
  <c r="F16" i="10"/>
  <c r="F17" i="10"/>
  <c r="F18" i="10"/>
  <c r="F21" i="10"/>
  <c r="F22" i="10"/>
  <c r="F23" i="10"/>
  <c r="F24" i="10"/>
  <c r="F25" i="10"/>
  <c r="F27" i="10"/>
  <c r="F28" i="10"/>
  <c r="F30" i="10"/>
  <c r="F31" i="10"/>
  <c r="F32" i="10"/>
  <c r="F33" i="10"/>
  <c r="F35" i="10"/>
  <c r="F36" i="10"/>
  <c r="F38" i="10"/>
  <c r="F7" i="10"/>
  <c r="D373" i="4"/>
  <c r="D417" i="43" s="1"/>
  <c r="E35" i="7"/>
  <c r="E37" i="7" s="1"/>
  <c r="E27" i="30"/>
  <c r="F53" i="13"/>
  <c r="E17" i="11"/>
  <c r="F32" i="11"/>
  <c r="F33" i="11"/>
  <c r="F34" i="11"/>
  <c r="F23" i="20"/>
  <c r="F27" i="18"/>
  <c r="F34" i="7"/>
  <c r="E213" i="4"/>
  <c r="E236" i="43" s="1"/>
  <c r="D213" i="4"/>
  <c r="D236" i="43" s="1"/>
  <c r="F199" i="4"/>
  <c r="F108" i="4"/>
  <c r="F33" i="6"/>
  <c r="F35" i="37"/>
  <c r="F560" i="4"/>
  <c r="F18" i="17"/>
  <c r="F19" i="17"/>
  <c r="F20" i="17"/>
  <c r="F21" i="17"/>
  <c r="F22" i="17"/>
  <c r="F23" i="17"/>
  <c r="F24" i="17"/>
  <c r="F25" i="17"/>
  <c r="F26" i="17"/>
  <c r="F27" i="17"/>
  <c r="F28" i="17"/>
  <c r="F29" i="17"/>
  <c r="F30" i="17"/>
  <c r="F31" i="17"/>
  <c r="F32" i="17"/>
  <c r="F33" i="17"/>
  <c r="F34" i="17"/>
  <c r="F36" i="17"/>
  <c r="F37" i="17"/>
  <c r="F38" i="17"/>
  <c r="F13" i="16"/>
  <c r="F14" i="16"/>
  <c r="F15" i="16"/>
  <c r="F21" i="12"/>
  <c r="F22" i="12"/>
  <c r="F20" i="12"/>
  <c r="F69" i="11"/>
  <c r="E68" i="11"/>
  <c r="D68" i="11"/>
  <c r="C68" i="11"/>
  <c r="C67" i="11" s="1"/>
  <c r="F59" i="11"/>
  <c r="F58" i="11"/>
  <c r="F57" i="11"/>
  <c r="F56" i="11"/>
  <c r="E54" i="11"/>
  <c r="D54" i="11"/>
  <c r="C54" i="11"/>
  <c r="F53" i="11"/>
  <c r="F52" i="11"/>
  <c r="F51" i="11"/>
  <c r="F50" i="11"/>
  <c r="E49" i="11"/>
  <c r="D49" i="11"/>
  <c r="D48" i="11"/>
  <c r="C49" i="11"/>
  <c r="C48" i="11"/>
  <c r="F23" i="44"/>
  <c r="F29" i="19"/>
  <c r="E65" i="45"/>
  <c r="C65" i="45"/>
  <c r="D39" i="45"/>
  <c r="E39" i="45"/>
  <c r="C39" i="45"/>
  <c r="H39" i="45"/>
  <c r="H35" i="45"/>
  <c r="I39" i="45"/>
  <c r="I35" i="45"/>
  <c r="G39" i="45"/>
  <c r="G35" i="45"/>
  <c r="D615" i="43"/>
  <c r="E615" i="43"/>
  <c r="C615" i="43"/>
  <c r="D548" i="43"/>
  <c r="E548" i="43"/>
  <c r="C548" i="43"/>
  <c r="E480" i="43"/>
  <c r="E481" i="43"/>
  <c r="D480" i="43"/>
  <c r="D481" i="43"/>
  <c r="F481" i="43" s="1"/>
  <c r="C480" i="43"/>
  <c r="C481" i="43"/>
  <c r="D479" i="43"/>
  <c r="E479" i="43"/>
  <c r="C479" i="43"/>
  <c r="D415" i="43"/>
  <c r="E415" i="43"/>
  <c r="D414" i="43"/>
  <c r="E414" i="43"/>
  <c r="D413" i="43"/>
  <c r="E413" i="43"/>
  <c r="F413" i="43"/>
  <c r="D412" i="43"/>
  <c r="E412" i="43"/>
  <c r="F412" i="43" s="1"/>
  <c r="D411" i="43"/>
  <c r="E411" i="43"/>
  <c r="F411" i="43" s="1"/>
  <c r="C412" i="43"/>
  <c r="C413" i="43"/>
  <c r="C414" i="43"/>
  <c r="C415" i="43"/>
  <c r="C411" i="43"/>
  <c r="E234" i="43"/>
  <c r="E235" i="43"/>
  <c r="E237" i="43"/>
  <c r="E238" i="43"/>
  <c r="D234" i="43"/>
  <c r="D235" i="43"/>
  <c r="D237" i="43"/>
  <c r="D238" i="43"/>
  <c r="C234" i="43"/>
  <c r="C235" i="43"/>
  <c r="C237" i="43"/>
  <c r="C238" i="43"/>
  <c r="D233" i="43"/>
  <c r="D232" i="43" s="1"/>
  <c r="E233" i="43"/>
  <c r="C233" i="43"/>
  <c r="D217" i="43"/>
  <c r="E217" i="43"/>
  <c r="D216" i="43"/>
  <c r="D239" i="43" s="1"/>
  <c r="E216" i="43"/>
  <c r="E239" i="43" s="1"/>
  <c r="D215" i="43"/>
  <c r="D214" i="43"/>
  <c r="E214" i="43"/>
  <c r="C214" i="43"/>
  <c r="C215" i="43"/>
  <c r="C216" i="43"/>
  <c r="C239" i="43" s="1"/>
  <c r="C217" i="43"/>
  <c r="D213" i="43"/>
  <c r="E213" i="43"/>
  <c r="H154" i="43"/>
  <c r="H150" i="43" s="1"/>
  <c r="H159" i="43" s="1"/>
  <c r="H173" i="43" s="1"/>
  <c r="H196" i="43" s="1"/>
  <c r="I154" i="43"/>
  <c r="I150" i="43" s="1"/>
  <c r="G154" i="43"/>
  <c r="G150" i="43" s="1"/>
  <c r="G159" i="43" s="1"/>
  <c r="G173" i="43" s="1"/>
  <c r="G196" i="43" s="1"/>
  <c r="D154" i="43"/>
  <c r="E154" i="43"/>
  <c r="E150" i="43" s="1"/>
  <c r="C154" i="43"/>
  <c r="C150" i="43"/>
  <c r="C159" i="43" s="1"/>
  <c r="D124" i="43"/>
  <c r="E124" i="43"/>
  <c r="C124" i="43"/>
  <c r="E127" i="43"/>
  <c r="D127" i="43"/>
  <c r="C127" i="43"/>
  <c r="D126" i="43"/>
  <c r="C126" i="43"/>
  <c r="F12" i="43"/>
  <c r="F13" i="43"/>
  <c r="F11" i="43"/>
  <c r="D17" i="43"/>
  <c r="D16" i="43" s="1"/>
  <c r="D25" i="43" s="1"/>
  <c r="F25" i="43" s="1"/>
  <c r="E17" i="43"/>
  <c r="E16" i="43" s="1"/>
  <c r="E25" i="43" s="1"/>
  <c r="C17" i="43"/>
  <c r="C16" i="43" s="1"/>
  <c r="C25" i="43" s="1"/>
  <c r="J28" i="21"/>
  <c r="I28" i="21"/>
  <c r="H28" i="21"/>
  <c r="K14" i="21"/>
  <c r="I20" i="21"/>
  <c r="J20" i="21"/>
  <c r="H20" i="21"/>
  <c r="E20" i="21"/>
  <c r="D65" i="20"/>
  <c r="E65" i="20"/>
  <c r="C68" i="20"/>
  <c r="F57" i="20"/>
  <c r="C29" i="45"/>
  <c r="E70" i="9"/>
  <c r="F68" i="9"/>
  <c r="F40" i="39"/>
  <c r="F39" i="39"/>
  <c r="E373" i="4"/>
  <c r="C373" i="4"/>
  <c r="J64" i="44"/>
  <c r="H67" i="44"/>
  <c r="I67" i="44"/>
  <c r="F64" i="44"/>
  <c r="G67" i="44"/>
  <c r="J23" i="44"/>
  <c r="J10" i="44"/>
  <c r="H16" i="44"/>
  <c r="H9" i="44" s="1"/>
  <c r="I16" i="44"/>
  <c r="G16" i="44"/>
  <c r="G9" i="44"/>
  <c r="G55" i="44" s="1"/>
  <c r="G68" i="44" s="1"/>
  <c r="J11" i="42"/>
  <c r="J12" i="42"/>
  <c r="J10" i="42"/>
  <c r="H24" i="42"/>
  <c r="I24" i="42"/>
  <c r="J24" i="42"/>
  <c r="G24" i="42"/>
  <c r="F11" i="42"/>
  <c r="F12" i="42"/>
  <c r="F10" i="42"/>
  <c r="F11" i="19"/>
  <c r="F12" i="19"/>
  <c r="F13" i="19"/>
  <c r="F14" i="19"/>
  <c r="F15" i="19"/>
  <c r="F10" i="19"/>
  <c r="F9" i="19"/>
  <c r="D37" i="12"/>
  <c r="E37" i="12"/>
  <c r="C37" i="12"/>
  <c r="F16" i="16"/>
  <c r="F12" i="16"/>
  <c r="E625" i="4"/>
  <c r="E685" i="4"/>
  <c r="F56" i="13"/>
  <c r="F16" i="13"/>
  <c r="F13" i="13"/>
  <c r="F10" i="13"/>
  <c r="F14" i="17"/>
  <c r="F15" i="17"/>
  <c r="F17" i="17"/>
  <c r="F8" i="17"/>
  <c r="F11" i="3"/>
  <c r="F12" i="3"/>
  <c r="F10" i="3"/>
  <c r="F10" i="7"/>
  <c r="E11" i="6"/>
  <c r="E196" i="4"/>
  <c r="F22" i="41"/>
  <c r="F23" i="41"/>
  <c r="F65" i="9"/>
  <c r="F67" i="9"/>
  <c r="F64" i="9"/>
  <c r="D34" i="9"/>
  <c r="D33" i="9" s="1"/>
  <c r="D11" i="45" s="1"/>
  <c r="D10" i="45" s="1"/>
  <c r="E33" i="9"/>
  <c r="F42" i="9"/>
  <c r="F43" i="9"/>
  <c r="F44" i="9"/>
  <c r="F46" i="9"/>
  <c r="F35" i="12"/>
  <c r="D36" i="11"/>
  <c r="F12" i="40"/>
  <c r="F13" i="40"/>
  <c r="F14" i="40"/>
  <c r="F15" i="40"/>
  <c r="F10" i="12"/>
  <c r="F13" i="12"/>
  <c r="F14" i="12"/>
  <c r="F15" i="12"/>
  <c r="F16" i="12"/>
  <c r="F19" i="12"/>
  <c r="F12" i="12"/>
  <c r="E136" i="4"/>
  <c r="D28" i="21"/>
  <c r="E28" i="21"/>
  <c r="F14" i="21"/>
  <c r="F49" i="37"/>
  <c r="F50" i="37"/>
  <c r="F51" i="37"/>
  <c r="F48" i="37"/>
  <c r="D781" i="4"/>
  <c r="D11" i="2" s="1"/>
  <c r="F29" i="6"/>
  <c r="F30" i="6"/>
  <c r="F31" i="6"/>
  <c r="F32" i="6"/>
  <c r="F34" i="6"/>
  <c r="F35" i="6"/>
  <c r="F36" i="6"/>
  <c r="F37" i="6"/>
  <c r="F38" i="6"/>
  <c r="F39" i="6"/>
  <c r="F40" i="6"/>
  <c r="F41" i="6"/>
  <c r="F42" i="6"/>
  <c r="F16" i="37"/>
  <c r="F17" i="37"/>
  <c r="F19" i="37"/>
  <c r="F20" i="37"/>
  <c r="F21" i="37"/>
  <c r="F22" i="37"/>
  <c r="F23" i="37"/>
  <c r="F24" i="37"/>
  <c r="F25" i="37"/>
  <c r="F15" i="37"/>
  <c r="F9" i="37"/>
  <c r="F11" i="37"/>
  <c r="F12" i="37"/>
  <c r="F13" i="37"/>
  <c r="F14" i="37"/>
  <c r="F6" i="37"/>
  <c r="F31" i="11"/>
  <c r="F30" i="11"/>
  <c r="E110" i="4"/>
  <c r="E701" i="4" s="1"/>
  <c r="D747" i="4"/>
  <c r="E747" i="4"/>
  <c r="E740" i="4" s="1"/>
  <c r="E750" i="4" s="1"/>
  <c r="C747" i="4"/>
  <c r="C11" i="44"/>
  <c r="D11" i="44"/>
  <c r="E11" i="44"/>
  <c r="C17" i="44"/>
  <c r="C16" i="44"/>
  <c r="C9" i="44" s="1"/>
  <c r="D17" i="44"/>
  <c r="D16" i="44" s="1"/>
  <c r="E17" i="44"/>
  <c r="E16" i="44" s="1"/>
  <c r="C25" i="44"/>
  <c r="D25" i="44"/>
  <c r="E25" i="44"/>
  <c r="C30" i="44"/>
  <c r="D30" i="44"/>
  <c r="E30" i="44"/>
  <c r="C36" i="44"/>
  <c r="D36" i="44"/>
  <c r="E36" i="44"/>
  <c r="C52" i="44"/>
  <c r="D52" i="44"/>
  <c r="E52" i="44"/>
  <c r="C67" i="44"/>
  <c r="D67" i="44"/>
  <c r="E67" i="44"/>
  <c r="F67" i="44" s="1"/>
  <c r="C30" i="43"/>
  <c r="D30" i="43"/>
  <c r="E30" i="43"/>
  <c r="E38" i="43" s="1"/>
  <c r="E39" i="43" s="1"/>
  <c r="E62" i="43" s="1"/>
  <c r="C83" i="43"/>
  <c r="C92" i="43" s="1"/>
  <c r="D83" i="43"/>
  <c r="D92" i="43" s="1"/>
  <c r="E83" i="43"/>
  <c r="E92" i="43" s="1"/>
  <c r="C97" i="43"/>
  <c r="C105" i="43" s="1"/>
  <c r="D97" i="43"/>
  <c r="D105" i="43" s="1"/>
  <c r="E97" i="43"/>
  <c r="E105" i="43"/>
  <c r="C164" i="43"/>
  <c r="C172" i="43" s="1"/>
  <c r="D164" i="43"/>
  <c r="D172" i="43" s="1"/>
  <c r="E164" i="43"/>
  <c r="E172" i="43" s="1"/>
  <c r="C286" i="43"/>
  <c r="D286" i="43"/>
  <c r="D295" i="43"/>
  <c r="E286" i="43"/>
  <c r="C295" i="43"/>
  <c r="E295" i="43"/>
  <c r="C300" i="43"/>
  <c r="D300" i="43"/>
  <c r="D308" i="43"/>
  <c r="E300" i="43"/>
  <c r="C308" i="43"/>
  <c r="E308" i="43"/>
  <c r="C332" i="43"/>
  <c r="D332" i="43"/>
  <c r="E332" i="43"/>
  <c r="C365" i="43"/>
  <c r="C373" i="43" s="1"/>
  <c r="D365" i="43"/>
  <c r="D373" i="43" s="1"/>
  <c r="E365" i="43"/>
  <c r="E373" i="43" s="1"/>
  <c r="C430" i="43"/>
  <c r="D430" i="43"/>
  <c r="E430" i="43"/>
  <c r="C484" i="43"/>
  <c r="D484" i="43"/>
  <c r="E484" i="43"/>
  <c r="C498" i="43"/>
  <c r="C506" i="43" s="1"/>
  <c r="D498" i="43"/>
  <c r="E498" i="43"/>
  <c r="E506" i="43" s="1"/>
  <c r="D506" i="43"/>
  <c r="C551" i="43"/>
  <c r="D551" i="43"/>
  <c r="E551" i="43"/>
  <c r="E560" i="43" s="1"/>
  <c r="C565" i="43"/>
  <c r="C573" i="43" s="1"/>
  <c r="D565" i="43"/>
  <c r="D573" i="43" s="1"/>
  <c r="E565" i="43"/>
  <c r="E573" i="43" s="1"/>
  <c r="C632" i="43"/>
  <c r="D632" i="43"/>
  <c r="E632" i="43"/>
  <c r="C683" i="43"/>
  <c r="C692" i="43" s="1"/>
  <c r="D683" i="43"/>
  <c r="D692" i="43" s="1"/>
  <c r="E683" i="43"/>
  <c r="E692" i="43" s="1"/>
  <c r="C15" i="42"/>
  <c r="C24" i="42" s="1"/>
  <c r="D15" i="42"/>
  <c r="D24" i="42" s="1"/>
  <c r="E15" i="42"/>
  <c r="E24" i="42" s="1"/>
  <c r="F24" i="42" s="1"/>
  <c r="C29" i="42"/>
  <c r="C37" i="42"/>
  <c r="D29" i="42"/>
  <c r="D37" i="42"/>
  <c r="E29" i="42"/>
  <c r="E37" i="42"/>
  <c r="C13" i="31"/>
  <c r="D13" i="31"/>
  <c r="E13" i="31"/>
  <c r="F13" i="31"/>
  <c r="G13" i="31"/>
  <c r="H13" i="31"/>
  <c r="I13" i="31"/>
  <c r="J13" i="31"/>
  <c r="K13" i="31"/>
  <c r="L13" i="31"/>
  <c r="M13" i="31"/>
  <c r="N13" i="31"/>
  <c r="F16" i="30"/>
  <c r="F18" i="30"/>
  <c r="F19" i="30"/>
  <c r="F20" i="30"/>
  <c r="F21" i="30"/>
  <c r="C27" i="30"/>
  <c r="D27" i="30"/>
  <c r="D13" i="29"/>
  <c r="E13" i="29" s="1"/>
  <c r="F18" i="29"/>
  <c r="G18" i="29"/>
  <c r="H18" i="29"/>
  <c r="I18" i="29"/>
  <c r="J18" i="29"/>
  <c r="K18" i="29"/>
  <c r="L18" i="29"/>
  <c r="M18" i="29"/>
  <c r="N18" i="29"/>
  <c r="H10" i="28"/>
  <c r="H11" i="28"/>
  <c r="H12" i="28"/>
  <c r="H13" i="28"/>
  <c r="H14" i="28"/>
  <c r="H18" i="28" s="1"/>
  <c r="H15" i="28"/>
  <c r="H16" i="28"/>
  <c r="H17" i="28"/>
  <c r="D18" i="28"/>
  <c r="E18" i="28"/>
  <c r="F18" i="28"/>
  <c r="G18" i="28"/>
  <c r="G31" i="28"/>
  <c r="G32" i="28"/>
  <c r="G33" i="28"/>
  <c r="G34" i="28"/>
  <c r="G35" i="28"/>
  <c r="G36" i="28"/>
  <c r="G37" i="28"/>
  <c r="D38" i="28"/>
  <c r="E38" i="28"/>
  <c r="F38" i="28"/>
  <c r="C26" i="27"/>
  <c r="C20" i="26"/>
  <c r="L9" i="25"/>
  <c r="L10" i="25"/>
  <c r="L12" i="25"/>
  <c r="L13" i="25"/>
  <c r="C13" i="23"/>
  <c r="C20" i="23"/>
  <c r="L14" i="25"/>
  <c r="L15" i="25"/>
  <c r="L16" i="25"/>
  <c r="L17" i="25"/>
  <c r="L18" i="25"/>
  <c r="L19" i="25"/>
  <c r="L20" i="25"/>
  <c r="L21" i="25"/>
  <c r="L22" i="25"/>
  <c r="L23" i="25"/>
  <c r="L24" i="25"/>
  <c r="L25" i="25"/>
  <c r="L26" i="25"/>
  <c r="L27" i="25"/>
  <c r="L28" i="25"/>
  <c r="L29" i="25"/>
  <c r="L30" i="25"/>
  <c r="L31" i="25"/>
  <c r="C25" i="24"/>
  <c r="D25" i="24"/>
  <c r="E25" i="24"/>
  <c r="F25" i="24"/>
  <c r="G25" i="24"/>
  <c r="H25" i="24"/>
  <c r="I25" i="24"/>
  <c r="J25" i="24"/>
  <c r="K25" i="24"/>
  <c r="M7" i="23"/>
  <c r="M8" i="23"/>
  <c r="B9" i="23"/>
  <c r="C9" i="23" s="1"/>
  <c r="D9" i="23" s="1"/>
  <c r="E9" i="23" s="1"/>
  <c r="M10" i="23"/>
  <c r="M19" i="23"/>
  <c r="B20" i="23"/>
  <c r="M20" i="23" s="1"/>
  <c r="D20" i="23"/>
  <c r="E20" i="23"/>
  <c r="F20" i="23"/>
  <c r="G20" i="23"/>
  <c r="H20" i="23"/>
  <c r="I20" i="23"/>
  <c r="J20" i="23"/>
  <c r="K20" i="23"/>
  <c r="L20" i="23"/>
  <c r="C20" i="21"/>
  <c r="D20" i="21"/>
  <c r="F20" i="21"/>
  <c r="C28" i="21"/>
  <c r="C16" i="19"/>
  <c r="D16" i="19"/>
  <c r="E16" i="19"/>
  <c r="F16" i="19" s="1"/>
  <c r="C35" i="19"/>
  <c r="D35" i="19"/>
  <c r="E35" i="19"/>
  <c r="F11" i="18"/>
  <c r="F12" i="18"/>
  <c r="F13" i="18"/>
  <c r="F14" i="18"/>
  <c r="F15" i="18"/>
  <c r="F17" i="18"/>
  <c r="C18" i="18"/>
  <c r="D18" i="18"/>
  <c r="E18" i="18"/>
  <c r="F18" i="18"/>
  <c r="F22" i="18"/>
  <c r="F23" i="18"/>
  <c r="F24" i="18"/>
  <c r="C32" i="18"/>
  <c r="H52" i="20"/>
  <c r="D32" i="18"/>
  <c r="D34" i="18"/>
  <c r="E32" i="18"/>
  <c r="J52" i="20"/>
  <c r="C39" i="17"/>
  <c r="D39" i="17"/>
  <c r="E39" i="17"/>
  <c r="C695" i="43"/>
  <c r="D428" i="43"/>
  <c r="C38" i="43"/>
  <c r="C17" i="16"/>
  <c r="D17" i="16"/>
  <c r="E17" i="16"/>
  <c r="F17" i="16"/>
  <c r="C35" i="16"/>
  <c r="C561" i="4"/>
  <c r="C680" i="4"/>
  <c r="C798" i="4" s="1"/>
  <c r="C28" i="2" s="1"/>
  <c r="H17" i="1" s="1"/>
  <c r="D561" i="4"/>
  <c r="D680" i="4" s="1"/>
  <c r="D798" i="4" s="1"/>
  <c r="E561" i="4"/>
  <c r="E680" i="4"/>
  <c r="C8" i="13"/>
  <c r="D8" i="13"/>
  <c r="E8" i="13"/>
  <c r="C20" i="13"/>
  <c r="D20" i="13"/>
  <c r="E20" i="13"/>
  <c r="C26" i="13"/>
  <c r="D26" i="13"/>
  <c r="E26" i="13"/>
  <c r="E19" i="13"/>
  <c r="C28" i="13"/>
  <c r="D28" i="13"/>
  <c r="E28" i="13"/>
  <c r="C32" i="13"/>
  <c r="C31" i="13" s="1"/>
  <c r="D32" i="13"/>
  <c r="E32" i="13"/>
  <c r="C38" i="13"/>
  <c r="D38" i="13"/>
  <c r="E38" i="13"/>
  <c r="E31" i="13" s="1"/>
  <c r="C43" i="13"/>
  <c r="D43" i="13"/>
  <c r="E43" i="13"/>
  <c r="C48" i="13"/>
  <c r="D48" i="13"/>
  <c r="E48" i="13"/>
  <c r="C12" i="41"/>
  <c r="C15" i="41" s="1"/>
  <c r="D12" i="41"/>
  <c r="D15" i="41" s="1"/>
  <c r="E12" i="41"/>
  <c r="E15" i="41" s="1"/>
  <c r="C24" i="41"/>
  <c r="E24" i="41"/>
  <c r="C23" i="12"/>
  <c r="D23" i="12"/>
  <c r="E23" i="12"/>
  <c r="F23" i="12" s="1"/>
  <c r="C16" i="40"/>
  <c r="C36" i="45" s="1"/>
  <c r="C35" i="45" s="1"/>
  <c r="E16" i="40"/>
  <c r="E36" i="45"/>
  <c r="C40" i="40"/>
  <c r="D40" i="40"/>
  <c r="E40" i="40"/>
  <c r="C14" i="39"/>
  <c r="F14" i="39"/>
  <c r="C28" i="39"/>
  <c r="D28" i="39"/>
  <c r="E28" i="39"/>
  <c r="F8" i="11"/>
  <c r="F9" i="11"/>
  <c r="F10" i="11"/>
  <c r="F11" i="11"/>
  <c r="F13" i="11"/>
  <c r="F14" i="11"/>
  <c r="F15" i="11"/>
  <c r="C17" i="11"/>
  <c r="C18" i="45"/>
  <c r="D17" i="11"/>
  <c r="C36" i="11"/>
  <c r="E36" i="11"/>
  <c r="C58" i="10"/>
  <c r="C33" i="9"/>
  <c r="C41" i="9"/>
  <c r="C40" i="9" s="1"/>
  <c r="D41" i="9"/>
  <c r="C70" i="9"/>
  <c r="D70" i="9"/>
  <c r="C9" i="8"/>
  <c r="D9" i="8"/>
  <c r="E9" i="8"/>
  <c r="C23" i="8"/>
  <c r="D23" i="8"/>
  <c r="E23" i="8"/>
  <c r="C65" i="20"/>
  <c r="E63" i="20"/>
  <c r="D64" i="20"/>
  <c r="E64" i="20"/>
  <c r="C12" i="7"/>
  <c r="D12" i="7"/>
  <c r="E12" i="7"/>
  <c r="E273" i="4"/>
  <c r="E687" i="4"/>
  <c r="C23" i="7"/>
  <c r="C26" i="7"/>
  <c r="C35" i="7"/>
  <c r="F33" i="7"/>
  <c r="D35" i="7"/>
  <c r="C37" i="37"/>
  <c r="D37" i="37"/>
  <c r="E37" i="37"/>
  <c r="C52" i="37"/>
  <c r="D52" i="37"/>
  <c r="E52" i="37"/>
  <c r="F6" i="6"/>
  <c r="F7" i="6"/>
  <c r="F10" i="6"/>
  <c r="C11" i="6"/>
  <c r="D11" i="6"/>
  <c r="F17" i="6"/>
  <c r="F18" i="6"/>
  <c r="C20" i="6"/>
  <c r="D20" i="6"/>
  <c r="E20" i="6"/>
  <c r="C44" i="6"/>
  <c r="D44" i="6"/>
  <c r="E44" i="6"/>
  <c r="F10" i="4"/>
  <c r="F11" i="4"/>
  <c r="F12" i="4"/>
  <c r="C16" i="4"/>
  <c r="D15" i="4"/>
  <c r="C36" i="4"/>
  <c r="C29" i="4"/>
  <c r="D36" i="4"/>
  <c r="D29" i="4"/>
  <c r="E36" i="4"/>
  <c r="E29" i="4"/>
  <c r="C51" i="4"/>
  <c r="D51" i="4"/>
  <c r="E51" i="4"/>
  <c r="C76" i="4"/>
  <c r="C85" i="4" s="1"/>
  <c r="D76" i="4"/>
  <c r="D85" i="4" s="1"/>
  <c r="E76" i="4"/>
  <c r="E85" i="4" s="1"/>
  <c r="C97" i="4"/>
  <c r="C90" i="4" s="1"/>
  <c r="C100" i="4" s="1"/>
  <c r="D97" i="4"/>
  <c r="D90" i="4"/>
  <c r="E97" i="4"/>
  <c r="E90" i="4"/>
  <c r="F111" i="4"/>
  <c r="C112" i="4"/>
  <c r="D112" i="4"/>
  <c r="C136" i="4"/>
  <c r="C145" i="4" s="1"/>
  <c r="D136" i="4"/>
  <c r="D145" i="4" s="1"/>
  <c r="E148" i="4"/>
  <c r="C157" i="4"/>
  <c r="C150" i="4"/>
  <c r="C160" i="4" s="1"/>
  <c r="D157" i="4"/>
  <c r="D150" i="4" s="1"/>
  <c r="D160" i="4" s="1"/>
  <c r="E157" i="4"/>
  <c r="E150" i="4"/>
  <c r="C172" i="4"/>
  <c r="D172" i="4"/>
  <c r="E172" i="4"/>
  <c r="D195" i="4"/>
  <c r="C216" i="4"/>
  <c r="D216" i="4"/>
  <c r="D209" i="4" s="1"/>
  <c r="D219" i="4" s="1"/>
  <c r="E216" i="4"/>
  <c r="C231" i="4"/>
  <c r="D231" i="4"/>
  <c r="E231" i="4"/>
  <c r="C253" i="4"/>
  <c r="C262" i="4"/>
  <c r="D253" i="4"/>
  <c r="D262" i="4"/>
  <c r="E253" i="4"/>
  <c r="E262" i="4" s="1"/>
  <c r="D265" i="4"/>
  <c r="E265" i="4"/>
  <c r="C686" i="4"/>
  <c r="C804" i="4" s="1"/>
  <c r="C34" i="2" s="1"/>
  <c r="D686" i="4"/>
  <c r="D804" i="4"/>
  <c r="D34" i="2" s="1"/>
  <c r="E272" i="4"/>
  <c r="E686" i="4" s="1"/>
  <c r="F272" i="4"/>
  <c r="D273" i="4"/>
  <c r="D687" i="4"/>
  <c r="D805" i="4" s="1"/>
  <c r="D35" i="2" s="1"/>
  <c r="C274" i="4"/>
  <c r="D274" i="4"/>
  <c r="D267" i="4" s="1"/>
  <c r="D277" i="4" s="1"/>
  <c r="E274" i="4"/>
  <c r="C289" i="4"/>
  <c r="D289" i="4"/>
  <c r="E289" i="4"/>
  <c r="C317" i="4"/>
  <c r="D317" i="4"/>
  <c r="E317" i="4"/>
  <c r="D325" i="4"/>
  <c r="E325" i="4"/>
  <c r="C334" i="4"/>
  <c r="C327" i="4"/>
  <c r="C337" i="4" s="1"/>
  <c r="D334" i="4"/>
  <c r="D327" i="4" s="1"/>
  <c r="E334" i="4"/>
  <c r="E327" i="4" s="1"/>
  <c r="C349" i="4"/>
  <c r="D349" i="4"/>
  <c r="E349" i="4"/>
  <c r="F367" i="4"/>
  <c r="F368" i="4"/>
  <c r="F369" i="4"/>
  <c r="D372" i="4"/>
  <c r="C393" i="4"/>
  <c r="C386" i="4"/>
  <c r="C396" i="4" s="1"/>
  <c r="D393" i="4"/>
  <c r="D386" i="4" s="1"/>
  <c r="D396" i="4" s="1"/>
  <c r="E393" i="4"/>
  <c r="E386" i="4" s="1"/>
  <c r="E396" i="4" s="1"/>
  <c r="C408" i="4"/>
  <c r="D408" i="4"/>
  <c r="E408" i="4"/>
  <c r="F426" i="4"/>
  <c r="F427" i="4"/>
  <c r="F428" i="4"/>
  <c r="C431" i="4"/>
  <c r="D431" i="4"/>
  <c r="D440" i="4"/>
  <c r="E431" i="4"/>
  <c r="C440" i="4"/>
  <c r="E440" i="4"/>
  <c r="D443" i="4"/>
  <c r="D455" i="4" s="1"/>
  <c r="D456" i="4" s="1"/>
  <c r="E443" i="4"/>
  <c r="C445" i="4"/>
  <c r="D445" i="4"/>
  <c r="E445" i="4"/>
  <c r="C454" i="4"/>
  <c r="D454" i="4"/>
  <c r="E454" i="4"/>
  <c r="E455" i="4" s="1"/>
  <c r="E456" i="4" s="1"/>
  <c r="E469" i="4" s="1"/>
  <c r="C467" i="4"/>
  <c r="D467" i="4"/>
  <c r="E467" i="4"/>
  <c r="F486" i="4"/>
  <c r="C489" i="4"/>
  <c r="C498" i="4"/>
  <c r="D489" i="4"/>
  <c r="D498" i="4"/>
  <c r="E489" i="4"/>
  <c r="E498" i="4"/>
  <c r="F498" i="4" s="1"/>
  <c r="D501" i="4"/>
  <c r="D679" i="4" s="1"/>
  <c r="D797" i="4" s="1"/>
  <c r="E501" i="4"/>
  <c r="E679" i="4"/>
  <c r="C510" i="4"/>
  <c r="C503" i="4"/>
  <c r="C513" i="4" s="1"/>
  <c r="D510" i="4"/>
  <c r="D503" i="4" s="1"/>
  <c r="E510" i="4"/>
  <c r="E503" i="4" s="1"/>
  <c r="C525" i="4"/>
  <c r="D525" i="4"/>
  <c r="E525" i="4"/>
  <c r="F545" i="4"/>
  <c r="C671" i="4"/>
  <c r="C789" i="4" s="1"/>
  <c r="C19" i="2" s="1"/>
  <c r="D671" i="4"/>
  <c r="D789" i="4"/>
  <c r="D19" i="2" s="1"/>
  <c r="D622" i="43"/>
  <c r="D618" i="43" s="1"/>
  <c r="D627" i="43" s="1"/>
  <c r="E671" i="4"/>
  <c r="C631" i="43"/>
  <c r="C569" i="4"/>
  <c r="C562" i="4" s="1"/>
  <c r="D569" i="4"/>
  <c r="D562" i="4" s="1"/>
  <c r="D572" i="4" s="1"/>
  <c r="E569" i="4"/>
  <c r="E562" i="4"/>
  <c r="E572" i="4" s="1"/>
  <c r="C584" i="4"/>
  <c r="D584" i="4"/>
  <c r="E584" i="4"/>
  <c r="C607" i="4"/>
  <c r="C616" i="4"/>
  <c r="D607" i="4"/>
  <c r="D616" i="4"/>
  <c r="E607" i="4"/>
  <c r="E616" i="4" s="1"/>
  <c r="F616" i="4" s="1"/>
  <c r="C625" i="4"/>
  <c r="C701" i="43" s="1"/>
  <c r="C697" i="43" s="1"/>
  <c r="C705" i="43" s="1"/>
  <c r="C706" i="43" s="1"/>
  <c r="C729" i="43" s="1"/>
  <c r="D625" i="4"/>
  <c r="C628" i="4"/>
  <c r="C688" i="4" s="1"/>
  <c r="D628" i="4"/>
  <c r="D688" i="4" s="1"/>
  <c r="E628" i="4"/>
  <c r="C643" i="4"/>
  <c r="D643" i="4"/>
  <c r="E643" i="4"/>
  <c r="C780" i="4"/>
  <c r="C10" i="2" s="1"/>
  <c r="H9" i="1" s="1"/>
  <c r="D780" i="4"/>
  <c r="D10" i="2" s="1"/>
  <c r="C782" i="4"/>
  <c r="C12" i="2" s="1"/>
  <c r="H11" i="1" s="1"/>
  <c r="D782" i="4"/>
  <c r="D12" i="2"/>
  <c r="D783" i="4"/>
  <c r="D13" i="2" s="1"/>
  <c r="D806" i="4"/>
  <c r="D36" i="2" s="1"/>
  <c r="E783" i="4"/>
  <c r="E13" i="2" s="1"/>
  <c r="C784" i="4"/>
  <c r="C14" i="2" s="1"/>
  <c r="D784" i="4"/>
  <c r="D14" i="2" s="1"/>
  <c r="E784" i="4"/>
  <c r="E14" i="2" s="1"/>
  <c r="E787" i="4"/>
  <c r="E17" i="2" s="1"/>
  <c r="D788" i="4"/>
  <c r="D18" i="2" s="1"/>
  <c r="C790" i="4"/>
  <c r="C20" i="2" s="1"/>
  <c r="D790" i="4"/>
  <c r="D20" i="2" s="1"/>
  <c r="E790" i="4"/>
  <c r="E20" i="2" s="1"/>
  <c r="C801" i="4"/>
  <c r="C31" i="2" s="1"/>
  <c r="D801" i="4"/>
  <c r="D31" i="2" s="1"/>
  <c r="E801" i="4"/>
  <c r="E31" i="2" s="1"/>
  <c r="C802" i="4"/>
  <c r="C32" i="2" s="1"/>
  <c r="D802" i="4"/>
  <c r="D32" i="2" s="1"/>
  <c r="E688" i="4"/>
  <c r="C813" i="4"/>
  <c r="C43" i="2" s="1"/>
  <c r="H29" i="1" s="1"/>
  <c r="E813" i="4"/>
  <c r="E43" i="2" s="1"/>
  <c r="J29" i="1" s="1"/>
  <c r="D814" i="4"/>
  <c r="D44" i="2" s="1"/>
  <c r="I22" i="1" s="1"/>
  <c r="E814" i="4"/>
  <c r="E44" i="2" s="1"/>
  <c r="J22" i="1" s="1"/>
  <c r="C816" i="4"/>
  <c r="C46" i="2" s="1"/>
  <c r="H24" i="1" s="1"/>
  <c r="D816" i="4"/>
  <c r="D46" i="2" s="1"/>
  <c r="I24" i="1" s="1"/>
  <c r="E816" i="4"/>
  <c r="E46" i="2" s="1"/>
  <c r="J24" i="1" s="1"/>
  <c r="C817" i="4"/>
  <c r="C47" i="2" s="1"/>
  <c r="H25" i="1" s="1"/>
  <c r="D817" i="4"/>
  <c r="D47" i="2"/>
  <c r="C818" i="4"/>
  <c r="C48" i="2" s="1"/>
  <c r="H26" i="1" s="1"/>
  <c r="D818" i="4"/>
  <c r="D48" i="2" s="1"/>
  <c r="C819" i="4"/>
  <c r="C49" i="2" s="1"/>
  <c r="H27" i="1" s="1"/>
  <c r="D819" i="4"/>
  <c r="D49" i="2" s="1"/>
  <c r="I27" i="1" s="1"/>
  <c r="C820" i="4"/>
  <c r="C50" i="2" s="1"/>
  <c r="H28" i="1" s="1"/>
  <c r="D820" i="4"/>
  <c r="D50" i="2"/>
  <c r="I28" i="1" s="1"/>
  <c r="C740" i="4"/>
  <c r="C750" i="4" s="1"/>
  <c r="D740" i="4"/>
  <c r="D750" i="4" s="1"/>
  <c r="C762" i="4"/>
  <c r="D762" i="4"/>
  <c r="E762" i="4"/>
  <c r="C781" i="4"/>
  <c r="C11" i="2"/>
  <c r="C788" i="4"/>
  <c r="C18" i="2" s="1"/>
  <c r="E788" i="4"/>
  <c r="E18" i="2" s="1"/>
  <c r="C814" i="4"/>
  <c r="C44" i="2" s="1"/>
  <c r="H22" i="1" s="1"/>
  <c r="E818" i="4"/>
  <c r="E48" i="2" s="1"/>
  <c r="C15" i="3"/>
  <c r="C24" i="3"/>
  <c r="D15" i="3"/>
  <c r="D24" i="3"/>
  <c r="E15" i="3"/>
  <c r="E24" i="3"/>
  <c r="C29" i="3"/>
  <c r="C39" i="3"/>
  <c r="D29" i="3"/>
  <c r="E29" i="3"/>
  <c r="K26" i="21"/>
  <c r="F37" i="12"/>
  <c r="D701" i="43"/>
  <c r="D697" i="43" s="1"/>
  <c r="I306" i="43"/>
  <c r="G305" i="43"/>
  <c r="C219" i="43"/>
  <c r="C218" i="43" s="1"/>
  <c r="C195" i="4"/>
  <c r="C204" i="4"/>
  <c r="C51" i="20"/>
  <c r="C54" i="20"/>
  <c r="I56" i="20"/>
  <c r="E18" i="29"/>
  <c r="D18" i="29"/>
  <c r="E126" i="43"/>
  <c r="F126" i="43" s="1"/>
  <c r="F701" i="4"/>
  <c r="C128" i="43"/>
  <c r="C129" i="43" s="1"/>
  <c r="F22" i="45"/>
  <c r="E29" i="45"/>
  <c r="C67" i="20"/>
  <c r="F14" i="9"/>
  <c r="F12" i="7"/>
  <c r="E66" i="20"/>
  <c r="F26" i="1"/>
  <c r="C66" i="20"/>
  <c r="C63" i="20"/>
  <c r="D40" i="9"/>
  <c r="D29" i="44"/>
  <c r="C11" i="45"/>
  <c r="C64" i="20"/>
  <c r="D63" i="20"/>
  <c r="F45" i="9"/>
  <c r="C6" i="23"/>
  <c r="C309" i="43"/>
  <c r="D548" i="4"/>
  <c r="D557" i="4" s="1"/>
  <c r="D573" i="4" s="1"/>
  <c r="D586" i="4" s="1"/>
  <c r="E313" i="4"/>
  <c r="E322" i="4" s="1"/>
  <c r="C622" i="43"/>
  <c r="C618" i="43" s="1"/>
  <c r="C627" i="43" s="1"/>
  <c r="C417" i="43"/>
  <c r="C372" i="4"/>
  <c r="C381" i="4" s="1"/>
  <c r="C397" i="4" s="1"/>
  <c r="C410" i="4" s="1"/>
  <c r="C355" i="43"/>
  <c r="C351" i="43" s="1"/>
  <c r="C360" i="43" s="1"/>
  <c r="C313" i="4"/>
  <c r="C322" i="4"/>
  <c r="E219" i="43"/>
  <c r="E218" i="43" s="1"/>
  <c r="E195" i="4"/>
  <c r="E204" i="4" s="1"/>
  <c r="E417" i="43"/>
  <c r="E416" i="43" s="1"/>
  <c r="E425" i="43" s="1"/>
  <c r="E372" i="4"/>
  <c r="E381" i="4"/>
  <c r="E622" i="43"/>
  <c r="E618" i="43"/>
  <c r="F618" i="43" s="1"/>
  <c r="E548" i="4"/>
  <c r="F552" i="4"/>
  <c r="C15" i="4"/>
  <c r="C24" i="4" s="1"/>
  <c r="C40" i="4" s="1"/>
  <c r="C53" i="4" s="1"/>
  <c r="D150" i="43"/>
  <c r="D159" i="43" s="1"/>
  <c r="F54" i="11"/>
  <c r="F140" i="4"/>
  <c r="D38" i="43"/>
  <c r="C39" i="4"/>
  <c r="E40" i="9"/>
  <c r="F26" i="21"/>
  <c r="I37" i="42"/>
  <c r="C428" i="43"/>
  <c r="C438" i="43" s="1"/>
  <c r="J56" i="20"/>
  <c r="K56" i="20" s="1"/>
  <c r="E819" i="4"/>
  <c r="E49" i="2" s="1"/>
  <c r="J27" i="1" s="1"/>
  <c r="K27" i="1" s="1"/>
  <c r="F48" i="13"/>
  <c r="E19" i="45"/>
  <c r="F8" i="13"/>
  <c r="C815" i="4"/>
  <c r="C45" i="2" s="1"/>
  <c r="H23" i="1" s="1"/>
  <c r="E267" i="4"/>
  <c r="E277" i="4"/>
  <c r="D100" i="4"/>
  <c r="C273" i="4"/>
  <c r="C687" i="4" s="1"/>
  <c r="C805" i="4" s="1"/>
  <c r="C35" i="2" s="1"/>
  <c r="G38" i="28"/>
  <c r="E38" i="42"/>
  <c r="J16" i="44"/>
  <c r="I9" i="44"/>
  <c r="I55" i="44"/>
  <c r="D19" i="45"/>
  <c r="E215" i="43"/>
  <c r="F215" i="43" s="1"/>
  <c r="D24" i="4"/>
  <c r="F32" i="7"/>
  <c r="F196" i="4"/>
  <c r="F36" i="11"/>
  <c r="C19" i="13"/>
  <c r="F192" i="4"/>
  <c r="D793" i="4"/>
  <c r="D23" i="2" s="1"/>
  <c r="I13" i="1" s="1"/>
  <c r="F28" i="43"/>
  <c r="E230" i="43"/>
  <c r="D39" i="3"/>
  <c r="D39" i="4"/>
  <c r="E35" i="16"/>
  <c r="F18" i="9"/>
  <c r="I50" i="45"/>
  <c r="E428" i="43"/>
  <c r="F428" i="43" s="1"/>
  <c r="D631" i="43"/>
  <c r="D640" i="43" s="1"/>
  <c r="D355" i="43"/>
  <c r="D351" i="43" s="1"/>
  <c r="D360" i="43" s="1"/>
  <c r="D374" i="43" s="1"/>
  <c r="D313" i="4"/>
  <c r="F313" i="4" s="1"/>
  <c r="E15" i="4"/>
  <c r="E667" i="4" s="1"/>
  <c r="E676" i="4" s="1"/>
  <c r="F10" i="9"/>
  <c r="F479" i="43"/>
  <c r="F480" i="43"/>
  <c r="D219" i="43"/>
  <c r="D218" i="43" s="1"/>
  <c r="F16" i="4"/>
  <c r="F13" i="45"/>
  <c r="C230" i="43"/>
  <c r="I305" i="43"/>
  <c r="I300" i="43" s="1"/>
  <c r="I308" i="43" s="1"/>
  <c r="I309" i="43" s="1"/>
  <c r="C783" i="4"/>
  <c r="C13" i="2" s="1"/>
  <c r="F20" i="6"/>
  <c r="F35" i="7"/>
  <c r="D37" i="7"/>
  <c r="D24" i="41"/>
  <c r="F20" i="41"/>
  <c r="F32" i="18"/>
  <c r="E355" i="43"/>
  <c r="E351" i="43" s="1"/>
  <c r="F317" i="4"/>
  <c r="H305" i="43"/>
  <c r="C7" i="13"/>
  <c r="C46" i="13"/>
  <c r="C59" i="13" s="1"/>
  <c r="F127" i="43"/>
  <c r="C19" i="45"/>
  <c r="D38" i="42"/>
  <c r="F11" i="40"/>
  <c r="D16" i="40"/>
  <c r="J67" i="44"/>
  <c r="C493" i="43"/>
  <c r="C507" i="43" s="1"/>
  <c r="C530" i="43" s="1"/>
  <c r="D695" i="43"/>
  <c r="D705" i="43" s="1"/>
  <c r="E24" i="4"/>
  <c r="D322" i="4"/>
  <c r="I52" i="20"/>
  <c r="C806" i="4"/>
  <c r="C36" i="2" s="1"/>
  <c r="H50" i="45"/>
  <c r="F39" i="10"/>
  <c r="G306" i="43"/>
  <c r="C267" i="4"/>
  <c r="C277" i="4"/>
  <c r="C278" i="4" s="1"/>
  <c r="C291" i="4" s="1"/>
  <c r="F27" i="4"/>
  <c r="E39" i="4"/>
  <c r="F39" i="4" s="1"/>
  <c r="D813" i="4"/>
  <c r="D43" i="2" s="1"/>
  <c r="I29" i="1" s="1"/>
  <c r="E780" i="4"/>
  <c r="E10" i="2" s="1"/>
  <c r="H306" i="43"/>
  <c r="J306" i="43" s="1"/>
  <c r="C209" i="4"/>
  <c r="C219" i="4" s="1"/>
  <c r="F12" i="45"/>
  <c r="E792" i="4"/>
  <c r="E22" i="2" s="1"/>
  <c r="F622" i="43"/>
  <c r="F40" i="9"/>
  <c r="C797" i="4"/>
  <c r="C27" i="2" s="1"/>
  <c r="H16" i="1" s="1"/>
  <c r="F14" i="45"/>
  <c r="F19" i="45"/>
  <c r="E112" i="4"/>
  <c r="C621" i="4"/>
  <c r="C631" i="4"/>
  <c r="C632" i="4" s="1"/>
  <c r="C645" i="4" s="1"/>
  <c r="D381" i="4"/>
  <c r="F273" i="4"/>
  <c r="F27" i="37"/>
  <c r="F52" i="8"/>
  <c r="D31" i="13"/>
  <c r="E209" i="4"/>
  <c r="F209" i="4" s="1"/>
  <c r="E782" i="4"/>
  <c r="E12" i="2" s="1"/>
  <c r="J11" i="1" s="1"/>
  <c r="F9" i="9"/>
  <c r="E11" i="45"/>
  <c r="E10" i="45"/>
  <c r="F11" i="6"/>
  <c r="F674" i="4"/>
  <c r="F66" i="20"/>
  <c r="F56" i="20"/>
  <c r="G37" i="42"/>
  <c r="G38" i="42"/>
  <c r="D438" i="43"/>
  <c r="E820" i="4"/>
  <c r="E50" i="2"/>
  <c r="J28" i="1" s="1"/>
  <c r="F819" i="4"/>
  <c r="E160" i="4"/>
  <c r="H56" i="20"/>
  <c r="D19" i="13"/>
  <c r="D7" i="13"/>
  <c r="D46" i="13" s="1"/>
  <c r="F26" i="13"/>
  <c r="F561" i="4"/>
  <c r="F39" i="17"/>
  <c r="C34" i="18"/>
  <c r="D128" i="43"/>
  <c r="D129" i="43" s="1"/>
  <c r="F39" i="45"/>
  <c r="F17" i="11"/>
  <c r="D29" i="45"/>
  <c r="E51" i="20"/>
  <c r="E54" i="20" s="1"/>
  <c r="E18" i="45"/>
  <c r="F384" i="4"/>
  <c r="C236" i="43"/>
  <c r="J51" i="45"/>
  <c r="F16" i="40"/>
  <c r="E34" i="18"/>
  <c r="F24" i="41"/>
  <c r="F396" i="4"/>
  <c r="F548" i="4"/>
  <c r="D14" i="8"/>
  <c r="D7" i="8" s="1"/>
  <c r="F207" i="4"/>
  <c r="C416" i="43"/>
  <c r="C792" i="4"/>
  <c r="C22" i="2" s="1"/>
  <c r="F663" i="4"/>
  <c r="E781" i="4"/>
  <c r="E11" i="2"/>
  <c r="E100" i="4"/>
  <c r="E101" i="4"/>
  <c r="E114" i="4" s="1"/>
  <c r="H21" i="1"/>
  <c r="I51" i="20"/>
  <c r="C10" i="45"/>
  <c r="G50" i="45"/>
  <c r="G28" i="45"/>
  <c r="G53" i="45" s="1"/>
  <c r="G66" i="45" s="1"/>
  <c r="E695" i="43"/>
  <c r="F619" i="4"/>
  <c r="H37" i="42"/>
  <c r="H38" i="42" s="1"/>
  <c r="C455" i="4"/>
  <c r="C456" i="4" s="1"/>
  <c r="C469" i="4" s="1"/>
  <c r="E337" i="4"/>
  <c r="D65" i="45"/>
  <c r="F65" i="45" s="1"/>
  <c r="E732" i="4"/>
  <c r="E791" i="4" s="1"/>
  <c r="C793" i="4"/>
  <c r="C23" i="2" s="1"/>
  <c r="H13" i="1" s="1"/>
  <c r="E793" i="4"/>
  <c r="E23" i="2" s="1"/>
  <c r="J13" i="1" s="1"/>
  <c r="K13" i="1" s="1"/>
  <c r="F675" i="4"/>
  <c r="D230" i="43"/>
  <c r="D35" i="45"/>
  <c r="F35" i="16"/>
  <c r="E39" i="3"/>
  <c r="F39" i="3" s="1"/>
  <c r="F27" i="3"/>
  <c r="F11" i="9"/>
  <c r="F8" i="8"/>
  <c r="E726" i="4"/>
  <c r="E815" i="4"/>
  <c r="E45" i="2" s="1"/>
  <c r="J23" i="1" s="1"/>
  <c r="C726" i="4"/>
  <c r="C735" i="4" s="1"/>
  <c r="C751" i="4" s="1"/>
  <c r="C764" i="4" s="1"/>
  <c r="C791" i="4"/>
  <c r="C21" i="2" s="1"/>
  <c r="F208" i="4"/>
  <c r="E735" i="4"/>
  <c r="E751" i="4" s="1"/>
  <c r="F16" i="1"/>
  <c r="E438" i="43"/>
  <c r="F440" i="4"/>
  <c r="D493" i="43"/>
  <c r="D507" i="43" s="1"/>
  <c r="F27" i="30"/>
  <c r="F49" i="11"/>
  <c r="D40" i="3"/>
  <c r="D53" i="3"/>
  <c r="F24" i="3"/>
  <c r="E40" i="3"/>
  <c r="F40" i="3" s="1"/>
  <c r="C40" i="3"/>
  <c r="C53" i="3" s="1"/>
  <c r="E53" i="3"/>
  <c r="F53" i="3" s="1"/>
  <c r="F70" i="9"/>
  <c r="F34" i="18"/>
  <c r="E55" i="8"/>
  <c r="F49" i="8"/>
  <c r="E22" i="9"/>
  <c r="F21" i="9"/>
  <c r="F15" i="9"/>
  <c r="I28" i="45"/>
  <c r="I53" i="45"/>
  <c r="I66" i="45" s="1"/>
  <c r="C50" i="45"/>
  <c r="D50" i="45"/>
  <c r="E39" i="8"/>
  <c r="E27" i="8" s="1"/>
  <c r="F9" i="45"/>
  <c r="D800" i="4"/>
  <c r="D30" i="2" s="1"/>
  <c r="F792" i="4"/>
  <c r="F372" i="4"/>
  <c r="E40" i="4"/>
  <c r="F40" i="4" s="1"/>
  <c r="D40" i="4"/>
  <c r="D53" i="4" s="1"/>
  <c r="F53" i="4" s="1"/>
  <c r="F664" i="4"/>
  <c r="F24" i="4"/>
  <c r="J68" i="20"/>
  <c r="D791" i="4"/>
  <c r="D21" i="2" s="1"/>
  <c r="F732" i="4"/>
  <c r="D726" i="4"/>
  <c r="D703" i="4"/>
  <c r="F697" i="4"/>
  <c r="D815" i="4"/>
  <c r="D45" i="2" s="1"/>
  <c r="I23" i="1" s="1"/>
  <c r="F52" i="45"/>
  <c r="E50" i="45"/>
  <c r="F49" i="20"/>
  <c r="F17" i="1"/>
  <c r="F682" i="4"/>
  <c r="D735" i="4"/>
  <c r="D751" i="4"/>
  <c r="D764" i="4" s="1"/>
  <c r="F726" i="4"/>
  <c r="F13" i="1"/>
  <c r="F735" i="4"/>
  <c r="F13" i="20"/>
  <c r="F41" i="9"/>
  <c r="E15" i="1"/>
  <c r="D39" i="8"/>
  <c r="E14" i="8"/>
  <c r="F14" i="8" s="1"/>
  <c r="F21" i="8"/>
  <c r="C22" i="9"/>
  <c r="C55" i="8"/>
  <c r="D22" i="9"/>
  <c r="C14" i="8"/>
  <c r="C7" i="8"/>
  <c r="C42" i="8" s="1"/>
  <c r="C56" i="8" s="1"/>
  <c r="D55" i="8"/>
  <c r="F55" i="8"/>
  <c r="K52" i="20"/>
  <c r="K16" i="20"/>
  <c r="H63" i="20"/>
  <c r="D397" i="4"/>
  <c r="D410" i="4" s="1"/>
  <c r="F410" i="4" s="1"/>
  <c r="F800" i="4"/>
  <c r="H51" i="20"/>
  <c r="C338" i="4"/>
  <c r="C351" i="4"/>
  <c r="C101" i="4"/>
  <c r="D101" i="4"/>
  <c r="D114" i="4" s="1"/>
  <c r="E703" i="4"/>
  <c r="F815" i="4"/>
  <c r="F572" i="4"/>
  <c r="C514" i="4"/>
  <c r="C527" i="4" s="1"/>
  <c r="D513" i="4"/>
  <c r="D514" i="4" s="1"/>
  <c r="D527" i="4" s="1"/>
  <c r="E806" i="4"/>
  <c r="E36" i="2" s="1"/>
  <c r="E513" i="4"/>
  <c r="E514" i="4" s="1"/>
  <c r="F793" i="4"/>
  <c r="F662" i="4"/>
  <c r="F780" i="4"/>
  <c r="C821" i="4"/>
  <c r="F820" i="4"/>
  <c r="C703" i="4"/>
  <c r="F702" i="4"/>
  <c r="F112" i="4"/>
  <c r="C114" i="4"/>
  <c r="F699" i="4"/>
  <c r="F782" i="4"/>
  <c r="F781" i="4"/>
  <c r="F25" i="20"/>
  <c r="E21" i="1"/>
  <c r="F22" i="1"/>
  <c r="C21" i="1"/>
  <c r="E7" i="8"/>
  <c r="F39" i="8"/>
  <c r="D27" i="8"/>
  <c r="D21" i="1"/>
  <c r="F69" i="20"/>
  <c r="C15" i="1"/>
  <c r="I54" i="20"/>
  <c r="I60" i="20" s="1"/>
  <c r="J51" i="20"/>
  <c r="F25" i="1"/>
  <c r="D8" i="1"/>
  <c r="F9" i="1"/>
  <c r="D19" i="20"/>
  <c r="D29" i="20"/>
  <c r="F9" i="20"/>
  <c r="C19" i="20"/>
  <c r="C29" i="20" s="1"/>
  <c r="K50" i="20"/>
  <c r="K49" i="20"/>
  <c r="K69" i="20"/>
  <c r="K48" i="20"/>
  <c r="K17" i="20"/>
  <c r="J19" i="20"/>
  <c r="H54" i="20"/>
  <c r="H60" i="20" s="1"/>
  <c r="K28" i="20"/>
  <c r="H68" i="20"/>
  <c r="K59" i="20"/>
  <c r="K11" i="20"/>
  <c r="K10" i="20"/>
  <c r="F10" i="1"/>
  <c r="F11" i="20"/>
  <c r="F50" i="20"/>
  <c r="E8" i="1"/>
  <c r="F11" i="1"/>
  <c r="D15" i="1"/>
  <c r="F15" i="1" s="1"/>
  <c r="F18" i="1"/>
  <c r="F12" i="20"/>
  <c r="E19" i="20"/>
  <c r="E29" i="20" s="1"/>
  <c r="J54" i="20"/>
  <c r="K54" i="20" s="1"/>
  <c r="K15" i="20"/>
  <c r="J29" i="20"/>
  <c r="I68" i="20"/>
  <c r="K68" i="20" s="1"/>
  <c r="K22" i="20"/>
  <c r="K63" i="20"/>
  <c r="H19" i="20"/>
  <c r="I19" i="20"/>
  <c r="J60" i="20"/>
  <c r="F267" i="4"/>
  <c r="E53" i="4"/>
  <c r="J10" i="1"/>
  <c r="C64" i="46"/>
  <c r="E64" i="46"/>
  <c r="H64" i="46"/>
  <c r="D64" i="46"/>
  <c r="G64" i="46"/>
  <c r="I64" i="46"/>
  <c r="E29" i="44"/>
  <c r="C29" i="44"/>
  <c r="C55" i="44" s="1"/>
  <c r="C68" i="44" s="1"/>
  <c r="D9" i="44"/>
  <c r="D55" i="44"/>
  <c r="D68" i="44" s="1"/>
  <c r="I68" i="44"/>
  <c r="H55" i="44"/>
  <c r="H68" i="44"/>
  <c r="J9" i="44"/>
  <c r="F16" i="44"/>
  <c r="E9" i="44"/>
  <c r="F38" i="42"/>
  <c r="C38" i="42"/>
  <c r="I38" i="42"/>
  <c r="J38" i="42" s="1"/>
  <c r="J37" i="42"/>
  <c r="K28" i="21"/>
  <c r="K20" i="21"/>
  <c r="F35" i="19"/>
  <c r="F28" i="21"/>
  <c r="E797" i="4"/>
  <c r="F456" i="4"/>
  <c r="D469" i="4"/>
  <c r="F469" i="4"/>
  <c r="C572" i="4"/>
  <c r="E631" i="43"/>
  <c r="F631" i="43" s="1"/>
  <c r="E798" i="4"/>
  <c r="F680" i="4"/>
  <c r="E25" i="45"/>
  <c r="E24" i="45"/>
  <c r="E26" i="41"/>
  <c r="D25" i="45"/>
  <c r="D24" i="45" s="1"/>
  <c r="D26" i="41"/>
  <c r="F26" i="41" s="1"/>
  <c r="C25" i="45"/>
  <c r="C24" i="45" s="1"/>
  <c r="C8" i="45" s="1"/>
  <c r="C26" i="41"/>
  <c r="E35" i="45"/>
  <c r="E28" i="45"/>
  <c r="F36" i="45"/>
  <c r="C28" i="45"/>
  <c r="F45" i="39"/>
  <c r="D51" i="20"/>
  <c r="D54" i="20" s="1"/>
  <c r="F10" i="20"/>
  <c r="F28" i="39"/>
  <c r="D6" i="23"/>
  <c r="E6" i="23"/>
  <c r="F6" i="23" s="1"/>
  <c r="F68" i="11"/>
  <c r="E48" i="11"/>
  <c r="F48" i="11"/>
  <c r="E7" i="13"/>
  <c r="F19" i="13"/>
  <c r="C16" i="45"/>
  <c r="C15" i="45"/>
  <c r="F18" i="45"/>
  <c r="E40" i="10"/>
  <c r="E16" i="45"/>
  <c r="E15" i="45" s="1"/>
  <c r="D40" i="10"/>
  <c r="F40" i="10" s="1"/>
  <c r="F22" i="9"/>
  <c r="F9" i="23"/>
  <c r="G9" i="23"/>
  <c r="H9" i="23" s="1"/>
  <c r="B5" i="23"/>
  <c r="C5" i="23" s="1"/>
  <c r="F10" i="45"/>
  <c r="D30" i="1"/>
  <c r="F21" i="1"/>
  <c r="H28" i="45"/>
  <c r="J50" i="45"/>
  <c r="D28" i="45"/>
  <c r="F50" i="45"/>
  <c r="C37" i="7"/>
  <c r="F37" i="7"/>
  <c r="F277" i="4"/>
  <c r="E278" i="4"/>
  <c r="E291" i="4" s="1"/>
  <c r="E804" i="4"/>
  <c r="F686" i="4"/>
  <c r="E805" i="4"/>
  <c r="F687" i="4"/>
  <c r="F37" i="37"/>
  <c r="C681" i="4"/>
  <c r="C691" i="4"/>
  <c r="E701" i="43"/>
  <c r="E697" i="43" s="1"/>
  <c r="F625" i="4"/>
  <c r="E621" i="4"/>
  <c r="E681" i="4"/>
  <c r="E691" i="4" s="1"/>
  <c r="D685" i="4"/>
  <c r="D803" i="4" s="1"/>
  <c r="F52" i="37"/>
  <c r="D621" i="4"/>
  <c r="C685" i="4"/>
  <c r="C803" i="4"/>
  <c r="C799" i="4" s="1"/>
  <c r="E803" i="4"/>
  <c r="E232" i="43"/>
  <c r="E631" i="4"/>
  <c r="F44" i="6"/>
  <c r="D416" i="43"/>
  <c r="D425" i="43" s="1"/>
  <c r="E338" i="4"/>
  <c r="F322" i="4"/>
  <c r="F195" i="4"/>
  <c r="D204" i="4"/>
  <c r="E668" i="4"/>
  <c r="D668" i="4"/>
  <c r="F668" i="4" s="1"/>
  <c r="D667" i="4"/>
  <c r="D676" i="4"/>
  <c r="F373" i="4"/>
  <c r="C668" i="4"/>
  <c r="F381" i="4"/>
  <c r="E397" i="4"/>
  <c r="E789" i="4"/>
  <c r="E19" i="2"/>
  <c r="F671" i="4"/>
  <c r="E145" i="4"/>
  <c r="E161" i="4" s="1"/>
  <c r="F136" i="4"/>
  <c r="E627" i="43"/>
  <c r="E557" i="4"/>
  <c r="F557" i="4" s="1"/>
  <c r="C548" i="4"/>
  <c r="C8" i="1"/>
  <c r="C30" i="1" s="1"/>
  <c r="E55" i="44"/>
  <c r="F9" i="44"/>
  <c r="J55" i="44"/>
  <c r="J68" i="44"/>
  <c r="E27" i="2"/>
  <c r="E28" i="2"/>
  <c r="J17" i="1" s="1"/>
  <c r="F35" i="45"/>
  <c r="E46" i="13"/>
  <c r="F7" i="13"/>
  <c r="D16" i="45"/>
  <c r="D15" i="45" s="1"/>
  <c r="F17" i="45"/>
  <c r="B11" i="23"/>
  <c r="B12" i="23"/>
  <c r="B21" i="23" s="1"/>
  <c r="J28" i="45"/>
  <c r="H53" i="45"/>
  <c r="H66" i="45" s="1"/>
  <c r="E35" i="2"/>
  <c r="F805" i="4"/>
  <c r="E34" i="2"/>
  <c r="F804" i="4"/>
  <c r="F685" i="4"/>
  <c r="C33" i="2"/>
  <c r="D681" i="4"/>
  <c r="D631" i="4"/>
  <c r="D632" i="4" s="1"/>
  <c r="F621" i="4"/>
  <c r="E632" i="4"/>
  <c r="E33" i="2"/>
  <c r="E799" i="4"/>
  <c r="E809" i="4" s="1"/>
  <c r="D16" i="2"/>
  <c r="D785" i="4"/>
  <c r="F204" i="4"/>
  <c r="D220" i="4"/>
  <c r="D233" i="4"/>
  <c r="E786" i="4"/>
  <c r="F786" i="4" s="1"/>
  <c r="E351" i="4"/>
  <c r="C16" i="2"/>
  <c r="C785" i="4"/>
  <c r="C15" i="2" s="1"/>
  <c r="H12" i="1" s="1"/>
  <c r="C557" i="4"/>
  <c r="C573" i="4"/>
  <c r="C586" i="4" s="1"/>
  <c r="C667" i="4"/>
  <c r="E410" i="4"/>
  <c r="F397" i="4"/>
  <c r="E573" i="4"/>
  <c r="E586" i="4" s="1"/>
  <c r="F145" i="4"/>
  <c r="F789" i="4"/>
  <c r="E68" i="44"/>
  <c r="F68" i="44" s="1"/>
  <c r="F55" i="44"/>
  <c r="J16" i="1"/>
  <c r="E59" i="13"/>
  <c r="F631" i="4"/>
  <c r="F681" i="4"/>
  <c r="E29" i="2"/>
  <c r="E39" i="2" s="1"/>
  <c r="E645" i="4"/>
  <c r="D15" i="2"/>
  <c r="I12" i="1" s="1"/>
  <c r="D794" i="4"/>
  <c r="E16" i="2"/>
  <c r="E174" i="4"/>
  <c r="F586" i="4"/>
  <c r="J18" i="1"/>
  <c r="I62" i="20"/>
  <c r="I71" i="20"/>
  <c r="D28" i="2"/>
  <c r="I17" i="1"/>
  <c r="F798" i="4"/>
  <c r="D691" i="4"/>
  <c r="F691" i="4"/>
  <c r="J53" i="45"/>
  <c r="F28" i="45"/>
  <c r="E8" i="45"/>
  <c r="E53" i="45" s="1"/>
  <c r="E66" i="45" s="1"/>
  <c r="F66" i="45" s="1"/>
  <c r="C53" i="45"/>
  <c r="C66" i="45" s="1"/>
  <c r="D8" i="45"/>
  <c r="E360" i="43"/>
  <c r="E374" i="43" s="1"/>
  <c r="E397" i="43" s="1"/>
  <c r="D173" i="43"/>
  <c r="E439" i="43"/>
  <c r="E462" i="43" s="1"/>
  <c r="D641" i="43"/>
  <c r="D664" i="43" s="1"/>
  <c r="F627" i="43"/>
  <c r="I159" i="43"/>
  <c r="J159" i="43" s="1"/>
  <c r="C374" i="43"/>
  <c r="C397" i="43" s="1"/>
  <c r="E309" i="43"/>
  <c r="D309" i="43"/>
  <c r="H62" i="20"/>
  <c r="H71" i="20"/>
  <c r="J62" i="20"/>
  <c r="J71" i="20" s="1"/>
  <c r="K60" i="20"/>
  <c r="K62" i="20"/>
  <c r="H29" i="20"/>
  <c r="K19" i="20"/>
  <c r="I29" i="20"/>
  <c r="K29" i="20" s="1"/>
  <c r="F19" i="20"/>
  <c r="C62" i="20"/>
  <c r="C71" i="20"/>
  <c r="C60" i="20"/>
  <c r="E62" i="20"/>
  <c r="F54" i="20"/>
  <c r="E60" i="20"/>
  <c r="F29" i="20"/>
  <c r="E30" i="1"/>
  <c r="F8" i="1"/>
  <c r="F30" i="1"/>
  <c r="D42" i="8"/>
  <c r="D56" i="8" s="1"/>
  <c r="F7" i="8"/>
  <c r="C794" i="4"/>
  <c r="C676" i="4"/>
  <c r="C692" i="4"/>
  <c r="C705" i="4" s="1"/>
  <c r="K28" i="1"/>
  <c r="I25" i="1"/>
  <c r="I21" i="1"/>
  <c r="D51" i="2"/>
  <c r="F703" i="4"/>
  <c r="E47" i="2"/>
  <c r="E821" i="4"/>
  <c r="F817" i="4"/>
  <c r="F667" i="4"/>
  <c r="D27" i="2"/>
  <c r="F797" i="4"/>
  <c r="F679" i="4"/>
  <c r="F676" i="4"/>
  <c r="D692" i="4"/>
  <c r="D705" i="4" s="1"/>
  <c r="F12" i="2"/>
  <c r="I11" i="1"/>
  <c r="K11" i="1" s="1"/>
  <c r="I10" i="1"/>
  <c r="K10" i="1" s="1"/>
  <c r="F11" i="2"/>
  <c r="C24" i="2"/>
  <c r="H10" i="1"/>
  <c r="H8" i="1" s="1"/>
  <c r="I9" i="1"/>
  <c r="F10" i="2"/>
  <c r="D24" i="2"/>
  <c r="F8" i="45"/>
  <c r="D53" i="45"/>
  <c r="K71" i="20"/>
  <c r="E71" i="20"/>
  <c r="J25" i="1"/>
  <c r="J21" i="1" s="1"/>
  <c r="K21" i="1" s="1"/>
  <c r="E51" i="2"/>
  <c r="I16" i="1"/>
  <c r="F27" i="2"/>
  <c r="I8" i="1"/>
  <c r="D66" i="45"/>
  <c r="F53" i="45"/>
  <c r="K25" i="1"/>
  <c r="K16" i="1"/>
  <c r="E640" i="43" l="1"/>
  <c r="E641" i="43" s="1"/>
  <c r="E664" i="43" s="1"/>
  <c r="F438" i="43"/>
  <c r="E128" i="43"/>
  <c r="E129" i="43" s="1"/>
  <c r="C173" i="43"/>
  <c r="C196" i="43" s="1"/>
  <c r="E493" i="43"/>
  <c r="F493" i="43" s="1"/>
  <c r="C560" i="43"/>
  <c r="F230" i="43"/>
  <c r="E227" i="43"/>
  <c r="E159" i="43"/>
  <c r="F150" i="43"/>
  <c r="E507" i="43"/>
  <c r="E530" i="43" s="1"/>
  <c r="F530" i="43" s="1"/>
  <c r="D397" i="43"/>
  <c r="F397" i="43" s="1"/>
  <c r="F374" i="43"/>
  <c r="E240" i="43"/>
  <c r="I173" i="43"/>
  <c r="I196" i="43" s="1"/>
  <c r="J196" i="43" s="1"/>
  <c r="F219" i="43"/>
  <c r="F360" i="43"/>
  <c r="J150" i="43"/>
  <c r="F351" i="43"/>
  <c r="F695" i="43"/>
  <c r="C425" i="43"/>
  <c r="C439" i="43" s="1"/>
  <c r="C462" i="43" s="1"/>
  <c r="F355" i="43"/>
  <c r="C232" i="43"/>
  <c r="H300" i="43"/>
  <c r="H308" i="43" s="1"/>
  <c r="H309" i="43" s="1"/>
  <c r="H332" i="43" s="1"/>
  <c r="G300" i="43"/>
  <c r="G308" i="43" s="1"/>
  <c r="G309" i="43" s="1"/>
  <c r="G332" i="43" s="1"/>
  <c r="J154" i="43"/>
  <c r="F154" i="43"/>
  <c r="C227" i="43"/>
  <c r="C640" i="43"/>
  <c r="C641" i="43" s="1"/>
  <c r="C664" i="43" s="1"/>
  <c r="D560" i="43"/>
  <c r="J173" i="43"/>
  <c r="E106" i="43"/>
  <c r="E705" i="43"/>
  <c r="E706" i="43" s="1"/>
  <c r="E729" i="43" s="1"/>
  <c r="F697" i="43"/>
  <c r="F705" i="43"/>
  <c r="E574" i="43"/>
  <c r="E597" i="43" s="1"/>
  <c r="C106" i="43"/>
  <c r="F615" i="43"/>
  <c r="F701" i="43"/>
  <c r="D574" i="43"/>
  <c r="D597" i="43" s="1"/>
  <c r="D439" i="43"/>
  <c r="F425" i="43"/>
  <c r="F128" i="43"/>
  <c r="C574" i="43"/>
  <c r="C597" i="43" s="1"/>
  <c r="D240" i="43"/>
  <c r="F240" i="43" s="1"/>
  <c r="D530" i="43"/>
  <c r="F507" i="43"/>
  <c r="D227" i="43"/>
  <c r="F218" i="43"/>
  <c r="D106" i="43"/>
  <c r="F129" i="43"/>
  <c r="J305" i="43"/>
  <c r="F664" i="43"/>
  <c r="D706" i="43"/>
  <c r="C240" i="43"/>
  <c r="C39" i="43"/>
  <c r="C62" i="43" s="1"/>
  <c r="F110" i="4"/>
  <c r="J15" i="1"/>
  <c r="K17" i="1"/>
  <c r="C11" i="23"/>
  <c r="D5" i="23"/>
  <c r="J66" i="45"/>
  <c r="F751" i="4"/>
  <c r="E764" i="4"/>
  <c r="F764" i="4" s="1"/>
  <c r="K23" i="1"/>
  <c r="F114" i="4"/>
  <c r="D59" i="13"/>
  <c r="F46" i="13"/>
  <c r="J9" i="1"/>
  <c r="D196" i="43"/>
  <c r="F59" i="13"/>
  <c r="F632" i="4"/>
  <c r="D645" i="4"/>
  <c r="F645" i="4" s="1"/>
  <c r="C29" i="2"/>
  <c r="C809" i="4"/>
  <c r="C810" i="4" s="1"/>
  <c r="C823" i="4" s="1"/>
  <c r="D33" i="2"/>
  <c r="F803" i="4"/>
  <c r="D799" i="4"/>
  <c r="I9" i="23"/>
  <c r="J9" i="23" s="1"/>
  <c r="K9" i="23" s="1"/>
  <c r="L9" i="23" s="1"/>
  <c r="M9" i="23"/>
  <c r="F15" i="45"/>
  <c r="G6" i="23"/>
  <c r="H6" i="23" s="1"/>
  <c r="I6" i="23" s="1"/>
  <c r="J6" i="23" s="1"/>
  <c r="K6" i="23" s="1"/>
  <c r="L6" i="23" s="1"/>
  <c r="D62" i="20"/>
  <c r="D60" i="20"/>
  <c r="F60" i="20" s="1"/>
  <c r="E527" i="4"/>
  <c r="F527" i="4" s="1"/>
  <c r="F514" i="4"/>
  <c r="E42" i="8"/>
  <c r="F27" i="8"/>
  <c r="I332" i="43"/>
  <c r="E21" i="2"/>
  <c r="F791" i="4"/>
  <c r="E785" i="4"/>
  <c r="E692" i="4"/>
  <c r="D337" i="4"/>
  <c r="D338" i="4" s="1"/>
  <c r="D278" i="4"/>
  <c r="D161" i="4"/>
  <c r="D174" i="4" s="1"/>
  <c r="F174" i="4" s="1"/>
  <c r="F573" i="4"/>
  <c r="F16" i="45"/>
  <c r="F51" i="20"/>
  <c r="D821" i="4"/>
  <c r="F821" i="4" s="1"/>
  <c r="E219" i="4"/>
  <c r="C220" i="4"/>
  <c r="C233" i="4" s="1"/>
  <c r="C161" i="4"/>
  <c r="C174" i="4" s="1"/>
  <c r="F15" i="4"/>
  <c r="C51" i="2"/>
  <c r="F38" i="43"/>
  <c r="D39" i="43"/>
  <c r="F641" i="43" l="1"/>
  <c r="J308" i="43"/>
  <c r="C241" i="43"/>
  <c r="C264" i="43" s="1"/>
  <c r="E241" i="43"/>
  <c r="E264" i="43" s="1"/>
  <c r="J300" i="43"/>
  <c r="E173" i="43"/>
  <c r="F159" i="43"/>
  <c r="F597" i="43"/>
  <c r="D462" i="43"/>
  <c r="F462" i="43" s="1"/>
  <c r="F439" i="43"/>
  <c r="F227" i="43"/>
  <c r="D241" i="43"/>
  <c r="D729" i="43"/>
  <c r="F729" i="43" s="1"/>
  <c r="F706" i="43"/>
  <c r="D62" i="43"/>
  <c r="F62" i="43" s="1"/>
  <c r="F39" i="43"/>
  <c r="E220" i="4"/>
  <c r="F219" i="4"/>
  <c r="D291" i="4"/>
  <c r="F291" i="4" s="1"/>
  <c r="F278" i="4"/>
  <c r="E705" i="4"/>
  <c r="F705" i="4" s="1"/>
  <c r="F692" i="4"/>
  <c r="J309" i="43"/>
  <c r="K9" i="1"/>
  <c r="E5" i="23"/>
  <c r="D11" i="23"/>
  <c r="D12" i="23" s="1"/>
  <c r="D21" i="23" s="1"/>
  <c r="C12" i="23"/>
  <c r="D351" i="4"/>
  <c r="F351" i="4" s="1"/>
  <c r="F338" i="4"/>
  <c r="E15" i="2"/>
  <c r="E794" i="4"/>
  <c r="F785" i="4"/>
  <c r="J332" i="43"/>
  <c r="E56" i="8"/>
  <c r="F56" i="8" s="1"/>
  <c r="F42" i="8"/>
  <c r="D71" i="20"/>
  <c r="F71" i="20" s="1"/>
  <c r="F62" i="20"/>
  <c r="M6" i="23"/>
  <c r="D29" i="2"/>
  <c r="F799" i="4"/>
  <c r="D809" i="4"/>
  <c r="H18" i="1"/>
  <c r="H15" i="1" s="1"/>
  <c r="H30" i="1" s="1"/>
  <c r="C39" i="2"/>
  <c r="C40" i="2" s="1"/>
  <c r="C53" i="2" s="1"/>
  <c r="F161" i="4"/>
  <c r="E196" i="43" l="1"/>
  <c r="F196" i="43" s="1"/>
  <c r="F173" i="43"/>
  <c r="D264" i="43"/>
  <c r="F264" i="43" s="1"/>
  <c r="F241" i="43"/>
  <c r="J12" i="1"/>
  <c r="E24" i="2"/>
  <c r="C21" i="23"/>
  <c r="F5" i="23"/>
  <c r="E11" i="23"/>
  <c r="F809" i="4"/>
  <c r="D810" i="4"/>
  <c r="D823" i="4" s="1"/>
  <c r="I18" i="1"/>
  <c r="D39" i="2"/>
  <c r="F794" i="4"/>
  <c r="E810" i="4"/>
  <c r="E233" i="4"/>
  <c r="F233" i="4" s="1"/>
  <c r="F220" i="4"/>
  <c r="I15" i="1" l="1"/>
  <c r="K18" i="1"/>
  <c r="E12" i="23"/>
  <c r="F24" i="2"/>
  <c r="E40" i="2"/>
  <c r="E823" i="4"/>
  <c r="F823" i="4" s="1"/>
  <c r="F810" i="4"/>
  <c r="F39" i="2"/>
  <c r="D40" i="2"/>
  <c r="D53" i="2" s="1"/>
  <c r="F11" i="23"/>
  <c r="F12" i="23" s="1"/>
  <c r="F21" i="23" s="1"/>
  <c r="G5" i="23"/>
  <c r="K12" i="1"/>
  <c r="J8" i="1"/>
  <c r="J30" i="1" l="1"/>
  <c r="K8" i="1"/>
  <c r="H5" i="23"/>
  <c r="G11" i="23"/>
  <c r="G12" i="23" s="1"/>
  <c r="G21" i="23" s="1"/>
  <c r="F40" i="2"/>
  <c r="E53" i="2"/>
  <c r="F53" i="2" s="1"/>
  <c r="E21" i="23"/>
  <c r="I30" i="1"/>
  <c r="K15" i="1"/>
  <c r="H11" i="23" l="1"/>
  <c r="I5" i="23"/>
  <c r="K30" i="1"/>
  <c r="I11" i="23" l="1"/>
  <c r="I12" i="23" s="1"/>
  <c r="I21" i="23" s="1"/>
  <c r="J5" i="23"/>
  <c r="H12" i="23"/>
  <c r="H21" i="23" l="1"/>
  <c r="K5" i="23"/>
  <c r="J11" i="23"/>
  <c r="J12" i="23" l="1"/>
  <c r="K11" i="23"/>
  <c r="K12" i="23" s="1"/>
  <c r="K21" i="23" s="1"/>
  <c r="L5" i="23"/>
  <c r="L11" i="23" s="1"/>
  <c r="L12" i="23" s="1"/>
  <c r="L21" i="23" s="1"/>
  <c r="M11" i="23" l="1"/>
  <c r="M5" i="23"/>
  <c r="J21" i="23"/>
  <c r="M12" i="23"/>
  <c r="M21" i="23" s="1"/>
</calcChain>
</file>

<file path=xl/sharedStrings.xml><?xml version="1.0" encoding="utf-8"?>
<sst xmlns="http://schemas.openxmlformats.org/spreadsheetml/2006/main" count="5876" uniqueCount="926">
  <si>
    <t>Költségvetés mérlege</t>
  </si>
  <si>
    <t>BEVÉTEL</t>
  </si>
  <si>
    <t>KIADÁS</t>
  </si>
  <si>
    <t>Megnevezés</t>
  </si>
  <si>
    <t>Ezer Ft-ban</t>
  </si>
  <si>
    <t>I. Működési kiad. összesen</t>
  </si>
  <si>
    <t xml:space="preserve">II. Felhalmozási kiadás összesen </t>
  </si>
  <si>
    <t xml:space="preserve">Ezer Ft-ban </t>
  </si>
  <si>
    <t>KIADÁSOK JOGCÍMEI</t>
  </si>
  <si>
    <t>Feladatok összesen</t>
  </si>
  <si>
    <t>Támogatott megnevezése</t>
  </si>
  <si>
    <t>Intézmények</t>
  </si>
  <si>
    <t>Önkormányzat összesen</t>
  </si>
  <si>
    <t>Összesen</t>
  </si>
  <si>
    <t xml:space="preserve">                Ezer Ft-ban </t>
  </si>
  <si>
    <t xml:space="preserve">KIADÁSOK JOGCÍMEI </t>
  </si>
  <si>
    <t>Önkormányzat</t>
  </si>
  <si>
    <t xml:space="preserve">  BEVÉTELEK JOGCÍMEI</t>
  </si>
  <si>
    <t xml:space="preserve"> </t>
  </si>
  <si>
    <t>BEVÉTELEK JOGCÍMEI</t>
  </si>
  <si>
    <t>Ö s s z e s e n :</t>
  </si>
  <si>
    <t xml:space="preserve">BEVÉTELEK JOGCÍMEI </t>
  </si>
  <si>
    <t xml:space="preserve">               Ezer Ft-ban </t>
  </si>
  <si>
    <t>ÉRTÉKESÍTENDŐ TÁRGYI ESZKÖZÖK, IMMATERIÁLIS JAVAK MEGNEVEZÉSE</t>
  </si>
  <si>
    <t>B e v é t e l</t>
  </si>
  <si>
    <t>ezer Ft-ban</t>
  </si>
  <si>
    <t>Felújítási kiadási előirányzatok</t>
  </si>
  <si>
    <t>célonkénti részletezése</t>
  </si>
  <si>
    <t>Felújítási cél</t>
  </si>
  <si>
    <t>Önkormányzat összesen:</t>
  </si>
  <si>
    <t>Beruházási feladat</t>
  </si>
  <si>
    <t>M e g n e v e z é s</t>
  </si>
  <si>
    <t>Költségvetési szerv</t>
  </si>
  <si>
    <t>Létszámkeret összesen</t>
  </si>
  <si>
    <t>K i a d á s</t>
  </si>
  <si>
    <t xml:space="preserve">         - ért. tárgyie.áfabefiz</t>
  </si>
  <si>
    <t>Tárgyévi költségvetési bev.össz.</t>
  </si>
  <si>
    <t>Tárgyévi költségvetési kiadás össz.</t>
  </si>
  <si>
    <t>Pénzmaradvány igénybevétel</t>
  </si>
  <si>
    <t>Műk.célú bevétel összesen:</t>
  </si>
  <si>
    <t>Műk.célú kiadás összesen:</t>
  </si>
  <si>
    <t>Hosszú lejáratú hitelek kamata</t>
  </si>
  <si>
    <t>Tárgyévi költségvetési bevét.össz.</t>
  </si>
  <si>
    <t>Tárgyévi költségvetési kiad.össz.</t>
  </si>
  <si>
    <t>Hitelfelvétel</t>
  </si>
  <si>
    <t>Felhalm.bevét.össz.</t>
  </si>
  <si>
    <t>Felhalm.célú kiad.össz.</t>
  </si>
  <si>
    <t>Tárgyévi költségvetési bevét.mindössz.</t>
  </si>
  <si>
    <t>Tárgyévi költségvetési kiad.mindössz.</t>
  </si>
  <si>
    <t>Hiteltörlesztés összesen</t>
  </si>
  <si>
    <t>Önkormányzati bev.mindö.</t>
  </si>
  <si>
    <t>Önkorm.kiadás mindössz.</t>
  </si>
  <si>
    <t>Adatszolgáltatás az önkormányzat felügyelete alá tartozó</t>
  </si>
  <si>
    <t xml:space="preserve">  költségvetési szerv által elismert tartozásállományról </t>
  </si>
  <si>
    <t>Költségvetési szerv neve: ........................................</t>
  </si>
  <si>
    <t>Eredeti éves költségvetés kiadási előirányzata:                 ......................... eFt</t>
  </si>
  <si>
    <t>Eredeti éves költségvetés kiadási előirányzat ....... %-a:    ......................... eFt</t>
  </si>
  <si>
    <t xml:space="preserve">(%= az önkormányzat költségvetési rendeletében meghatározott mérték)  </t>
  </si>
  <si>
    <t>........ napon túli</t>
  </si>
  <si>
    <t>sorsz.</t>
  </si>
  <si>
    <t>Tartozásállomány megnevezése</t>
  </si>
  <si>
    <t xml:space="preserve">tartozásállomány </t>
  </si>
  <si>
    <t>(x)</t>
  </si>
  <si>
    <t xml:space="preserve">Állammal szembeni tartozások </t>
  </si>
  <si>
    <t>Központi költségvetési szervekkel</t>
  </si>
  <si>
    <t>szemben fennálló tartozás</t>
  </si>
  <si>
    <t xml:space="preserve">Elkülönített állami pénzalapokkal </t>
  </si>
  <si>
    <t xml:space="preserve">szembeni tartozás </t>
  </si>
  <si>
    <t>TB alapokkal szembeni tartozás</t>
  </si>
  <si>
    <t xml:space="preserve">Tartozásállomány önkormányzatok </t>
  </si>
  <si>
    <t>és intézményeik felé</t>
  </si>
  <si>
    <t>Szállítókkal szembeni tartozás-állomány</t>
  </si>
  <si>
    <t>Egyéb tartozás-állomány</t>
  </si>
  <si>
    <t>meghatározott határnapon túli tartozásállomány.</t>
  </si>
  <si>
    <t>..........................................</t>
  </si>
  <si>
    <t xml:space="preserve">költségvetési szerv vezetője </t>
  </si>
  <si>
    <t xml:space="preserve">   ELŐIRÁNYZAT-FELHASZNÁLÁSI ÜTEMTERV</t>
  </si>
  <si>
    <t xml:space="preserve">Hónap </t>
  </si>
  <si>
    <t xml:space="preserve">Bevétel </t>
  </si>
  <si>
    <t>Kiadás</t>
  </si>
  <si>
    <t>Január</t>
  </si>
  <si>
    <t>Február</t>
  </si>
  <si>
    <t>Március</t>
  </si>
  <si>
    <t>Április</t>
  </si>
  <si>
    <t>Május</t>
  </si>
  <si>
    <t>Június</t>
  </si>
  <si>
    <t>Július</t>
  </si>
  <si>
    <t>Augusztus</t>
  </si>
  <si>
    <t>Szeptember</t>
  </si>
  <si>
    <t>Október</t>
  </si>
  <si>
    <t>November</t>
  </si>
  <si>
    <t xml:space="preserve">December </t>
  </si>
  <si>
    <t>és visszafizetési kötelezettsége</t>
  </si>
  <si>
    <t>adatok: eFt</t>
  </si>
  <si>
    <t>Felvétel    éve</t>
  </si>
  <si>
    <t>Működési hitel</t>
  </si>
  <si>
    <t>Fejlesztési hitel</t>
  </si>
  <si>
    <t>Hitelek összesen</t>
  </si>
  <si>
    <t>Hitel vissza-fizetési köt.</t>
  </si>
  <si>
    <t>K I M U T A T Á S</t>
  </si>
  <si>
    <t>hitelekről, kölcsönökről</t>
  </si>
  <si>
    <t>Hitel, kölcsön nyújtás tervezett összege</t>
  </si>
  <si>
    <t>Lejárat (év)</t>
  </si>
  <si>
    <t>folyamatos</t>
  </si>
  <si>
    <t>Közvetett támogatás megnevezése</t>
  </si>
  <si>
    <t>Közvetett támogatás tervezett összege</t>
  </si>
  <si>
    <t>Adóelengedések</t>
  </si>
  <si>
    <t xml:space="preserve">Adókedvezmények iparűzési adónál: </t>
  </si>
  <si>
    <t xml:space="preserve">35/2009. (XII.23.) ÖK. sz. rend. 3. §. 25 %-os kedv. </t>
  </si>
  <si>
    <t>egyéb közvetett támogatások:</t>
  </si>
  <si>
    <t xml:space="preserve">  - ellátottak térítési díjának méltányossági alapon történő elengedése</t>
  </si>
  <si>
    <t xml:space="preserve">  - lakosság részére lakásépítéshez, lakásfelújításhoz nyújtott kölcsönök elengedése</t>
  </si>
  <si>
    <t xml:space="preserve">  -helyiségek, eszközök hasznosításából származó bevételből nyújtott kedvezmény, mentesség</t>
  </si>
  <si>
    <t xml:space="preserve"> - egyéb nyújtott kedvezmény, vagy kölcsön elengedésének összege</t>
  </si>
  <si>
    <t xml:space="preserve">Összesen </t>
  </si>
  <si>
    <t>A közvetett támogatások tervezése az előző évi tapasztalati adatok alapján illetve a jogszabályi válto-</t>
  </si>
  <si>
    <t>zások alapulvételével történt. A helyi iparűzési adórendelet 3.§. alapján azt a vállalkozót akinek a</t>
  </si>
  <si>
    <t>vállalozási szintű adóalapja nem haladja meg az 1 millió Ft-ot 25%-os mértékű adókedvezmény illeti meg.</t>
  </si>
  <si>
    <t>A környezetvédelmi osztályba sorolás szerinti kedvezmény illetve a mozgáskorlátozottság miatti men-</t>
  </si>
  <si>
    <t>tességek tapasztalati adatok illetve a tövény változása alapján kerültek számszerűsítésre.</t>
  </si>
  <si>
    <t xml:space="preserve">M e g n e v e z é s </t>
  </si>
  <si>
    <t>Kv-i elsz.</t>
  </si>
  <si>
    <t xml:space="preserve">        KIMUTATÁS</t>
  </si>
  <si>
    <t xml:space="preserve">                 az önkormányzat által felvett hitelek állományáról </t>
  </si>
  <si>
    <t xml:space="preserve">Hitelintézet megnevezése </t>
  </si>
  <si>
    <t>Hitel megnevezése</t>
  </si>
  <si>
    <t>Hitelállomány</t>
  </si>
  <si>
    <t>Visszafizetett</t>
  </si>
  <si>
    <t xml:space="preserve">Hitelállomány </t>
  </si>
  <si>
    <t>összege tárgy év</t>
  </si>
  <si>
    <t>tárgyévi</t>
  </si>
  <si>
    <t>hitel tárgyévi</t>
  </si>
  <si>
    <t>összege tárgyév</t>
  </si>
  <si>
    <t xml:space="preserve">jan. 1-jén </t>
  </si>
  <si>
    <t xml:space="preserve">összege </t>
  </si>
  <si>
    <t>xxxxxxxx</t>
  </si>
  <si>
    <t xml:space="preserve">         KIMUTATÁS</t>
  </si>
  <si>
    <t xml:space="preserve">          az önkormányzat által nyújtott hitelek (kölcsönök) állományáról </t>
  </si>
  <si>
    <t xml:space="preserve">Hitelt (kölcsönt) igénybe vevő  megnevezése </t>
  </si>
  <si>
    <t>Hitel (kölcsön) állomány</t>
  </si>
  <si>
    <t xml:space="preserve">Hitel (kölcsön) </t>
  </si>
  <si>
    <t xml:space="preserve">Visszafizetett hitel </t>
  </si>
  <si>
    <t>Hitel (kölcsön)</t>
  </si>
  <si>
    <t>folyósítás tárgyévi</t>
  </si>
  <si>
    <t>(kölcsön) tárgyévi</t>
  </si>
  <si>
    <t>állomány összege</t>
  </si>
  <si>
    <t xml:space="preserve">jan. 1-jén  </t>
  </si>
  <si>
    <t>összege</t>
  </si>
  <si>
    <t>Hitelintézet megnevezése</t>
  </si>
  <si>
    <t>Hitel lejárata</t>
  </si>
  <si>
    <t>xxxxxxxxxxxxxxxxxxxxx</t>
  </si>
  <si>
    <t xml:space="preserve">a közvetett támogatásokról </t>
  </si>
  <si>
    <t xml:space="preserve">Közvetett támogatás megnevezése </t>
  </si>
  <si>
    <t xml:space="preserve">                            Összeg </t>
  </si>
  <si>
    <t>a pénzeszközök változásáról</t>
  </si>
  <si>
    <t xml:space="preserve">                       Ezer Ft-ban</t>
  </si>
  <si>
    <t>Több éves kihatással járó döntések számszerűsítése</t>
  </si>
  <si>
    <t>2014.</t>
  </si>
  <si>
    <t>2015.</t>
  </si>
  <si>
    <t>2016.</t>
  </si>
  <si>
    <t>2017.</t>
  </si>
  <si>
    <t>2018.</t>
  </si>
  <si>
    <t>2019.</t>
  </si>
  <si>
    <t>2020.</t>
  </si>
  <si>
    <t>2021.</t>
  </si>
  <si>
    <t>Ö S S Z E S E N :</t>
  </si>
  <si>
    <t>2022.</t>
  </si>
  <si>
    <t>2023.</t>
  </si>
  <si>
    <t>2024.</t>
  </si>
  <si>
    <t>2025.</t>
  </si>
  <si>
    <t>eFt-ban</t>
  </si>
  <si>
    <t>KIMUTATÁS</t>
  </si>
  <si>
    <t>adatok: eFt-ban</t>
  </si>
  <si>
    <t>Eredeti előirányzat</t>
  </si>
  <si>
    <t>Módosított előirányzat</t>
  </si>
  <si>
    <t>Teljesítés</t>
  </si>
  <si>
    <t>Teljesítés %-a</t>
  </si>
  <si>
    <t>I. MŰKÖDÉSI KIADÁSOK</t>
  </si>
  <si>
    <t>II. FELHALMOZÁSI KIADÁSOK</t>
  </si>
  <si>
    <t>Időskorúak járadéka</t>
  </si>
  <si>
    <t>Támogatás értékű felhalmozási kiadás össz.</t>
  </si>
  <si>
    <t xml:space="preserve">Költségvetési </t>
  </si>
  <si>
    <t xml:space="preserve">Hitel </t>
  </si>
  <si>
    <t xml:space="preserve">Kötvény </t>
  </si>
  <si>
    <t xml:space="preserve">Értékpapír </t>
  </si>
  <si>
    <t xml:space="preserve">Felvétel </t>
  </si>
  <si>
    <t xml:space="preserve">Törlesztés </t>
  </si>
  <si>
    <t>Kibocsát.</t>
  </si>
  <si>
    <t xml:space="preserve">Eladás </t>
  </si>
  <si>
    <t xml:space="preserve">Vétel </t>
  </si>
  <si>
    <t xml:space="preserve">Európai Uniós forrásból finanszírozott támogatással megvalósuló programok, projektek bevételei, kiadásai, </t>
  </si>
  <si>
    <t xml:space="preserve">valamint az Önkormányzaton kívüli ilyen projekthez történő hozzájárulások </t>
  </si>
  <si>
    <t>A.) Európai Uniós forrásból finaszírozott támogatással megvalósuló programok, projektek bevételei, kiadásai</t>
  </si>
  <si>
    <t xml:space="preserve">Bevételek </t>
  </si>
  <si>
    <t>Saját erő</t>
  </si>
  <si>
    <t>Saját erőből központi támogatás</t>
  </si>
  <si>
    <t xml:space="preserve">EU-s forrás </t>
  </si>
  <si>
    <t xml:space="preserve">Társfinanszírozás </t>
  </si>
  <si>
    <t xml:space="preserve">Egyéb forrás </t>
  </si>
  <si>
    <t xml:space="preserve">Bevételek összesen </t>
  </si>
  <si>
    <t xml:space="preserve">Kiadások </t>
  </si>
  <si>
    <t xml:space="preserve">Kiadások összesen </t>
  </si>
  <si>
    <t>I/1. Intézm.műk. bevételek :</t>
  </si>
  <si>
    <t xml:space="preserve">  - gépjárműadó</t>
  </si>
  <si>
    <t xml:space="preserve">  - építményadó</t>
  </si>
  <si>
    <t xml:space="preserve">  - pótlék, bírság</t>
  </si>
  <si>
    <t xml:space="preserve">Adómentesség gépjárműadónál: </t>
  </si>
  <si>
    <t>1991. évi LXXXII. tv. Mozgáskorl. mentesség .</t>
  </si>
  <si>
    <t xml:space="preserve">                                   költségvetési szervek egyházak, </t>
  </si>
  <si>
    <t>Adókedvezmény környezetvédelmi osztályba sorolás miatt</t>
  </si>
  <si>
    <t>I/4. Egyéb működési bevételek</t>
  </si>
  <si>
    <t xml:space="preserve"> Személyi juttatás</t>
  </si>
  <si>
    <t xml:space="preserve"> Munkaadót terh. járulékok</t>
  </si>
  <si>
    <t xml:space="preserve"> Dologi kiadás</t>
  </si>
  <si>
    <t xml:space="preserve"> Beruházás</t>
  </si>
  <si>
    <t xml:space="preserve"> Felújítás</t>
  </si>
  <si>
    <t>Intézmények:</t>
  </si>
  <si>
    <t>Sor-szám</t>
  </si>
  <si>
    <t>A</t>
  </si>
  <si>
    <t>B</t>
  </si>
  <si>
    <t>C</t>
  </si>
  <si>
    <t>D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</si>
  <si>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</si>
  <si>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</si>
  <si>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</si>
  <si>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</si>
  <si>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</si>
  <si>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</si>
  <si>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</si>
  <si>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</si>
  <si>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</si>
  <si>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</si>
  <si>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</si>
  <si>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</si>
  <si>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</si>
  <si>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</si>
  <si>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</si>
  <si>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</si>
  <si>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</si>
  <si>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</si>
  <si>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</si>
  <si>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E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</si>
  <si>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</si>
  <si>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</si>
  <si>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</si>
  <si>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</si>
  <si>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</si>
  <si>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</si>
  <si>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</si>
  <si>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</si>
  <si>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</si>
  <si>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</si>
  <si>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</si>
  <si>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</si>
  <si>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</si>
  <si>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</si>
  <si>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</si>
  <si>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</si>
  <si>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</si>
  <si>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</si>
  <si>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</si>
  <si>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</si>
  <si>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</si>
  <si>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</si>
  <si>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</si>
  <si>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</si>
  <si>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F</t>
  </si>
  <si>
    <t>G</t>
  </si>
  <si>
    <t>44.</t>
  </si>
  <si>
    <t>45.</t>
  </si>
  <si>
    <t>46.</t>
  </si>
  <si>
    <t>47.</t>
  </si>
  <si>
    <t>48.</t>
  </si>
  <si>
    <t>49.</t>
  </si>
  <si>
    <t>50.</t>
  </si>
  <si>
    <t>51.</t>
  </si>
  <si>
    <t>52.</t>
  </si>
  <si>
    <t>H</t>
  </si>
  <si>
    <t>I</t>
  </si>
  <si>
    <t>J</t>
  </si>
  <si>
    <t>A.</t>
  </si>
  <si>
    <t>B.</t>
  </si>
  <si>
    <t>K</t>
  </si>
  <si>
    <t>L</t>
  </si>
  <si>
    <t>M</t>
  </si>
  <si>
    <t>N</t>
  </si>
  <si>
    <t xml:space="preserve">(x) Az önkormányzat költségvetési rendletének 24 §-ában </t>
  </si>
  <si>
    <t>I. Működési kiadások összesen</t>
  </si>
  <si>
    <t>II. Felhalmozási kiadások összesen</t>
  </si>
  <si>
    <t xml:space="preserve">1. </t>
  </si>
  <si>
    <t xml:space="preserve">2. </t>
  </si>
  <si>
    <t xml:space="preserve">3. </t>
  </si>
  <si>
    <t xml:space="preserve">4. </t>
  </si>
  <si>
    <t xml:space="preserve">5. </t>
  </si>
  <si>
    <t xml:space="preserve">6. </t>
  </si>
  <si>
    <t>II. Felhalmozási bevételek összesen</t>
  </si>
  <si>
    <t>2015. év</t>
  </si>
  <si>
    <t>2017. év</t>
  </si>
  <si>
    <t>2018. év</t>
  </si>
  <si>
    <t>2019. év</t>
  </si>
  <si>
    <t>2020. év</t>
  </si>
  <si>
    <t>2021. év</t>
  </si>
  <si>
    <t>2022. év</t>
  </si>
  <si>
    <t xml:space="preserve">Helyi adók </t>
  </si>
  <si>
    <t xml:space="preserve">Önkorm.-i vagyon, vagyoni értékű jog értékesít. bevét. </t>
  </si>
  <si>
    <t>Osztalék, koncssziós díj, hozambevétel</t>
  </si>
  <si>
    <t xml:space="preserve">Tárgyi eszköz, immateriális jószág, részvény, részesedés értékesítéséből származó bevétel </t>
  </si>
  <si>
    <t>Bírság-, pótlék- és díjbevétel</t>
  </si>
  <si>
    <t>Kezességvállalással kapcsolatos megtérülés</t>
  </si>
  <si>
    <t>Saját bevételek összesen</t>
  </si>
  <si>
    <t>Saját bevétel 50 %-a</t>
  </si>
  <si>
    <t>Felvett, átvállalt hitel, kölcsön aktuális tőketartozása</t>
  </si>
  <si>
    <t>Hitelviszonyt megtestesítő értékpapír</t>
  </si>
  <si>
    <t xml:space="preserve">Adott váltó (kamat nélkül) </t>
  </si>
  <si>
    <t>Pénzügyi lízing tőkerész hátralévő összege</t>
  </si>
  <si>
    <t>Visszavásárlási kötelezettség kikötésével megkötött adásvételi szerződés</t>
  </si>
  <si>
    <t xml:space="preserve">Legalább 365 nap időtartamú halasztott fizetés, részletfizetés még ki nem fizett ellenértéke </t>
  </si>
  <si>
    <t xml:space="preserve">Kezességvállalásból eredő fizetési kötelezettség </t>
  </si>
  <si>
    <t xml:space="preserve">Fizetési kötelezettség összesen </t>
  </si>
  <si>
    <t>Adósság korlát (saját bevétel 50%-a csökkentve a fizetési kötelezettséggel)</t>
  </si>
  <si>
    <t xml:space="preserve">* Az államháztartásról szóló 2011. évi CXCV. törvény 23. § (2) bekezdés g) pontja alapján </t>
  </si>
  <si>
    <t>Önkormányzat  összesen:</t>
  </si>
  <si>
    <t>Közfoglalkoztatottak létszámkerete összesen</t>
  </si>
  <si>
    <t>Eredeti előir.</t>
  </si>
  <si>
    <t>Mód. Előir.</t>
  </si>
  <si>
    <t xml:space="preserve">A Önkormányzat saját bevételeinek és az adósságot keletkeztető ügyleteiből eredő fizetési kötelezettségének bemutatása*  </t>
  </si>
  <si>
    <t>I.1.b) Település-üzemeltetéshez kapcsolódó feladatok támogatása</t>
  </si>
  <si>
    <t xml:space="preserve">I.1.a) Önkormányzati hivatal működésének támogatása </t>
  </si>
  <si>
    <t xml:space="preserve">   I.1.ba.) Zöldterület-gazdálkodással kapcsolatos feladatok</t>
  </si>
  <si>
    <t xml:space="preserve">   I.1.bb.) Közvilágítás fenntartásának támogatása</t>
  </si>
  <si>
    <t xml:space="preserve">   I.1.bc.) Köztemető fenntartással kapcsolatos feladatok</t>
  </si>
  <si>
    <t xml:space="preserve">   I.1.bd.) Közutak fenntartásának támogatása</t>
  </si>
  <si>
    <t>II.1. Óvodapedagógusok bértámogatása 8 hóra</t>
  </si>
  <si>
    <t>II.1.Óvodap. munkáját közvetlenül s. bértámogatása 8 hóra</t>
  </si>
  <si>
    <t>II.1. Óvodapedagógusok bértámogatása 4 hóra</t>
  </si>
  <si>
    <t>II.1.Óvodap. munkáját közvetlenül s. bértámogatása 4 hóra</t>
  </si>
  <si>
    <t>II.2. óvodaműködtetés támogatása 8 hóra</t>
  </si>
  <si>
    <t>II.2. óvodaműködtetés támogatása 4 hóra</t>
  </si>
  <si>
    <t>TÁRGYÉVI KÖLTSÉGVETÉSI KIADÁS ÖSSZESEN (I.+II.)</t>
  </si>
  <si>
    <t>III. FINANSZÍROZÁSI KIADÁSOK</t>
  </si>
  <si>
    <t>III. Finanszírozási kiadások összesen:</t>
  </si>
  <si>
    <t>KIADÁS MINDÖSSZESEN (I. + II. +III.)</t>
  </si>
  <si>
    <t xml:space="preserve">          II.3.5.1. Lakáscélú kölcsön nyújtása háztartásoknak</t>
  </si>
  <si>
    <t>Visszatérítendő támogatások, kölcsönök nyújtása, törlesztése  mindösszesen</t>
  </si>
  <si>
    <t>Felhalmozási célú visszatérítendő támogatások, kölcsönök nyújtása, törlesztése összesen</t>
  </si>
  <si>
    <t>Működési célú visszatérítendő támogatások, kölcsönök nyújtása, törlesztése összesen</t>
  </si>
  <si>
    <t>4. 6. Működési célú céltartalék</t>
  </si>
  <si>
    <t>3.7. Felhalmozási célú céltartalék</t>
  </si>
  <si>
    <t xml:space="preserve">4.6. Működési célú tartalék összesen: </t>
  </si>
  <si>
    <t xml:space="preserve">3.7. Felhalmozási célú tartalék összesen: </t>
  </si>
  <si>
    <t>TÁRGYÉVI INTÉZMÉNYI BEVÉTELEK ÖSSZESEN (I+II)</t>
  </si>
  <si>
    <t>III. FINANSZÍROZÁSI BEVÉTELEK</t>
  </si>
  <si>
    <t>BEVÉTELEK MINDÖSSZESEN (I.+II.+III.)</t>
  </si>
  <si>
    <t>III. FINANSZÍROZÁSI BEVÉTELEK ÖSSZESEN:</t>
  </si>
  <si>
    <t>III. Finanszírozási bevételek</t>
  </si>
  <si>
    <t xml:space="preserve">Kötelezően ellátandó feladat </t>
  </si>
  <si>
    <t>2016. év</t>
  </si>
  <si>
    <t>2023. év</t>
  </si>
  <si>
    <r>
      <t>I/1.</t>
    </r>
    <r>
      <rPr>
        <b/>
        <sz val="10"/>
        <rFont val="Times New Roman"/>
        <family val="1"/>
        <charset val="238"/>
      </rPr>
      <t xml:space="preserve"> Működési bevételek B4</t>
    </r>
  </si>
  <si>
    <r>
      <t>I/2.</t>
    </r>
    <r>
      <rPr>
        <i/>
        <sz val="10"/>
        <rFont val="Times New Roman"/>
        <family val="1"/>
        <charset val="238"/>
      </rPr>
      <t xml:space="preserve"> Önkormányzatok sajátos működési bevételei</t>
    </r>
    <r>
      <rPr>
        <sz val="10"/>
        <rFont val="Times New Roman"/>
        <family val="1"/>
        <charset val="238"/>
      </rPr>
      <t xml:space="preserve"> /</t>
    </r>
    <r>
      <rPr>
        <b/>
        <sz val="10"/>
        <rFont val="Times New Roman"/>
        <family val="1"/>
        <charset val="238"/>
      </rPr>
      <t>Közhatalmi bevételek B3</t>
    </r>
  </si>
  <si>
    <t>Települési önkormányzatok kulturális feladatainak támogatása B114</t>
  </si>
  <si>
    <t>Önkormányzat működési támogatása összesen B11</t>
  </si>
  <si>
    <t>2016.évi előir.</t>
  </si>
  <si>
    <t>2017.évi előir.</t>
  </si>
  <si>
    <t>B1. Működési célú támogatások ÁHB</t>
  </si>
  <si>
    <t>B3. Közhatalmi bevételek</t>
  </si>
  <si>
    <t>B4. Működési bevételek</t>
  </si>
  <si>
    <t>B6. Működési célú átvett pénzeszk. ÁHK</t>
  </si>
  <si>
    <t>MŰKÖDÉSI KÖLTSÉGVETÉSI BEVÉTELEK ÖSSZESEN:</t>
  </si>
  <si>
    <t>B811. Hitel-, és kölcsönfelv. ÁHB.</t>
  </si>
  <si>
    <t>B812. Belföldi értékpapírok bevételei</t>
  </si>
  <si>
    <t>B813. Maradvány igénybevétele</t>
  </si>
  <si>
    <t>B814. ÁHB-i megelőlegezések</t>
  </si>
  <si>
    <t>B815. ÁHB-i megelőlegezések törlesztése</t>
  </si>
  <si>
    <t>B816. Központi, irányítószervi támogatás</t>
  </si>
  <si>
    <t>B817. Betétek megszüntetése</t>
  </si>
  <si>
    <t>B82.   Küldöldi finanszírozás bevételei</t>
  </si>
  <si>
    <t>B83. Adóssághoz nem kapcsolódó származékos ügyletek bevételei</t>
  </si>
  <si>
    <t>FINANSZÍROZÁSI BEVÉTELEK ÖSSZ:</t>
  </si>
  <si>
    <t>MŰKÖDÉSI BEVÉTELEK MINDÖSSZ:</t>
  </si>
  <si>
    <t>A költségvetési évet követő három év tervezett előirányzatainak keretszámai főbb csoportokban</t>
  </si>
  <si>
    <t>K1. Személyi juttatás</t>
  </si>
  <si>
    <t>K2. Munkaadókat terhelő járulékok és szoc. hoz-i adó</t>
  </si>
  <si>
    <t>K3. Dologi kiadások</t>
  </si>
  <si>
    <t>K4. Ellátottak pénzbeli juttatása</t>
  </si>
  <si>
    <t xml:space="preserve">K5. Egyéb működési célú kiadások </t>
  </si>
  <si>
    <t xml:space="preserve">   ebből:K512 Tartalékok-általános</t>
  </si>
  <si>
    <t xml:space="preserve">                                           -cél</t>
  </si>
  <si>
    <t>MŰKÖDÉSI KÖLTSÉGVETÉSI KIADÁSOK ÖSSZESEN:</t>
  </si>
  <si>
    <t>K911. Hitel-, kölcsöntörl. ÁHK-re</t>
  </si>
  <si>
    <t>K912. Belföldi értékpapírok kiadásai</t>
  </si>
  <si>
    <t>K913. ÁHB-i megelőlegezések</t>
  </si>
  <si>
    <t>K914. ÁHB-i megelőlegezések visszafiz.</t>
  </si>
  <si>
    <t>K915. Központi, irányítószervei támogatás</t>
  </si>
  <si>
    <t>K916. Pénzeszközök betétként történő elh.</t>
  </si>
  <si>
    <t>K917. Pénzügyi lízing kiadásai</t>
  </si>
  <si>
    <t>K92. Külföldi finanszírozás kiadásai</t>
  </si>
  <si>
    <t>K93. Adóssághoz nem kapcsolódó származékos ügyletek kiadásai</t>
  </si>
  <si>
    <t>FINANSZÍROZÁSI KIADÁSOK ÖSSZ:</t>
  </si>
  <si>
    <t>MŰKÖDÉSI KIADÁSOK MINDÖSSZ:</t>
  </si>
  <si>
    <t>Működési bevételek és kiadások keretszámai</t>
  </si>
  <si>
    <t>Felhalmozási bevételek és kiadások keretszámai</t>
  </si>
  <si>
    <t>B2. Felhalmozási célú támog. ÁHB-ről</t>
  </si>
  <si>
    <t>B5. Felhalmozási bevételek</t>
  </si>
  <si>
    <t>B7. Felhalmozási célú átvett pénz.ÁHK-ről</t>
  </si>
  <si>
    <t>FELHALMOZÁSI KÖLTSÉGVETÉSI BEVÉTELEK ÖSSZESEN</t>
  </si>
  <si>
    <t>FELHALMOZÁSI BEVÉTELEK MINDÖSSZ:</t>
  </si>
  <si>
    <t>BEVÉTELEK MINDÖSSZESEN:</t>
  </si>
  <si>
    <t>K6. Beruházások</t>
  </si>
  <si>
    <t>K7. Felújítások</t>
  </si>
  <si>
    <t>K8. Egyéb felhalmozási célú kiadások</t>
  </si>
  <si>
    <t>FELHALMOZÁSI KÖLTSÉGVETÉSI KIADÁSOK ÖSSZESEN</t>
  </si>
  <si>
    <t>FELHALMOZÁSI KIADÁSOK MINDÖSSZ:</t>
  </si>
  <si>
    <t>KIADÁSOK MINDÖSSZESEN:</t>
  </si>
  <si>
    <t>Adósságot keletkeztető ügylet megnevezése</t>
  </si>
  <si>
    <t>Az ügylet várható értéke</t>
  </si>
  <si>
    <t>adatok: ezer Ft-ban</t>
  </si>
  <si>
    <t>I. Fejlesztési cél, amelyek megvalósításához adósságot keletkeztető ügylet megkötése válik, vagy válhat szükségessé</t>
  </si>
  <si>
    <t>II. Adósságot keletkeztető más ügyletek</t>
  </si>
  <si>
    <t>Összesen:</t>
  </si>
  <si>
    <t>azon fejlesztési célokról, amelyek megvalósításához a Magyarország gazdasági stailitásáról szóló 2011. évi CXCIV. Törvény 3.§ (1) bekezdés szerinti adósságot keletkeztetó ügylet megkötése válik vagy válhat szükségessé, az adósságot keletkeztető ügyletek várható összegével együtt</t>
  </si>
  <si>
    <r>
      <t xml:space="preserve">I/3. </t>
    </r>
    <r>
      <rPr>
        <i/>
        <sz val="10"/>
        <rFont val="Times New Roman"/>
        <family val="1"/>
        <charset val="238"/>
      </rPr>
      <t xml:space="preserve">Közp-i ktgvből kapott műk. támog. </t>
    </r>
    <r>
      <rPr>
        <b/>
        <sz val="10"/>
        <rFont val="Times New Roman"/>
        <family val="1"/>
        <charset val="238"/>
      </rPr>
      <t>/Működési c. támog. ÁHB. B1</t>
    </r>
  </si>
  <si>
    <t>I. 3. Működési támogatások</t>
  </si>
  <si>
    <t>II. 2. Felhalmozási támogatások</t>
  </si>
  <si>
    <t>1. Személyi juttatás  K1.</t>
  </si>
  <si>
    <t>3. Dologi kiadás K3.</t>
  </si>
  <si>
    <t>2. Munkaadót terh. jár. és szos.hozzj. adó K2.</t>
  </si>
  <si>
    <t xml:space="preserve">    Ebből: - hosszú lej. fejl.hitel kamata  K353</t>
  </si>
  <si>
    <t xml:space="preserve">                 - működési célú kamatkiadás  K353</t>
  </si>
  <si>
    <t>4. Egyéb működési célú kiadások összesen  K5</t>
  </si>
  <si>
    <t xml:space="preserve">    4.6. Tartalékok   K512</t>
  </si>
  <si>
    <t xml:space="preserve">    4.4.Egyéb műk. c. támogatások ÁHK K511</t>
  </si>
  <si>
    <t xml:space="preserve">    4.5. Műk. c. kölcsönök nyújtása ÁHK-re K508</t>
  </si>
  <si>
    <t xml:space="preserve">    4.1.Egyéb  műk. c. támogatás ÁHB-re K506</t>
  </si>
  <si>
    <t xml:space="preserve">    4.2. Műk.c. kölcsönnyújtás ÁHB-re K504</t>
  </si>
  <si>
    <t xml:space="preserve">    4.3. Műk.c. tám, kölcs. törlesztése ÁHB-re K505</t>
  </si>
  <si>
    <t>5. Ellátottak pénzbeli juttatásai K4</t>
  </si>
  <si>
    <t>5. Ellátottak pénzbeli juttatásai  K4</t>
  </si>
  <si>
    <t>1. Beruházás ÁFÁ-val   K6</t>
  </si>
  <si>
    <t>2. Felújítás ÁFÁ-val  K7</t>
  </si>
  <si>
    <t>3. Egyéb felhalmozási célú kiadások összesen K8</t>
  </si>
  <si>
    <t xml:space="preserve">    3.1.Egyéb felhalmozási c. támog ÁHB-re K84</t>
  </si>
  <si>
    <t xml:space="preserve">    3.2. Felhalm. célú kölcsönök nyújtása ÁHB-re K82</t>
  </si>
  <si>
    <t xml:space="preserve">    3.3. Felhalm. célú kölcsönök törle. ÁHB-re K83</t>
  </si>
  <si>
    <t xml:space="preserve">    3.4.Egyéb felhalm. C. támogatások ÁHK K88</t>
  </si>
  <si>
    <t xml:space="preserve">    3.5. Felhalm. c kölcsönök nyújtása ÁHK. K86</t>
  </si>
  <si>
    <t xml:space="preserve">    3.6. Lakástámogatás K87</t>
  </si>
  <si>
    <t>4. Hosszú lejáratú hitelek kamata</t>
  </si>
  <si>
    <t>Tárgyévi költségvetési bevételek összesen (I. + II. +III. )</t>
  </si>
  <si>
    <t>Tárgyévi költségvetési kiadások összesen (I. + II. +III. )</t>
  </si>
  <si>
    <t>3. Központi, irányítószervi támogatás K915</t>
  </si>
  <si>
    <t>2. Pénzeszköz betétként való elhelyezése K916</t>
  </si>
  <si>
    <t>4. Pénzügyi lízing kiadásai K917</t>
  </si>
  <si>
    <t>1.Adóssághoz nem kapcs. szárm. ügyl.kiad. K93</t>
  </si>
  <si>
    <t>5. Belföldi értékpapírok kiadásai K912</t>
  </si>
  <si>
    <t>8.Hosszú lejáratú hitelek  hitel törlesztése K9111</t>
  </si>
  <si>
    <t>7.Rövid lejáratú hitel törlesztés  K9113</t>
  </si>
  <si>
    <t>6. Likviditási célú hitel törlesztés K9112</t>
  </si>
  <si>
    <t>III. Finanszírozási kiadások összesen: K9</t>
  </si>
  <si>
    <t>I. 4.1. Egyéb működési célú támogatás  államháztartáson belülre K506</t>
  </si>
  <si>
    <t>I.  4.4. Egyéb működési célú támogatás államháztartáson kívülre K511</t>
  </si>
  <si>
    <t>Óvodáztatási támogatás  K42</t>
  </si>
  <si>
    <t>Foglalkoztatást helyettesítő támogatás K45</t>
  </si>
  <si>
    <t>Normatív lakásfenntartási támogatás K46</t>
  </si>
  <si>
    <t>55 év felettiek rendszeres szoc.segélye K48</t>
  </si>
  <si>
    <t>Egészségkár. Rendszeres szoc. Segélye K48</t>
  </si>
  <si>
    <t>Rendszeres szoc. segély önk. rend. K48</t>
  </si>
  <si>
    <t>Pénzbeni átmeneti segély K48</t>
  </si>
  <si>
    <t>Temetési segély K48</t>
  </si>
  <si>
    <t>Kiegészítő gyermekvédelmi támogatás K42</t>
  </si>
  <si>
    <t>Kiegészítő gyermekvédelmi pótlék K42</t>
  </si>
  <si>
    <t>Rendkívüli gyermekvédelmi támogatás K42</t>
  </si>
  <si>
    <t>BURSA ösztöndíj K48</t>
  </si>
  <si>
    <t>II.  3.1. Egyéb felhalmozási célú támogatás államháztartáson belülre K84</t>
  </si>
  <si>
    <t>I.4.2. Működési célú visszatérítendő támogatások, kölcsönök nyújtása ÁHB-re K504</t>
  </si>
  <si>
    <t>I.4.3. Működési célú visszatérítendő támogatások, kölcsönök törlesztése ÁHB-re K505</t>
  </si>
  <si>
    <t>I.4.5. Működési célú visszatérítendő támogatások, kölcsönök nyújtása ÁHK-re K508</t>
  </si>
  <si>
    <t>I. 4. Egyéb működési célú kiadás K5</t>
  </si>
  <si>
    <t>II. 3. Egyéb felhalmozási célú kiadás K8</t>
  </si>
  <si>
    <t>II.3.2. Felhalmozási célú visszatérítendő támogatások, kölcsönök nyújtása ÁHB-re K82</t>
  </si>
  <si>
    <t>II.3.3. Felhalmozási célú visszatérítendő támogatások, kölcsönök törlesztése ÁHB-re K83</t>
  </si>
  <si>
    <t>II.3.5. Felhalmozási célú visszatérítendő támogatások, kölcsönök nyújtása ÁHK-re K86</t>
  </si>
  <si>
    <t>Tartalék összegének célonkénti részletezése K512</t>
  </si>
  <si>
    <t>Tartalékok  mindösszesen: K512</t>
  </si>
  <si>
    <t>Személyi juttatások K1</t>
  </si>
  <si>
    <t>Munkaa. terhelő jár.szoc.hzj K2</t>
  </si>
  <si>
    <t>Dologi kiadások K3</t>
  </si>
  <si>
    <t>ebből: - rövid lej. hit.kamata K353</t>
  </si>
  <si>
    <r>
      <t xml:space="preserve">          -</t>
    </r>
    <r>
      <rPr>
        <sz val="9"/>
        <rFont val="Times New Roman"/>
        <family val="1"/>
        <charset val="238"/>
      </rPr>
      <t>hosszú lej. hit.kamata</t>
    </r>
  </si>
  <si>
    <t>Egyéb működési kiadás K5</t>
  </si>
  <si>
    <t>Ellátottak pénzbeli juttatása K4</t>
  </si>
  <si>
    <t>Beruházás K6</t>
  </si>
  <si>
    <t>Felújítás K7</t>
  </si>
  <si>
    <t>Egyéb felhalmozási kiadás K8</t>
  </si>
  <si>
    <t>Belföldi értékpapírok kiad. K912</t>
  </si>
  <si>
    <t>Hiteltörlesztés K9111</t>
  </si>
  <si>
    <t>Belföldi értékpapírok kiad.ö. K912</t>
  </si>
  <si>
    <t>Központi, irányítószervi támog. K915</t>
  </si>
  <si>
    <t>1. Személyi jellegű juttatások K1</t>
  </si>
  <si>
    <t>2. Munkaadót terh. járulékok, szoc. hozzájár. adó K2</t>
  </si>
  <si>
    <t>3. Dologi kiadás K3</t>
  </si>
  <si>
    <t>1. Beruházási kiadások ÁFÁ-val K6</t>
  </si>
  <si>
    <t>2. Felújítási kiadások ÁFÁ-al K7</t>
  </si>
  <si>
    <t>3. Egyéb felhalmozási kiadások K8</t>
  </si>
  <si>
    <t>III. Finanszírozási kiadások K9</t>
  </si>
  <si>
    <t>1. Szabad pénze. betétként való elhely. K916</t>
  </si>
  <si>
    <t>3. Pénzügyi lízing kiadása K917</t>
  </si>
  <si>
    <t>4. Belföldi értékpapírok kiadása K912</t>
  </si>
  <si>
    <r>
      <t xml:space="preserve">5. </t>
    </r>
    <r>
      <rPr>
        <i/>
        <sz val="8"/>
        <rFont val="Times New Roman"/>
        <family val="1"/>
        <charset val="238"/>
      </rPr>
      <t>Befektetési c. belföldi, külföldi értékpapír vás</t>
    </r>
    <r>
      <rPr>
        <sz val="8"/>
        <rFont val="Times New Roman"/>
        <family val="1"/>
        <charset val="238"/>
      </rPr>
      <t xml:space="preserve">/ </t>
    </r>
    <r>
      <rPr>
        <b/>
        <sz val="8"/>
        <rFont val="Times New Roman"/>
        <family val="1"/>
        <charset val="238"/>
      </rPr>
      <t>Likviditási célú hiteltörlesztés K9112</t>
    </r>
  </si>
  <si>
    <t>6.Rövid lejáratú hitel törlesztés K9113</t>
  </si>
  <si>
    <t>7.Hosszú lejáratú hitel törlesztés K9111</t>
  </si>
  <si>
    <t>III. Támog. kölcs. nyújtása, törleszt. össz.</t>
  </si>
  <si>
    <t>8. Adóssághoz nem kapcs. Számr.ü. K93</t>
  </si>
  <si>
    <t>3.1. Önkorm. működési támogatásai B11</t>
  </si>
  <si>
    <t xml:space="preserve">     3.1.2.Műk. c. központosított előirányzat B115</t>
  </si>
  <si>
    <t xml:space="preserve">     3.1.1. Önkorm.  műk. támog. B111-B114</t>
  </si>
  <si>
    <t xml:space="preserve">     3.1.3.Helyi önkorm. kieg.tám.  B116</t>
  </si>
  <si>
    <t>3.2 Elvonások és befizetések bevételei B12</t>
  </si>
  <si>
    <t>3.3.Műk.c. visszatér. támog., kölcs. megtér.ÁHB B14</t>
  </si>
  <si>
    <t>3.4. Egyéb műk. célú támogatások ÁHB B16</t>
  </si>
  <si>
    <t>Működési célú visszatérítendő támogatások, kölcsönök igénybevétele államháztartáson belül összesen B15</t>
  </si>
  <si>
    <t>I/2. Közhatalmi bevételek (2.1..+2.6) B3</t>
  </si>
  <si>
    <t>2.2. Vagyoni típusú adók B34</t>
  </si>
  <si>
    <t>2.1. Jövedelemadók B31</t>
  </si>
  <si>
    <t>2.3. Termékek és szolgáltatások adói B35</t>
  </si>
  <si>
    <t>2.4. Egyéb közhatalmi bevételek B36</t>
  </si>
  <si>
    <t>2.4.1.Eljárási illetékek</t>
  </si>
  <si>
    <t>2.4.2. Igazgatási szolgáltatási díjak</t>
  </si>
  <si>
    <t>2.4.3. Környezetvédelmi bírság</t>
  </si>
  <si>
    <t>2.4.4. Építésügyi bírság</t>
  </si>
  <si>
    <t>2.4.5.Szabálysértési pénz- és helyszínbírság önkormányzatot megillető része</t>
  </si>
  <si>
    <t>2.4.6. késedelmi és önellenőrzési pótlék</t>
  </si>
  <si>
    <t>I/2.4. Egyéb közhatalmi bev. Össz. B36</t>
  </si>
  <si>
    <t>2.1.1. Magánszemélyek jövedelmadói B311</t>
  </si>
  <si>
    <t xml:space="preserve">         2.1.1.1.termőföld bérbeadásból származó jövedelem utáni szja </t>
  </si>
  <si>
    <t>2.2.Vagyoni típusú adók B34</t>
  </si>
  <si>
    <t>2.3.1. Értékesítési és forgalmi adók B351</t>
  </si>
  <si>
    <t xml:space="preserve">2.3.1.1. Iparűzési adó állandó jelleggel végzett iparűzési     tevékenység után </t>
  </si>
  <si>
    <t xml:space="preserve">2.3.1.2.  Iparűzési adó ideiglenes jelleggel végzett iparűzési tevékenység után </t>
  </si>
  <si>
    <t>2.3.2. Gépjárműadó B354</t>
  </si>
  <si>
    <t>2.3.3. Egyéb áruhasználati és szolgáltatási adók B355</t>
  </si>
  <si>
    <t>2.3.3.2. talajterhelési díj</t>
  </si>
  <si>
    <t>2.3.3.3. korábbi évek megszűnt adónemei áthúzódó fizetéseiből befolyt bevételek</t>
  </si>
  <si>
    <t xml:space="preserve">                                   helyi, helyközi tömegközlekedés</t>
  </si>
  <si>
    <t>II/1. Felhalmozási bevételek B5</t>
  </si>
  <si>
    <t>1.1. Immateriális javak értékesítése B51</t>
  </si>
  <si>
    <t>1.2. Ingatlanok értékesítése B52</t>
  </si>
  <si>
    <t>1.3.Egyéb tárgyi eszközök értékesítése B53</t>
  </si>
  <si>
    <t>1.4. Részesedések értékesítése B54</t>
  </si>
  <si>
    <t>1.5. Részesedések megszűnéséhez kapcs. Bevétel B55</t>
  </si>
  <si>
    <t>II/2. Felhalmozási c. támogatások B2</t>
  </si>
  <si>
    <t>2.1. Felhalmozási célú önkorm.támogatások B21</t>
  </si>
  <si>
    <t>2.3.Felh.c. visszatér.támog., kölcs. megtér. ÁHB. B23</t>
  </si>
  <si>
    <t>2.2. Felhalh.c.vissztér. Támog.kölcs.ig.vég ÁHB B24</t>
  </si>
  <si>
    <t>2.4Egyéb felh.c. támog. bevételei ÁHB B25</t>
  </si>
  <si>
    <t>II/3. Felhalmozási c. átvett pénzeszközök B7</t>
  </si>
  <si>
    <t>3.5. Műk.c. visszat.tám, kölcs. Igénybev. ÁHB B15</t>
  </si>
  <si>
    <t>I/4. Működési célú átvett pénzeszközök B6</t>
  </si>
  <si>
    <t>I/3. Működési támogatások ÁHB (3.1..+3.5)B1</t>
  </si>
  <si>
    <t>I. MŰKÖDÉSI BEVÉTELEK Össz. (I/1..+I/4)</t>
  </si>
  <si>
    <t>2. Likviditási c.hitelek, kölcs. felvétele B8112</t>
  </si>
  <si>
    <t>1. Hosszú lej. hitelek kölcs.felvétele B8111</t>
  </si>
  <si>
    <t>3. Rövid lej. hitelek, kölcs. felvétele B8113</t>
  </si>
  <si>
    <t>4. Belföldi értékpapírok bev. B812</t>
  </si>
  <si>
    <t>5. Maradvány igénybevétele B813</t>
  </si>
  <si>
    <t>6. Államházt. belüli megelőleg. B814</t>
  </si>
  <si>
    <t>7. Államházt.belüli megeloleg.törleszt. B814</t>
  </si>
  <si>
    <t>8. Központi irányítószervi támog. B816</t>
  </si>
  <si>
    <t>9. Betétek megszüntetése B817</t>
  </si>
  <si>
    <t>10. Adóssághoz nem kapcs. Szárm. Ügylet B83</t>
  </si>
  <si>
    <t>III. FINANSZÍROZÁSI BEVÉTELEK B8</t>
  </si>
  <si>
    <t>II. FELHALMOZÁSI BEVÉT. Össz. (II/1..+II/3)</t>
  </si>
  <si>
    <t>I/1. Működési bevételek B4</t>
  </si>
  <si>
    <t xml:space="preserve">1.1. Készlet értékesítés ellenértéke B401 </t>
  </si>
  <si>
    <t>1.2.Szolgáltatások ellenértéke B402</t>
  </si>
  <si>
    <t>1.3.Közvetített szolgáltatások ellenértéke B403</t>
  </si>
  <si>
    <t>1.4. Tulajdonosi bevételek B404</t>
  </si>
  <si>
    <t>1.5. Ellátási díjak B405</t>
  </si>
  <si>
    <t>1.6. Kiszámlázott általános forgalmi adó B406</t>
  </si>
  <si>
    <t>1.7. Általános forgalmi adó visszatérítése B407</t>
  </si>
  <si>
    <t>1.8. Kamatbevételek B408</t>
  </si>
  <si>
    <t>1.9. Egyéb pénzügyi műveletek bevétele B409</t>
  </si>
  <si>
    <t>1.10. Egyéb működési bevételek B410</t>
  </si>
  <si>
    <t>I/3.1.2. Működési célú központosított előirányzatok össz. B115</t>
  </si>
  <si>
    <t>3.1.3.1.Működőképesség megőrzését szolgáló kieg. Támog. B116</t>
  </si>
  <si>
    <t>I/3.1.3. Helyi önkormányzatok kiegészítő támogatása össz. B116</t>
  </si>
  <si>
    <t>I./3.4 Egyéb működési célú támogatások ÁHB mindösszesen B16</t>
  </si>
  <si>
    <t>4.1.Műk.c.tám.kölcsön visszat. ÁHK-ről B62</t>
  </si>
  <si>
    <t>4.2.Egyéb műk.c. pénzeszk.átvétel ÁHK-ről B63</t>
  </si>
  <si>
    <t>I/3.6. Egyéb működési célú átvett pénzeszk. ÁHK mindössz. B63</t>
  </si>
  <si>
    <t>I.4.1. Működési célú visszatérítendő támogatások, kölcsönök visszatér. ÁHK-ről B62</t>
  </si>
  <si>
    <t xml:space="preserve">          I. 4.1.1.  Kamatmentes kölcsön visszatérülése háztartásoktól</t>
  </si>
  <si>
    <t>II.3.1. Felhalmozási célú visszatérítendő támogatások, kölcsönök visszatérülése ÁHK-ről B72</t>
  </si>
  <si>
    <t xml:space="preserve">           II.3.1.3. Első lakáshozjutók  támogatási kölcsönének visszatérülése- háztartásoktól</t>
  </si>
  <si>
    <t>3.1.Felh.c. visszatér.támog., kölcs. megtér. ÁHK B72</t>
  </si>
  <si>
    <t>3.2.Egyéb felh.c. átvett pénzeszk. ÁHK B73</t>
  </si>
  <si>
    <t>II/1.Felhalmozási bevételek részletezése B5</t>
  </si>
  <si>
    <t>II/1.1. Immat.jav. ért.össz. B51</t>
  </si>
  <si>
    <t>II/1.2. Ingatlanok értékesítése B52</t>
  </si>
  <si>
    <t>II/1.3. Egyéb tárgyi eszközök érétkesítése B53</t>
  </si>
  <si>
    <t>II/1.4. Részesedések értékesítése B54</t>
  </si>
  <si>
    <t>II/1.5. Részesedések megszűnéséhez kapcs. Bev. B55</t>
  </si>
  <si>
    <t>II/1.1. Felhalmozási bevételek össz. B51-B53</t>
  </si>
  <si>
    <t xml:space="preserve">II/2/1. Felhalmozási célú önkormányzati támogatások B21 </t>
  </si>
  <si>
    <t>II/2.1.Felhalmozási célú önkormányzati támogatások összesen B21</t>
  </si>
  <si>
    <t>II/2.4. Egyéb felhalmozási célú támogatás bevételei államháztartáson belülről B25</t>
  </si>
  <si>
    <t>II/3. 2. Felhalmozási célú átvett pénzeszközök  államháztartáson kívülről B73</t>
  </si>
  <si>
    <t>Visszatérítendő támogatások, kölcsönök visszatérülése államháztartáson kívülről mindösszesen</t>
  </si>
  <si>
    <t>Működési célú visszatérítendő támogatások, kölcsönök visszatérülése összesen ÁHK B62</t>
  </si>
  <si>
    <t>Felhalmozási célú visszatérítendő támogatások, kölcsönök visszérülése összesen ÁHK B72</t>
  </si>
  <si>
    <t xml:space="preserve"> Támogatások kölcsönök visszatérülése államháztartáson kívülről </t>
  </si>
  <si>
    <t xml:space="preserve">I/1.4. Tulajdonosi bevételek részletezése B404 </t>
  </si>
  <si>
    <t>I/1.4 Tulajdonosi bevételek mindösszesen B404</t>
  </si>
  <si>
    <t>II. FELHALMOZÁSI BEVÉTELEK (II/1+II/2+II/3)</t>
  </si>
  <si>
    <t>I/3. Működési támogatások ÁHB (3.1..+3.5) B1</t>
  </si>
  <si>
    <t>I. MŰKÖDÉSI BEVÉTELEK (I/1+I/3+I/4)</t>
  </si>
  <si>
    <t>TÁRGYÉVI INTÉZMÉNYI BEV ÖSSZESEN (I+II)</t>
  </si>
  <si>
    <t>7.Hosszú lejáratú hitelelvétel B8111</t>
  </si>
  <si>
    <r>
      <t>5. Befektetési célú belföldi, külföldi értékpapír érték./</t>
    </r>
    <r>
      <rPr>
        <b/>
        <sz val="8"/>
        <rFont val="Times New Roman"/>
        <family val="1"/>
        <charset val="238"/>
      </rPr>
      <t>Belföldi értékpapírok bev. B812</t>
    </r>
  </si>
  <si>
    <r>
      <t>1.Előző évi pénzmaradvány ig. vét. /</t>
    </r>
    <r>
      <rPr>
        <b/>
        <sz val="8"/>
        <rFont val="Times New Roman"/>
        <family val="1"/>
        <charset val="238"/>
      </rPr>
      <t>Maradvány ig.vét. B813</t>
    </r>
  </si>
  <si>
    <t>2 Államházt. Belüli megelőleg. B814</t>
  </si>
  <si>
    <t>3.Betétek megszüntetése B817</t>
  </si>
  <si>
    <t>4.Központi irányítószervi támogatás</t>
  </si>
  <si>
    <t>8. Likviditási c. hitelek felv. B8112</t>
  </si>
  <si>
    <t>6.Rövid lejáratú hitelek felvétele B8113</t>
  </si>
  <si>
    <t>Működési bevételek B4</t>
  </si>
  <si>
    <t>Közhatalmi bevételek B3</t>
  </si>
  <si>
    <t>Működési támogatások B1</t>
  </si>
  <si>
    <t>Működési célú átvett pénzeszk. B6</t>
  </si>
  <si>
    <t>Likviditási hitel felvétele B8112</t>
  </si>
  <si>
    <t>Rövid lej. Hitelek felv. B8113</t>
  </si>
  <si>
    <t>Belföldi értékp. Bevét. B812</t>
  </si>
  <si>
    <t>Maradvány ig. vét. B813</t>
  </si>
  <si>
    <t xml:space="preserve">    -ebből felhalm kiad. Felhaszn.</t>
  </si>
  <si>
    <t xml:space="preserve">  - ebből:felhalm kiadra felh.</t>
  </si>
  <si>
    <t>Felhalmozási bevételek B5</t>
  </si>
  <si>
    <t>Felhalm. C. támogatások B2</t>
  </si>
  <si>
    <t>Felh. Átvett pénzeszk. B7</t>
  </si>
  <si>
    <t xml:space="preserve">Műk. Bevből feh. Átcs. </t>
  </si>
  <si>
    <t>Betétek megszünt. B817</t>
  </si>
  <si>
    <t xml:space="preserve">    -ebből: felh célú</t>
  </si>
  <si>
    <t xml:space="preserve">   - ebből felh. célú</t>
  </si>
  <si>
    <t>Felhalm célú céltart.</t>
  </si>
  <si>
    <t>Hosszú lejáratú hitelek felvétele B8111</t>
  </si>
  <si>
    <t xml:space="preserve">      ebből: felhalmozási célra felh.</t>
  </si>
  <si>
    <t xml:space="preserve">      ebből: felhalm.célú áfavisszatér.</t>
  </si>
  <si>
    <t xml:space="preserve">      ebből felhalm. Célú kamatbevétel</t>
  </si>
  <si>
    <t>I. 4.7. Elvonások és befizetések K502</t>
  </si>
  <si>
    <t>Normatív támog. elsz. visszafiz. Kötelez.</t>
  </si>
  <si>
    <t>Adósságkonsz. Kapcs. Visszafiz.köt.</t>
  </si>
  <si>
    <t>Elvonások, befizetések összesen K502</t>
  </si>
  <si>
    <t xml:space="preserve">    4.7. Elvonások és befizetések K502</t>
  </si>
  <si>
    <t xml:space="preserve">30. </t>
  </si>
  <si>
    <t>Telj.   %-a</t>
  </si>
  <si>
    <t>III. Támog. kölcs. igénybevétele</t>
  </si>
  <si>
    <t>Működési célú átvett pénze. ÁHK B6</t>
  </si>
  <si>
    <t xml:space="preserve">Teljesítés </t>
  </si>
  <si>
    <t>Tartalék</t>
  </si>
  <si>
    <t>Beruházási kiadási előirányzatok feladatonkénti részletezése</t>
  </si>
  <si>
    <t>Egyéb működési célú támogatások államháztartáson kívülre mindösszesen: K511</t>
  </si>
  <si>
    <t>Felhalm.c. pénzeszk.átad. Összesen: K88</t>
  </si>
  <si>
    <t>Ellátottak pénzbeli juttatásai összesen: K4</t>
  </si>
  <si>
    <t xml:space="preserve">          I. 4.5.1.  Kamatmentes kölcsön nyújtása háztartásoknak K508</t>
  </si>
  <si>
    <t xml:space="preserve">          I. 4.5.2.  Kamatmentes kölcsön nyújtása civil szervezeteknek K508</t>
  </si>
  <si>
    <t>2.1.2. Vis Maior támogatás</t>
  </si>
  <si>
    <t>adatok: fő</t>
  </si>
  <si>
    <t>Fejlesztés összesen eredeti ei.</t>
  </si>
  <si>
    <t>Fejlesztés összesen módosított ei.</t>
  </si>
  <si>
    <t xml:space="preserve">Fejlesztés összesen teljesítés </t>
  </si>
  <si>
    <t>Fejleszt. Össz. telj. %-a</t>
  </si>
  <si>
    <t>Kötelezően ellátandó feladat            (védőnői szolg.)</t>
  </si>
  <si>
    <t>Önként vállalt faladat                    (járóbeteg szakell.)</t>
  </si>
  <si>
    <t>Államigazgatási feladat</t>
  </si>
  <si>
    <t>Mód. előir.</t>
  </si>
  <si>
    <t>Telj. %-a</t>
  </si>
  <si>
    <t xml:space="preserve">Kötelezően ellátandó feladat          </t>
  </si>
  <si>
    <t xml:space="preserve">Önként vállalt faladat                    </t>
  </si>
  <si>
    <t>Önkormányzati jogalkotás, igazgatás</t>
  </si>
  <si>
    <t xml:space="preserve">Önként vállalt faladat  </t>
  </si>
  <si>
    <t xml:space="preserve">        1991. évi LXXXII. tv. Mozgáskorl. mentesség .</t>
  </si>
  <si>
    <t xml:space="preserve">          költségvetési szervek egyházak, </t>
  </si>
  <si>
    <t xml:space="preserve">          helyi, helyközi tömegközlekedés</t>
  </si>
  <si>
    <t>Adósságkonszoli-dáció során átvállalt összeg</t>
  </si>
  <si>
    <t>Megjegyzés: a kötvény állománya a kibocsátáskori árfolyamon számolva</t>
  </si>
  <si>
    <r>
      <t xml:space="preserve">II/1. </t>
    </r>
    <r>
      <rPr>
        <i/>
        <sz val="10"/>
        <rFont val="Times New Roman"/>
        <family val="1"/>
        <charset val="238"/>
      </rPr>
      <t>Felhalmozási és tőke jellegű bevételek</t>
    </r>
    <r>
      <rPr>
        <sz val="10"/>
        <rFont val="Times New Roman"/>
        <family val="1"/>
        <charset val="238"/>
      </rPr>
      <t>/</t>
    </r>
    <r>
      <rPr>
        <b/>
        <sz val="10"/>
        <rFont val="Times New Roman"/>
        <family val="1"/>
        <charset val="238"/>
      </rPr>
      <t>Felhalmozási bevételekB5</t>
    </r>
  </si>
  <si>
    <r>
      <t xml:space="preserve">II/2. </t>
    </r>
    <r>
      <rPr>
        <i/>
        <sz val="10"/>
        <rFont val="Times New Roman"/>
        <family val="1"/>
        <charset val="238"/>
      </rPr>
      <t>Központi ktgvből kapott felhalm. támog</t>
    </r>
    <r>
      <rPr>
        <sz val="10"/>
        <rFont val="Times New Roman"/>
        <family val="1"/>
        <charset val="238"/>
      </rPr>
      <t>./</t>
    </r>
    <r>
      <rPr>
        <b/>
        <sz val="10"/>
        <rFont val="Times New Roman"/>
        <family val="1"/>
        <charset val="238"/>
      </rPr>
      <t>Felhalm. célú költségvetési támogatásokB2</t>
    </r>
  </si>
  <si>
    <r>
      <t>II/3. Egyéb felhalmozási bevételek</t>
    </r>
    <r>
      <rPr>
        <b/>
        <sz val="10"/>
        <rFont val="Times New Roman"/>
        <family val="1"/>
        <charset val="238"/>
      </rPr>
      <t>B7</t>
    </r>
  </si>
  <si>
    <t>2. Központi, irányítószervi támog K915</t>
  </si>
  <si>
    <t>2.4.7. egyéb közhatalmi bevétel</t>
  </si>
  <si>
    <t>Pénztárak, csekkek, betétkönyvek</t>
  </si>
  <si>
    <t>Forintszámlák</t>
  </si>
  <si>
    <t>Devizaszámlák</t>
  </si>
  <si>
    <t xml:space="preserve">december 31-én </t>
  </si>
  <si>
    <t>tárgyév dec. 31-én</t>
  </si>
  <si>
    <t>Hitel-állomány 2014.12.31</t>
  </si>
  <si>
    <t>4. Egyéb műk. kiadások összesen K5</t>
  </si>
  <si>
    <t>I. Működési költségvetési bev. összesen</t>
  </si>
  <si>
    <t>HPV vakcina</t>
  </si>
  <si>
    <t>Államházt. Belüli megelőleg.</t>
  </si>
  <si>
    <t>Államházt. Bleüli megelőleg.</t>
  </si>
  <si>
    <t>Hosszú lejáratú betétek</t>
  </si>
  <si>
    <t xml:space="preserve">Idegen pénzeszközök </t>
  </si>
  <si>
    <t>Pénzeszközök össszesen</t>
  </si>
  <si>
    <t>Változás</t>
  </si>
  <si>
    <t>Bükk Kincsei Óvoda</t>
  </si>
  <si>
    <t xml:space="preserve">Az Önkormányzat  2015. évi költségvetési kiadási előirányzatai I. félévi teljesítése feladatonként </t>
  </si>
  <si>
    <t>Település üzemeltetés</t>
  </si>
  <si>
    <t>Település fejlesztés, település rendezés</t>
  </si>
  <si>
    <t>Egészésgügyi ellátás</t>
  </si>
  <si>
    <t>Közművelődés</t>
  </si>
  <si>
    <t>Szociális és gyermekjóléti ellátás</t>
  </si>
  <si>
    <t>Sport és ifjúság ügyek</t>
  </si>
  <si>
    <t>Közreműködés település közbiztonságában</t>
  </si>
  <si>
    <t>civil szervezetek támogatása</t>
  </si>
  <si>
    <t>Finanszírozás</t>
  </si>
  <si>
    <t>Katasztrófa védelem, közfoglalkoztatás</t>
  </si>
  <si>
    <t xml:space="preserve">A költségvetési intézmények 2015. évi költségvetési kiadási előirányzatai I. félévi teljesítése </t>
  </si>
  <si>
    <t>Az önkormányzat 2015. évi kiadási előirányzatai I. félévi teljesítése összesen</t>
  </si>
  <si>
    <t>2015. I. félév</t>
  </si>
  <si>
    <t xml:space="preserve">     Az önkormányzat 2015. évi bevételi előirányzatai I. félévi teljesítése  összesen</t>
  </si>
  <si>
    <t>Költségvetési intézmények 2015. évi  költségvetési bevételei I. félévi teljesítése</t>
  </si>
  <si>
    <t>Közös Önkormányzati Hivatal 2015. évi  költségvetési bevételei</t>
  </si>
  <si>
    <t>I/1. Önkormányzat 2015. évi  működési bevétel előirányzatának 2015. I. félévi teljesítése</t>
  </si>
  <si>
    <t xml:space="preserve">I/1. Önkormányzat működési bevételei összesen </t>
  </si>
  <si>
    <t xml:space="preserve">          I/2.1. - I/2.3.  Közhatalmi bevételek  részletezése 2015. év I. félév B31-B35</t>
  </si>
  <si>
    <t xml:space="preserve"> I/2.4. Egyéb közhatalmi bevételek 2015. I. félév B36</t>
  </si>
  <si>
    <t>I/3.1.1. Önkormányzatok működési költségvetési támogatása 2015. I. félév</t>
  </si>
  <si>
    <t xml:space="preserve"> Többcélú Kist.Társulásnak - Ügyelet ellátása</t>
  </si>
  <si>
    <t xml:space="preserve"> Többcélú Kist.Társulásnak - Házi segítségnyújtás feladatai</t>
  </si>
  <si>
    <t>Fogorvosi elláts</t>
  </si>
  <si>
    <t>5. melléklet     /2015. (        .          .) önkormányzati rendelethez</t>
  </si>
  <si>
    <t>I.  5. Ellátottak pénzbeli juttatásai 2015. év K4</t>
  </si>
  <si>
    <t>Kelengye segély</t>
  </si>
  <si>
    <t>Természetbeni átmeneti segély</t>
  </si>
  <si>
    <t>Közgyógy ellátás</t>
  </si>
  <si>
    <t>szociális kölcsön átmeneti segélyként</t>
  </si>
  <si>
    <t>II. 4 Befektetési kiadások</t>
  </si>
  <si>
    <t>Támogatási kölcsönök nyújtása, törlesztése 2015. év</t>
  </si>
  <si>
    <t>2.2.1. magánszemélyek kommunális adója</t>
  </si>
  <si>
    <t>Általános feladatok  támogatása</t>
  </si>
  <si>
    <t>I 1.c) beszámítás összege</t>
  </si>
  <si>
    <t>I.1.a)-c) összesen</t>
  </si>
  <si>
    <t>I.1.d) Egyéb kötelező önkormányzati feladatok támogatása</t>
  </si>
  <si>
    <t>III.2-V Hozzájárulás pénzbeli szociális ellátáshoz</t>
  </si>
  <si>
    <t>Települési önkormányzatok egyes köznevelési  feladatainak támogatása</t>
  </si>
  <si>
    <t>II.1. és II.5. kiegészítő támogatás</t>
  </si>
  <si>
    <t>Települési önkormányzatok szociális és gyermekjóléti feladatainak támogatása</t>
  </si>
  <si>
    <t>Kistelepülések szociális feladatainak támogatása</t>
  </si>
  <si>
    <t xml:space="preserve"> Szociális étkeztetés</t>
  </si>
  <si>
    <t>Szociális szakosított feladatok támogatása gyermekétkeztetés</t>
  </si>
  <si>
    <t>finanszírozás szempontjából elismert dolgozók támogatása</t>
  </si>
  <si>
    <t>Gyermekétkeztetés üzemeltetési támogatása</t>
  </si>
  <si>
    <t>Könyvtári, közművelődési és múzeumi feladatok támogatása</t>
  </si>
  <si>
    <t>Lakott külterülettel kapcsolatos feladatok</t>
  </si>
  <si>
    <t>Helyi szervezési intézkedésekhez kapcsoldó támogatás</t>
  </si>
  <si>
    <t>Egyéb működési célú központi támogatás</t>
  </si>
  <si>
    <t>TÁRGYÉVI BEVÉTELEK ÖSSZESEN (I+II)</t>
  </si>
  <si>
    <t>szociális feladatok kiegészítőtámogatása</t>
  </si>
  <si>
    <t>bérkompenzáció</t>
  </si>
  <si>
    <t>I./3.4. Egyéb működési célú támogatások államháztartáson belülről 2015. év B16</t>
  </si>
  <si>
    <t>OEP-től átvett</t>
  </si>
  <si>
    <t>Közfoglalkoztatásra</t>
  </si>
  <si>
    <t>Normatív támogatás visszafizetésére Cserépfalutól,Bükkzsérctől</t>
  </si>
  <si>
    <t>Forrás Iskola</t>
  </si>
  <si>
    <t>Fundamentum</t>
  </si>
  <si>
    <t xml:space="preserve">I/3.1.2. Működési célú központosított előirányzatok 2015. I. félév </t>
  </si>
  <si>
    <t>I/3.1.3. Helyi önkormányzatok kiegészítő támogatása 2015.I. félév B116</t>
  </si>
  <si>
    <t>I./4.2. Egyéb működési célú átvett pénzeszközök 2015. I. félév B63</t>
  </si>
  <si>
    <t>2015 I. félév</t>
  </si>
  <si>
    <t>Pénzügyi befektetés bevétele</t>
  </si>
  <si>
    <t xml:space="preserve">Bevételek mindösszesen </t>
  </si>
  <si>
    <t>Tőkegarantált pénzpiaci alalpok</t>
  </si>
  <si>
    <t>Egyéb fejlesztési célú támogatások</t>
  </si>
  <si>
    <t>Fejlesztési célú támogaáts összesen</t>
  </si>
  <si>
    <t xml:space="preserve">           II.3.1.4. Árvizes kölcsön visszatérülése- háztartásoktól</t>
  </si>
  <si>
    <t>Temető partfal helyreállítás</t>
  </si>
  <si>
    <t>Településrendezési terv készítés</t>
  </si>
  <si>
    <t>Vízrendezési terv készítése</t>
  </si>
  <si>
    <t xml:space="preserve">           általános tartalék</t>
  </si>
  <si>
    <t xml:space="preserve">2015 I. félév </t>
  </si>
  <si>
    <t>Óvoda</t>
  </si>
  <si>
    <t>Konyha</t>
  </si>
  <si>
    <t>védőnő</t>
  </si>
  <si>
    <t>Nővér</t>
  </si>
  <si>
    <t>Településgondnok</t>
  </si>
  <si>
    <t>Költségvetési szervek létszámkerete 2015 I. félév</t>
  </si>
  <si>
    <t>Közfoglalkoztatottak létszámkerete 2015. I. félév</t>
  </si>
  <si>
    <t xml:space="preserve">Önkormányzat </t>
  </si>
  <si>
    <t xml:space="preserve">EU-s projekt címe:    Bükkaljai Kőkultúra és a Bükk Déli kapuja - Sándor-völgy      </t>
  </si>
  <si>
    <t xml:space="preserve">Projekt azonosítója:         ÉMOP-2.1.1/B-2f-2009-0010 </t>
  </si>
  <si>
    <t>2015. évi eredeti előir.</t>
  </si>
  <si>
    <t>2015. évi módosított előir.</t>
  </si>
  <si>
    <t>2015. évi teljesítés</t>
  </si>
  <si>
    <t>2015. évi telj. %-a</t>
  </si>
  <si>
    <t>2016. évi előirányzat</t>
  </si>
  <si>
    <t>2015. ......................... hó</t>
  </si>
  <si>
    <t xml:space="preserve">........................ 2015. ............ hó .... nap </t>
  </si>
  <si>
    <t>2024. év</t>
  </si>
  <si>
    <t>2025. és azt követő években</t>
  </si>
  <si>
    <t xml:space="preserve">Tard Község Önkormányzat képviselő-testületének hitel- és kötvényállománya </t>
  </si>
  <si>
    <t>Mezőkövesd város önkormányzata által 2015. évben nyújtott</t>
  </si>
  <si>
    <t>a pénzeszközök  2015. I. félévi változásáról</t>
  </si>
  <si>
    <t>Nyitó pénzkészlet 2015. január 1-jén</t>
  </si>
  <si>
    <t>Záró pénzkészlet tervezett összege 2015. június 30-án</t>
  </si>
  <si>
    <t xml:space="preserve">Összes bevétel  összege </t>
  </si>
  <si>
    <t xml:space="preserve">Összes kiadás  összege </t>
  </si>
  <si>
    <t>a 2015. évre tervezett közvetett támogatásokról</t>
  </si>
  <si>
    <t>az önkormányzat hitel-kötvény állományáról, lejárat szerinti bontásban 2015. év</t>
  </si>
  <si>
    <t>Bükk Kincsei Napköziotthonos Óvoda</t>
  </si>
  <si>
    <t>A költségvetési intézmények 2015. I. félévi költségvetési kiadásainak megoszlása</t>
  </si>
  <si>
    <t>Az önkormányzat 2015. I. félévi költségvetési kiadásainak megoszlása</t>
  </si>
  <si>
    <t>Kötelezően ellátandó feladat</t>
  </si>
  <si>
    <t>Önként vállalt faladat</t>
  </si>
  <si>
    <t>A költségvetési intézmények 2015. I. félévi költségvetési bevételi előirányzatainak megoszlása</t>
  </si>
  <si>
    <t xml:space="preserve">     Az önkormányzat 2015. I. félévi bevételi előirányzatainak megoszlása</t>
  </si>
  <si>
    <t>2018.évi előir.</t>
  </si>
  <si>
    <t>8.Államhéztartáson belüli megelőlegezés visszafizetése</t>
  </si>
  <si>
    <t>8.Államháztartáson belüli megelőlegezés visszafizetése</t>
  </si>
  <si>
    <t>II.  3.4. Egyéb felhalmozási célú támogatás államháztatáson kívűlre   K88</t>
  </si>
  <si>
    <t>I. Működési célú bevételek és kiadások mérlege 2015. év</t>
  </si>
  <si>
    <t>Államh. belüli megellőleg. visszafizetése</t>
  </si>
  <si>
    <t>II. Felhalmozási célú bevételek és kiadások mérlege 2015. év</t>
  </si>
  <si>
    <t>Államházt. Belüli megelőleg.visszafiz.</t>
  </si>
  <si>
    <t>Fennálló hitel, kötvénytart.  2015. I. 1-jén</t>
  </si>
  <si>
    <t>2015. évi hitelfelvét.</t>
  </si>
  <si>
    <t>Első lakáshoz jutók támogaátsa</t>
  </si>
  <si>
    <t>Szociális kamatmentes kölcsön</t>
  </si>
  <si>
    <t xml:space="preserve">Kötelezően ellátandó feladat            </t>
  </si>
  <si>
    <t>Település fejlesztés, telpülés rendezés</t>
  </si>
  <si>
    <t xml:space="preserve">Település fejlesztés, település rendezés </t>
  </si>
  <si>
    <t>egészségügyi ellátás</t>
  </si>
  <si>
    <t>Egészségügyi ellátás</t>
  </si>
  <si>
    <t>Sport és ifjúságügyek</t>
  </si>
  <si>
    <t>Közreműködés a település közbiztonságában</t>
  </si>
  <si>
    <t>Civil szervezetektámogatása</t>
  </si>
  <si>
    <t>Civil szervezetek támogtása</t>
  </si>
  <si>
    <t>Államh. Megelőleg visszafizet.</t>
  </si>
  <si>
    <t>Kiadási Előirányzat</t>
  </si>
  <si>
    <t>Bevételi előirányzat</t>
  </si>
  <si>
    <t xml:space="preserve">személyi juttatás  </t>
  </si>
  <si>
    <t>szociális hozzájárulási adó</t>
  </si>
  <si>
    <t>szociális ellátások</t>
  </si>
  <si>
    <t>egyéb működési kiadás</t>
  </si>
  <si>
    <t>beruházási kiadások</t>
  </si>
  <si>
    <t>maradvány igénybevétel</t>
  </si>
  <si>
    <t>Kiadási előirányzatok módosítása összesen</t>
  </si>
  <si>
    <t>Bevételi előirányzatok módosítása összesen</t>
  </si>
  <si>
    <t>Tard község önkormányzat 2015. I. félévi előirányzat módosításai</t>
  </si>
  <si>
    <t>értékpapír vásárlás kiadásai</t>
  </si>
  <si>
    <t>megelőlegezés visszafizetése</t>
  </si>
  <si>
    <t>Működési bevételek Óvoda</t>
  </si>
  <si>
    <t>Központi irányító szervi támogatás</t>
  </si>
  <si>
    <t>Termékek és szolgáltatások adói</t>
  </si>
  <si>
    <t>Egyéb közhatalmi bevétel</t>
  </si>
  <si>
    <t>működési bevétel (készlet értékesítés)</t>
  </si>
  <si>
    <t>Központosított előirányzat</t>
  </si>
  <si>
    <t>tárgyieszköz értékesítés</t>
  </si>
  <si>
    <t>értékpapír eladás</t>
  </si>
  <si>
    <t>Önkormányzat működési támogatása</t>
  </si>
  <si>
    <t>nyári gyermekétkeztetés támogatása</t>
  </si>
  <si>
    <t>Óvodapedagógusok minősítése</t>
  </si>
  <si>
    <t>Rózsa út felújítása</t>
  </si>
  <si>
    <t>Áfa</t>
  </si>
  <si>
    <t>Rózsa út felújítás</t>
  </si>
  <si>
    <t>Fejlesztési támogatás</t>
  </si>
  <si>
    <t>31. melléklet  a 7/2015. (VIII.26.) önkormányzati rendelethez</t>
  </si>
  <si>
    <t>1. melléklet  az 1/2015. (II.13.) önkormányzati rendelethez</t>
  </si>
  <si>
    <t>2. melléklet   az 1/2015. (II.13.) önkormányzati rendelethez</t>
  </si>
  <si>
    <t>3. melléklet  a 1/2015. (II.13.) önkormányzati rendelethez</t>
  </si>
  <si>
    <t>4. melléklet az 1/2015. (II.13.) önkormányzati rendelethez</t>
  </si>
  <si>
    <t>4. melléklet  az 1/2015. (II.13.) önkormányzati rendelethez</t>
  </si>
  <si>
    <t>6. melléklet  az 1/2015. (II.13.) önkormányzati rendelethez</t>
  </si>
  <si>
    <t>7. melléklet az 1/2015. (II.13.) önkormányzati rendelethez</t>
  </si>
  <si>
    <t>8. melléklet az 1/2015. (II.13.) önkormányzati rendelethez</t>
  </si>
  <si>
    <t>9. melléklet  az 1/2015. (II.13.) önkormányzati rendelethez</t>
  </si>
  <si>
    <t>10. melléklet az 1/2015. (II.13.) önkormányzati rendelethez</t>
  </si>
  <si>
    <t>11. melléklet az 1/2015. (II.13.) önkormányzati rendelethez</t>
  </si>
  <si>
    <t>12. melléklet az 1/2015. (II.13.) önkormányzati rendelethez</t>
  </si>
  <si>
    <t>13. melléklet az 1/2015. (II.13.) önkormányzati rendelethez</t>
  </si>
  <si>
    <t>14. melléklet az 1/2015. (II.13.) önkormányzati rendelethez</t>
  </si>
  <si>
    <t>15. melléklet az 1/2015. (II.13.) önkormányzati rendelethez</t>
  </si>
  <si>
    <t>16. melléklet az 1/2015. (II.13.) önkormányzati rendelethez</t>
  </si>
  <si>
    <t>17. melléklet az 1/2015. (II.13.) önkormányzati rendelethez</t>
  </si>
  <si>
    <t>18. melléklet az 1/2015. (II.13.) önkormányzati rendelethez</t>
  </si>
  <si>
    <t>19. melléklet az 1/2015. (II.13.) önkormányzati rendelethez</t>
  </si>
  <si>
    <t>20. melléklet  az 1/2015. (II.13.) önkormányzati rendelethez</t>
  </si>
  <si>
    <t>21. melléklet az 1/2015. (II.13.) önkormányzati rendelethez</t>
  </si>
  <si>
    <t>22. melléklet az 1/2015. (II.13.) önkormányzati rendelethez</t>
  </si>
  <si>
    <t>23. melléklet az 1/2015. (II.13.) önkormányzati rendelethez</t>
  </si>
  <si>
    <t>24. melléklet az 1/2015. (II.13.) önkormányzati rendelethez</t>
  </si>
  <si>
    <t>25. melléklet az 1/2015. (II.13.) önkormányzati rendelethez</t>
  </si>
  <si>
    <t>26. melléklet az 1/2015. (II.13.) önkormányzati rendelethez</t>
  </si>
  <si>
    <t>27. melléklet az 1/2015. (II.13.) önkormányzati rendelethez</t>
  </si>
  <si>
    <t>28. melléklet az 1/2015. (II.13.) önkormányzati rendelethez</t>
  </si>
  <si>
    <t>29. melléklet az 1/2015. (II.13.) önkormányzati rendelethez</t>
  </si>
  <si>
    <t>30. melléklet az 1/2015. (II.13.) önkormányzati rendelethez</t>
  </si>
  <si>
    <t>32. melléklet az 1/2015. (II.13.) önkormányzati rendelethez</t>
  </si>
  <si>
    <t>33. melléklet az 1/2015. (II.13.) önkormányzati rendelethez</t>
  </si>
  <si>
    <t>34. melléklet az 1/2015. (II.13.) önkormányzati rendelethez</t>
  </si>
  <si>
    <t>35. melléklet az 1/2015. (II.13.) önkormányzati rendelethez</t>
  </si>
  <si>
    <t>36. melléklet az 1/2015. (II.13.) önkormányzati rendelethez</t>
  </si>
  <si>
    <t>37. melléklet az 1/2015. (II.13.) önkormányzati rendelethez</t>
  </si>
  <si>
    <t>38. melléklet az 1/2015. (II.13.) önkormányzati rendelethez</t>
  </si>
  <si>
    <t>39. melléklet az 1/2015. (II.13.) önkormányzati rendelethez</t>
  </si>
  <si>
    <t>40. melléklet az 1/2015. (II.13.) önkormányzati rendelethez</t>
  </si>
  <si>
    <t>41. melléklet az 1/2015. (II.13.) önkormányzati rendelethez</t>
  </si>
  <si>
    <t>42. melléklet az 1/2015. (II.13.) önkormányzati rendelethez</t>
  </si>
  <si>
    <t>43. melléklet az 1/2015. (II.13.) önkormányzati rendelethez</t>
  </si>
  <si>
    <t>44. melléklet az 1/2015. (II.13.) önkormányzati rendelethez</t>
  </si>
  <si>
    <t>45. melléklet az 1/2015. (II.13.) önkormányzati rendelethez</t>
  </si>
  <si>
    <t>46. melléklet az 1/2015. (II.13.) önkormányzati rendelethez</t>
  </si>
  <si>
    <t>47. melléklet az 1/2015. (II.13.) önkormányzati rendelethez</t>
  </si>
  <si>
    <t>48. melléklet az 1/2015. (II.13.) önkormányzati rendelethez</t>
  </si>
  <si>
    <t>49. melléklet az 1/2015. (II.13.) önkormányzati rendelethez</t>
  </si>
  <si>
    <t>50. melléklet az 1/2015. (II.13.) önkormányzati rendelethez</t>
  </si>
  <si>
    <t>51. melléklet az 1/2015. (II.13.) önkormányzati rendelethez</t>
  </si>
  <si>
    <t>52 melléklet  az 1/2015. (II.13.) önkormányzati rendelethez</t>
  </si>
  <si>
    <t>53. melléklet az 1/2015. (II.13.) önkormányzati rendelethez</t>
  </si>
  <si>
    <t>53. melléklet  az 1/2015. (II.13.) önkormányzati rendelethez</t>
  </si>
  <si>
    <t xml:space="preserve">54. melléklet  az 1/2015. (II.13.) önkormányzati rendelethez </t>
  </si>
  <si>
    <t xml:space="preserve">54. melléklet az 1/2015. (II.13.) önkormányzati rendelethez </t>
  </si>
  <si>
    <t>55. melléklet  az 1/2015. (II.13.) önkormányzati rendelethez</t>
  </si>
  <si>
    <t>55. melléklet az 1/2015. (II.13.) önkormányzati rendelethez</t>
  </si>
  <si>
    <t>56. melléklet az 1/2015. (II.13.) önkormányzati rendelethez</t>
  </si>
  <si>
    <t>57. melléklet az 1/2015. (II.13.) önkormányzati rendelethez</t>
  </si>
  <si>
    <t>58. melléklet az 1/2015. (II.13.) önkormányzati rendelethez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</si>
</sst>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\ _F_t_-;\-* #,##0.00\ _F_t_-;_-* &quot;-&quot;??\ _F_t_-;_-@_-"/>
    <numFmt numFmtId="164" formatCode="mmm\ d/"/>
    <numFmt numFmtId="165" formatCode="_-* #,##0.00\ _F_t_-;\-* #,##0.00\ _F_t_-;_-* \-??\ _F_t_-;_-@_-"/>
    <numFmt numFmtId="166" formatCode="_-* #,##0\ _F_t_-;\-* #,##0\ _F_t_-;_-* \-??\ _F_t_-;_-@_-"/>
    <numFmt numFmtId="167" formatCode="#,##0.0"/>
  </numFmts>
  <fonts count="97" x14ac:knownFonts="1">
    <font>
      <sz val="10"/>
      <name val="Arial"/>
      <family val="2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8"/>
      <color indexed="56"/>
      <name val="Cambria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1"/>
      <color indexed="9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17"/>
      <name val="Calibri"/>
      <family val="2"/>
      <charset val="238"/>
    </font>
    <font>
      <b/>
      <sz val="11"/>
      <color indexed="63"/>
      <name val="Calibri"/>
      <family val="2"/>
      <charset val="238"/>
    </font>
    <font>
      <i/>
      <sz val="11"/>
      <color indexed="23"/>
      <name val="Calibri"/>
      <family val="2"/>
      <charset val="238"/>
    </font>
    <font>
      <sz val="10"/>
      <name val="Arial CE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20"/>
      <name val="Calibri"/>
      <family val="2"/>
      <charset val="238"/>
    </font>
    <font>
      <sz val="11"/>
      <color indexed="60"/>
      <name val="Calibri"/>
      <family val="2"/>
      <charset val="238"/>
    </font>
    <font>
      <b/>
      <sz val="11"/>
      <color indexed="52"/>
      <name val="Calibri"/>
      <family val="2"/>
      <charset val="238"/>
    </font>
    <font>
      <sz val="10"/>
      <name val="Times New Roman"/>
      <family val="1"/>
      <charset val="238"/>
    </font>
    <font>
      <b/>
      <i/>
      <sz val="12"/>
      <name val="Arial"/>
      <family val="2"/>
      <charset val="238"/>
    </font>
    <font>
      <b/>
      <sz val="12"/>
      <name val="Times New Roman"/>
      <family val="1"/>
      <charset val="238"/>
    </font>
    <font>
      <sz val="12"/>
      <name val="Arial"/>
      <family val="2"/>
      <charset val="238"/>
    </font>
    <font>
      <b/>
      <sz val="10"/>
      <name val="Times New Roman"/>
      <family val="1"/>
      <charset val="238"/>
    </font>
    <font>
      <b/>
      <sz val="12"/>
      <name val="Arial"/>
      <family val="2"/>
      <charset val="238"/>
    </font>
    <font>
      <b/>
      <sz val="12"/>
      <name val="Arial CE"/>
      <family val="2"/>
      <charset val="238"/>
    </font>
    <font>
      <sz val="12"/>
      <name val="Arial CE"/>
      <family val="2"/>
      <charset val="238"/>
    </font>
    <font>
      <b/>
      <sz val="10"/>
      <name val="Arial CE"/>
      <family val="2"/>
      <charset val="238"/>
    </font>
    <font>
      <b/>
      <sz val="10"/>
      <name val="Arial"/>
      <family val="2"/>
      <charset val="238"/>
    </font>
    <font>
      <sz val="11"/>
      <name val="Times New Roman"/>
      <family val="1"/>
      <charset val="238"/>
    </font>
    <font>
      <sz val="12"/>
      <name val="Times New Roman"/>
      <family val="1"/>
      <charset val="238"/>
    </font>
    <font>
      <b/>
      <sz val="9"/>
      <name val="Times New Roman"/>
      <family val="1"/>
      <charset val="238"/>
    </font>
    <font>
      <sz val="9"/>
      <name val="Times New Roman"/>
      <family val="1"/>
      <charset val="238"/>
    </font>
    <font>
      <i/>
      <sz val="10"/>
      <name val="Times New Roman"/>
      <family val="1"/>
      <charset val="238"/>
    </font>
    <font>
      <sz val="10"/>
      <color indexed="8"/>
      <name val="Times New Roman"/>
      <family val="1"/>
      <charset val="238"/>
    </font>
    <font>
      <sz val="8"/>
      <name val="Times New Roman"/>
      <family val="1"/>
      <charset val="238"/>
    </font>
    <font>
      <b/>
      <i/>
      <sz val="10"/>
      <name val="Times New Roman"/>
      <family val="1"/>
      <charset val="238"/>
    </font>
    <font>
      <sz val="10"/>
      <name val="Times New Roman CE"/>
      <family val="1"/>
      <charset val="238"/>
    </font>
    <font>
      <sz val="12"/>
      <name val="Times New Roman CE"/>
      <family val="1"/>
      <charset val="238"/>
    </font>
    <font>
      <b/>
      <sz val="14"/>
      <name val="Arial CE"/>
      <family val="2"/>
      <charset val="238"/>
    </font>
    <font>
      <b/>
      <u/>
      <sz val="12"/>
      <name val="Arial CE"/>
      <family val="2"/>
      <charset val="238"/>
    </font>
    <font>
      <b/>
      <u/>
      <sz val="12"/>
      <name val="Times New Roman"/>
      <family val="1"/>
      <charset val="238"/>
    </font>
    <font>
      <b/>
      <sz val="11"/>
      <name val="Times New Roman"/>
      <family val="1"/>
      <charset val="238"/>
    </font>
    <font>
      <b/>
      <u/>
      <sz val="10"/>
      <name val="Times New Roman"/>
      <family val="1"/>
      <charset val="238"/>
    </font>
    <font>
      <b/>
      <sz val="11"/>
      <name val="Times New Roman CE"/>
      <family val="1"/>
      <charset val="238"/>
    </font>
    <font>
      <b/>
      <u/>
      <sz val="12"/>
      <name val="Times New Roman CE"/>
      <family val="1"/>
      <charset val="238"/>
    </font>
    <font>
      <b/>
      <sz val="12"/>
      <name val="Times New Roman CE"/>
      <family val="1"/>
      <charset val="238"/>
    </font>
    <font>
      <b/>
      <sz val="10"/>
      <name val="Times New Roman CE"/>
      <family val="1"/>
      <charset val="238"/>
    </font>
    <font>
      <b/>
      <u/>
      <sz val="14"/>
      <name val="Times New Roman"/>
      <family val="1"/>
      <charset val="238"/>
    </font>
    <font>
      <b/>
      <sz val="14"/>
      <name val="Times New Roman"/>
      <family val="1"/>
      <charset val="238"/>
    </font>
    <font>
      <b/>
      <sz val="8"/>
      <name val="Times New Roman"/>
      <family val="1"/>
      <charset val="238"/>
    </font>
    <font>
      <sz val="10"/>
      <name val="Arial"/>
      <family val="2"/>
      <charset val="238"/>
    </font>
    <font>
      <i/>
      <sz val="11"/>
      <name val="Times New Roman"/>
      <family val="1"/>
      <charset val="238"/>
    </font>
    <font>
      <sz val="12"/>
      <name val="Times New Roman CE"/>
      <charset val="238"/>
    </font>
    <font>
      <b/>
      <i/>
      <sz val="8"/>
      <name val="Times New Roman"/>
      <family val="1"/>
      <charset val="238"/>
    </font>
    <font>
      <i/>
      <sz val="8"/>
      <name val="Arial"/>
      <family val="2"/>
      <charset val="238"/>
    </font>
    <font>
      <sz val="7"/>
      <name val="Times New Roman"/>
      <family val="1"/>
      <charset val="238"/>
    </font>
    <font>
      <sz val="7"/>
      <name val="Arial"/>
      <family val="2"/>
      <charset val="238"/>
    </font>
    <font>
      <b/>
      <i/>
      <sz val="11"/>
      <name val="Times New Roman"/>
      <family val="1"/>
      <charset val="238"/>
    </font>
    <font>
      <sz val="6"/>
      <name val="Times New Roman"/>
      <family val="1"/>
      <charset val="238"/>
    </font>
    <font>
      <b/>
      <sz val="6"/>
      <name val="Times New Roman"/>
      <family val="1"/>
      <charset val="238"/>
    </font>
    <font>
      <sz val="8"/>
      <name val="Arial"/>
      <family val="2"/>
      <charset val="238"/>
    </font>
    <font>
      <sz val="11"/>
      <name val="Arial"/>
      <family val="2"/>
      <charset val="238"/>
    </font>
    <font>
      <i/>
      <sz val="8"/>
      <name val="Times New Roman"/>
      <family val="1"/>
      <charset val="238"/>
    </font>
    <font>
      <sz val="9"/>
      <name val="Arial"/>
      <family val="2"/>
      <charset val="238"/>
    </font>
    <font>
      <b/>
      <sz val="9"/>
      <name val="Arial"/>
      <family val="2"/>
      <charset val="238"/>
    </font>
    <font>
      <u/>
      <sz val="10"/>
      <name val="Times New Roman"/>
      <family val="1"/>
      <charset val="238"/>
    </font>
    <font>
      <b/>
      <sz val="8"/>
      <name val="Arial"/>
      <family val="2"/>
      <charset val="238"/>
    </font>
    <font>
      <b/>
      <sz val="10"/>
      <name val="Times New Roman CE"/>
      <charset val="238"/>
    </font>
    <font>
      <sz val="10"/>
      <name val="Times New Roman CE"/>
      <charset val="238"/>
    </font>
    <font>
      <sz val="10"/>
      <name val="Arial CE"/>
      <charset val="238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u/>
      <sz val="12"/>
      <color indexed="12"/>
      <name val="Times New Roman CE"/>
      <charset val="238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u/>
      <sz val="12"/>
      <color indexed="36"/>
      <name val="Times New Roman CE"/>
      <charset val="238"/>
    </font>
    <font>
      <sz val="11"/>
      <color indexed="60"/>
      <name val="Calibri"/>
      <family val="2"/>
    </font>
    <font>
      <sz val="10"/>
      <name val="MS Sans Serif"/>
      <family val="2"/>
      <charset val="238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7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  <font>
      <sz val="10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sz val="11"/>
      <color rgb="FFFF0000"/>
      <name val="Times New Roman CE"/>
      <family val="1"/>
      <charset val="238"/>
    </font>
    <font>
      <sz val="10"/>
      <color rgb="FFFF0000"/>
      <name val="Times New Roman"/>
      <family val="1"/>
      <charset val="238"/>
    </font>
  </fonts>
  <fills count="43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55"/>
        <bgColor indexed="23"/>
      </patternFill>
    </fill>
    <fill>
      <patternFill patternType="solid">
        <fgColor indexed="26"/>
        <bgColor indexed="9"/>
      </patternFill>
    </fill>
    <fill>
      <patternFill patternType="solid">
        <fgColor indexed="22"/>
        <bgColor indexed="31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43"/>
        <bgColor indexed="26"/>
      </patternFill>
    </fill>
    <fill>
      <patternFill patternType="solid">
        <fgColor indexed="9"/>
        <bgColor indexed="26"/>
      </patternFill>
    </fill>
  </fills>
  <borders count="27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/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/>
      <diagonal/>
    </border>
    <border>
      <left style="medium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8"/>
      </right>
      <top/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/>
      <top/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/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64"/>
      </bottom>
      <diagonal/>
    </border>
    <border>
      <left style="medium">
        <color indexed="8"/>
      </left>
      <right style="medium">
        <color indexed="8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8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8"/>
      </top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thin">
        <color indexed="8"/>
      </top>
      <bottom style="thin">
        <color indexed="64"/>
      </bottom>
      <diagonal/>
    </border>
    <border>
      <left/>
      <right/>
      <top/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 style="medium">
        <color indexed="8"/>
      </right>
      <top/>
      <bottom/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/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8"/>
      </bottom>
      <diagonal/>
    </border>
    <border>
      <left/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/>
      <diagonal/>
    </border>
    <border>
      <left/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/>
      <top style="thin">
        <color indexed="8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8"/>
      </bottom>
      <diagonal/>
    </border>
    <border>
      <left style="medium">
        <color indexed="64"/>
      </left>
      <right/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/>
      <bottom style="thin">
        <color indexed="64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8"/>
      </top>
      <bottom/>
      <diagonal/>
    </border>
    <border>
      <left style="medium">
        <color indexed="8"/>
      </left>
      <right style="medium">
        <color indexed="64"/>
      </right>
      <top/>
      <bottom style="thin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8"/>
      </left>
      <right/>
      <top style="medium">
        <color indexed="64"/>
      </top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thin">
        <color indexed="64"/>
      </top>
      <bottom/>
      <diagonal/>
    </border>
    <border>
      <left/>
      <right/>
      <top style="medium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8"/>
      </top>
      <bottom style="medium">
        <color indexed="64"/>
      </bottom>
      <diagonal/>
    </border>
    <border>
      <left/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64"/>
      </left>
      <right style="medium">
        <color indexed="8"/>
      </right>
      <top/>
      <bottom style="thin">
        <color indexed="64"/>
      </bottom>
      <diagonal/>
    </border>
    <border>
      <left style="medium">
        <color indexed="64"/>
      </left>
      <right style="medium">
        <color indexed="8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8"/>
      </top>
      <bottom style="thin">
        <color indexed="64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8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8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medium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medium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64"/>
      </right>
      <top/>
      <bottom style="thin">
        <color indexed="8"/>
      </bottom>
      <diagonal/>
    </border>
    <border>
      <left style="medium">
        <color indexed="8"/>
      </left>
      <right style="medium">
        <color indexed="64"/>
      </right>
      <top/>
      <bottom/>
      <diagonal/>
    </border>
    <border>
      <left style="medium">
        <color indexed="8"/>
      </left>
      <right/>
      <top/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64"/>
      </bottom>
      <diagonal/>
    </border>
    <border>
      <left/>
      <right style="medium">
        <color indexed="64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/>
      <bottom/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medium">
        <color indexed="8"/>
      </right>
      <top style="medium">
        <color indexed="64"/>
      </top>
      <bottom style="double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double">
        <color indexed="64"/>
      </bottom>
      <diagonal/>
    </border>
    <border>
      <left style="medium">
        <color indexed="8"/>
      </left>
      <right/>
      <top style="medium">
        <color indexed="64"/>
      </top>
      <bottom style="double">
        <color indexed="64"/>
      </bottom>
      <diagonal/>
    </border>
    <border>
      <left style="medium">
        <color indexed="8"/>
      </left>
      <right style="medium">
        <color indexed="8"/>
      </right>
      <top style="double">
        <color indexed="64"/>
      </top>
      <bottom style="double">
        <color indexed="64"/>
      </bottom>
      <diagonal/>
    </border>
    <border>
      <left/>
      <right style="medium">
        <color indexed="8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8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 style="thin">
        <color indexed="64"/>
      </bottom>
      <diagonal/>
    </border>
    <border>
      <left/>
      <right style="medium">
        <color indexed="8"/>
      </right>
      <top/>
      <bottom style="thin">
        <color indexed="64"/>
      </bottom>
      <diagonal/>
    </border>
    <border>
      <left/>
      <right style="medium">
        <color indexed="8"/>
      </right>
      <top/>
      <bottom style="double">
        <color indexed="64"/>
      </bottom>
      <diagonal/>
    </border>
    <border>
      <left style="medium">
        <color indexed="8"/>
      </left>
      <right style="medium">
        <color indexed="8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medium">
        <color indexed="8"/>
      </left>
      <right/>
      <top/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double">
        <color indexed="8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8"/>
      </bottom>
      <diagonal/>
    </border>
    <border>
      <left style="medium">
        <color indexed="64"/>
      </left>
      <right/>
      <top style="medium">
        <color indexed="8"/>
      </top>
      <bottom style="thin">
        <color indexed="64"/>
      </bottom>
      <diagonal/>
    </border>
    <border>
      <left style="medium">
        <color indexed="8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medium">
        <color indexed="64"/>
      </right>
      <top style="thin">
        <color indexed="64"/>
      </top>
      <bottom/>
      <diagonal/>
    </border>
    <border>
      <left style="medium">
        <color indexed="8"/>
      </left>
      <right/>
      <top style="thin">
        <color indexed="8"/>
      </top>
      <bottom style="thin">
        <color indexed="64"/>
      </bottom>
      <diagonal/>
    </border>
    <border>
      <left/>
      <right style="medium">
        <color indexed="8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8"/>
      </bottom>
      <diagonal/>
    </border>
    <border>
      <left/>
      <right style="medium">
        <color indexed="8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 style="medium">
        <color indexed="8"/>
      </left>
      <right style="medium">
        <color indexed="64"/>
      </right>
      <top style="medium">
        <color indexed="8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8"/>
      </right>
      <top style="thin">
        <color indexed="8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8"/>
      </left>
      <right/>
      <top style="thin">
        <color indexed="8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8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8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8"/>
      </right>
      <top style="medium">
        <color indexed="8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thin">
        <color indexed="64"/>
      </top>
      <bottom/>
      <diagonal/>
    </border>
    <border>
      <left style="medium">
        <color indexed="8"/>
      </left>
      <right style="medium">
        <color indexed="8"/>
      </right>
      <top/>
      <bottom style="medium">
        <color indexed="64"/>
      </bottom>
      <diagonal/>
    </border>
    <border>
      <left/>
      <right style="medium">
        <color indexed="8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64"/>
      </bottom>
      <diagonal/>
    </border>
    <border>
      <left/>
      <right style="medium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double">
        <color indexed="8"/>
      </bottom>
      <diagonal/>
    </border>
    <border>
      <left style="medium">
        <color indexed="64"/>
      </left>
      <right/>
      <top style="double">
        <color indexed="8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8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8"/>
      </left>
      <right/>
      <top style="medium">
        <color indexed="64"/>
      </top>
      <bottom style="thin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thin">
        <color indexed="64"/>
      </bottom>
      <diagonal/>
    </border>
    <border>
      <left style="medium">
        <color indexed="8"/>
      </left>
      <right/>
      <top style="thin">
        <color indexed="8"/>
      </top>
      <bottom style="medium">
        <color indexed="8"/>
      </bottom>
      <diagonal/>
    </border>
    <border>
      <left style="medium">
        <color indexed="64"/>
      </left>
      <right/>
      <top style="medium">
        <color indexed="64"/>
      </top>
      <bottom style="thin">
        <color indexed="8"/>
      </bottom>
      <diagonal/>
    </border>
    <border>
      <left style="medium">
        <color indexed="64"/>
      </left>
      <right/>
      <top style="medium">
        <color indexed="64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8"/>
      </top>
      <bottom style="medium">
        <color indexed="64"/>
      </bottom>
      <diagonal/>
    </border>
    <border>
      <left/>
      <right/>
      <top style="medium">
        <color indexed="8"/>
      </top>
      <bottom style="thin">
        <color indexed="64"/>
      </bottom>
      <diagonal/>
    </border>
    <border>
      <left style="medium">
        <color indexed="64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/>
      <right style="medium">
        <color indexed="64"/>
      </right>
      <top style="medium">
        <color indexed="8"/>
      </top>
      <bottom style="thin">
        <color indexed="64"/>
      </bottom>
      <diagonal/>
    </border>
    <border>
      <left/>
      <right style="medium">
        <color indexed="8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/>
      <right style="medium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8"/>
      </left>
      <right/>
      <top style="medium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8"/>
      </right>
      <top/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8"/>
      </top>
      <bottom/>
      <diagonal/>
    </border>
    <border>
      <left/>
      <right style="medium">
        <color indexed="8"/>
      </right>
      <top style="medium">
        <color indexed="64"/>
      </top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/>
      <top style="medium">
        <color indexed="64"/>
      </top>
      <bottom style="thin">
        <color indexed="8"/>
      </bottom>
      <diagonal/>
    </border>
    <border>
      <left style="thin">
        <color indexed="8"/>
      </left>
      <right/>
      <top style="medium">
        <color indexed="8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8"/>
      </bottom>
      <diagonal/>
    </border>
  </borders>
  <cellStyleXfs count="97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71" fillId="8" borderId="0" applyNumberFormat="0" applyBorder="0" applyAlignment="0" applyProtection="0"/>
    <xf numFmtId="0" fontId="71" fillId="9" borderId="0" applyNumberFormat="0" applyBorder="0" applyAlignment="0" applyProtection="0"/>
    <xf numFmtId="0" fontId="71" fillId="10" borderId="0" applyNumberFormat="0" applyBorder="0" applyAlignment="0" applyProtection="0"/>
    <xf numFmtId="0" fontId="71" fillId="11" borderId="0" applyNumberFormat="0" applyBorder="0" applyAlignment="0" applyProtection="0"/>
    <xf numFmtId="0" fontId="71" fillId="12" borderId="0" applyNumberFormat="0" applyBorder="0" applyAlignment="0" applyProtection="0"/>
    <xf numFmtId="0" fontId="7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5" borderId="0" applyNumberFormat="0" applyBorder="0" applyAlignment="0" applyProtection="0"/>
    <xf numFmtId="0" fontId="1" fillId="14" borderId="0" applyNumberFormat="0" applyBorder="0" applyAlignment="0" applyProtection="0"/>
    <xf numFmtId="0" fontId="1" fillId="17" borderId="0" applyNumberFormat="0" applyBorder="0" applyAlignment="0" applyProtection="0"/>
    <xf numFmtId="0" fontId="71" fillId="18" borderId="0" applyNumberFormat="0" applyBorder="0" applyAlignment="0" applyProtection="0"/>
    <xf numFmtId="0" fontId="71" fillId="19" borderId="0" applyNumberFormat="0" applyBorder="0" applyAlignment="0" applyProtection="0"/>
    <xf numFmtId="0" fontId="71" fillId="20" borderId="0" applyNumberFormat="0" applyBorder="0" applyAlignment="0" applyProtection="0"/>
    <xf numFmtId="0" fontId="71" fillId="11" borderId="0" applyNumberFormat="0" applyBorder="0" applyAlignment="0" applyProtection="0"/>
    <xf numFmtId="0" fontId="71" fillId="18" borderId="0" applyNumberFormat="0" applyBorder="0" applyAlignment="0" applyProtection="0"/>
    <xf numFmtId="0" fontId="71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72" fillId="26" borderId="0" applyNumberFormat="0" applyBorder="0" applyAlignment="0" applyProtection="0"/>
    <xf numFmtId="0" fontId="72" fillId="19" borderId="0" applyNumberFormat="0" applyBorder="0" applyAlignment="0" applyProtection="0"/>
    <xf numFmtId="0" fontId="72" fillId="20" borderId="0" applyNumberFormat="0" applyBorder="0" applyAlignment="0" applyProtection="0"/>
    <xf numFmtId="0" fontId="72" fillId="27" borderId="0" applyNumberFormat="0" applyBorder="0" applyAlignment="0" applyProtection="0"/>
    <xf numFmtId="0" fontId="72" fillId="28" borderId="0" applyNumberFormat="0" applyBorder="0" applyAlignment="0" applyProtection="0"/>
    <xf numFmtId="0" fontId="72" fillId="29" borderId="0" applyNumberFormat="0" applyBorder="0" applyAlignment="0" applyProtection="0"/>
    <xf numFmtId="0" fontId="72" fillId="30" borderId="0" applyNumberFormat="0" applyBorder="0" applyAlignment="0" applyProtection="0"/>
    <xf numFmtId="0" fontId="72" fillId="31" borderId="0" applyNumberFormat="0" applyBorder="0" applyAlignment="0" applyProtection="0"/>
    <xf numFmtId="0" fontId="72" fillId="32" borderId="0" applyNumberFormat="0" applyBorder="0" applyAlignment="0" applyProtection="0"/>
    <xf numFmtId="0" fontId="72" fillId="27" borderId="0" applyNumberFormat="0" applyBorder="0" applyAlignment="0" applyProtection="0"/>
    <xf numFmtId="0" fontId="72" fillId="28" borderId="0" applyNumberFormat="0" applyBorder="0" applyAlignment="0" applyProtection="0"/>
    <xf numFmtId="0" fontId="72" fillId="33" borderId="0" applyNumberFormat="0" applyBorder="0" applyAlignment="0" applyProtection="0"/>
    <xf numFmtId="0" fontId="73" fillId="9" borderId="0" applyNumberFormat="0" applyBorder="0" applyAlignment="0" applyProtection="0"/>
    <xf numFmtId="0" fontId="3" fillId="7" borderId="1" applyNumberFormat="0" applyAlignment="0" applyProtection="0"/>
    <xf numFmtId="0" fontId="74" fillId="34" borderId="1" applyNumberFormat="0" applyAlignment="0" applyProtection="0"/>
    <xf numFmtId="0" fontId="75" fillId="35" borderId="2" applyNumberFormat="0" applyAlignment="0" applyProtection="0"/>
    <xf numFmtId="0" fontId="4" fillId="0" borderId="0" applyNumberFormat="0" applyFill="0" applyBorder="0" applyAlignment="0" applyProtection="0"/>
    <xf numFmtId="0" fontId="5" fillId="0" borderId="3" applyNumberFormat="0" applyFill="0" applyAlignment="0" applyProtection="0"/>
    <xf numFmtId="0" fontId="6" fillId="0" borderId="4" applyNumberFormat="0" applyFill="0" applyAlignment="0" applyProtection="0"/>
    <xf numFmtId="0" fontId="7" fillId="0" borderId="5" applyNumberFormat="0" applyFill="0" applyAlignment="0" applyProtection="0"/>
    <xf numFmtId="0" fontId="7" fillId="0" borderId="0" applyNumberFormat="0" applyFill="0" applyBorder="0" applyAlignment="0" applyProtection="0"/>
    <xf numFmtId="0" fontId="8" fillId="36" borderId="2" applyNumberFormat="0" applyAlignment="0" applyProtection="0"/>
    <xf numFmtId="0" fontId="1" fillId="0" borderId="0"/>
    <xf numFmtId="0" fontId="76" fillId="0" borderId="0" applyNumberFormat="0" applyFill="0" applyBorder="0" applyAlignment="0" applyProtection="0"/>
    <xf numFmtId="165" fontId="51" fillId="0" borderId="0" applyFill="0" applyBorder="0" applyAlignment="0" applyProtection="0"/>
    <xf numFmtId="43" fontId="69" fillId="0" borderId="0" applyFont="0" applyFill="0" applyBorder="0" applyAlignment="0" applyProtection="0"/>
    <xf numFmtId="165" fontId="1" fillId="0" borderId="0" applyFill="0" applyBorder="0" applyAlignment="0" applyProtection="0"/>
    <xf numFmtId="0" fontId="9" fillId="0" borderId="0" applyNumberFormat="0" applyFill="0" applyBorder="0" applyAlignment="0" applyProtection="0"/>
    <xf numFmtId="0" fontId="77" fillId="10" borderId="0" applyNumberFormat="0" applyBorder="0" applyAlignment="0" applyProtection="0"/>
    <xf numFmtId="0" fontId="78" fillId="0" borderId="3" applyNumberFormat="0" applyFill="0" applyAlignment="0" applyProtection="0"/>
    <xf numFmtId="0" fontId="79" fillId="0" borderId="4" applyNumberFormat="0" applyFill="0" applyAlignment="0" applyProtection="0"/>
    <xf numFmtId="0" fontId="80" fillId="0" borderId="5" applyNumberFormat="0" applyFill="0" applyAlignment="0" applyProtection="0"/>
    <xf numFmtId="0" fontId="80" fillId="0" borderId="0" applyNumberFormat="0" applyFill="0" applyBorder="0" applyAlignment="0" applyProtection="0"/>
    <xf numFmtId="0" fontId="81" fillId="0" borderId="0" applyNumberFormat="0" applyFill="0" applyBorder="0" applyAlignment="0" applyProtection="0">
      <alignment vertical="top"/>
      <protection locked="0"/>
    </xf>
    <xf numFmtId="0" fontId="10" fillId="0" borderId="6" applyNumberFormat="0" applyFill="0" applyAlignment="0" applyProtection="0"/>
    <xf numFmtId="0" fontId="82" fillId="13" borderId="1" applyNumberFormat="0" applyAlignment="0" applyProtection="0"/>
    <xf numFmtId="0" fontId="51" fillId="37" borderId="7" applyNumberFormat="0" applyAlignment="0" applyProtection="0"/>
    <xf numFmtId="0" fontId="11" fillId="4" borderId="0" applyNumberFormat="0" applyBorder="0" applyAlignment="0" applyProtection="0"/>
    <xf numFmtId="0" fontId="12" fillId="38" borderId="8" applyNumberFormat="0" applyAlignment="0" applyProtection="0"/>
    <xf numFmtId="0" fontId="83" fillId="0" borderId="6" applyNumberFormat="0" applyFill="0" applyAlignment="0" applyProtection="0"/>
    <xf numFmtId="0" fontId="13" fillId="0" borderId="0" applyNumberFormat="0" applyFill="0" applyBorder="0" applyAlignment="0" applyProtection="0"/>
    <xf numFmtId="0" fontId="84" fillId="0" borderId="0" applyNumberFormat="0" applyFill="0" applyBorder="0" applyAlignment="0" applyProtection="0">
      <alignment vertical="top"/>
      <protection locked="0"/>
    </xf>
    <xf numFmtId="0" fontId="85" fillId="39" borderId="0" applyNumberFormat="0" applyBorder="0" applyAlignment="0" applyProtection="0"/>
    <xf numFmtId="0" fontId="51" fillId="0" borderId="0"/>
    <xf numFmtId="0" fontId="70" fillId="0" borderId="0"/>
    <xf numFmtId="0" fontId="14" fillId="0" borderId="0"/>
    <xf numFmtId="0" fontId="51" fillId="0" borderId="0"/>
    <xf numFmtId="0" fontId="51" fillId="0" borderId="0"/>
    <xf numFmtId="0" fontId="14" fillId="0" borderId="0"/>
    <xf numFmtId="0" fontId="92" fillId="0" borderId="0"/>
    <xf numFmtId="0" fontId="14" fillId="0" borderId="0"/>
    <xf numFmtId="0" fontId="14" fillId="0" borderId="0"/>
    <xf numFmtId="0" fontId="1" fillId="0" borderId="0"/>
    <xf numFmtId="0" fontId="51" fillId="0" borderId="0"/>
    <xf numFmtId="0" fontId="69" fillId="0" borderId="0"/>
    <xf numFmtId="0" fontId="14" fillId="0" borderId="0" applyProtection="0"/>
    <xf numFmtId="0" fontId="86" fillId="0" borderId="0"/>
    <xf numFmtId="0" fontId="71" fillId="40" borderId="7" applyNumberFormat="0" applyFont="0" applyAlignment="0" applyProtection="0"/>
    <xf numFmtId="0" fontId="87" fillId="34" borderId="8" applyNumberFormat="0" applyAlignment="0" applyProtection="0"/>
    <xf numFmtId="0" fontId="15" fillId="0" borderId="9" applyNumberFormat="0" applyFill="0" applyAlignment="0" applyProtection="0"/>
    <xf numFmtId="0" fontId="16" fillId="3" borderId="0" applyNumberFormat="0" applyBorder="0" applyAlignment="0" applyProtection="0"/>
    <xf numFmtId="0" fontId="17" fillId="41" borderId="0" applyNumberFormat="0" applyBorder="0" applyAlignment="0" applyProtection="0"/>
    <xf numFmtId="0" fontId="18" fillId="38" borderId="1" applyNumberFormat="0" applyAlignment="0" applyProtection="0"/>
    <xf numFmtId="0" fontId="88" fillId="0" borderId="0" applyNumberFormat="0" applyFill="0" applyBorder="0" applyAlignment="0" applyProtection="0"/>
    <xf numFmtId="0" fontId="89" fillId="0" borderId="9" applyNumberFormat="0" applyFill="0" applyAlignment="0" applyProtection="0"/>
    <xf numFmtId="0" fontId="90" fillId="0" borderId="0" applyNumberFormat="0" applyFill="0" applyBorder="0" applyAlignment="0" applyProtection="0"/>
  </cellStyleXfs>
  <cellXfs count="1778">
    <xf numFmtId="0" fontId="0" fillId="0" borderId="0" xfId="0"/>
    <xf numFmtId="0" fontId="19" fillId="0" borderId="0" xfId="0" applyFont="1"/>
    <xf numFmtId="0" fontId="20" fillId="0" borderId="0" xfId="0" applyFont="1"/>
    <xf numFmtId="0" fontId="22" fillId="0" borderId="0" xfId="0" applyFont="1"/>
    <xf numFmtId="0" fontId="19" fillId="0" borderId="10" xfId="0" applyFont="1" applyBorder="1"/>
    <xf numFmtId="0" fontId="19" fillId="0" borderId="11" xfId="0" applyFont="1" applyBorder="1"/>
    <xf numFmtId="0" fontId="24" fillId="0" borderId="0" xfId="0" applyFont="1"/>
    <xf numFmtId="3" fontId="19" fillId="0" borderId="12" xfId="0" applyNumberFormat="1" applyFont="1" applyBorder="1"/>
    <xf numFmtId="0" fontId="23" fillId="0" borderId="13" xfId="0" applyFont="1" applyBorder="1"/>
    <xf numFmtId="0" fontId="19" fillId="0" borderId="14" xfId="0" applyFont="1" applyBorder="1"/>
    <xf numFmtId="3" fontId="19" fillId="0" borderId="15" xfId="0" applyNumberFormat="1" applyFont="1" applyBorder="1"/>
    <xf numFmtId="3" fontId="19" fillId="0" borderId="15" xfId="0" applyNumberFormat="1" applyFont="1" applyBorder="1" applyAlignment="1">
      <alignment horizontal="right"/>
    </xf>
    <xf numFmtId="0" fontId="25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6" fillId="0" borderId="0" xfId="0" applyFont="1"/>
    <xf numFmtId="0" fontId="0" fillId="0" borderId="0" xfId="0" applyBorder="1"/>
    <xf numFmtId="0" fontId="0" fillId="0" borderId="0" xfId="0" applyFont="1"/>
    <xf numFmtId="0" fontId="28" fillId="0" borderId="0" xfId="0" applyFont="1"/>
    <xf numFmtId="0" fontId="29" fillId="0" borderId="0" xfId="0" applyFont="1" applyAlignment="1">
      <alignment horizontal="right"/>
    </xf>
    <xf numFmtId="0" fontId="29" fillId="0" borderId="0" xfId="0" applyFont="1" applyBorder="1" applyAlignment="1">
      <alignment horizontal="right"/>
    </xf>
    <xf numFmtId="0" fontId="30" fillId="0" borderId="0" xfId="0" applyFont="1"/>
    <xf numFmtId="0" fontId="21" fillId="0" borderId="0" xfId="0" applyFont="1" applyBorder="1" applyAlignment="1">
      <alignment horizontal="center"/>
    </xf>
    <xf numFmtId="0" fontId="19" fillId="0" borderId="0" xfId="0" applyFont="1" applyAlignment="1">
      <alignment horizontal="right"/>
    </xf>
    <xf numFmtId="0" fontId="19" fillId="0" borderId="16" xfId="0" applyFont="1" applyBorder="1"/>
    <xf numFmtId="3" fontId="19" fillId="0" borderId="16" xfId="0" applyNumberFormat="1" applyFont="1" applyBorder="1"/>
    <xf numFmtId="0" fontId="19" fillId="0" borderId="12" xfId="0" applyFont="1" applyBorder="1"/>
    <xf numFmtId="3" fontId="19" fillId="0" borderId="17" xfId="0" applyNumberFormat="1" applyFont="1" applyBorder="1"/>
    <xf numFmtId="0" fontId="19" fillId="0" borderId="18" xfId="0" applyFont="1" applyBorder="1"/>
    <xf numFmtId="3" fontId="19" fillId="0" borderId="18" xfId="0" applyNumberFormat="1" applyFont="1" applyBorder="1"/>
    <xf numFmtId="3" fontId="19" fillId="0" borderId="19" xfId="0" applyNumberFormat="1" applyFont="1" applyBorder="1"/>
    <xf numFmtId="3" fontId="19" fillId="0" borderId="0" xfId="0" applyNumberFormat="1" applyFont="1" applyBorder="1"/>
    <xf numFmtId="3" fontId="19" fillId="0" borderId="10" xfId="0" applyNumberFormat="1" applyFont="1" applyBorder="1"/>
    <xf numFmtId="3" fontId="19" fillId="0" borderId="20" xfId="0" applyNumberFormat="1" applyFont="1" applyBorder="1"/>
    <xf numFmtId="3" fontId="19" fillId="0" borderId="11" xfId="0" applyNumberFormat="1" applyFont="1" applyBorder="1"/>
    <xf numFmtId="0" fontId="19" fillId="0" borderId="13" xfId="0" applyFont="1" applyBorder="1"/>
    <xf numFmtId="3" fontId="19" fillId="0" borderId="21" xfId="0" applyNumberFormat="1" applyFont="1" applyBorder="1"/>
    <xf numFmtId="0" fontId="19" fillId="0" borderId="0" xfId="0" applyFont="1" applyBorder="1"/>
    <xf numFmtId="0" fontId="23" fillId="0" borderId="0" xfId="0" applyFont="1" applyBorder="1" applyAlignment="1">
      <alignment horizontal="center"/>
    </xf>
    <xf numFmtId="0" fontId="28" fillId="0" borderId="0" xfId="0" applyFont="1" applyBorder="1"/>
    <xf numFmtId="0" fontId="28" fillId="0" borderId="22" xfId="0" applyFont="1" applyBorder="1"/>
    <xf numFmtId="0" fontId="23" fillId="0" borderId="0" xfId="0" applyFont="1"/>
    <xf numFmtId="0" fontId="21" fillId="0" borderId="0" xfId="0" applyFont="1" applyAlignment="1">
      <alignment horizontal="center"/>
    </xf>
    <xf numFmtId="0" fontId="23" fillId="0" borderId="0" xfId="0" applyFont="1" applyAlignment="1">
      <alignment horizontal="center"/>
    </xf>
    <xf numFmtId="0" fontId="23" fillId="0" borderId="0" xfId="0" applyFont="1" applyBorder="1"/>
    <xf numFmtId="0" fontId="27" fillId="0" borderId="0" xfId="0" applyFont="1"/>
    <xf numFmtId="0" fontId="40" fillId="0" borderId="0" xfId="0" applyFont="1" applyAlignment="1">
      <alignment horizontal="center"/>
    </xf>
    <xf numFmtId="0" fontId="30" fillId="0" borderId="11" xfId="0" applyFont="1" applyBorder="1" applyAlignment="1">
      <alignment vertical="center"/>
    </xf>
    <xf numFmtId="0" fontId="25" fillId="0" borderId="0" xfId="0" applyFont="1" applyBorder="1" applyAlignment="1">
      <alignment vertical="center"/>
    </xf>
    <xf numFmtId="3" fontId="25" fillId="0" borderId="0" xfId="55" applyNumberFormat="1" applyFont="1" applyFill="1" applyBorder="1" applyAlignment="1" applyProtection="1">
      <alignment horizontal="right" vertical="center"/>
    </xf>
    <xf numFmtId="0" fontId="19" fillId="0" borderId="0" xfId="86" applyFont="1" applyProtection="1"/>
    <xf numFmtId="0" fontId="23" fillId="0" borderId="23" xfId="86" applyFont="1" applyBorder="1" applyAlignment="1" applyProtection="1">
      <alignment vertical="center"/>
    </xf>
    <xf numFmtId="3" fontId="19" fillId="0" borderId="12" xfId="86" applyNumberFormat="1" applyFont="1" applyBorder="1" applyProtection="1"/>
    <xf numFmtId="3" fontId="19" fillId="0" borderId="16" xfId="86" applyNumberFormat="1" applyFont="1" applyBorder="1" applyProtection="1"/>
    <xf numFmtId="0" fontId="19" fillId="0" borderId="24" xfId="86" applyFont="1" applyBorder="1" applyProtection="1"/>
    <xf numFmtId="0" fontId="19" fillId="0" borderId="17" xfId="86" applyFont="1" applyBorder="1" applyProtection="1"/>
    <xf numFmtId="3" fontId="19" fillId="0" borderId="18" xfId="86" applyNumberFormat="1" applyFont="1" applyBorder="1" applyProtection="1"/>
    <xf numFmtId="0" fontId="23" fillId="0" borderId="0" xfId="0" applyFont="1" applyAlignment="1">
      <alignment horizontal="right"/>
    </xf>
    <xf numFmtId="3" fontId="23" fillId="42" borderId="21" xfId="0" applyNumberFormat="1" applyFont="1" applyFill="1" applyBorder="1"/>
    <xf numFmtId="0" fontId="30" fillId="0" borderId="13" xfId="0" applyFont="1" applyBorder="1" applyAlignment="1">
      <alignment vertical="center"/>
    </xf>
    <xf numFmtId="3" fontId="19" fillId="0" borderId="25" xfId="0" applyNumberFormat="1" applyFont="1" applyBorder="1" applyAlignment="1">
      <alignment vertical="center"/>
    </xf>
    <xf numFmtId="3" fontId="19" fillId="0" borderId="25" xfId="55" applyNumberFormat="1" applyFont="1" applyFill="1" applyBorder="1" applyAlignment="1" applyProtection="1">
      <alignment vertical="center"/>
    </xf>
    <xf numFmtId="3" fontId="19" fillId="0" borderId="11" xfId="0" applyNumberFormat="1" applyFont="1" applyBorder="1" applyAlignment="1">
      <alignment vertical="center"/>
    </xf>
    <xf numFmtId="3" fontId="19" fillId="0" borderId="11" xfId="55" applyNumberFormat="1" applyFont="1" applyFill="1" applyBorder="1" applyAlignment="1" applyProtection="1">
      <alignment vertical="center"/>
    </xf>
    <xf numFmtId="3" fontId="19" fillId="0" borderId="12" xfId="55" applyNumberFormat="1" applyFont="1" applyFill="1" applyBorder="1" applyAlignment="1" applyProtection="1">
      <alignment vertical="center"/>
    </xf>
    <xf numFmtId="3" fontId="19" fillId="0" borderId="17" xfId="55" applyNumberFormat="1" applyFont="1" applyFill="1" applyBorder="1" applyAlignment="1" applyProtection="1">
      <alignment vertical="center"/>
    </xf>
    <xf numFmtId="3" fontId="19" fillId="0" borderId="11" xfId="0" applyNumberFormat="1" applyFont="1" applyBorder="1" applyAlignment="1">
      <alignment vertical="center" wrapText="1"/>
    </xf>
    <xf numFmtId="3" fontId="19" fillId="0" borderId="11" xfId="0" applyNumberFormat="1" applyFont="1" applyBorder="1" applyAlignment="1">
      <alignment horizontal="right" vertical="center"/>
    </xf>
    <xf numFmtId="3" fontId="19" fillId="0" borderId="12" xfId="0" applyNumberFormat="1" applyFont="1" applyBorder="1" applyAlignment="1">
      <alignment vertical="center"/>
    </xf>
    <xf numFmtId="3" fontId="19" fillId="0" borderId="17" xfId="0" applyNumberFormat="1" applyFont="1" applyBorder="1" applyAlignment="1">
      <alignment vertical="center"/>
    </xf>
    <xf numFmtId="3" fontId="19" fillId="0" borderId="14" xfId="0" applyNumberFormat="1" applyFont="1" applyBorder="1" applyAlignment="1">
      <alignment vertical="center"/>
    </xf>
    <xf numFmtId="3" fontId="19" fillId="0" borderId="14" xfId="0" applyNumberFormat="1" applyFont="1" applyBorder="1" applyAlignment="1">
      <alignment horizontal="right" vertical="center"/>
    </xf>
    <xf numFmtId="0" fontId="19" fillId="0" borderId="0" xfId="0" applyFont="1" applyFill="1" applyBorder="1" applyAlignment="1">
      <alignment horizontal="left" vertical="center"/>
    </xf>
    <xf numFmtId="3" fontId="0" fillId="0" borderId="0" xfId="0" applyNumberFormat="1"/>
    <xf numFmtId="0" fontId="37" fillId="0" borderId="0" xfId="0" applyFont="1"/>
    <xf numFmtId="0" fontId="44" fillId="0" borderId="0" xfId="0" applyFont="1" applyAlignment="1">
      <alignment horizontal="center"/>
    </xf>
    <xf numFmtId="0" fontId="47" fillId="0" borderId="0" xfId="0" applyFont="1" applyAlignment="1"/>
    <xf numFmtId="0" fontId="47" fillId="0" borderId="0" xfId="0" applyFont="1"/>
    <xf numFmtId="0" fontId="47" fillId="0" borderId="0" xfId="0" applyFont="1" applyAlignment="1">
      <alignment horizontal="right"/>
    </xf>
    <xf numFmtId="0" fontId="37" fillId="0" borderId="0" xfId="0" applyFont="1" applyAlignment="1">
      <alignment horizontal="justify"/>
    </xf>
    <xf numFmtId="0" fontId="44" fillId="0" borderId="0" xfId="0" applyFont="1"/>
    <xf numFmtId="0" fontId="37" fillId="0" borderId="13" xfId="0" applyFont="1" applyBorder="1"/>
    <xf numFmtId="0" fontId="43" fillId="0" borderId="0" xfId="0" applyFont="1" applyAlignment="1">
      <alignment horizontal="center"/>
    </xf>
    <xf numFmtId="0" fontId="39" fillId="0" borderId="0" xfId="0" applyFont="1" applyAlignment="1">
      <alignment horizontal="center"/>
    </xf>
    <xf numFmtId="0" fontId="19" fillId="0" borderId="26" xfId="0" applyFont="1" applyBorder="1"/>
    <xf numFmtId="0" fontId="29" fillId="0" borderId="27" xfId="0" applyFont="1" applyBorder="1" applyAlignment="1">
      <alignment wrapText="1"/>
    </xf>
    <xf numFmtId="0" fontId="19" fillId="0" borderId="26" xfId="0" applyFont="1" applyBorder="1" applyAlignment="1">
      <alignment wrapText="1"/>
    </xf>
    <xf numFmtId="0" fontId="42" fillId="0" borderId="0" xfId="0" applyFont="1" applyBorder="1"/>
    <xf numFmtId="3" fontId="42" fillId="0" borderId="0" xfId="55" applyNumberFormat="1" applyFont="1" applyFill="1" applyBorder="1" applyAlignment="1" applyProtection="1"/>
    <xf numFmtId="3" fontId="29" fillId="0" borderId="28" xfId="55" applyNumberFormat="1" applyFont="1" applyFill="1" applyBorder="1" applyAlignment="1" applyProtection="1"/>
    <xf numFmtId="0" fontId="43" fillId="0" borderId="0" xfId="0" applyFont="1" applyAlignment="1">
      <alignment horizontal="right"/>
    </xf>
    <xf numFmtId="3" fontId="19" fillId="0" borderId="27" xfId="0" applyNumberFormat="1" applyFont="1" applyBorder="1" applyAlignment="1">
      <alignment vertical="center"/>
    </xf>
    <xf numFmtId="3" fontId="19" fillId="0" borderId="29" xfId="0" applyNumberFormat="1" applyFont="1" applyBorder="1" applyAlignment="1">
      <alignment vertical="center"/>
    </xf>
    <xf numFmtId="0" fontId="19" fillId="0" borderId="0" xfId="0" applyFont="1" applyFill="1" applyBorder="1" applyAlignment="1">
      <alignment horizontal="justify" vertical="center"/>
    </xf>
    <xf numFmtId="0" fontId="0" fillId="0" borderId="0" xfId="0" applyAlignment="1">
      <alignment horizontal="justify"/>
    </xf>
    <xf numFmtId="0" fontId="0" fillId="0" borderId="0" xfId="0" applyAlignment="1">
      <alignment horizontal="justify" wrapText="1"/>
    </xf>
    <xf numFmtId="0" fontId="19" fillId="0" borderId="0" xfId="0" applyFont="1" applyFill="1" applyBorder="1" applyAlignment="1">
      <alignment horizontal="justify" vertical="center" wrapText="1"/>
    </xf>
    <xf numFmtId="0" fontId="19" fillId="0" borderId="0" xfId="0" applyFont="1" applyAlignment="1">
      <alignment horizontal="justify"/>
    </xf>
    <xf numFmtId="0" fontId="19" fillId="0" borderId="0" xfId="0" applyFont="1" applyAlignment="1">
      <alignment horizontal="center"/>
    </xf>
    <xf numFmtId="0" fontId="21" fillId="0" borderId="0" xfId="0" applyFont="1"/>
    <xf numFmtId="3" fontId="23" fillId="0" borderId="30" xfId="0" applyNumberFormat="1" applyFont="1" applyBorder="1"/>
    <xf numFmtId="3" fontId="19" fillId="0" borderId="31" xfId="0" applyNumberFormat="1" applyFont="1" applyBorder="1"/>
    <xf numFmtId="3" fontId="19" fillId="0" borderId="32" xfId="0" applyNumberFormat="1" applyFont="1" applyBorder="1"/>
    <xf numFmtId="3" fontId="19" fillId="0" borderId="33" xfId="0" applyNumberFormat="1" applyFont="1" applyBorder="1"/>
    <xf numFmtId="3" fontId="19" fillId="0" borderId="34" xfId="0" applyNumberFormat="1" applyFont="1" applyBorder="1"/>
    <xf numFmtId="0" fontId="19" fillId="0" borderId="35" xfId="0" applyFont="1" applyBorder="1"/>
    <xf numFmtId="0" fontId="21" fillId="0" borderId="36" xfId="0" applyFont="1" applyBorder="1"/>
    <xf numFmtId="0" fontId="21" fillId="0" borderId="37" xfId="0" applyFont="1" applyBorder="1"/>
    <xf numFmtId="0" fontId="0" fillId="0" borderId="38" xfId="0" applyBorder="1"/>
    <xf numFmtId="3" fontId="19" fillId="0" borderId="39" xfId="0" applyNumberFormat="1" applyFont="1" applyBorder="1"/>
    <xf numFmtId="3" fontId="19" fillId="0" borderId="40" xfId="0" applyNumberFormat="1" applyFont="1" applyBorder="1"/>
    <xf numFmtId="0" fontId="23" fillId="0" borderId="41" xfId="0" applyFont="1" applyBorder="1" applyAlignment="1">
      <alignment horizontal="center"/>
    </xf>
    <xf numFmtId="0" fontId="19" fillId="0" borderId="0" xfId="0" applyFont="1" applyBorder="1" applyAlignment="1">
      <alignment horizontal="right"/>
    </xf>
    <xf numFmtId="0" fontId="19" fillId="0" borderId="42" xfId="0" applyFont="1" applyBorder="1"/>
    <xf numFmtId="0" fontId="19" fillId="0" borderId="43" xfId="0" applyFont="1" applyBorder="1"/>
    <xf numFmtId="0" fontId="19" fillId="0" borderId="44" xfId="0" applyFont="1" applyBorder="1"/>
    <xf numFmtId="0" fontId="19" fillId="0" borderId="45" xfId="0" applyFont="1" applyBorder="1"/>
    <xf numFmtId="0" fontId="23" fillId="0" borderId="46" xfId="0" applyFont="1" applyBorder="1"/>
    <xf numFmtId="0" fontId="23" fillId="0" borderId="35" xfId="0" applyFont="1" applyBorder="1"/>
    <xf numFmtId="0" fontId="23" fillId="0" borderId="47" xfId="0" applyFont="1" applyBorder="1" applyAlignment="1">
      <alignment wrapText="1"/>
    </xf>
    <xf numFmtId="0" fontId="23" fillId="0" borderId="45" xfId="0" applyFont="1" applyBorder="1"/>
    <xf numFmtId="3" fontId="23" fillId="0" borderId="48" xfId="0" applyNumberFormat="1" applyFont="1" applyBorder="1"/>
    <xf numFmtId="3" fontId="19" fillId="0" borderId="49" xfId="0" applyNumberFormat="1" applyFont="1" applyBorder="1"/>
    <xf numFmtId="3" fontId="19" fillId="0" borderId="50" xfId="0" applyNumberFormat="1" applyFont="1" applyBorder="1"/>
    <xf numFmtId="3" fontId="23" fillId="0" borderId="49" xfId="0" applyNumberFormat="1" applyFont="1" applyBorder="1"/>
    <xf numFmtId="3" fontId="19" fillId="0" borderId="51" xfId="0" applyNumberFormat="1" applyFont="1" applyBorder="1"/>
    <xf numFmtId="3" fontId="19" fillId="0" borderId="42" xfId="0" applyNumberFormat="1" applyFont="1" applyBorder="1"/>
    <xf numFmtId="3" fontId="23" fillId="0" borderId="52" xfId="0" applyNumberFormat="1" applyFont="1" applyBorder="1"/>
    <xf numFmtId="3" fontId="19" fillId="0" borderId="53" xfId="0" applyNumberFormat="1" applyFont="1" applyBorder="1"/>
    <xf numFmtId="3" fontId="19" fillId="0" borderId="54" xfId="0" applyNumberFormat="1" applyFont="1" applyBorder="1"/>
    <xf numFmtId="3" fontId="23" fillId="0" borderId="42" xfId="0" applyNumberFormat="1" applyFont="1" applyBorder="1"/>
    <xf numFmtId="3" fontId="19" fillId="0" borderId="52" xfId="0" applyNumberFormat="1" applyFont="1" applyBorder="1"/>
    <xf numFmtId="3" fontId="23" fillId="0" borderId="54" xfId="0" applyNumberFormat="1" applyFont="1" applyBorder="1"/>
    <xf numFmtId="3" fontId="23" fillId="0" borderId="53" xfId="0" applyNumberFormat="1" applyFont="1" applyBorder="1"/>
    <xf numFmtId="3" fontId="19" fillId="0" borderId="55" xfId="0" applyNumberFormat="1" applyFont="1" applyBorder="1"/>
    <xf numFmtId="3" fontId="19" fillId="0" borderId="56" xfId="0" applyNumberFormat="1" applyFont="1" applyBorder="1"/>
    <xf numFmtId="0" fontId="19" fillId="0" borderId="57" xfId="0" applyFont="1" applyBorder="1"/>
    <xf numFmtId="3" fontId="19" fillId="42" borderId="42" xfId="0" applyNumberFormat="1" applyFont="1" applyFill="1" applyBorder="1"/>
    <xf numFmtId="0" fontId="19" fillId="0" borderId="0" xfId="0" applyFont="1" applyBorder="1" applyAlignment="1">
      <alignment horizontal="center"/>
    </xf>
    <xf numFmtId="0" fontId="0" fillId="0" borderId="0" xfId="0" applyAlignment="1"/>
    <xf numFmtId="0" fontId="19" fillId="0" borderId="33" xfId="0" applyFont="1" applyBorder="1"/>
    <xf numFmtId="3" fontId="19" fillId="42" borderId="55" xfId="0" applyNumberFormat="1" applyFont="1" applyFill="1" applyBorder="1"/>
    <xf numFmtId="3" fontId="19" fillId="0" borderId="19" xfId="0" applyNumberFormat="1" applyFont="1" applyBorder="1" applyAlignment="1">
      <alignment horizontal="right"/>
    </xf>
    <xf numFmtId="3" fontId="19" fillId="0" borderId="10" xfId="0" applyNumberFormat="1" applyFont="1" applyBorder="1" applyAlignment="1">
      <alignment horizontal="right"/>
    </xf>
    <xf numFmtId="0" fontId="19" fillId="0" borderId="15" xfId="0" applyFont="1" applyBorder="1"/>
    <xf numFmtId="0" fontId="23" fillId="0" borderId="0" xfId="0" applyFont="1" applyBorder="1" applyAlignment="1">
      <alignment horizontal="left"/>
    </xf>
    <xf numFmtId="0" fontId="19" fillId="0" borderId="58" xfId="0" applyFont="1" applyBorder="1"/>
    <xf numFmtId="0" fontId="23" fillId="0" borderId="53" xfId="0" applyFont="1" applyBorder="1"/>
    <xf numFmtId="0" fontId="19" fillId="0" borderId="59" xfId="0" applyFont="1" applyBorder="1"/>
    <xf numFmtId="0" fontId="23" fillId="0" borderId="60" xfId="0" applyFont="1" applyBorder="1" applyAlignment="1">
      <alignment horizontal="center"/>
    </xf>
    <xf numFmtId="0" fontId="23" fillId="0" borderId="55" xfId="0" applyFont="1" applyBorder="1" applyAlignment="1">
      <alignment horizontal="center"/>
    </xf>
    <xf numFmtId="0" fontId="23" fillId="0" borderId="42" xfId="0" applyFont="1" applyBorder="1" applyAlignment="1">
      <alignment horizontal="center"/>
    </xf>
    <xf numFmtId="3" fontId="19" fillId="0" borderId="61" xfId="0" applyNumberFormat="1" applyFont="1" applyBorder="1"/>
    <xf numFmtId="3" fontId="19" fillId="0" borderId="62" xfId="0" applyNumberFormat="1" applyFont="1" applyBorder="1"/>
    <xf numFmtId="0" fontId="21" fillId="0" borderId="37" xfId="0" applyFont="1" applyBorder="1" applyAlignment="1">
      <alignment horizontal="center"/>
    </xf>
    <xf numFmtId="0" fontId="41" fillId="0" borderId="0" xfId="0" applyFont="1" applyAlignment="1">
      <alignment horizontal="center"/>
    </xf>
    <xf numFmtId="167" fontId="21" fillId="0" borderId="0" xfId="0" applyNumberFormat="1" applyFont="1" applyBorder="1" applyAlignment="1">
      <alignment horizontal="right"/>
    </xf>
    <xf numFmtId="0" fontId="19" fillId="0" borderId="63" xfId="0" applyFont="1" applyBorder="1"/>
    <xf numFmtId="0" fontId="30" fillId="0" borderId="14" xfId="0" applyFont="1" applyBorder="1" applyAlignment="1">
      <alignment vertical="center"/>
    </xf>
    <xf numFmtId="0" fontId="19" fillId="0" borderId="17" xfId="0" applyFont="1" applyBorder="1"/>
    <xf numFmtId="0" fontId="29" fillId="0" borderId="0" xfId="0" applyFont="1"/>
    <xf numFmtId="0" fontId="19" fillId="0" borderId="60" xfId="0" applyFont="1" applyBorder="1" applyAlignment="1">
      <alignment horizontal="center"/>
    </xf>
    <xf numFmtId="0" fontId="19" fillId="0" borderId="46" xfId="0" applyFont="1" applyBorder="1" applyAlignment="1">
      <alignment horizontal="center"/>
    </xf>
    <xf numFmtId="0" fontId="19" fillId="0" borderId="43" xfId="0" applyFont="1" applyBorder="1" applyAlignment="1">
      <alignment horizontal="center"/>
    </xf>
    <xf numFmtId="0" fontId="19" fillId="0" borderId="53" xfId="0" applyFont="1" applyBorder="1" applyAlignment="1">
      <alignment horizontal="center"/>
    </xf>
    <xf numFmtId="0" fontId="19" fillId="0" borderId="53" xfId="0" applyFont="1" applyFill="1" applyBorder="1" applyAlignment="1">
      <alignment horizontal="center"/>
    </xf>
    <xf numFmtId="0" fontId="19" fillId="0" borderId="54" xfId="0" applyFont="1" applyBorder="1"/>
    <xf numFmtId="0" fontId="42" fillId="0" borderId="46" xfId="0" applyFont="1" applyBorder="1"/>
    <xf numFmtId="0" fontId="29" fillId="0" borderId="45" xfId="0" applyFont="1" applyBorder="1" applyAlignment="1"/>
    <xf numFmtId="0" fontId="29" fillId="0" borderId="57" xfId="0" applyFont="1" applyFill="1" applyBorder="1" applyAlignment="1"/>
    <xf numFmtId="0" fontId="29" fillId="0" borderId="45" xfId="0" applyFont="1" applyFill="1" applyBorder="1" applyAlignment="1"/>
    <xf numFmtId="0" fontId="42" fillId="0" borderId="46" xfId="0" applyFont="1" applyBorder="1" applyAlignment="1"/>
    <xf numFmtId="3" fontId="29" fillId="0" borderId="64" xfId="55" applyNumberFormat="1" applyFont="1" applyFill="1" applyBorder="1" applyAlignment="1" applyProtection="1"/>
    <xf numFmtId="0" fontId="0" fillId="0" borderId="65" xfId="0" applyBorder="1"/>
    <xf numFmtId="0" fontId="19" fillId="0" borderId="18" xfId="0" applyFont="1" applyBorder="1" applyAlignment="1">
      <alignment horizontal="center"/>
    </xf>
    <xf numFmtId="0" fontId="19" fillId="0" borderId="41" xfId="0" applyFont="1" applyBorder="1" applyAlignment="1">
      <alignment horizontal="center"/>
    </xf>
    <xf numFmtId="0" fontId="19" fillId="0" borderId="63" xfId="0" applyFont="1" applyBorder="1" applyAlignment="1">
      <alignment horizontal="center"/>
    </xf>
    <xf numFmtId="0" fontId="19" fillId="0" borderId="12" xfId="0" applyFont="1" applyFill="1" applyBorder="1"/>
    <xf numFmtId="0" fontId="19" fillId="0" borderId="66" xfId="0" applyFont="1" applyBorder="1"/>
    <xf numFmtId="0" fontId="19" fillId="0" borderId="24" xfId="0" applyFont="1" applyBorder="1"/>
    <xf numFmtId="0" fontId="19" fillId="0" borderId="19" xfId="0" applyFont="1" applyBorder="1"/>
    <xf numFmtId="0" fontId="19" fillId="0" borderId="67" xfId="0" applyFont="1" applyBorder="1"/>
    <xf numFmtId="0" fontId="19" fillId="0" borderId="21" xfId="0" applyFont="1" applyBorder="1"/>
    <xf numFmtId="0" fontId="19" fillId="0" borderId="22" xfId="0" applyFont="1" applyBorder="1"/>
    <xf numFmtId="0" fontId="19" fillId="0" borderId="68" xfId="0" applyFont="1" applyBorder="1"/>
    <xf numFmtId="3" fontId="19" fillId="0" borderId="28" xfId="0" applyNumberFormat="1" applyFont="1" applyBorder="1" applyAlignment="1">
      <alignment vertical="center"/>
    </xf>
    <xf numFmtId="3" fontId="19" fillId="0" borderId="69" xfId="0" applyNumberFormat="1" applyFont="1" applyBorder="1" applyAlignment="1">
      <alignment vertical="center"/>
    </xf>
    <xf numFmtId="3" fontId="23" fillId="0" borderId="70" xfId="0" applyNumberFormat="1" applyFont="1" applyBorder="1" applyAlignment="1">
      <alignment horizontal="right" vertical="center"/>
    </xf>
    <xf numFmtId="3" fontId="19" fillId="0" borderId="71" xfId="0" applyNumberFormat="1" applyFont="1" applyBorder="1" applyAlignment="1">
      <alignment vertical="center"/>
    </xf>
    <xf numFmtId="0" fontId="43" fillId="0" borderId="0" xfId="0" applyFont="1"/>
    <xf numFmtId="3" fontId="30" fillId="0" borderId="16" xfId="0" applyNumberFormat="1" applyFont="1" applyBorder="1" applyAlignment="1">
      <alignment horizontal="right" vertical="center"/>
    </xf>
    <xf numFmtId="3" fontId="30" fillId="0" borderId="12" xfId="0" applyNumberFormat="1" applyFont="1" applyBorder="1" applyAlignment="1">
      <alignment horizontal="right" vertical="center"/>
    </xf>
    <xf numFmtId="3" fontId="30" fillId="0" borderId="15" xfId="0" applyNumberFormat="1" applyFont="1" applyBorder="1" applyAlignment="1">
      <alignment horizontal="right" vertical="center"/>
    </xf>
    <xf numFmtId="0" fontId="47" fillId="0" borderId="38" xfId="0" applyFont="1" applyBorder="1" applyAlignment="1">
      <alignment horizontal="center" vertical="center" wrapText="1"/>
    </xf>
    <xf numFmtId="3" fontId="37" fillId="0" borderId="38" xfId="55" applyNumberFormat="1" applyFont="1" applyFill="1" applyBorder="1" applyAlignment="1" applyProtection="1">
      <alignment horizontal="right"/>
    </xf>
    <xf numFmtId="3" fontId="38" fillId="0" borderId="38" xfId="55" applyNumberFormat="1" applyFont="1" applyFill="1" applyBorder="1" applyAlignment="1" applyProtection="1">
      <alignment horizontal="right"/>
    </xf>
    <xf numFmtId="3" fontId="46" fillId="0" borderId="65" xfId="55" applyNumberFormat="1" applyFont="1" applyFill="1" applyBorder="1" applyAlignment="1" applyProtection="1">
      <alignment horizontal="right"/>
    </xf>
    <xf numFmtId="3" fontId="19" fillId="0" borderId="72" xfId="0" applyNumberFormat="1" applyFont="1" applyBorder="1"/>
    <xf numFmtId="3" fontId="32" fillId="0" borderId="11" xfId="0" applyNumberFormat="1" applyFont="1" applyBorder="1" applyAlignment="1"/>
    <xf numFmtId="3" fontId="19" fillId="0" borderId="13" xfId="0" applyNumberFormat="1" applyFont="1" applyBorder="1"/>
    <xf numFmtId="3" fontId="23" fillId="0" borderId="72" xfId="0" applyNumberFormat="1" applyFont="1" applyBorder="1"/>
    <xf numFmtId="3" fontId="19" fillId="0" borderId="14" xfId="0" applyNumberFormat="1" applyFont="1" applyBorder="1"/>
    <xf numFmtId="0" fontId="19" fillId="0" borderId="0" xfId="0" applyFont="1" applyBorder="1" applyAlignment="1"/>
    <xf numFmtId="3" fontId="23" fillId="0" borderId="73" xfId="0" applyNumberFormat="1" applyFont="1" applyBorder="1"/>
    <xf numFmtId="3" fontId="19" fillId="0" borderId="73" xfId="0" applyNumberFormat="1" applyFont="1" applyBorder="1"/>
    <xf numFmtId="3" fontId="19" fillId="0" borderId="74" xfId="0" applyNumberFormat="1" applyFont="1" applyBorder="1"/>
    <xf numFmtId="3" fontId="23" fillId="0" borderId="75" xfId="0" applyNumberFormat="1" applyFont="1" applyBorder="1"/>
    <xf numFmtId="0" fontId="31" fillId="0" borderId="46" xfId="0" applyFont="1" applyBorder="1"/>
    <xf numFmtId="3" fontId="19" fillId="0" borderId="76" xfId="0" applyNumberFormat="1" applyFont="1" applyBorder="1"/>
    <xf numFmtId="3" fontId="19" fillId="0" borderId="44" xfId="0" applyNumberFormat="1" applyFont="1" applyBorder="1"/>
    <xf numFmtId="3" fontId="19" fillId="0" borderId="77" xfId="0" applyNumberFormat="1" applyFont="1" applyBorder="1"/>
    <xf numFmtId="3" fontId="19" fillId="0" borderId="45" xfId="0" applyNumberFormat="1" applyFont="1" applyBorder="1"/>
    <xf numFmtId="3" fontId="23" fillId="0" borderId="57" xfId="0" applyNumberFormat="1" applyFont="1" applyBorder="1"/>
    <xf numFmtId="3" fontId="19" fillId="0" borderId="35" xfId="0" applyNumberFormat="1" applyFont="1" applyBorder="1"/>
    <xf numFmtId="3" fontId="32" fillId="0" borderId="44" xfId="0" applyNumberFormat="1" applyFont="1" applyBorder="1" applyAlignment="1"/>
    <xf numFmtId="3" fontId="23" fillId="0" borderId="46" xfId="0" applyNumberFormat="1" applyFont="1" applyBorder="1"/>
    <xf numFmtId="3" fontId="23" fillId="0" borderId="35" xfId="0" applyNumberFormat="1" applyFont="1" applyBorder="1"/>
    <xf numFmtId="3" fontId="19" fillId="0" borderId="78" xfId="0" applyNumberFormat="1" applyFont="1" applyBorder="1"/>
    <xf numFmtId="3" fontId="19" fillId="0" borderId="79" xfId="0" applyNumberFormat="1" applyFont="1" applyBorder="1"/>
    <xf numFmtId="3" fontId="19" fillId="0" borderId="46" xfId="0" applyNumberFormat="1" applyFont="1" applyBorder="1"/>
    <xf numFmtId="3" fontId="19" fillId="0" borderId="80" xfId="0" applyNumberFormat="1" applyFont="1" applyBorder="1"/>
    <xf numFmtId="3" fontId="23" fillId="0" borderId="45" xfId="0" applyNumberFormat="1" applyFont="1" applyBorder="1"/>
    <xf numFmtId="3" fontId="23" fillId="0" borderId="81" xfId="0" applyNumberFormat="1" applyFont="1" applyBorder="1"/>
    <xf numFmtId="3" fontId="19" fillId="0" borderId="82" xfId="0" applyNumberFormat="1" applyFont="1" applyBorder="1"/>
    <xf numFmtId="3" fontId="19" fillId="0" borderId="83" xfId="0" applyNumberFormat="1" applyFont="1" applyBorder="1"/>
    <xf numFmtId="3" fontId="23" fillId="0" borderId="55" xfId="0" applyNumberFormat="1" applyFont="1" applyBorder="1"/>
    <xf numFmtId="3" fontId="23" fillId="0" borderId="84" xfId="0" applyNumberFormat="1" applyFont="1" applyBorder="1"/>
    <xf numFmtId="0" fontId="19" fillId="0" borderId="78" xfId="0" applyFont="1" applyBorder="1"/>
    <xf numFmtId="0" fontId="19" fillId="0" borderId="85" xfId="0" applyFont="1" applyBorder="1" applyAlignment="1">
      <alignment wrapText="1"/>
    </xf>
    <xf numFmtId="0" fontId="35" fillId="0" borderId="78" xfId="0" applyFont="1" applyBorder="1"/>
    <xf numFmtId="0" fontId="21" fillId="0" borderId="37" xfId="0" applyFont="1" applyBorder="1" applyAlignment="1"/>
    <xf numFmtId="0" fontId="19" fillId="0" borderId="86" xfId="0" applyFont="1" applyBorder="1" applyAlignment="1"/>
    <xf numFmtId="0" fontId="23" fillId="42" borderId="47" xfId="0" applyFont="1" applyFill="1" applyBorder="1"/>
    <xf numFmtId="0" fontId="31" fillId="0" borderId="47" xfId="0" applyFont="1" applyBorder="1"/>
    <xf numFmtId="164" fontId="31" fillId="0" borderId="87" xfId="0" applyNumberFormat="1" applyFont="1" applyBorder="1" applyAlignment="1"/>
    <xf numFmtId="164" fontId="32" fillId="0" borderId="44" xfId="0" applyNumberFormat="1" applyFont="1" applyBorder="1" applyAlignment="1"/>
    <xf numFmtId="3" fontId="19" fillId="42" borderId="21" xfId="0" applyNumberFormat="1" applyFont="1" applyFill="1" applyBorder="1"/>
    <xf numFmtId="3" fontId="19" fillId="0" borderId="88" xfId="0" applyNumberFormat="1" applyFont="1" applyBorder="1"/>
    <xf numFmtId="3" fontId="19" fillId="0" borderId="89" xfId="0" applyNumberFormat="1" applyFont="1" applyBorder="1"/>
    <xf numFmtId="3" fontId="19" fillId="0" borderId="90" xfId="0" applyNumberFormat="1" applyFont="1" applyBorder="1"/>
    <xf numFmtId="0" fontId="35" fillId="0" borderId="0" xfId="0" applyFont="1"/>
    <xf numFmtId="3" fontId="19" fillId="42" borderId="0" xfId="0" applyNumberFormat="1" applyFont="1" applyFill="1" applyBorder="1"/>
    <xf numFmtId="0" fontId="19" fillId="42" borderId="14" xfId="0" applyFont="1" applyFill="1" applyBorder="1" applyAlignment="1">
      <alignment wrapText="1"/>
    </xf>
    <xf numFmtId="0" fontId="21" fillId="0" borderId="53" xfId="0" applyFont="1" applyBorder="1" applyAlignment="1"/>
    <xf numFmtId="0" fontId="23" fillId="0" borderId="0" xfId="0" applyFont="1" applyBorder="1" applyAlignment="1"/>
    <xf numFmtId="3" fontId="19" fillId="0" borderId="53" xfId="0" applyNumberFormat="1" applyFont="1" applyBorder="1" applyAlignment="1">
      <alignment horizontal="right"/>
    </xf>
    <xf numFmtId="0" fontId="19" fillId="0" borderId="91" xfId="0" applyFont="1" applyBorder="1"/>
    <xf numFmtId="0" fontId="30" fillId="0" borderId="0" xfId="0" applyFont="1" applyAlignment="1"/>
    <xf numFmtId="0" fontId="42" fillId="0" borderId="0" xfId="0" applyFont="1" applyBorder="1" applyAlignment="1"/>
    <xf numFmtId="0" fontId="23" fillId="0" borderId="81" xfId="0" applyFont="1" applyBorder="1"/>
    <xf numFmtId="0" fontId="23" fillId="0" borderId="33" xfId="0" applyFont="1" applyBorder="1" applyAlignment="1">
      <alignment wrapText="1"/>
    </xf>
    <xf numFmtId="0" fontId="19" fillId="0" borderId="92" xfId="0" applyFont="1" applyBorder="1"/>
    <xf numFmtId="3" fontId="23" fillId="0" borderId="53" xfId="0" applyNumberFormat="1" applyFont="1" applyBorder="1" applyAlignment="1">
      <alignment horizontal="right"/>
    </xf>
    <xf numFmtId="0" fontId="50" fillId="0" borderId="88" xfId="0" applyFont="1" applyBorder="1" applyAlignment="1">
      <alignment horizontal="center" vertical="center" wrapText="1"/>
    </xf>
    <xf numFmtId="0" fontId="50" fillId="0" borderId="93" xfId="0" applyFont="1" applyBorder="1" applyAlignment="1">
      <alignment horizontal="center" vertical="center" wrapText="1"/>
    </xf>
    <xf numFmtId="3" fontId="19" fillId="0" borderId="94" xfId="0" applyNumberFormat="1" applyFont="1" applyBorder="1"/>
    <xf numFmtId="0" fontId="0" fillId="0" borderId="51" xfId="0" applyBorder="1"/>
    <xf numFmtId="3" fontId="19" fillId="0" borderId="57" xfId="0" applyNumberFormat="1" applyFont="1" applyBorder="1"/>
    <xf numFmtId="3" fontId="19" fillId="0" borderId="92" xfId="0" applyNumberFormat="1" applyFont="1" applyBorder="1"/>
    <xf numFmtId="3" fontId="19" fillId="0" borderId="95" xfId="0" applyNumberFormat="1" applyFont="1" applyBorder="1"/>
    <xf numFmtId="3" fontId="23" fillId="0" borderId="92" xfId="0" applyNumberFormat="1" applyFont="1" applyBorder="1"/>
    <xf numFmtId="3" fontId="23" fillId="0" borderId="95" xfId="0" applyNumberFormat="1" applyFont="1" applyBorder="1"/>
    <xf numFmtId="3" fontId="19" fillId="42" borderId="57" xfId="0" applyNumberFormat="1" applyFont="1" applyFill="1" applyBorder="1"/>
    <xf numFmtId="0" fontId="0" fillId="0" borderId="55" xfId="0" applyBorder="1"/>
    <xf numFmtId="3" fontId="23" fillId="0" borderId="43" xfId="0" applyNumberFormat="1" applyFont="1" applyBorder="1"/>
    <xf numFmtId="0" fontId="0" fillId="0" borderId="0" xfId="0" applyAlignment="1">
      <alignment wrapText="1"/>
    </xf>
    <xf numFmtId="0" fontId="19" fillId="0" borderId="41" xfId="0" applyFont="1" applyBorder="1"/>
    <xf numFmtId="3" fontId="19" fillId="0" borderId="96" xfId="0" applyNumberFormat="1" applyFont="1" applyBorder="1" applyAlignment="1">
      <alignment vertical="center"/>
    </xf>
    <xf numFmtId="3" fontId="23" fillId="0" borderId="97" xfId="0" applyNumberFormat="1" applyFont="1" applyBorder="1" applyAlignment="1">
      <alignment horizontal="center" vertical="center"/>
    </xf>
    <xf numFmtId="3" fontId="19" fillId="0" borderId="97" xfId="0" applyNumberFormat="1" applyFont="1" applyBorder="1" applyAlignment="1">
      <alignment vertical="center"/>
    </xf>
    <xf numFmtId="3" fontId="19" fillId="0" borderId="98" xfId="0" applyNumberFormat="1" applyFont="1" applyBorder="1" applyAlignment="1">
      <alignment vertical="center"/>
    </xf>
    <xf numFmtId="3" fontId="23" fillId="0" borderId="99" xfId="0" applyNumberFormat="1" applyFont="1" applyBorder="1" applyAlignment="1">
      <alignment horizontal="center" vertical="center"/>
    </xf>
    <xf numFmtId="0" fontId="29" fillId="0" borderId="100" xfId="0" applyFont="1" applyFill="1" applyBorder="1" applyAlignment="1"/>
    <xf numFmtId="0" fontId="30" fillId="0" borderId="44" xfId="0" applyFont="1" applyBorder="1"/>
    <xf numFmtId="0" fontId="30" fillId="0" borderId="35" xfId="0" applyFont="1" applyBorder="1"/>
    <xf numFmtId="0" fontId="19" fillId="0" borderId="101" xfId="0" applyFont="1" applyBorder="1"/>
    <xf numFmtId="0" fontId="23" fillId="0" borderId="102" xfId="0" applyFont="1" applyBorder="1" applyAlignment="1">
      <alignment horizontal="center" wrapText="1"/>
    </xf>
    <xf numFmtId="0" fontId="50" fillId="0" borderId="0" xfId="0" applyFont="1" applyBorder="1" applyAlignment="1">
      <alignment wrapText="1"/>
    </xf>
    <xf numFmtId="0" fontId="19" fillId="0" borderId="103" xfId="0" applyFont="1" applyBorder="1"/>
    <xf numFmtId="0" fontId="35" fillId="0" borderId="42" xfId="0" applyFont="1" applyBorder="1" applyAlignment="1">
      <alignment horizontal="right"/>
    </xf>
    <xf numFmtId="0" fontId="35" fillId="0" borderId="54" xfId="0" applyFont="1" applyBorder="1" applyAlignment="1">
      <alignment horizontal="right"/>
    </xf>
    <xf numFmtId="0" fontId="50" fillId="0" borderId="53" xfId="0" applyFont="1" applyBorder="1" applyAlignment="1">
      <alignment horizontal="center" wrapText="1"/>
    </xf>
    <xf numFmtId="0" fontId="55" fillId="0" borderId="0" xfId="0" applyFont="1"/>
    <xf numFmtId="0" fontId="50" fillId="0" borderId="56" xfId="0" applyFont="1" applyBorder="1" applyAlignment="1">
      <alignment horizontal="center"/>
    </xf>
    <xf numFmtId="0" fontId="50" fillId="0" borderId="104" xfId="0" applyFont="1" applyBorder="1" applyAlignment="1">
      <alignment horizontal="center"/>
    </xf>
    <xf numFmtId="0" fontId="23" fillId="0" borderId="67" xfId="0" applyFont="1" applyBorder="1"/>
    <xf numFmtId="0" fontId="32" fillId="0" borderId="24" xfId="0" applyFont="1" applyBorder="1"/>
    <xf numFmtId="0" fontId="23" fillId="0" borderId="24" xfId="0" applyFont="1" applyBorder="1"/>
    <xf numFmtId="0" fontId="35" fillId="0" borderId="67" xfId="0" applyFont="1" applyBorder="1"/>
    <xf numFmtId="0" fontId="35" fillId="0" borderId="94" xfId="0" applyFont="1" applyBorder="1" applyAlignment="1">
      <alignment horizontal="right"/>
    </xf>
    <xf numFmtId="0" fontId="19" fillId="0" borderId="0" xfId="0" applyFont="1" applyAlignment="1">
      <alignment horizontal="left"/>
    </xf>
    <xf numFmtId="0" fontId="21" fillId="0" borderId="46" xfId="0" applyFont="1" applyBorder="1"/>
    <xf numFmtId="0" fontId="23" fillId="0" borderId="75" xfId="0" applyFont="1" applyBorder="1" applyAlignment="1">
      <alignment horizontal="center" wrapText="1"/>
    </xf>
    <xf numFmtId="0" fontId="35" fillId="0" borderId="53" xfId="0" applyFont="1" applyBorder="1" applyAlignment="1">
      <alignment wrapText="1"/>
    </xf>
    <xf numFmtId="0" fontId="23" fillId="0" borderId="53" xfId="0" applyFont="1" applyBorder="1" applyAlignment="1">
      <alignment horizontal="center" wrapText="1"/>
    </xf>
    <xf numFmtId="0" fontId="35" fillId="0" borderId="0" xfId="0" applyFont="1" applyBorder="1" applyAlignment="1">
      <alignment horizontal="right"/>
    </xf>
    <xf numFmtId="0" fontId="35" fillId="0" borderId="53" xfId="0" applyFont="1" applyBorder="1" applyAlignment="1">
      <alignment horizontal="right"/>
    </xf>
    <xf numFmtId="3" fontId="19" fillId="0" borderId="105" xfId="0" applyNumberFormat="1" applyFont="1" applyBorder="1"/>
    <xf numFmtId="0" fontId="35" fillId="0" borderId="60" xfId="0" applyFont="1" applyBorder="1" applyAlignment="1">
      <alignment wrapText="1"/>
    </xf>
    <xf numFmtId="0" fontId="19" fillId="0" borderId="81" xfId="0" applyFont="1" applyBorder="1" applyAlignment="1">
      <alignment horizontal="center"/>
    </xf>
    <xf numFmtId="0" fontId="19" fillId="0" borderId="75" xfId="0" applyFont="1" applyBorder="1" applyAlignment="1">
      <alignment horizontal="center"/>
    </xf>
    <xf numFmtId="0" fontId="30" fillId="0" borderId="0" xfId="0" applyFont="1" applyBorder="1" applyAlignment="1">
      <alignment horizontal="left" wrapText="1"/>
    </xf>
    <xf numFmtId="0" fontId="35" fillId="0" borderId="54" xfId="0" applyFont="1" applyBorder="1" applyAlignment="1">
      <alignment horizontal="center"/>
    </xf>
    <xf numFmtId="3" fontId="19" fillId="0" borderId="0" xfId="0" applyNumberFormat="1" applyFont="1" applyBorder="1" applyAlignment="1">
      <alignment horizontal="right"/>
    </xf>
    <xf numFmtId="0" fontId="35" fillId="0" borderId="46" xfId="0" applyFont="1" applyBorder="1" applyAlignment="1">
      <alignment horizontal="right"/>
    </xf>
    <xf numFmtId="3" fontId="23" fillId="0" borderId="81" xfId="0" applyNumberFormat="1" applyFont="1" applyBorder="1" applyAlignment="1">
      <alignment horizontal="right"/>
    </xf>
    <xf numFmtId="0" fontId="23" fillId="0" borderId="81" xfId="0" applyFont="1" applyBorder="1" applyAlignment="1">
      <alignment horizontal="center" wrapText="1"/>
    </xf>
    <xf numFmtId="0" fontId="23" fillId="0" borderId="22" xfId="0" applyFont="1" applyBorder="1"/>
    <xf numFmtId="3" fontId="23" fillId="0" borderId="0" xfId="0" applyNumberFormat="1" applyFont="1" applyBorder="1" applyAlignment="1">
      <alignment horizontal="right"/>
    </xf>
    <xf numFmtId="0" fontId="35" fillId="0" borderId="91" xfId="0" applyFont="1" applyBorder="1" applyAlignment="1">
      <alignment horizontal="right"/>
    </xf>
    <xf numFmtId="0" fontId="23" fillId="0" borderId="106" xfId="0" applyFont="1" applyBorder="1"/>
    <xf numFmtId="0" fontId="35" fillId="0" borderId="107" xfId="0" applyFont="1" applyBorder="1" applyAlignment="1">
      <alignment horizontal="right"/>
    </xf>
    <xf numFmtId="0" fontId="23" fillId="0" borderId="108" xfId="0" applyFont="1" applyBorder="1"/>
    <xf numFmtId="3" fontId="23" fillId="0" borderId="109" xfId="0" applyNumberFormat="1" applyFont="1" applyBorder="1"/>
    <xf numFmtId="0" fontId="33" fillId="0" borderId="0" xfId="0" applyFont="1"/>
    <xf numFmtId="0" fontId="19" fillId="0" borderId="93" xfId="0" applyFont="1" applyBorder="1"/>
    <xf numFmtId="0" fontId="19" fillId="0" borderId="88" xfId="0" applyFont="1" applyBorder="1"/>
    <xf numFmtId="0" fontId="19" fillId="0" borderId="110" xfId="0" applyFont="1" applyBorder="1"/>
    <xf numFmtId="0" fontId="19" fillId="0" borderId="111" xfId="0" applyFont="1" applyBorder="1"/>
    <xf numFmtId="0" fontId="23" fillId="0" borderId="93" xfId="0" applyFont="1" applyBorder="1" applyAlignment="1">
      <alignment horizontal="center"/>
    </xf>
    <xf numFmtId="0" fontId="23" fillId="0" borderId="18" xfId="0" applyFont="1" applyBorder="1" applyAlignment="1">
      <alignment horizontal="center"/>
    </xf>
    <xf numFmtId="0" fontId="19" fillId="0" borderId="112" xfId="0" applyFont="1" applyBorder="1"/>
    <xf numFmtId="0" fontId="19" fillId="0" borderId="16" xfId="0" applyFont="1" applyBorder="1" applyAlignment="1">
      <alignment horizontal="center"/>
    </xf>
    <xf numFmtId="0" fontId="19" fillId="0" borderId="12" xfId="0" applyFont="1" applyBorder="1" applyAlignment="1">
      <alignment horizontal="center"/>
    </xf>
    <xf numFmtId="0" fontId="35" fillId="0" borderId="113" xfId="0" applyFont="1" applyBorder="1" applyAlignment="1">
      <alignment horizontal="right"/>
    </xf>
    <xf numFmtId="0" fontId="35" fillId="0" borderId="52" xfId="0" applyFont="1" applyBorder="1" applyAlignment="1">
      <alignment horizontal="right"/>
    </xf>
    <xf numFmtId="0" fontId="35" fillId="0" borderId="114" xfId="0" applyFont="1" applyBorder="1" applyAlignment="1">
      <alignment horizontal="right"/>
    </xf>
    <xf numFmtId="3" fontId="19" fillId="0" borderId="115" xfId="0" applyNumberFormat="1" applyFont="1" applyBorder="1"/>
    <xf numFmtId="0" fontId="21" fillId="0" borderId="46" xfId="0" applyFont="1" applyBorder="1" applyAlignment="1">
      <alignment horizontal="center"/>
    </xf>
    <xf numFmtId="0" fontId="0" fillId="0" borderId="116" xfId="0" applyBorder="1"/>
    <xf numFmtId="0" fontId="21" fillId="0" borderId="117" xfId="0" applyFont="1" applyBorder="1" applyAlignment="1">
      <alignment horizontal="center"/>
    </xf>
    <xf numFmtId="0" fontId="19" fillId="0" borderId="60" xfId="0" applyFont="1" applyBorder="1" applyAlignment="1">
      <alignment wrapText="1"/>
    </xf>
    <xf numFmtId="0" fontId="35" fillId="0" borderId="118" xfId="0" applyFont="1" applyBorder="1" applyAlignment="1">
      <alignment horizontal="right"/>
    </xf>
    <xf numFmtId="0" fontId="19" fillId="0" borderId="53" xfId="0" applyFont="1" applyBorder="1" applyAlignment="1">
      <alignment horizontal="center" wrapText="1"/>
    </xf>
    <xf numFmtId="0" fontId="35" fillId="0" borderId="119" xfId="0" applyFont="1" applyBorder="1" applyAlignment="1">
      <alignment horizontal="right"/>
    </xf>
    <xf numFmtId="0" fontId="35" fillId="0" borderId="120" xfId="0" applyFont="1" applyFill="1" applyBorder="1" applyAlignment="1">
      <alignment horizontal="right"/>
    </xf>
    <xf numFmtId="0" fontId="35" fillId="0" borderId="120" xfId="0" applyFont="1" applyBorder="1" applyAlignment="1">
      <alignment horizontal="right"/>
    </xf>
    <xf numFmtId="3" fontId="19" fillId="42" borderId="74" xfId="0" applyNumberFormat="1" applyFont="1" applyFill="1" applyBorder="1"/>
    <xf numFmtId="0" fontId="23" fillId="0" borderId="53" xfId="0" applyFont="1" applyBorder="1" applyAlignment="1">
      <alignment wrapText="1"/>
    </xf>
    <xf numFmtId="0" fontId="35" fillId="0" borderId="43" xfId="0" applyFont="1" applyBorder="1" applyAlignment="1">
      <alignment horizontal="right"/>
    </xf>
    <xf numFmtId="0" fontId="35" fillId="0" borderId="53" xfId="0" applyFont="1" applyBorder="1" applyAlignment="1">
      <alignment horizontal="center"/>
    </xf>
    <xf numFmtId="0" fontId="35" fillId="0" borderId="46" xfId="0" applyFont="1" applyBorder="1" applyAlignment="1">
      <alignment wrapText="1"/>
    </xf>
    <xf numFmtId="0" fontId="19" fillId="0" borderId="53" xfId="0" applyFont="1" applyBorder="1" applyAlignment="1">
      <alignment horizontal="right"/>
    </xf>
    <xf numFmtId="0" fontId="50" fillId="0" borderId="90" xfId="0" applyFont="1" applyBorder="1" applyAlignment="1">
      <alignment horizontal="center"/>
    </xf>
    <xf numFmtId="0" fontId="50" fillId="0" borderId="81" xfId="0" applyFont="1" applyBorder="1" applyAlignment="1">
      <alignment horizontal="center"/>
    </xf>
    <xf numFmtId="0" fontId="23" fillId="0" borderId="75" xfId="0" applyFont="1" applyBorder="1" applyAlignment="1">
      <alignment horizontal="center" vertical="center"/>
    </xf>
    <xf numFmtId="0" fontId="50" fillId="0" borderId="102" xfId="0" applyFont="1" applyBorder="1" applyAlignment="1">
      <alignment horizontal="center"/>
    </xf>
    <xf numFmtId="0" fontId="21" fillId="0" borderId="121" xfId="0" applyFont="1" applyBorder="1"/>
    <xf numFmtId="0" fontId="23" fillId="0" borderId="53" xfId="0" applyFont="1" applyBorder="1" applyAlignment="1">
      <alignment horizontal="center" vertical="center"/>
    </xf>
    <xf numFmtId="0" fontId="50" fillId="0" borderId="46" xfId="0" applyFont="1" applyBorder="1" applyAlignment="1">
      <alignment horizontal="center"/>
    </xf>
    <xf numFmtId="0" fontId="50" fillId="0" borderId="53" xfId="0" applyFont="1" applyBorder="1" applyAlignment="1">
      <alignment horizontal="center"/>
    </xf>
    <xf numFmtId="3" fontId="42" fillId="0" borderId="53" xfId="0" applyNumberFormat="1" applyFont="1" applyBorder="1" applyAlignment="1">
      <alignment horizontal="right"/>
    </xf>
    <xf numFmtId="3" fontId="19" fillId="0" borderId="43" xfId="0" applyNumberFormat="1" applyFont="1" applyBorder="1"/>
    <xf numFmtId="0" fontId="23" fillId="0" borderId="19" xfId="0" applyFont="1" applyBorder="1"/>
    <xf numFmtId="0" fontId="19" fillId="0" borderId="60" xfId="0" applyFont="1" applyBorder="1" applyAlignment="1">
      <alignment horizontal="center" wrapText="1"/>
    </xf>
    <xf numFmtId="0" fontId="35" fillId="0" borderId="122" xfId="0" applyFont="1" applyBorder="1" applyAlignment="1">
      <alignment horizontal="right"/>
    </xf>
    <xf numFmtId="0" fontId="19" fillId="0" borderId="0" xfId="0" applyFont="1" applyAlignment="1"/>
    <xf numFmtId="0" fontId="21" fillId="0" borderId="106" xfId="0" applyFont="1" applyBorder="1" applyAlignment="1">
      <alignment horizontal="center" vertical="center"/>
    </xf>
    <xf numFmtId="0" fontId="35" fillId="0" borderId="84" xfId="0" applyFont="1" applyBorder="1" applyAlignment="1">
      <alignment horizontal="right"/>
    </xf>
    <xf numFmtId="0" fontId="35" fillId="0" borderId="116" xfId="0" applyFont="1" applyBorder="1" applyAlignment="1">
      <alignment horizontal="right"/>
    </xf>
    <xf numFmtId="0" fontId="35" fillId="0" borderId="90" xfId="0" applyFont="1" applyBorder="1" applyAlignment="1">
      <alignment horizontal="right"/>
    </xf>
    <xf numFmtId="0" fontId="21" fillId="0" borderId="123" xfId="0" applyFont="1" applyBorder="1" applyAlignment="1">
      <alignment horizontal="center" vertical="center"/>
    </xf>
    <xf numFmtId="0" fontId="35" fillId="0" borderId="124" xfId="0" applyFont="1" applyBorder="1" applyAlignment="1">
      <alignment horizontal="right"/>
    </xf>
    <xf numFmtId="0" fontId="19" fillId="0" borderId="125" xfId="0" applyFont="1" applyBorder="1" applyAlignment="1">
      <alignment wrapText="1"/>
    </xf>
    <xf numFmtId="0" fontId="30" fillId="0" borderId="126" xfId="0" applyFont="1" applyBorder="1"/>
    <xf numFmtId="0" fontId="29" fillId="0" borderId="55" xfId="0" applyFont="1" applyBorder="1"/>
    <xf numFmtId="0" fontId="29" fillId="0" borderId="42" xfId="0" applyFont="1" applyBorder="1"/>
    <xf numFmtId="0" fontId="29" fillId="0" borderId="94" xfId="0" applyFont="1" applyBorder="1"/>
    <xf numFmtId="0" fontId="29" fillId="0" borderId="60" xfId="0" applyFont="1" applyBorder="1"/>
    <xf numFmtId="3" fontId="29" fillId="0" borderId="55" xfId="0" applyNumberFormat="1" applyFont="1" applyBorder="1"/>
    <xf numFmtId="0" fontId="23" fillId="0" borderId="46" xfId="0" applyFont="1" applyBorder="1" applyAlignment="1">
      <alignment horizontal="center" vertical="center"/>
    </xf>
    <xf numFmtId="0" fontId="23" fillId="0" borderId="117" xfId="0" applyFont="1" applyBorder="1" applyAlignment="1">
      <alignment horizontal="center"/>
    </xf>
    <xf numFmtId="0" fontId="23" fillId="0" borderId="53" xfId="0" applyFont="1" applyBorder="1" applyAlignment="1">
      <alignment horizontal="center"/>
    </xf>
    <xf numFmtId="0" fontId="19" fillId="0" borderId="127" xfId="0" applyFont="1" applyBorder="1" applyAlignment="1">
      <alignment vertical="center" wrapText="1"/>
    </xf>
    <xf numFmtId="0" fontId="19" fillId="0" borderId="10" xfId="0" applyFont="1" applyBorder="1" applyAlignment="1">
      <alignment vertical="center" wrapText="1"/>
    </xf>
    <xf numFmtId="0" fontId="19" fillId="0" borderId="10" xfId="0" applyFont="1" applyFill="1" applyBorder="1" applyAlignment="1">
      <alignment horizontal="left" vertical="center"/>
    </xf>
    <xf numFmtId="0" fontId="19" fillId="0" borderId="103" xfId="0" applyFont="1" applyFill="1" applyBorder="1" applyAlignment="1">
      <alignment horizontal="left" vertical="center"/>
    </xf>
    <xf numFmtId="0" fontId="47" fillId="0" borderId="106" xfId="0" applyFont="1" applyBorder="1" applyAlignment="1">
      <alignment vertical="center"/>
    </xf>
    <xf numFmtId="0" fontId="47" fillId="0" borderId="128" xfId="0" applyFont="1" applyBorder="1" applyAlignment="1">
      <alignment horizontal="center" vertical="center"/>
    </xf>
    <xf numFmtId="0" fontId="23" fillId="0" borderId="102" xfId="0" applyFont="1" applyBorder="1" applyAlignment="1">
      <alignment horizontal="center"/>
    </xf>
    <xf numFmtId="166" fontId="37" fillId="0" borderId="129" xfId="55" applyNumberFormat="1" applyFont="1" applyFill="1" applyBorder="1" applyAlignment="1" applyProtection="1"/>
    <xf numFmtId="166" fontId="37" fillId="0" borderId="130" xfId="55" applyNumberFormat="1" applyFont="1" applyFill="1" applyBorder="1" applyAlignment="1" applyProtection="1"/>
    <xf numFmtId="166" fontId="37" fillId="0" borderId="131" xfId="55" applyNumberFormat="1" applyFont="1" applyFill="1" applyBorder="1" applyAlignment="1" applyProtection="1"/>
    <xf numFmtId="0" fontId="37" fillId="0" borderId="132" xfId="0" applyFont="1" applyBorder="1"/>
    <xf numFmtId="166" fontId="37" fillId="0" borderId="133" xfId="55" applyNumberFormat="1" applyFont="1" applyFill="1" applyBorder="1" applyAlignment="1" applyProtection="1"/>
    <xf numFmtId="0" fontId="23" fillId="0" borderId="123" xfId="0" applyFont="1" applyBorder="1" applyAlignment="1">
      <alignment horizontal="center" vertical="center" wrapText="1"/>
    </xf>
    <xf numFmtId="0" fontId="21" fillId="0" borderId="134" xfId="0" applyFont="1" applyBorder="1" applyAlignment="1">
      <alignment horizontal="center" vertical="center"/>
    </xf>
    <xf numFmtId="0" fontId="30" fillId="0" borderId="76" xfId="0" applyFont="1" applyBorder="1" applyAlignment="1">
      <alignment horizontal="center" vertical="center"/>
    </xf>
    <xf numFmtId="0" fontId="30" fillId="0" borderId="77" xfId="0" applyFont="1" applyBorder="1" applyAlignment="1">
      <alignment horizontal="center" vertical="center"/>
    </xf>
    <xf numFmtId="0" fontId="30" fillId="0" borderId="79" xfId="0" applyFont="1" applyBorder="1" applyAlignment="1">
      <alignment horizontal="center" vertical="center"/>
    </xf>
    <xf numFmtId="0" fontId="19" fillId="0" borderId="79" xfId="0" applyFont="1" applyBorder="1"/>
    <xf numFmtId="3" fontId="21" fillId="0" borderId="135" xfId="55" applyNumberFormat="1" applyFont="1" applyFill="1" applyBorder="1" applyAlignment="1" applyProtection="1">
      <alignment horizontal="right" vertical="center"/>
    </xf>
    <xf numFmtId="0" fontId="19" fillId="0" borderId="136" xfId="0" applyFont="1" applyBorder="1"/>
    <xf numFmtId="0" fontId="21" fillId="0" borderId="108" xfId="0" applyFont="1" applyBorder="1" applyAlignment="1">
      <alignment vertical="center"/>
    </xf>
    <xf numFmtId="0" fontId="19" fillId="0" borderId="30" xfId="0" applyFont="1" applyBorder="1" applyAlignment="1">
      <alignment horizontal="center"/>
    </xf>
    <xf numFmtId="0" fontId="19" fillId="0" borderId="137" xfId="0" applyFont="1" applyBorder="1" applyAlignment="1">
      <alignment horizontal="center"/>
    </xf>
    <xf numFmtId="0" fontId="19" fillId="0" borderId="138" xfId="0" applyFont="1" applyBorder="1" applyAlignment="1">
      <alignment horizontal="center"/>
    </xf>
    <xf numFmtId="0" fontId="19" fillId="0" borderId="139" xfId="0" applyFont="1" applyBorder="1" applyAlignment="1">
      <alignment horizontal="center"/>
    </xf>
    <xf numFmtId="0" fontId="19" fillId="0" borderId="51" xfId="0" applyFont="1" applyBorder="1" applyAlignment="1">
      <alignment horizontal="center"/>
    </xf>
    <xf numFmtId="0" fontId="19" fillId="0" borderId="117" xfId="0" applyFont="1" applyBorder="1"/>
    <xf numFmtId="0" fontId="19" fillId="0" borderId="140" xfId="0" applyFont="1" applyBorder="1" applyAlignment="1">
      <alignment horizontal="center"/>
    </xf>
    <xf numFmtId="0" fontId="29" fillId="0" borderId="141" xfId="0" applyFont="1" applyBorder="1" applyAlignment="1">
      <alignment wrapText="1"/>
    </xf>
    <xf numFmtId="0" fontId="53" fillId="0" borderId="142" xfId="0" applyFont="1" applyBorder="1" applyAlignment="1">
      <alignment horizontal="justify" vertical="center"/>
    </xf>
    <xf numFmtId="0" fontId="38" fillId="0" borderId="142" xfId="0" applyFont="1" applyBorder="1"/>
    <xf numFmtId="0" fontId="38" fillId="0" borderId="142" xfId="0" applyFont="1" applyBorder="1" applyAlignment="1">
      <alignment wrapText="1"/>
    </xf>
    <xf numFmtId="0" fontId="37" fillId="0" borderId="142" xfId="0" applyFont="1" applyBorder="1" applyAlignment="1">
      <alignment wrapText="1"/>
    </xf>
    <xf numFmtId="0" fontId="46" fillId="0" borderId="143" xfId="0" applyFont="1" applyBorder="1"/>
    <xf numFmtId="0" fontId="0" fillId="0" borderId="126" xfId="0" applyBorder="1"/>
    <xf numFmtId="3" fontId="19" fillId="0" borderId="37" xfId="0" applyNumberFormat="1" applyFont="1" applyBorder="1"/>
    <xf numFmtId="3" fontId="19" fillId="0" borderId="33" xfId="0" applyNumberFormat="1" applyFont="1" applyBorder="1" applyAlignment="1">
      <alignment horizontal="right"/>
    </xf>
    <xf numFmtId="3" fontId="19" fillId="0" borderId="57" xfId="0" applyNumberFormat="1" applyFont="1" applyBorder="1" applyAlignment="1">
      <alignment horizontal="right"/>
    </xf>
    <xf numFmtId="0" fontId="23" fillId="0" borderId="144" xfId="0" applyFont="1" applyBorder="1" applyAlignment="1">
      <alignment horizontal="center" vertical="center"/>
    </xf>
    <xf numFmtId="3" fontId="19" fillId="0" borderId="141" xfId="0" applyNumberFormat="1" applyFont="1" applyBorder="1" applyAlignment="1">
      <alignment vertical="center"/>
    </xf>
    <xf numFmtId="3" fontId="23" fillId="0" borderId="145" xfId="0" applyNumberFormat="1" applyFont="1" applyBorder="1" applyAlignment="1">
      <alignment horizontal="center" vertical="center"/>
    </xf>
    <xf numFmtId="0" fontId="0" fillId="0" borderId="146" xfId="0" applyBorder="1"/>
    <xf numFmtId="0" fontId="23" fillId="0" borderId="147" xfId="0" applyFont="1" applyBorder="1" applyAlignment="1">
      <alignment horizontal="center" vertical="center"/>
    </xf>
    <xf numFmtId="0" fontId="19" fillId="0" borderId="148" xfId="0" applyFont="1" applyBorder="1" applyAlignment="1">
      <alignment vertical="center" wrapText="1"/>
    </xf>
    <xf numFmtId="0" fontId="19" fillId="0" borderId="149" xfId="0" applyFont="1" applyBorder="1" applyAlignment="1">
      <alignment vertical="center" wrapText="1"/>
    </xf>
    <xf numFmtId="0" fontId="19" fillId="0" borderId="150" xfId="0" applyFont="1" applyBorder="1" applyAlignment="1">
      <alignment vertical="center" wrapText="1"/>
    </xf>
    <xf numFmtId="0" fontId="19" fillId="0" borderId="151" xfId="0" applyFont="1" applyBorder="1" applyAlignment="1">
      <alignment vertical="center" wrapText="1"/>
    </xf>
    <xf numFmtId="0" fontId="23" fillId="0" borderId="152" xfId="0" applyFont="1" applyBorder="1" applyAlignment="1">
      <alignment vertical="center"/>
    </xf>
    <xf numFmtId="0" fontId="23" fillId="0" borderId="0" xfId="0" applyFont="1" applyBorder="1" applyAlignment="1">
      <alignment wrapText="1"/>
    </xf>
    <xf numFmtId="0" fontId="23" fillId="0" borderId="56" xfId="0" applyFont="1" applyBorder="1" applyAlignment="1">
      <alignment wrapText="1"/>
    </xf>
    <xf numFmtId="0" fontId="19" fillId="0" borderId="33" xfId="0" applyFont="1" applyBorder="1" applyAlignment="1">
      <alignment wrapText="1"/>
    </xf>
    <xf numFmtId="0" fontId="50" fillId="0" borderId="75" xfId="0" applyFont="1" applyBorder="1" applyAlignment="1">
      <alignment horizontal="center" wrapText="1"/>
    </xf>
    <xf numFmtId="0" fontId="23" fillId="0" borderId="108" xfId="0" applyFont="1" applyBorder="1" applyAlignment="1">
      <alignment horizontal="center"/>
    </xf>
    <xf numFmtId="0" fontId="36" fillId="0" borderId="0" xfId="0" applyFont="1" applyBorder="1" applyAlignment="1">
      <alignment horizontal="center"/>
    </xf>
    <xf numFmtId="0" fontId="50" fillId="0" borderId="0" xfId="0" applyFont="1" applyBorder="1"/>
    <xf numFmtId="3" fontId="50" fillId="0" borderId="0" xfId="0" applyNumberFormat="1" applyFont="1" applyBorder="1"/>
    <xf numFmtId="3" fontId="50" fillId="0" borderId="0" xfId="0" applyNumberFormat="1" applyFont="1" applyBorder="1" applyAlignment="1">
      <alignment horizontal="right"/>
    </xf>
    <xf numFmtId="0" fontId="24" fillId="0" borderId="0" xfId="0" applyFont="1" applyBorder="1"/>
    <xf numFmtId="3" fontId="23" fillId="0" borderId="49" xfId="0" applyNumberFormat="1" applyFont="1" applyBorder="1" applyAlignment="1">
      <alignment horizontal="right"/>
    </xf>
    <xf numFmtId="0" fontId="50" fillId="0" borderId="0" xfId="0" applyFont="1" applyBorder="1" applyAlignment="1">
      <alignment horizontal="right"/>
    </xf>
    <xf numFmtId="0" fontId="54" fillId="0" borderId="53" xfId="0" applyFont="1" applyBorder="1" applyAlignment="1">
      <alignment horizontal="center" wrapText="1"/>
    </xf>
    <xf numFmtId="0" fontId="0" fillId="0" borderId="53" xfId="0" applyBorder="1"/>
    <xf numFmtId="0" fontId="54" fillId="0" borderId="46" xfId="0" applyFont="1" applyBorder="1" applyAlignment="1">
      <alignment horizontal="center"/>
    </xf>
    <xf numFmtId="0" fontId="54" fillId="0" borderId="53" xfId="0" applyFont="1" applyBorder="1" applyAlignment="1">
      <alignment horizontal="center"/>
    </xf>
    <xf numFmtId="0" fontId="54" fillId="0" borderId="75" xfId="0" applyFont="1" applyBorder="1" applyAlignment="1">
      <alignment horizontal="center"/>
    </xf>
    <xf numFmtId="0" fontId="19" fillId="0" borderId="57" xfId="0" applyFont="1" applyBorder="1" applyAlignment="1">
      <alignment wrapText="1"/>
    </xf>
    <xf numFmtId="0" fontId="35" fillId="0" borderId="55" xfId="0" applyFont="1" applyBorder="1" applyAlignment="1">
      <alignment horizontal="right"/>
    </xf>
    <xf numFmtId="0" fontId="23" fillId="0" borderId="153" xfId="0" applyFont="1" applyBorder="1" applyAlignment="1">
      <alignment wrapText="1"/>
    </xf>
    <xf numFmtId="0" fontId="0" fillId="0" borderId="54" xfId="0" applyBorder="1"/>
    <xf numFmtId="0" fontId="0" fillId="0" borderId="84" xfId="0" applyBorder="1"/>
    <xf numFmtId="3" fontId="19" fillId="42" borderId="89" xfId="0" applyNumberFormat="1" applyFont="1" applyFill="1" applyBorder="1"/>
    <xf numFmtId="0" fontId="59" fillId="0" borderId="84" xfId="0" applyFont="1" applyBorder="1" applyAlignment="1">
      <alignment horizontal="center"/>
    </xf>
    <xf numFmtId="0" fontId="60" fillId="0" borderId="113" xfId="0" applyFont="1" applyBorder="1" applyAlignment="1">
      <alignment horizontal="center"/>
    </xf>
    <xf numFmtId="0" fontId="60" fillId="0" borderId="89" xfId="0" applyFont="1" applyBorder="1" applyAlignment="1">
      <alignment horizontal="center"/>
    </xf>
    <xf numFmtId="0" fontId="60" fillId="0" borderId="56" xfId="0" applyFont="1" applyBorder="1" applyAlignment="1">
      <alignment horizontal="center"/>
    </xf>
    <xf numFmtId="0" fontId="35" fillId="0" borderId="154" xfId="0" applyFont="1" applyBorder="1" applyAlignment="1">
      <alignment horizontal="right"/>
    </xf>
    <xf numFmtId="0" fontId="23" fillId="0" borderId="155" xfId="0" applyFont="1" applyBorder="1"/>
    <xf numFmtId="3" fontId="23" fillId="0" borderId="156" xfId="0" applyNumberFormat="1" applyFont="1" applyBorder="1"/>
    <xf numFmtId="3" fontId="23" fillId="0" borderId="157" xfId="0" applyNumberFormat="1" applyFont="1" applyBorder="1"/>
    <xf numFmtId="3" fontId="23" fillId="42" borderId="158" xfId="0" applyNumberFormat="1" applyFont="1" applyFill="1" applyBorder="1"/>
    <xf numFmtId="0" fontId="23" fillId="42" borderId="159" xfId="0" applyFont="1" applyFill="1" applyBorder="1" applyAlignment="1">
      <alignment wrapText="1"/>
    </xf>
    <xf numFmtId="3" fontId="19" fillId="0" borderId="160" xfId="0" applyNumberFormat="1" applyFont="1" applyBorder="1"/>
    <xf numFmtId="3" fontId="19" fillId="42" borderId="95" xfId="0" applyNumberFormat="1" applyFont="1" applyFill="1" applyBorder="1"/>
    <xf numFmtId="3" fontId="23" fillId="0" borderId="161" xfId="0" applyNumberFormat="1" applyFont="1" applyBorder="1"/>
    <xf numFmtId="3" fontId="23" fillId="0" borderId="160" xfId="0" applyNumberFormat="1" applyFont="1" applyBorder="1"/>
    <xf numFmtId="3" fontId="23" fillId="0" borderId="154" xfId="0" applyNumberFormat="1" applyFont="1" applyBorder="1"/>
    <xf numFmtId="0" fontId="35" fillId="0" borderId="162" xfId="0" applyFont="1" applyBorder="1" applyAlignment="1">
      <alignment horizontal="right"/>
    </xf>
    <xf numFmtId="3" fontId="23" fillId="0" borderId="163" xfId="0" applyNumberFormat="1" applyFont="1" applyBorder="1"/>
    <xf numFmtId="3" fontId="23" fillId="0" borderId="164" xfId="0" applyNumberFormat="1" applyFont="1" applyBorder="1"/>
    <xf numFmtId="3" fontId="23" fillId="0" borderId="165" xfId="0" applyNumberFormat="1" applyFont="1" applyBorder="1"/>
    <xf numFmtId="3" fontId="59" fillId="0" borderId="95" xfId="0" applyNumberFormat="1" applyFont="1" applyBorder="1" applyAlignment="1">
      <alignment horizontal="center"/>
    </xf>
    <xf numFmtId="3" fontId="59" fillId="0" borderId="54" xfId="0" applyNumberFormat="1" applyFont="1" applyBorder="1" applyAlignment="1">
      <alignment horizontal="center"/>
    </xf>
    <xf numFmtId="3" fontId="59" fillId="0" borderId="84" xfId="0" applyNumberFormat="1" applyFont="1" applyBorder="1" applyAlignment="1">
      <alignment horizontal="center"/>
    </xf>
    <xf numFmtId="3" fontId="19" fillId="0" borderId="84" xfId="0" applyNumberFormat="1" applyFont="1" applyBorder="1"/>
    <xf numFmtId="3" fontId="23" fillId="0" borderId="94" xfId="0" applyNumberFormat="1" applyFont="1" applyBorder="1"/>
    <xf numFmtId="0" fontId="31" fillId="0" borderId="124" xfId="0" applyFont="1" applyBorder="1" applyAlignment="1">
      <alignment wrapText="1"/>
    </xf>
    <xf numFmtId="0" fontId="31" fillId="0" borderId="166" xfId="0" applyFont="1" applyBorder="1" applyAlignment="1">
      <alignment wrapText="1"/>
    </xf>
    <xf numFmtId="0" fontId="19" fillId="0" borderId="163" xfId="0" applyFont="1" applyBorder="1" applyAlignment="1">
      <alignment wrapText="1"/>
    </xf>
    <xf numFmtId="0" fontId="19" fillId="0" borderId="167" xfId="0" applyFont="1" applyBorder="1"/>
    <xf numFmtId="0" fontId="32" fillId="0" borderId="118" xfId="0" applyFont="1" applyBorder="1" applyAlignment="1">
      <alignment wrapText="1"/>
    </xf>
    <xf numFmtId="0" fontId="31" fillId="0" borderId="58" xfId="0" applyFont="1" applyBorder="1" applyAlignment="1">
      <alignment wrapText="1"/>
    </xf>
    <xf numFmtId="0" fontId="32" fillId="0" borderId="120" xfId="0" applyFont="1" applyBorder="1" applyAlignment="1">
      <alignment wrapText="1"/>
    </xf>
    <xf numFmtId="0" fontId="32" fillId="0" borderId="168" xfId="0" applyFont="1" applyBorder="1" applyAlignment="1">
      <alignment wrapText="1"/>
    </xf>
    <xf numFmtId="3" fontId="23" fillId="0" borderId="169" xfId="0" applyNumberFormat="1" applyFont="1" applyBorder="1"/>
    <xf numFmtId="0" fontId="50" fillId="0" borderId="84" xfId="0" applyFont="1" applyBorder="1" applyAlignment="1">
      <alignment horizontal="center"/>
    </xf>
    <xf numFmtId="3" fontId="19" fillId="0" borderId="42" xfId="0" applyNumberFormat="1" applyFont="1" applyBorder="1" applyAlignment="1">
      <alignment horizontal="right"/>
    </xf>
    <xf numFmtId="0" fontId="50" fillId="0" borderId="50" xfId="0" applyFont="1" applyBorder="1" applyAlignment="1">
      <alignment horizontal="center"/>
    </xf>
    <xf numFmtId="0" fontId="50" fillId="0" borderId="54" xfId="0" applyFont="1" applyBorder="1" applyAlignment="1">
      <alignment horizontal="center"/>
    </xf>
    <xf numFmtId="0" fontId="23" fillId="0" borderId="75" xfId="0" applyFont="1" applyBorder="1"/>
    <xf numFmtId="0" fontId="50" fillId="0" borderId="95" xfId="0" applyFont="1" applyBorder="1" applyAlignment="1">
      <alignment horizontal="center"/>
    </xf>
    <xf numFmtId="0" fontId="23" fillId="0" borderId="46" xfId="0" applyFont="1" applyBorder="1" applyAlignment="1">
      <alignment horizontal="left"/>
    </xf>
    <xf numFmtId="0" fontId="19" fillId="0" borderId="57" xfId="0" applyFont="1" applyFill="1" applyBorder="1"/>
    <xf numFmtId="0" fontId="19" fillId="0" borderId="42" xfId="0" applyFont="1" applyBorder="1" applyAlignment="1">
      <alignment horizontal="right"/>
    </xf>
    <xf numFmtId="0" fontId="19" fillId="0" borderId="54" xfId="0" applyFont="1" applyBorder="1" applyAlignment="1">
      <alignment horizontal="right"/>
    </xf>
    <xf numFmtId="0" fontId="19" fillId="0" borderId="55" xfId="0" applyFont="1" applyBorder="1" applyAlignment="1">
      <alignment horizontal="right"/>
    </xf>
    <xf numFmtId="0" fontId="23" fillId="0" borderId="86" xfId="0" applyFont="1" applyBorder="1" applyAlignment="1">
      <alignment horizontal="center"/>
    </xf>
    <xf numFmtId="0" fontId="23" fillId="0" borderId="41" xfId="0" applyFont="1" applyBorder="1" applyAlignment="1">
      <alignment horizontal="center" wrapText="1"/>
    </xf>
    <xf numFmtId="0" fontId="23" fillId="0" borderId="66" xfId="0" applyFont="1" applyBorder="1" applyAlignment="1">
      <alignment horizontal="center"/>
    </xf>
    <xf numFmtId="0" fontId="23" fillId="0" borderId="170" xfId="0" applyFont="1" applyBorder="1" applyAlignment="1">
      <alignment horizontal="center"/>
    </xf>
    <xf numFmtId="3" fontId="19" fillId="0" borderId="36" xfId="0" applyNumberFormat="1" applyFont="1" applyBorder="1"/>
    <xf numFmtId="3" fontId="19" fillId="42" borderId="36" xfId="0" applyNumberFormat="1" applyFont="1" applyFill="1" applyBorder="1"/>
    <xf numFmtId="0" fontId="23" fillId="0" borderId="84" xfId="0" applyFont="1" applyBorder="1" applyAlignment="1">
      <alignment horizontal="center"/>
    </xf>
    <xf numFmtId="0" fontId="23" fillId="0" borderId="94" xfId="0" applyFont="1" applyBorder="1" applyAlignment="1">
      <alignment horizontal="center"/>
    </xf>
    <xf numFmtId="3" fontId="19" fillId="0" borderId="171" xfId="0" applyNumberFormat="1" applyFont="1" applyBorder="1"/>
    <xf numFmtId="3" fontId="19" fillId="0" borderId="172" xfId="0" applyNumberFormat="1" applyFont="1" applyBorder="1"/>
    <xf numFmtId="0" fontId="35" fillId="0" borderId="78" xfId="0" applyFont="1" applyBorder="1" applyAlignment="1">
      <alignment wrapText="1"/>
    </xf>
    <xf numFmtId="0" fontId="35" fillId="0" borderId="45" xfId="0" applyFont="1" applyBorder="1"/>
    <xf numFmtId="3" fontId="19" fillId="0" borderId="62" xfId="0" applyNumberFormat="1" applyFont="1" applyBorder="1" applyAlignment="1"/>
    <xf numFmtId="3" fontId="19" fillId="0" borderId="82" xfId="0" applyNumberFormat="1" applyFont="1" applyBorder="1" applyAlignment="1"/>
    <xf numFmtId="3" fontId="23" fillId="42" borderId="53" xfId="0" applyNumberFormat="1" applyFont="1" applyFill="1" applyBorder="1"/>
    <xf numFmtId="3" fontId="23" fillId="42" borderId="55" xfId="0" applyNumberFormat="1" applyFont="1" applyFill="1" applyBorder="1"/>
    <xf numFmtId="3" fontId="23" fillId="42" borderId="0" xfId="0" applyNumberFormat="1" applyFont="1" applyFill="1" applyBorder="1"/>
    <xf numFmtId="0" fontId="19" fillId="0" borderId="56" xfId="0" applyFont="1" applyBorder="1"/>
    <xf numFmtId="0" fontId="23" fillId="0" borderId="46" xfId="0" applyFont="1" applyBorder="1" applyAlignment="1">
      <alignment horizontal="left" vertical="center" wrapText="1"/>
    </xf>
    <xf numFmtId="0" fontId="19" fillId="0" borderId="95" xfId="0" applyFont="1" applyBorder="1" applyAlignment="1">
      <alignment wrapText="1"/>
    </xf>
    <xf numFmtId="0" fontId="31" fillId="0" borderId="46" xfId="0" applyFont="1" applyBorder="1" applyAlignment="1">
      <alignment horizontal="justify" wrapText="1"/>
    </xf>
    <xf numFmtId="0" fontId="23" fillId="0" borderId="60" xfId="0" applyFont="1" applyBorder="1" applyAlignment="1">
      <alignment horizontal="center" vertical="center"/>
    </xf>
    <xf numFmtId="0" fontId="19" fillId="0" borderId="73" xfId="0" applyFont="1" applyBorder="1" applyAlignment="1">
      <alignment wrapText="1"/>
    </xf>
    <xf numFmtId="0" fontId="19" fillId="0" borderId="173" xfId="0" applyFont="1" applyBorder="1" applyAlignment="1">
      <alignment wrapText="1"/>
    </xf>
    <xf numFmtId="0" fontId="23" fillId="0" borderId="36" xfId="0" applyFont="1" applyBorder="1" applyAlignment="1">
      <alignment horizontal="center" wrapText="1"/>
    </xf>
    <xf numFmtId="0" fontId="23" fillId="0" borderId="174" xfId="0" applyFont="1" applyBorder="1" applyAlignment="1">
      <alignment horizontal="center" wrapText="1"/>
    </xf>
    <xf numFmtId="0" fontId="23" fillId="0" borderId="52" xfId="0" applyFont="1" applyBorder="1" applyAlignment="1">
      <alignment horizontal="center"/>
    </xf>
    <xf numFmtId="0" fontId="23" fillId="0" borderId="43" xfId="0" applyFont="1" applyBorder="1" applyAlignment="1">
      <alignment horizontal="center"/>
    </xf>
    <xf numFmtId="3" fontId="19" fillId="0" borderId="126" xfId="0" applyNumberFormat="1" applyFont="1" applyBorder="1"/>
    <xf numFmtId="3" fontId="19" fillId="0" borderId="175" xfId="0" applyNumberFormat="1" applyFont="1" applyBorder="1"/>
    <xf numFmtId="3" fontId="19" fillId="0" borderId="82" xfId="86" applyNumberFormat="1" applyFont="1" applyBorder="1" applyProtection="1"/>
    <xf numFmtId="0" fontId="19" fillId="0" borderId="19" xfId="86" applyFont="1" applyBorder="1" applyProtection="1"/>
    <xf numFmtId="3" fontId="19" fillId="0" borderId="146" xfId="0" applyNumberFormat="1" applyFont="1" applyBorder="1"/>
    <xf numFmtId="0" fontId="30" fillId="0" borderId="42" xfId="0" applyFont="1" applyBorder="1"/>
    <xf numFmtId="0" fontId="30" fillId="0" borderId="94" xfId="0" applyFont="1" applyBorder="1"/>
    <xf numFmtId="0" fontId="21" fillId="0" borderId="60" xfId="0" applyFont="1" applyBorder="1" applyAlignment="1">
      <alignment horizontal="center"/>
    </xf>
    <xf numFmtId="3" fontId="23" fillId="0" borderId="54" xfId="0" applyNumberFormat="1" applyFont="1" applyBorder="1" applyAlignment="1">
      <alignment wrapText="1"/>
    </xf>
    <xf numFmtId="3" fontId="19" fillId="0" borderId="42" xfId="0" applyNumberFormat="1" applyFont="1" applyBorder="1" applyAlignment="1">
      <alignment wrapText="1"/>
    </xf>
    <xf numFmtId="3" fontId="23" fillId="0" borderId="42" xfId="0" applyNumberFormat="1" applyFont="1" applyBorder="1" applyAlignment="1">
      <alignment wrapText="1"/>
    </xf>
    <xf numFmtId="3" fontId="23" fillId="0" borderId="46" xfId="0" applyNumberFormat="1" applyFont="1" applyBorder="1" applyAlignment="1">
      <alignment wrapText="1"/>
    </xf>
    <xf numFmtId="0" fontId="19" fillId="0" borderId="0" xfId="0" applyFont="1" applyBorder="1" applyAlignment="1">
      <alignment wrapText="1"/>
    </xf>
    <xf numFmtId="0" fontId="19" fillId="0" borderId="13" xfId="0" applyFont="1" applyBorder="1" applyAlignment="1">
      <alignment wrapText="1"/>
    </xf>
    <xf numFmtId="0" fontId="19" fillId="0" borderId="11" xfId="0" applyFont="1" applyBorder="1" applyAlignment="1">
      <alignment wrapText="1"/>
    </xf>
    <xf numFmtId="0" fontId="35" fillId="0" borderId="0" xfId="0" applyFont="1" applyBorder="1" applyAlignment="1">
      <alignment wrapText="1"/>
    </xf>
    <xf numFmtId="3" fontId="19" fillId="0" borderId="23" xfId="55" applyNumberFormat="1" applyFont="1" applyFill="1" applyBorder="1" applyAlignment="1" applyProtection="1">
      <alignment vertical="center"/>
    </xf>
    <xf numFmtId="3" fontId="19" fillId="0" borderId="176" xfId="55" applyNumberFormat="1" applyFont="1" applyFill="1" applyBorder="1" applyAlignment="1" applyProtection="1">
      <alignment vertical="center"/>
    </xf>
    <xf numFmtId="3" fontId="0" fillId="0" borderId="0" xfId="0" applyNumberFormat="1" applyBorder="1"/>
    <xf numFmtId="0" fontId="35" fillId="0" borderId="95" xfId="0" applyFont="1" applyBorder="1" applyAlignment="1">
      <alignment horizontal="right"/>
    </xf>
    <xf numFmtId="0" fontId="35" fillId="0" borderId="57" xfId="0" applyFont="1" applyBorder="1" applyAlignment="1">
      <alignment horizontal="right"/>
    </xf>
    <xf numFmtId="0" fontId="35" fillId="0" borderId="92" xfId="0" applyFont="1" applyBorder="1" applyAlignment="1">
      <alignment horizontal="right"/>
    </xf>
    <xf numFmtId="3" fontId="19" fillId="0" borderId="38" xfId="0" applyNumberFormat="1" applyFont="1" applyBorder="1"/>
    <xf numFmtId="0" fontId="19" fillId="0" borderId="19" xfId="0" applyFont="1" applyBorder="1" applyAlignment="1">
      <alignment wrapText="1"/>
    </xf>
    <xf numFmtId="0" fontId="19" fillId="0" borderId="19" xfId="0" applyFont="1" applyBorder="1" applyAlignment="1">
      <alignment vertical="center" wrapText="1"/>
    </xf>
    <xf numFmtId="0" fontId="19" fillId="0" borderId="103" xfId="0" applyFont="1" applyFill="1" applyBorder="1" applyAlignment="1">
      <alignment wrapText="1"/>
    </xf>
    <xf numFmtId="3" fontId="42" fillId="0" borderId="53" xfId="0" applyNumberFormat="1" applyFont="1" applyBorder="1"/>
    <xf numFmtId="3" fontId="23" fillId="0" borderId="53" xfId="0" applyNumberFormat="1" applyFont="1" applyBorder="1" applyAlignment="1">
      <alignment wrapText="1"/>
    </xf>
    <xf numFmtId="3" fontId="19" fillId="0" borderId="64" xfId="0" applyNumberFormat="1" applyFont="1" applyBorder="1"/>
    <xf numFmtId="3" fontId="19" fillId="0" borderId="177" xfId="0" applyNumberFormat="1" applyFont="1" applyBorder="1"/>
    <xf numFmtId="0" fontId="19" fillId="0" borderId="163" xfId="0" applyFont="1" applyBorder="1" applyAlignment="1">
      <alignment horizontal="center"/>
    </xf>
    <xf numFmtId="3" fontId="50" fillId="0" borderId="178" xfId="0" applyNumberFormat="1" applyFont="1" applyBorder="1"/>
    <xf numFmtId="3" fontId="50" fillId="0" borderId="167" xfId="0" applyNumberFormat="1" applyFont="1" applyBorder="1"/>
    <xf numFmtId="3" fontId="35" fillId="0" borderId="38" xfId="0" applyNumberFormat="1" applyFont="1" applyBorder="1"/>
    <xf numFmtId="3" fontId="59" fillId="0" borderId="85" xfId="0" applyNumberFormat="1" applyFont="1" applyBorder="1" applyAlignment="1">
      <alignment horizontal="center"/>
    </xf>
    <xf numFmtId="0" fontId="23" fillId="0" borderId="179" xfId="0" applyFont="1" applyBorder="1" applyAlignment="1">
      <alignment horizontal="left" vertical="center"/>
    </xf>
    <xf numFmtId="0" fontId="19" fillId="0" borderId="84" xfId="0" applyFont="1" applyBorder="1" applyAlignment="1">
      <alignment horizontal="right"/>
    </xf>
    <xf numFmtId="3" fontId="19" fillId="0" borderId="142" xfId="0" applyNumberFormat="1" applyFont="1" applyBorder="1"/>
    <xf numFmtId="3" fontId="19" fillId="0" borderId="16" xfId="0" applyNumberFormat="1" applyFont="1" applyFill="1" applyBorder="1"/>
    <xf numFmtId="3" fontId="19" fillId="0" borderId="12" xfId="0" applyNumberFormat="1" applyFont="1" applyFill="1" applyBorder="1"/>
    <xf numFmtId="0" fontId="19" fillId="0" borderId="180" xfId="0" applyFont="1" applyBorder="1"/>
    <xf numFmtId="0" fontId="29" fillId="0" borderId="29" xfId="0" applyFont="1" applyBorder="1" applyAlignment="1">
      <alignment wrapText="1"/>
    </xf>
    <xf numFmtId="0" fontId="23" fillId="0" borderId="181" xfId="0" applyFont="1" applyBorder="1"/>
    <xf numFmtId="0" fontId="42" fillId="0" borderId="70" xfId="0" applyFont="1" applyBorder="1"/>
    <xf numFmtId="3" fontId="42" fillId="0" borderId="70" xfId="55" applyNumberFormat="1" applyFont="1" applyFill="1" applyBorder="1" applyAlignment="1" applyProtection="1"/>
    <xf numFmtId="3" fontId="42" fillId="0" borderId="182" xfId="55" applyNumberFormat="1" applyFont="1" applyFill="1" applyBorder="1" applyAlignment="1" applyProtection="1"/>
    <xf numFmtId="3" fontId="42" fillId="0" borderId="48" xfId="55" applyNumberFormat="1" applyFont="1" applyFill="1" applyBorder="1" applyAlignment="1" applyProtection="1"/>
    <xf numFmtId="3" fontId="42" fillId="0" borderId="75" xfId="55" applyNumberFormat="1" applyFont="1" applyFill="1" applyBorder="1" applyAlignment="1" applyProtection="1"/>
    <xf numFmtId="3" fontId="19" fillId="0" borderId="57" xfId="0" applyNumberFormat="1" applyFont="1" applyFill="1" applyBorder="1"/>
    <xf numFmtId="3" fontId="19" fillId="0" borderId="42" xfId="0" applyNumberFormat="1" applyFont="1" applyFill="1" applyBorder="1"/>
    <xf numFmtId="3" fontId="19" fillId="0" borderId="55" xfId="0" applyNumberFormat="1" applyFont="1" applyFill="1" applyBorder="1"/>
    <xf numFmtId="3" fontId="19" fillId="0" borderId="60" xfId="0" applyNumberFormat="1" applyFont="1" applyBorder="1"/>
    <xf numFmtId="3" fontId="29" fillId="0" borderId="94" xfId="0" applyNumberFormat="1" applyFont="1" applyBorder="1" applyAlignment="1">
      <alignment horizontal="right"/>
    </xf>
    <xf numFmtId="0" fontId="42" fillId="0" borderId="46" xfId="0" applyFont="1" applyBorder="1" applyAlignment="1">
      <alignment horizontal="right"/>
    </xf>
    <xf numFmtId="0" fontId="41" fillId="0" borderId="0" xfId="0" applyFont="1" applyBorder="1" applyAlignment="1">
      <alignment horizontal="center"/>
    </xf>
    <xf numFmtId="0" fontId="23" fillId="42" borderId="0" xfId="0" applyFont="1" applyFill="1" applyBorder="1"/>
    <xf numFmtId="3" fontId="23" fillId="0" borderId="0" xfId="0" applyNumberFormat="1" applyFont="1" applyBorder="1"/>
    <xf numFmtId="0" fontId="0" fillId="0" borderId="0" xfId="0" applyBorder="1" applyAlignment="1">
      <alignment horizontal="center"/>
    </xf>
    <xf numFmtId="0" fontId="19" fillId="0" borderId="183" xfId="0" applyFont="1" applyBorder="1"/>
    <xf numFmtId="0" fontId="19" fillId="0" borderId="184" xfId="0" applyFont="1" applyBorder="1"/>
    <xf numFmtId="0" fontId="35" fillId="42" borderId="113" xfId="0" applyFont="1" applyFill="1" applyBorder="1"/>
    <xf numFmtId="0" fontId="35" fillId="42" borderId="91" xfId="0" applyFont="1" applyFill="1" applyBorder="1"/>
    <xf numFmtId="0" fontId="35" fillId="0" borderId="91" xfId="0" applyFont="1" applyBorder="1"/>
    <xf numFmtId="0" fontId="23" fillId="42" borderId="185" xfId="0" applyFont="1" applyFill="1" applyBorder="1"/>
    <xf numFmtId="3" fontId="23" fillId="42" borderId="186" xfId="0" applyNumberFormat="1" applyFont="1" applyFill="1" applyBorder="1"/>
    <xf numFmtId="3" fontId="19" fillId="42" borderId="92" xfId="0" applyNumberFormat="1" applyFont="1" applyFill="1" applyBorder="1"/>
    <xf numFmtId="3" fontId="19" fillId="42" borderId="46" xfId="0" applyNumberFormat="1" applyFont="1" applyFill="1" applyBorder="1"/>
    <xf numFmtId="0" fontId="35" fillId="0" borderId="57" xfId="0" applyFont="1" applyBorder="1"/>
    <xf numFmtId="0" fontId="23" fillId="42" borderId="187" xfId="0" applyFont="1" applyFill="1" applyBorder="1"/>
    <xf numFmtId="3" fontId="23" fillId="0" borderId="18" xfId="0" applyNumberFormat="1" applyFont="1" applyBorder="1"/>
    <xf numFmtId="0" fontId="23" fillId="42" borderId="0" xfId="0" applyFont="1" applyFill="1" applyBorder="1" applyAlignment="1">
      <alignment wrapText="1"/>
    </xf>
    <xf numFmtId="3" fontId="23" fillId="42" borderId="18" xfId="0" applyNumberFormat="1" applyFont="1" applyFill="1" applyBorder="1"/>
    <xf numFmtId="3" fontId="23" fillId="42" borderId="188" xfId="0" applyNumberFormat="1" applyFont="1" applyFill="1" applyBorder="1"/>
    <xf numFmtId="0" fontId="60" fillId="0" borderId="84" xfId="0" applyFont="1" applyBorder="1" applyAlignment="1">
      <alignment horizontal="center"/>
    </xf>
    <xf numFmtId="0" fontId="19" fillId="0" borderId="55" xfId="0" applyFont="1" applyBorder="1"/>
    <xf numFmtId="3" fontId="23" fillId="42" borderId="162" xfId="0" applyNumberFormat="1" applyFont="1" applyFill="1" applyBorder="1"/>
    <xf numFmtId="3" fontId="19" fillId="42" borderId="60" xfId="0" applyNumberFormat="1" applyFont="1" applyFill="1" applyBorder="1"/>
    <xf numFmtId="3" fontId="23" fillId="42" borderId="187" xfId="0" applyNumberFormat="1" applyFont="1" applyFill="1" applyBorder="1"/>
    <xf numFmtId="3" fontId="19" fillId="0" borderId="138" xfId="0" applyNumberFormat="1" applyFont="1" applyBorder="1"/>
    <xf numFmtId="0" fontId="23" fillId="0" borderId="54" xfId="0" applyFont="1" applyBorder="1" applyAlignment="1">
      <alignment horizontal="center"/>
    </xf>
    <xf numFmtId="3" fontId="19" fillId="0" borderId="49" xfId="0" applyNumberFormat="1" applyFont="1" applyBorder="1" applyAlignment="1">
      <alignment horizontal="right"/>
    </xf>
    <xf numFmtId="3" fontId="23" fillId="0" borderId="75" xfId="0" applyNumberFormat="1" applyFont="1" applyBorder="1" applyAlignment="1">
      <alignment horizontal="right"/>
    </xf>
    <xf numFmtId="3" fontId="19" fillId="0" borderId="189" xfId="0" applyNumberFormat="1" applyFont="1" applyBorder="1" applyAlignment="1">
      <alignment horizontal="right"/>
    </xf>
    <xf numFmtId="3" fontId="23" fillId="0" borderId="190" xfId="0" applyNumberFormat="1" applyFont="1" applyBorder="1"/>
    <xf numFmtId="3" fontId="23" fillId="0" borderId="191" xfId="0" applyNumberFormat="1" applyFont="1" applyBorder="1"/>
    <xf numFmtId="3" fontId="19" fillId="42" borderId="73" xfId="0" applyNumberFormat="1" applyFont="1" applyFill="1" applyBorder="1"/>
    <xf numFmtId="3" fontId="23" fillId="42" borderId="46" xfId="0" applyNumberFormat="1" applyFont="1" applyFill="1" applyBorder="1"/>
    <xf numFmtId="3" fontId="19" fillId="42" borderId="32" xfId="0" applyNumberFormat="1" applyFont="1" applyFill="1" applyBorder="1"/>
    <xf numFmtId="164" fontId="32" fillId="0" borderId="192" xfId="0" applyNumberFormat="1" applyFont="1" applyBorder="1" applyAlignment="1"/>
    <xf numFmtId="164" fontId="32" fillId="0" borderId="57" xfId="0" applyNumberFormat="1" applyFont="1" applyBorder="1" applyAlignment="1"/>
    <xf numFmtId="0" fontId="31" fillId="0" borderId="169" xfId="0" applyFont="1" applyBorder="1"/>
    <xf numFmtId="0" fontId="50" fillId="0" borderId="90" xfId="0" applyFont="1" applyBorder="1"/>
    <xf numFmtId="0" fontId="35" fillId="0" borderId="80" xfId="0" applyFont="1" applyBorder="1"/>
    <xf numFmtId="0" fontId="31" fillId="42" borderId="57" xfId="0" applyFont="1" applyFill="1" applyBorder="1"/>
    <xf numFmtId="16" fontId="35" fillId="0" borderId="35" xfId="0" applyNumberFormat="1" applyFont="1" applyBorder="1"/>
    <xf numFmtId="3" fontId="19" fillId="0" borderId="193" xfId="0" applyNumberFormat="1" applyFont="1" applyBorder="1"/>
    <xf numFmtId="0" fontId="23" fillId="0" borderId="90" xfId="0" applyFont="1" applyBorder="1"/>
    <xf numFmtId="3" fontId="23" fillId="42" borderId="30" xfId="0" applyNumberFormat="1" applyFont="1" applyFill="1" applyBorder="1"/>
    <xf numFmtId="3" fontId="19" fillId="0" borderId="194" xfId="0" applyNumberFormat="1" applyFont="1" applyBorder="1"/>
    <xf numFmtId="3" fontId="19" fillId="0" borderId="195" xfId="0" applyNumberFormat="1" applyFont="1" applyBorder="1"/>
    <xf numFmtId="0" fontId="35" fillId="0" borderId="55" xfId="0" applyFont="1" applyBorder="1" applyAlignment="1">
      <alignment horizontal="center"/>
    </xf>
    <xf numFmtId="0" fontId="61" fillId="0" borderId="0" xfId="0" applyFont="1"/>
    <xf numFmtId="0" fontId="23" fillId="0" borderId="46" xfId="0" applyFont="1" applyBorder="1" applyAlignment="1">
      <alignment wrapText="1"/>
    </xf>
    <xf numFmtId="0" fontId="0" fillId="0" borderId="0" xfId="0" applyFill="1"/>
    <xf numFmtId="0" fontId="0" fillId="0" borderId="45" xfId="0" applyBorder="1"/>
    <xf numFmtId="3" fontId="42" fillId="0" borderId="46" xfId="0" applyNumberFormat="1" applyFont="1" applyBorder="1"/>
    <xf numFmtId="3" fontId="23" fillId="0" borderId="182" xfId="0" applyNumberFormat="1" applyFont="1" applyBorder="1" applyAlignment="1">
      <alignment horizontal="right" vertical="center"/>
    </xf>
    <xf numFmtId="0" fontId="35" fillId="0" borderId="45" xfId="0" applyFont="1" applyBorder="1" applyAlignment="1">
      <alignment horizontal="right"/>
    </xf>
    <xf numFmtId="0" fontId="50" fillId="0" borderId="46" xfId="0" applyFont="1" applyBorder="1" applyAlignment="1">
      <alignment horizontal="right"/>
    </xf>
    <xf numFmtId="0" fontId="19" fillId="0" borderId="42" xfId="0" applyFont="1" applyBorder="1" applyAlignment="1">
      <alignment wrapText="1"/>
    </xf>
    <xf numFmtId="0" fontId="19" fillId="0" borderId="95" xfId="0" applyFont="1" applyBorder="1"/>
    <xf numFmtId="3" fontId="23" fillId="0" borderId="42" xfId="0" applyNumberFormat="1" applyFont="1" applyBorder="1" applyAlignment="1">
      <alignment horizontal="right"/>
    </xf>
    <xf numFmtId="3" fontId="19" fillId="0" borderId="52" xfId="0" applyNumberFormat="1" applyFont="1" applyBorder="1" applyAlignment="1">
      <alignment horizontal="right"/>
    </xf>
    <xf numFmtId="3" fontId="23" fillId="0" borderId="196" xfId="0" applyNumberFormat="1" applyFont="1" applyBorder="1"/>
    <xf numFmtId="3" fontId="19" fillId="0" borderId="115" xfId="0" applyNumberFormat="1" applyFont="1" applyBorder="1" applyAlignment="1"/>
    <xf numFmtId="3" fontId="19" fillId="0" borderId="76" xfId="0" applyNumberFormat="1" applyFont="1" applyBorder="1" applyAlignment="1"/>
    <xf numFmtId="3" fontId="19" fillId="0" borderId="197" xfId="0" applyNumberFormat="1" applyFont="1" applyBorder="1"/>
    <xf numFmtId="3" fontId="19" fillId="0" borderId="83" xfId="86" applyNumberFormat="1" applyFont="1" applyBorder="1" applyProtection="1"/>
    <xf numFmtId="0" fontId="35" fillId="0" borderId="53" xfId="0" applyFont="1" applyFill="1" applyBorder="1" applyAlignment="1">
      <alignment horizontal="right"/>
    </xf>
    <xf numFmtId="3" fontId="19" fillId="0" borderId="55" xfId="86" applyNumberFormat="1" applyFont="1" applyBorder="1" applyProtection="1"/>
    <xf numFmtId="0" fontId="23" fillId="0" borderId="46" xfId="86" applyFont="1" applyBorder="1" applyProtection="1"/>
    <xf numFmtId="3" fontId="23" fillId="0" borderId="53" xfId="86" applyNumberFormat="1" applyFont="1" applyBorder="1" applyProtection="1"/>
    <xf numFmtId="3" fontId="23" fillId="0" borderId="198" xfId="86" applyNumberFormat="1" applyFont="1" applyBorder="1" applyProtection="1"/>
    <xf numFmtId="3" fontId="23" fillId="0" borderId="30" xfId="86" applyNumberFormat="1" applyFont="1" applyBorder="1" applyProtection="1"/>
    <xf numFmtId="0" fontId="32" fillId="0" borderId="0" xfId="0" applyFont="1" applyBorder="1"/>
    <xf numFmtId="0" fontId="33" fillId="0" borderId="33" xfId="0" applyFont="1" applyBorder="1" applyAlignment="1">
      <alignment wrapText="1"/>
    </xf>
    <xf numFmtId="0" fontId="35" fillId="0" borderId="57" xfId="0" applyFont="1" applyBorder="1" applyAlignment="1">
      <alignment wrapText="1"/>
    </xf>
    <xf numFmtId="0" fontId="35" fillId="0" borderId="57" xfId="0" applyFont="1" applyBorder="1" applyAlignment="1">
      <alignment shrinkToFit="1"/>
    </xf>
    <xf numFmtId="3" fontId="19" fillId="0" borderId="199" xfId="0" applyNumberFormat="1" applyFont="1" applyBorder="1"/>
    <xf numFmtId="3" fontId="23" fillId="0" borderId="125" xfId="0" applyNumberFormat="1" applyFont="1" applyBorder="1"/>
    <xf numFmtId="3" fontId="23" fillId="42" borderId="90" xfId="0" applyNumberFormat="1" applyFont="1" applyFill="1" applyBorder="1"/>
    <xf numFmtId="3" fontId="19" fillId="0" borderId="52" xfId="0" applyNumberFormat="1" applyFont="1" applyFill="1" applyBorder="1"/>
    <xf numFmtId="3" fontId="23" fillId="0" borderId="74" xfId="0" applyNumberFormat="1" applyFont="1" applyBorder="1"/>
    <xf numFmtId="3" fontId="32" fillId="0" borderId="95" xfId="0" applyNumberFormat="1" applyFont="1" applyBorder="1" applyAlignment="1"/>
    <xf numFmtId="3" fontId="32" fillId="0" borderId="74" xfId="0" applyNumberFormat="1" applyFont="1" applyBorder="1" applyAlignment="1"/>
    <xf numFmtId="3" fontId="23" fillId="0" borderId="67" xfId="0" applyNumberFormat="1" applyFont="1" applyBorder="1"/>
    <xf numFmtId="3" fontId="31" fillId="0" borderId="126" xfId="0" applyNumberFormat="1" applyFont="1" applyBorder="1" applyAlignment="1">
      <alignment horizontal="right" vertical="center" wrapText="1"/>
    </xf>
    <xf numFmtId="3" fontId="23" fillId="42" borderId="43" xfId="0" applyNumberFormat="1" applyFont="1" applyFill="1" applyBorder="1"/>
    <xf numFmtId="3" fontId="23" fillId="42" borderId="200" xfId="0" applyNumberFormat="1" applyFont="1" applyFill="1" applyBorder="1"/>
    <xf numFmtId="0" fontId="93" fillId="0" borderId="33" xfId="0" applyFont="1" applyBorder="1"/>
    <xf numFmtId="0" fontId="23" fillId="0" borderId="75" xfId="0" applyFont="1" applyBorder="1" applyAlignment="1">
      <alignment horizontal="left" vertical="center"/>
    </xf>
    <xf numFmtId="0" fontId="23" fillId="0" borderId="10" xfId="0" applyFont="1" applyBorder="1" applyAlignment="1">
      <alignment wrapText="1"/>
    </xf>
    <xf numFmtId="0" fontId="94" fillId="0" borderId="33" xfId="0" applyFont="1" applyBorder="1" applyAlignment="1">
      <alignment wrapText="1"/>
    </xf>
    <xf numFmtId="0" fontId="23" fillId="0" borderId="201" xfId="0" applyFont="1" applyBorder="1" applyAlignment="1">
      <alignment horizontal="center" vertical="center"/>
    </xf>
    <xf numFmtId="0" fontId="19" fillId="0" borderId="46" xfId="0" applyFont="1" applyBorder="1" applyAlignment="1">
      <alignment horizontal="center" wrapText="1"/>
    </xf>
    <xf numFmtId="3" fontId="19" fillId="0" borderId="202" xfId="0" applyNumberFormat="1" applyFont="1" applyBorder="1" applyAlignment="1">
      <alignment vertical="center"/>
    </xf>
    <xf numFmtId="0" fontId="0" fillId="0" borderId="42" xfId="0" applyBorder="1"/>
    <xf numFmtId="0" fontId="0" fillId="0" borderId="52" xfId="0" applyBorder="1"/>
    <xf numFmtId="0" fontId="23" fillId="0" borderId="33" xfId="0" applyFont="1" applyBorder="1"/>
    <xf numFmtId="0" fontId="23" fillId="0" borderId="171" xfId="0" applyFont="1" applyBorder="1" applyAlignment="1">
      <alignment horizontal="center" vertical="center"/>
    </xf>
    <xf numFmtId="3" fontId="19" fillId="0" borderId="61" xfId="0" applyNumberFormat="1" applyFont="1" applyBorder="1" applyAlignment="1">
      <alignment vertical="center"/>
    </xf>
    <xf numFmtId="3" fontId="23" fillId="0" borderId="53" xfId="0" applyNumberFormat="1" applyFont="1" applyBorder="1" applyAlignment="1">
      <alignment horizontal="right" vertical="center"/>
    </xf>
    <xf numFmtId="0" fontId="19" fillId="0" borderId="49" xfId="0" applyFont="1" applyBorder="1"/>
    <xf numFmtId="0" fontId="19" fillId="0" borderId="189" xfId="0" applyFont="1" applyBorder="1"/>
    <xf numFmtId="3" fontId="19" fillId="0" borderId="54" xfId="0" applyNumberFormat="1" applyFont="1" applyFill="1" applyBorder="1" applyAlignment="1">
      <alignment horizontal="right"/>
    </xf>
    <xf numFmtId="2" fontId="19" fillId="0" borderId="32" xfId="0" applyNumberFormat="1" applyFont="1" applyBorder="1" applyAlignment="1">
      <alignment wrapText="1"/>
    </xf>
    <xf numFmtId="0" fontId="42" fillId="0" borderId="96" xfId="0" applyFont="1" applyFill="1" applyBorder="1" applyAlignment="1">
      <alignment horizontal="center"/>
    </xf>
    <xf numFmtId="0" fontId="19" fillId="0" borderId="53" xfId="0" applyFont="1" applyFill="1" applyBorder="1" applyAlignment="1">
      <alignment horizontal="center" wrapText="1"/>
    </xf>
    <xf numFmtId="3" fontId="29" fillId="0" borderId="141" xfId="0" applyNumberFormat="1" applyFont="1" applyFill="1" applyBorder="1"/>
    <xf numFmtId="3" fontId="29" fillId="0" borderId="145" xfId="0" applyNumberFormat="1" applyFont="1" applyFill="1" applyBorder="1"/>
    <xf numFmtId="3" fontId="29" fillId="0" borderId="177" xfId="0" applyNumberFormat="1" applyFont="1" applyFill="1" applyBorder="1"/>
    <xf numFmtId="3" fontId="29" fillId="0" borderId="76" xfId="0" applyNumberFormat="1" applyFont="1" applyFill="1" applyBorder="1"/>
    <xf numFmtId="3" fontId="29" fillId="0" borderId="27" xfId="0" applyNumberFormat="1" applyFont="1" applyFill="1" applyBorder="1"/>
    <xf numFmtId="3" fontId="29" fillId="0" borderId="28" xfId="0" applyNumberFormat="1" applyFont="1" applyFill="1" applyBorder="1"/>
    <xf numFmtId="3" fontId="29" fillId="0" borderId="10" xfId="55" applyNumberFormat="1" applyFont="1" applyFill="1" applyBorder="1" applyAlignment="1" applyProtection="1"/>
    <xf numFmtId="3" fontId="29" fillId="0" borderId="203" xfId="0" applyNumberFormat="1" applyFont="1" applyFill="1" applyBorder="1"/>
    <xf numFmtId="3" fontId="29" fillId="0" borderId="10" xfId="0" applyNumberFormat="1" applyFont="1" applyFill="1" applyBorder="1"/>
    <xf numFmtId="3" fontId="29" fillId="0" borderId="64" xfId="0" applyNumberFormat="1" applyFont="1" applyFill="1" applyBorder="1"/>
    <xf numFmtId="3" fontId="29" fillId="0" borderId="203" xfId="55" applyNumberFormat="1" applyFont="1" applyFill="1" applyBorder="1" applyAlignment="1" applyProtection="1"/>
    <xf numFmtId="3" fontId="29" fillId="0" borderId="77" xfId="55" applyNumberFormat="1" applyFont="1" applyFill="1" applyBorder="1" applyAlignment="1" applyProtection="1"/>
    <xf numFmtId="3" fontId="29" fillId="0" borderId="77" xfId="0" applyNumberFormat="1" applyFont="1" applyFill="1" applyBorder="1"/>
    <xf numFmtId="3" fontId="19" fillId="0" borderId="103" xfId="0" applyNumberFormat="1" applyFont="1" applyFill="1" applyBorder="1"/>
    <xf numFmtId="3" fontId="19" fillId="0" borderId="29" xfId="0" applyNumberFormat="1" applyFont="1" applyFill="1" applyBorder="1"/>
    <xf numFmtId="3" fontId="19" fillId="0" borderId="204" xfId="0" applyNumberFormat="1" applyFont="1" applyFill="1" applyBorder="1"/>
    <xf numFmtId="3" fontId="19" fillId="0" borderId="39" xfId="0" applyNumberFormat="1" applyFont="1" applyFill="1" applyBorder="1"/>
    <xf numFmtId="3" fontId="19" fillId="0" borderId="79" xfId="0" applyNumberFormat="1" applyFont="1" applyFill="1" applyBorder="1"/>
    <xf numFmtId="0" fontId="23" fillId="0" borderId="0" xfId="86" applyFont="1" applyBorder="1" applyAlignment="1" applyProtection="1">
      <alignment horizontal="center"/>
    </xf>
    <xf numFmtId="0" fontId="28" fillId="0" borderId="53" xfId="0" applyFont="1" applyBorder="1" applyAlignment="1">
      <alignment horizontal="center"/>
    </xf>
    <xf numFmtId="0" fontId="28" fillId="0" borderId="0" xfId="0" applyFont="1" applyAlignment="1">
      <alignment horizontal="center"/>
    </xf>
    <xf numFmtId="0" fontId="23" fillId="0" borderId="93" xfId="86" applyFont="1" applyBorder="1" applyAlignment="1" applyProtection="1">
      <alignment vertical="center"/>
    </xf>
    <xf numFmtId="0" fontId="23" fillId="0" borderId="93" xfId="86" applyFont="1" applyBorder="1" applyAlignment="1" applyProtection="1">
      <alignment horizontal="center" vertical="center" wrapText="1"/>
    </xf>
    <xf numFmtId="0" fontId="23" fillId="0" borderId="119" xfId="86" applyFont="1" applyBorder="1" applyAlignment="1" applyProtection="1">
      <alignment vertical="center"/>
    </xf>
    <xf numFmtId="0" fontId="28" fillId="0" borderId="81" xfId="0" applyFont="1" applyBorder="1" applyAlignment="1">
      <alignment horizontal="center"/>
    </xf>
    <xf numFmtId="0" fontId="23" fillId="0" borderId="205" xfId="86" applyFont="1" applyBorder="1" applyAlignment="1" applyProtection="1">
      <alignment horizontal="center" vertical="center" wrapText="1"/>
    </xf>
    <xf numFmtId="0" fontId="19" fillId="0" borderId="95" xfId="0" applyFont="1" applyBorder="1" applyAlignment="1">
      <alignment horizontal="right"/>
    </xf>
    <xf numFmtId="0" fontId="19" fillId="0" borderId="57" xfId="0" applyFont="1" applyBorder="1" applyAlignment="1">
      <alignment horizontal="right"/>
    </xf>
    <xf numFmtId="0" fontId="19" fillId="0" borderId="100" xfId="0" applyFont="1" applyBorder="1" applyAlignment="1">
      <alignment horizontal="right"/>
    </xf>
    <xf numFmtId="0" fontId="50" fillId="0" borderId="75" xfId="0" applyFont="1" applyBorder="1" applyAlignment="1">
      <alignment horizontal="center"/>
    </xf>
    <xf numFmtId="0" fontId="23" fillId="0" borderId="57" xfId="0" applyFont="1" applyBorder="1" applyAlignment="1">
      <alignment wrapText="1"/>
    </xf>
    <xf numFmtId="0" fontId="23" fillId="0" borderId="57" xfId="0" applyFont="1" applyBorder="1"/>
    <xf numFmtId="0" fontId="23" fillId="0" borderId="100" xfId="0" applyFont="1" applyBorder="1"/>
    <xf numFmtId="0" fontId="23" fillId="0" borderId="49" xfId="0" applyFont="1" applyBorder="1"/>
    <xf numFmtId="0" fontId="19" fillId="0" borderId="85" xfId="0" applyFont="1" applyBorder="1"/>
    <xf numFmtId="0" fontId="23" fillId="0" borderId="206" xfId="0" applyFont="1" applyBorder="1"/>
    <xf numFmtId="0" fontId="19" fillId="0" borderId="85" xfId="0" applyFont="1" applyBorder="1" applyAlignment="1">
      <alignment horizontal="right"/>
    </xf>
    <xf numFmtId="0" fontId="19" fillId="0" borderId="45" xfId="0" applyFont="1" applyBorder="1" applyAlignment="1">
      <alignment horizontal="right"/>
    </xf>
    <xf numFmtId="0" fontId="19" fillId="0" borderId="46" xfId="0" applyFont="1" applyBorder="1" applyAlignment="1">
      <alignment horizontal="right"/>
    </xf>
    <xf numFmtId="0" fontId="19" fillId="0" borderId="207" xfId="0" applyFont="1" applyBorder="1"/>
    <xf numFmtId="0" fontId="50" fillId="0" borderId="57" xfId="0" applyFont="1" applyBorder="1"/>
    <xf numFmtId="0" fontId="23" fillId="0" borderId="49" xfId="0" applyFont="1" applyBorder="1" applyAlignment="1">
      <alignment wrapText="1"/>
    </xf>
    <xf numFmtId="0" fontId="19" fillId="0" borderId="49" xfId="0" applyFont="1" applyBorder="1" applyAlignment="1">
      <alignment wrapText="1"/>
    </xf>
    <xf numFmtId="0" fontId="50" fillId="0" borderId="49" xfId="0" applyFont="1" applyBorder="1"/>
    <xf numFmtId="0" fontId="30" fillId="0" borderId="0" xfId="0" applyFont="1" applyAlignment="1">
      <alignment horizontal="right"/>
    </xf>
    <xf numFmtId="0" fontId="30" fillId="0" borderId="50" xfId="0" applyFont="1" applyBorder="1"/>
    <xf numFmtId="0" fontId="30" fillId="0" borderId="49" xfId="0" applyFont="1" applyBorder="1"/>
    <xf numFmtId="0" fontId="30" fillId="0" borderId="208" xfId="0" applyFont="1" applyBorder="1"/>
    <xf numFmtId="0" fontId="30" fillId="0" borderId="54" xfId="0" applyFont="1" applyBorder="1" applyAlignment="1">
      <alignment wrapText="1"/>
    </xf>
    <xf numFmtId="0" fontId="21" fillId="0" borderId="0" xfId="0" applyFont="1" applyAlignment="1">
      <alignment horizontal="center" wrapText="1"/>
    </xf>
    <xf numFmtId="0" fontId="23" fillId="0" borderId="37" xfId="0" applyFont="1" applyBorder="1" applyAlignment="1">
      <alignment wrapText="1"/>
    </xf>
    <xf numFmtId="0" fontId="21" fillId="0" borderId="139" xfId="0" applyFont="1" applyBorder="1" applyAlignment="1">
      <alignment horizontal="center"/>
    </xf>
    <xf numFmtId="0" fontId="32" fillId="0" borderId="43" xfId="0" applyFont="1" applyBorder="1" applyAlignment="1">
      <alignment horizontal="center" wrapText="1"/>
    </xf>
    <xf numFmtId="0" fontId="19" fillId="0" borderId="199" xfId="0" applyFont="1" applyBorder="1"/>
    <xf numFmtId="3" fontId="19" fillId="0" borderId="75" xfId="0" applyNumberFormat="1" applyFont="1" applyBorder="1"/>
    <xf numFmtId="0" fontId="35" fillId="42" borderId="57" xfId="0" applyFont="1" applyFill="1" applyBorder="1" applyAlignment="1" applyProtection="1">
      <alignment wrapText="1" shrinkToFit="1"/>
      <protection locked="0"/>
    </xf>
    <xf numFmtId="0" fontId="35" fillId="0" borderId="42" xfId="0" applyFont="1" applyBorder="1" applyAlignment="1">
      <alignment shrinkToFit="1"/>
    </xf>
    <xf numFmtId="3" fontId="23" fillId="0" borderId="84" xfId="0" applyNumberFormat="1" applyFont="1" applyBorder="1" applyAlignment="1">
      <alignment wrapText="1"/>
    </xf>
    <xf numFmtId="0" fontId="32" fillId="0" borderId="45" xfId="0" applyFont="1" applyFill="1" applyBorder="1" applyAlignment="1"/>
    <xf numFmtId="3" fontId="19" fillId="0" borderId="209" xfId="0" applyNumberFormat="1" applyFont="1" applyBorder="1"/>
    <xf numFmtId="0" fontId="35" fillId="0" borderId="62" xfId="0" applyFont="1" applyBorder="1" applyAlignment="1"/>
    <xf numFmtId="0" fontId="35" fillId="0" borderId="42" xfId="0" applyFont="1" applyBorder="1" applyAlignment="1"/>
    <xf numFmtId="0" fontId="35" fillId="0" borderId="83" xfId="0" applyFont="1" applyBorder="1"/>
    <xf numFmtId="164" fontId="35" fillId="0" borderId="61" xfId="0" applyNumberFormat="1" applyFont="1" applyBorder="1" applyAlignment="1"/>
    <xf numFmtId="164" fontId="32" fillId="0" borderId="61" xfId="0" applyNumberFormat="1" applyFont="1" applyBorder="1" applyAlignment="1">
      <alignment wrapText="1"/>
    </xf>
    <xf numFmtId="3" fontId="0" fillId="0" borderId="43" xfId="0" applyNumberFormat="1" applyBorder="1"/>
    <xf numFmtId="0" fontId="19" fillId="0" borderId="110" xfId="0" applyFont="1" applyBorder="1" applyAlignment="1">
      <alignment wrapText="1"/>
    </xf>
    <xf numFmtId="0" fontId="93" fillId="0" borderId="0" xfId="0" applyFont="1" applyBorder="1"/>
    <xf numFmtId="0" fontId="94" fillId="0" borderId="81" xfId="0" applyFont="1" applyBorder="1" applyAlignment="1">
      <alignment wrapText="1"/>
    </xf>
    <xf numFmtId="0" fontId="50" fillId="0" borderId="131" xfId="0" applyFont="1" applyBorder="1" applyAlignment="1">
      <alignment horizontal="center"/>
    </xf>
    <xf numFmtId="0" fontId="35" fillId="0" borderId="33" xfId="0" applyNumberFormat="1" applyFont="1" applyBorder="1" applyAlignment="1">
      <alignment horizontal="left"/>
    </xf>
    <xf numFmtId="0" fontId="35" fillId="0" borderId="60" xfId="0" applyFont="1" applyBorder="1" applyAlignment="1">
      <alignment horizontal="center"/>
    </xf>
    <xf numFmtId="0" fontId="50" fillId="0" borderId="119" xfId="0" applyFont="1" applyBorder="1" applyAlignment="1">
      <alignment horizontal="center"/>
    </xf>
    <xf numFmtId="0" fontId="35" fillId="0" borderId="210" xfId="0" applyNumberFormat="1" applyFont="1" applyBorder="1" applyAlignment="1">
      <alignment horizontal="left"/>
    </xf>
    <xf numFmtId="0" fontId="32" fillId="0" borderId="10" xfId="0" applyFont="1" applyBorder="1"/>
    <xf numFmtId="0" fontId="32" fillId="0" borderId="103" xfId="0" applyFont="1" applyBorder="1" applyAlignment="1">
      <alignment wrapText="1"/>
    </xf>
    <xf numFmtId="0" fontId="19" fillId="0" borderId="14" xfId="0" applyFont="1" applyBorder="1" applyAlignment="1">
      <alignment wrapText="1"/>
    </xf>
    <xf numFmtId="0" fontId="23" fillId="0" borderId="14" xfId="0" applyFont="1" applyBorder="1" applyAlignment="1">
      <alignment wrapText="1"/>
    </xf>
    <xf numFmtId="0" fontId="19" fillId="42" borderId="211" xfId="0" applyFont="1" applyFill="1" applyBorder="1" applyAlignment="1">
      <alignment wrapText="1"/>
    </xf>
    <xf numFmtId="0" fontId="32" fillId="0" borderId="83" xfId="0" applyFont="1" applyBorder="1"/>
    <xf numFmtId="164" fontId="50" fillId="0" borderId="53" xfId="0" applyNumberFormat="1" applyFont="1" applyBorder="1" applyAlignment="1">
      <alignment wrapText="1"/>
    </xf>
    <xf numFmtId="164" fontId="32" fillId="0" borderId="45" xfId="0" applyNumberFormat="1" applyFont="1" applyBorder="1" applyAlignment="1"/>
    <xf numFmtId="0" fontId="35" fillId="0" borderId="82" xfId="0" applyFont="1" applyBorder="1" applyAlignment="1"/>
    <xf numFmtId="0" fontId="23" fillId="42" borderId="46" xfId="0" applyFont="1" applyFill="1" applyBorder="1"/>
    <xf numFmtId="3" fontId="23" fillId="0" borderId="30" xfId="0" applyNumberFormat="1" applyFont="1" applyBorder="1" applyAlignment="1"/>
    <xf numFmtId="164" fontId="35" fillId="0" borderId="171" xfId="0" applyNumberFormat="1" applyFont="1" applyBorder="1" applyAlignment="1">
      <alignment wrapText="1"/>
    </xf>
    <xf numFmtId="3" fontId="19" fillId="0" borderId="212" xfId="0" applyNumberFormat="1" applyFont="1" applyBorder="1"/>
    <xf numFmtId="164" fontId="32" fillId="0" borderId="175" xfId="0" applyNumberFormat="1" applyFont="1" applyBorder="1" applyAlignment="1">
      <alignment wrapText="1"/>
    </xf>
    <xf numFmtId="0" fontId="23" fillId="0" borderId="207" xfId="0" applyFont="1" applyBorder="1" applyAlignment="1">
      <alignment horizontal="center" wrapText="1"/>
    </xf>
    <xf numFmtId="0" fontId="50" fillId="0" borderId="85" xfId="0" applyFont="1" applyBorder="1" applyAlignment="1">
      <alignment horizontal="center"/>
    </xf>
    <xf numFmtId="0" fontId="19" fillId="0" borderId="92" xfId="0" applyFont="1" applyFill="1" applyBorder="1"/>
    <xf numFmtId="0" fontId="19" fillId="0" borderId="53" xfId="0" applyFont="1" applyBorder="1" applyAlignment="1">
      <alignment wrapText="1"/>
    </xf>
    <xf numFmtId="0" fontId="64" fillId="0" borderId="198" xfId="0" applyFont="1" applyBorder="1" applyAlignment="1">
      <alignment horizontal="center"/>
    </xf>
    <xf numFmtId="0" fontId="64" fillId="0" borderId="0" xfId="0" applyFont="1" applyBorder="1"/>
    <xf numFmtId="0" fontId="65" fillId="0" borderId="0" xfId="0" applyFont="1" applyBorder="1"/>
    <xf numFmtId="0" fontId="64" fillId="0" borderId="0" xfId="0" applyFont="1"/>
    <xf numFmtId="3" fontId="0" fillId="0" borderId="200" xfId="0" applyNumberFormat="1" applyBorder="1"/>
    <xf numFmtId="3" fontId="0" fillId="0" borderId="213" xfId="0" applyNumberFormat="1" applyBorder="1"/>
    <xf numFmtId="0" fontId="64" fillId="0" borderId="179" xfId="0" applyFont="1" applyBorder="1" applyAlignment="1">
      <alignment horizontal="center"/>
    </xf>
    <xf numFmtId="0" fontId="32" fillId="0" borderId="126" xfId="0" applyFont="1" applyBorder="1" applyAlignment="1">
      <alignment horizontal="center" wrapText="1"/>
    </xf>
    <xf numFmtId="0" fontId="35" fillId="0" borderId="126" xfId="0" applyFont="1" applyBorder="1" applyAlignment="1">
      <alignment horizontal="right"/>
    </xf>
    <xf numFmtId="0" fontId="21" fillId="0" borderId="53" xfId="0" applyFont="1" applyBorder="1" applyAlignment="1">
      <alignment horizontal="center"/>
    </xf>
    <xf numFmtId="0" fontId="35" fillId="0" borderId="85" xfId="0" applyFont="1" applyBorder="1" applyAlignment="1">
      <alignment horizontal="right"/>
    </xf>
    <xf numFmtId="0" fontId="50" fillId="0" borderId="46" xfId="0" applyFont="1" applyBorder="1"/>
    <xf numFmtId="3" fontId="23" fillId="0" borderId="46" xfId="0" applyNumberFormat="1" applyFont="1" applyBorder="1" applyAlignment="1">
      <alignment horizontal="right"/>
    </xf>
    <xf numFmtId="0" fontId="21" fillId="0" borderId="0" xfId="0" applyFont="1" applyFill="1" applyAlignment="1">
      <alignment horizontal="center"/>
    </xf>
    <xf numFmtId="0" fontId="19" fillId="0" borderId="0" xfId="0" applyFont="1" applyFill="1" applyAlignment="1">
      <alignment horizontal="center"/>
    </xf>
    <xf numFmtId="0" fontId="21" fillId="0" borderId="37" xfId="0" applyFont="1" applyFill="1" applyBorder="1"/>
    <xf numFmtId="0" fontId="50" fillId="0" borderId="90" xfId="0" applyFont="1" applyFill="1" applyBorder="1" applyAlignment="1">
      <alignment horizontal="center"/>
    </xf>
    <xf numFmtId="0" fontId="35" fillId="0" borderId="84" xfId="0" applyFont="1" applyFill="1" applyBorder="1" applyAlignment="1">
      <alignment horizontal="right"/>
    </xf>
    <xf numFmtId="0" fontId="35" fillId="0" borderId="54" xfId="0" applyFont="1" applyFill="1" applyBorder="1" applyAlignment="1">
      <alignment horizontal="right"/>
    </xf>
    <xf numFmtId="0" fontId="35" fillId="0" borderId="55" xfId="0" applyFont="1" applyFill="1" applyBorder="1" applyAlignment="1">
      <alignment horizontal="right"/>
    </xf>
    <xf numFmtId="3" fontId="29" fillId="0" borderId="57" xfId="0" applyNumberFormat="1" applyFont="1" applyBorder="1" applyAlignment="1"/>
    <xf numFmtId="3" fontId="29" fillId="0" borderId="42" xfId="0" applyNumberFormat="1" applyFont="1" applyBorder="1" applyAlignment="1"/>
    <xf numFmtId="0" fontId="32" fillId="0" borderId="57" xfId="0" applyFont="1" applyBorder="1" applyAlignment="1">
      <alignment vertical="center" wrapText="1"/>
    </xf>
    <xf numFmtId="3" fontId="32" fillId="0" borderId="78" xfId="0" applyNumberFormat="1" applyFont="1" applyBorder="1" applyAlignment="1"/>
    <xf numFmtId="3" fontId="32" fillId="0" borderId="14" xfId="0" applyNumberFormat="1" applyFont="1" applyBorder="1" applyAlignment="1"/>
    <xf numFmtId="164" fontId="35" fillId="0" borderId="82" xfId="0" applyNumberFormat="1" applyFont="1" applyBorder="1" applyAlignment="1">
      <alignment wrapText="1"/>
    </xf>
    <xf numFmtId="3" fontId="31" fillId="0" borderId="46" xfId="0" applyNumberFormat="1" applyFont="1" applyBorder="1" applyAlignment="1"/>
    <xf numFmtId="3" fontId="31" fillId="0" borderId="95" xfId="0" applyNumberFormat="1" applyFont="1" applyBorder="1" applyAlignment="1">
      <alignment horizontal="right" vertical="center" wrapText="1"/>
    </xf>
    <xf numFmtId="3" fontId="32" fillId="0" borderId="92" xfId="0" applyNumberFormat="1" applyFont="1" applyBorder="1" applyAlignment="1"/>
    <xf numFmtId="3" fontId="32" fillId="0" borderId="173" xfId="0" applyNumberFormat="1" applyFont="1" applyBorder="1" applyAlignment="1"/>
    <xf numFmtId="0" fontId="31" fillId="0" borderId="126" xfId="0" applyFont="1" applyBorder="1" applyAlignment="1">
      <alignment vertical="center"/>
    </xf>
    <xf numFmtId="0" fontId="50" fillId="0" borderId="95" xfId="0" applyFont="1" applyBorder="1" applyAlignment="1">
      <alignment vertical="center"/>
    </xf>
    <xf numFmtId="0" fontId="35" fillId="0" borderId="44" xfId="0" applyFont="1" applyBorder="1"/>
    <xf numFmtId="0" fontId="35" fillId="0" borderId="78" xfId="0" applyFont="1" applyFill="1" applyBorder="1"/>
    <xf numFmtId="0" fontId="35" fillId="0" borderId="57" xfId="0" applyFont="1" applyFill="1" applyBorder="1"/>
    <xf numFmtId="0" fontId="35" fillId="0" borderId="92" xfId="0" applyFont="1" applyFill="1" applyBorder="1"/>
    <xf numFmtId="0" fontId="35" fillId="0" borderId="52" xfId="0" applyFont="1" applyFill="1" applyBorder="1"/>
    <xf numFmtId="164" fontId="35" fillId="0" borderId="61" xfId="0" applyNumberFormat="1" applyFont="1" applyBorder="1" applyAlignment="1">
      <alignment wrapText="1"/>
    </xf>
    <xf numFmtId="0" fontId="50" fillId="0" borderId="35" xfId="0" applyFont="1" applyBorder="1"/>
    <xf numFmtId="0" fontId="50" fillId="42" borderId="46" xfId="0" applyFont="1" applyFill="1" applyBorder="1"/>
    <xf numFmtId="0" fontId="31" fillId="0" borderId="46" xfId="0" applyFont="1" applyBorder="1" applyAlignment="1">
      <alignment wrapText="1"/>
    </xf>
    <xf numFmtId="3" fontId="23" fillId="0" borderId="32" xfId="0" applyNumberFormat="1" applyFont="1" applyBorder="1"/>
    <xf numFmtId="164" fontId="32" fillId="0" borderId="83" xfId="0" applyNumberFormat="1" applyFont="1" applyBorder="1" applyAlignment="1">
      <alignment wrapText="1"/>
    </xf>
    <xf numFmtId="0" fontId="23" fillId="0" borderId="214" xfId="0" applyFont="1" applyBorder="1" applyAlignment="1">
      <alignment horizontal="center"/>
    </xf>
    <xf numFmtId="0" fontId="31" fillId="0" borderId="214" xfId="0" applyFont="1" applyBorder="1"/>
    <xf numFmtId="3" fontId="23" fillId="0" borderId="214" xfId="0" applyNumberFormat="1" applyFont="1" applyBorder="1"/>
    <xf numFmtId="0" fontId="35" fillId="0" borderId="0" xfId="0" applyFont="1" applyBorder="1"/>
    <xf numFmtId="0" fontId="50" fillId="0" borderId="53" xfId="0" applyFont="1" applyBorder="1" applyAlignment="1">
      <alignment horizontal="center" vertical="center"/>
    </xf>
    <xf numFmtId="0" fontId="50" fillId="0" borderId="60" xfId="0" applyFont="1" applyBorder="1" applyAlignment="1">
      <alignment horizontal="center" wrapText="1"/>
    </xf>
    <xf numFmtId="0" fontId="35" fillId="42" borderId="57" xfId="0" applyFont="1" applyFill="1" applyBorder="1" applyAlignment="1">
      <alignment wrapText="1"/>
    </xf>
    <xf numFmtId="3" fontId="23" fillId="0" borderId="215" xfId="86" applyNumberFormat="1" applyFont="1" applyBorder="1" applyProtection="1"/>
    <xf numFmtId="3" fontId="19" fillId="0" borderId="54" xfId="86" applyNumberFormat="1" applyFont="1" applyBorder="1" applyProtection="1"/>
    <xf numFmtId="0" fontId="35" fillId="0" borderId="122" xfId="0" applyFont="1" applyFill="1" applyBorder="1" applyAlignment="1">
      <alignment horizontal="right"/>
    </xf>
    <xf numFmtId="3" fontId="23" fillId="0" borderId="42" xfId="86" applyNumberFormat="1" applyFont="1" applyBorder="1" applyProtection="1"/>
    <xf numFmtId="0" fontId="32" fillId="0" borderId="216" xfId="86" applyFont="1" applyBorder="1" applyAlignment="1" applyProtection="1">
      <alignment wrapText="1"/>
    </xf>
    <xf numFmtId="0" fontId="32" fillId="0" borderId="38" xfId="86" applyFont="1" applyBorder="1" applyAlignment="1" applyProtection="1">
      <alignment wrapText="1"/>
    </xf>
    <xf numFmtId="0" fontId="32" fillId="0" borderId="56" xfId="86" applyFont="1" applyBorder="1" applyAlignment="1" applyProtection="1">
      <alignment wrapText="1"/>
    </xf>
    <xf numFmtId="0" fontId="32" fillId="0" borderId="192" xfId="86" applyFont="1" applyBorder="1" applyAlignment="1" applyProtection="1">
      <alignment wrapText="1"/>
    </xf>
    <xf numFmtId="3" fontId="19" fillId="0" borderId="31" xfId="86" applyNumberFormat="1" applyFont="1" applyBorder="1" applyProtection="1"/>
    <xf numFmtId="3" fontId="19" fillId="0" borderId="24" xfId="86" applyNumberFormat="1" applyFont="1" applyBorder="1" applyProtection="1"/>
    <xf numFmtId="3" fontId="19" fillId="0" borderId="17" xfId="86" applyNumberFormat="1" applyFont="1" applyBorder="1" applyProtection="1"/>
    <xf numFmtId="3" fontId="23" fillId="0" borderId="68" xfId="86" applyNumberFormat="1" applyFont="1" applyBorder="1" applyProtection="1"/>
    <xf numFmtId="3" fontId="23" fillId="0" borderId="217" xfId="86" applyNumberFormat="1" applyFont="1" applyBorder="1" applyProtection="1"/>
    <xf numFmtId="3" fontId="19" fillId="0" borderId="199" xfId="86" applyNumberFormat="1" applyFont="1" applyBorder="1" applyProtection="1"/>
    <xf numFmtId="3" fontId="19" fillId="0" borderId="184" xfId="86" applyNumberFormat="1" applyFont="1" applyBorder="1" applyProtection="1"/>
    <xf numFmtId="3" fontId="23" fillId="0" borderId="199" xfId="86" applyNumberFormat="1" applyFont="1" applyBorder="1" applyProtection="1"/>
    <xf numFmtId="3" fontId="19" fillId="0" borderId="67" xfId="86" applyNumberFormat="1" applyFont="1" applyBorder="1" applyProtection="1"/>
    <xf numFmtId="3" fontId="23" fillId="0" borderId="17" xfId="86" applyNumberFormat="1" applyFont="1" applyBorder="1" applyProtection="1"/>
    <xf numFmtId="3" fontId="23" fillId="0" borderId="196" xfId="86" applyNumberFormat="1" applyFont="1" applyBorder="1" applyProtection="1"/>
    <xf numFmtId="0" fontId="19" fillId="0" borderId="171" xfId="86" applyFont="1" applyBorder="1" applyProtection="1"/>
    <xf numFmtId="0" fontId="19" fillId="0" borderId="82" xfId="86" applyFont="1" applyBorder="1" applyProtection="1"/>
    <xf numFmtId="0" fontId="19" fillId="0" borderId="55" xfId="0" applyFont="1" applyFill="1" applyBorder="1"/>
    <xf numFmtId="0" fontId="19" fillId="0" borderId="61" xfId="86" applyFont="1" applyBorder="1" applyProtection="1"/>
    <xf numFmtId="0" fontId="23" fillId="0" borderId="174" xfId="86" applyFont="1" applyBorder="1" applyProtection="1"/>
    <xf numFmtId="0" fontId="32" fillId="0" borderId="54" xfId="86" applyFont="1" applyBorder="1" applyAlignment="1" applyProtection="1">
      <alignment wrapText="1"/>
    </xf>
    <xf numFmtId="0" fontId="32" fillId="0" borderId="42" xfId="86" applyFont="1" applyBorder="1" applyAlignment="1" applyProtection="1">
      <alignment wrapText="1"/>
    </xf>
    <xf numFmtId="0" fontId="50" fillId="0" borderId="42" xfId="86" applyFont="1" applyBorder="1" applyAlignment="1" applyProtection="1">
      <alignment wrapText="1"/>
    </xf>
    <xf numFmtId="0" fontId="32" fillId="0" borderId="82" xfId="86" applyFont="1" applyBorder="1" applyProtection="1"/>
    <xf numFmtId="0" fontId="23" fillId="0" borderId="53" xfId="86" applyFont="1" applyBorder="1" applyProtection="1"/>
    <xf numFmtId="0" fontId="35" fillId="0" borderId="37" xfId="0" applyFont="1" applyBorder="1" applyAlignment="1">
      <alignment horizontal="right"/>
    </xf>
    <xf numFmtId="0" fontId="19" fillId="0" borderId="218" xfId="86" applyFont="1" applyBorder="1" applyProtection="1"/>
    <xf numFmtId="3" fontId="19" fillId="0" borderId="111" xfId="86" applyNumberFormat="1" applyFont="1" applyBorder="1" applyProtection="1"/>
    <xf numFmtId="3" fontId="19" fillId="0" borderId="61" xfId="86" applyNumberFormat="1" applyFont="1" applyBorder="1" applyProtection="1"/>
    <xf numFmtId="0" fontId="35" fillId="0" borderId="215" xfId="86" applyFont="1" applyBorder="1" applyAlignment="1" applyProtection="1">
      <alignment wrapText="1"/>
    </xf>
    <xf numFmtId="0" fontId="32" fillId="0" borderId="84" xfId="86" applyFont="1" applyBorder="1" applyAlignment="1" applyProtection="1">
      <alignment wrapText="1"/>
    </xf>
    <xf numFmtId="0" fontId="35" fillId="0" borderId="54" xfId="86" applyFont="1" applyBorder="1" applyAlignment="1" applyProtection="1">
      <alignment wrapText="1"/>
    </xf>
    <xf numFmtId="0" fontId="32" fillId="0" borderId="42" xfId="86" applyFont="1" applyBorder="1" applyProtection="1"/>
    <xf numFmtId="3" fontId="23" fillId="0" borderId="91" xfId="0" applyNumberFormat="1" applyFont="1" applyBorder="1" applyAlignment="1"/>
    <xf numFmtId="3" fontId="23" fillId="0" borderId="32" xfId="0" applyNumberFormat="1" applyFont="1" applyBorder="1" applyAlignment="1"/>
    <xf numFmtId="3" fontId="19" fillId="0" borderId="30" xfId="0" applyNumberFormat="1" applyFont="1" applyBorder="1"/>
    <xf numFmtId="3" fontId="19" fillId="0" borderId="117" xfId="0" applyNumberFormat="1" applyFont="1" applyBorder="1"/>
    <xf numFmtId="164" fontId="32" fillId="0" borderId="126" xfId="0" applyNumberFormat="1" applyFont="1" applyBorder="1" applyAlignment="1">
      <alignment wrapText="1"/>
    </xf>
    <xf numFmtId="0" fontId="31" fillId="42" borderId="46" xfId="0" applyFont="1" applyFill="1" applyBorder="1"/>
    <xf numFmtId="3" fontId="19" fillId="0" borderId="207" xfId="0" applyNumberFormat="1" applyFont="1" applyBorder="1"/>
    <xf numFmtId="0" fontId="23" fillId="0" borderId="87" xfId="0" applyFont="1" applyBorder="1" applyAlignment="1">
      <alignment wrapText="1"/>
    </xf>
    <xf numFmtId="0" fontId="23" fillId="0" borderId="126" xfId="0" applyFont="1" applyBorder="1"/>
    <xf numFmtId="3" fontId="19" fillId="42" borderId="219" xfId="0" applyNumberFormat="1" applyFont="1" applyFill="1" applyBorder="1"/>
    <xf numFmtId="3" fontId="19" fillId="0" borderId="220" xfId="0" applyNumberFormat="1" applyFont="1" applyBorder="1"/>
    <xf numFmtId="3" fontId="19" fillId="0" borderId="132" xfId="0" applyNumberFormat="1" applyFont="1" applyBorder="1"/>
    <xf numFmtId="3" fontId="23" fillId="42" borderId="72" xfId="0" applyNumberFormat="1" applyFont="1" applyFill="1" applyBorder="1"/>
    <xf numFmtId="3" fontId="23" fillId="42" borderId="45" xfId="0" applyNumberFormat="1" applyFont="1" applyFill="1" applyBorder="1"/>
    <xf numFmtId="3" fontId="23" fillId="0" borderId="90" xfId="0" applyNumberFormat="1" applyFont="1" applyBorder="1"/>
    <xf numFmtId="3" fontId="23" fillId="0" borderId="126" xfId="0" applyNumberFormat="1" applyFont="1" applyBorder="1"/>
    <xf numFmtId="3" fontId="19" fillId="42" borderId="43" xfId="0" applyNumberFormat="1" applyFont="1" applyFill="1" applyBorder="1"/>
    <xf numFmtId="3" fontId="19" fillId="0" borderId="91" xfId="0" applyNumberFormat="1" applyFont="1" applyBorder="1" applyAlignment="1"/>
    <xf numFmtId="3" fontId="19" fillId="0" borderId="85" xfId="0" applyNumberFormat="1" applyFont="1" applyBorder="1"/>
    <xf numFmtId="3" fontId="23" fillId="0" borderId="100" xfId="0" applyNumberFormat="1" applyFont="1" applyBorder="1"/>
    <xf numFmtId="3" fontId="23" fillId="0" borderId="208" xfId="0" applyNumberFormat="1" applyFont="1" applyBorder="1"/>
    <xf numFmtId="3" fontId="23" fillId="0" borderId="189" xfId="0" applyNumberFormat="1" applyFont="1" applyBorder="1"/>
    <xf numFmtId="3" fontId="23" fillId="0" borderId="16" xfId="0" applyNumberFormat="1" applyFont="1" applyBorder="1"/>
    <xf numFmtId="0" fontId="60" fillId="0" borderId="116" xfId="0" applyFont="1" applyBorder="1" applyAlignment="1">
      <alignment horizontal="center"/>
    </xf>
    <xf numFmtId="3" fontId="19" fillId="0" borderId="100" xfId="0" applyNumberFormat="1" applyFont="1" applyBorder="1"/>
    <xf numFmtId="0" fontId="23" fillId="42" borderId="221" xfId="0" applyFont="1" applyFill="1" applyBorder="1"/>
    <xf numFmtId="0" fontId="23" fillId="42" borderId="200" xfId="0" applyFont="1" applyFill="1" applyBorder="1"/>
    <xf numFmtId="3" fontId="19" fillId="0" borderId="222" xfId="55" applyNumberFormat="1" applyFont="1" applyFill="1" applyBorder="1" applyAlignment="1" applyProtection="1">
      <alignment vertical="center"/>
    </xf>
    <xf numFmtId="3" fontId="19" fillId="0" borderId="76" xfId="55" applyNumberFormat="1" applyFont="1" applyFill="1" applyBorder="1" applyAlignment="1" applyProtection="1">
      <alignment vertical="center"/>
    </xf>
    <xf numFmtId="0" fontId="19" fillId="0" borderId="223" xfId="0" applyFont="1" applyFill="1" applyBorder="1" applyAlignment="1">
      <alignment horizontal="left" vertical="center"/>
    </xf>
    <xf numFmtId="0" fontId="19" fillId="0" borderId="211" xfId="0" applyFont="1" applyBorder="1"/>
    <xf numFmtId="0" fontId="19" fillId="0" borderId="224" xfId="0" applyFont="1" applyBorder="1"/>
    <xf numFmtId="0" fontId="19" fillId="0" borderId="225" xfId="0" applyFont="1" applyBorder="1"/>
    <xf numFmtId="3" fontId="19" fillId="0" borderId="225" xfId="0" applyNumberFormat="1" applyFont="1" applyBorder="1"/>
    <xf numFmtId="3" fontId="29" fillId="0" borderId="97" xfId="55" applyNumberFormat="1" applyFont="1" applyFill="1" applyBorder="1" applyAlignment="1" applyProtection="1"/>
    <xf numFmtId="3" fontId="29" fillId="0" borderId="69" xfId="55" applyNumberFormat="1" applyFont="1" applyFill="1" applyBorder="1" applyAlignment="1" applyProtection="1"/>
    <xf numFmtId="3" fontId="23" fillId="0" borderId="182" xfId="55" applyNumberFormat="1" applyFont="1" applyFill="1" applyBorder="1" applyAlignment="1" applyProtection="1"/>
    <xf numFmtId="0" fontId="42" fillId="0" borderId="226" xfId="0" applyFont="1" applyFill="1" applyBorder="1" applyAlignment="1">
      <alignment horizontal="center"/>
    </xf>
    <xf numFmtId="0" fontId="42" fillId="0" borderId="227" xfId="0" applyFont="1" applyFill="1" applyBorder="1" applyAlignment="1">
      <alignment horizontal="center"/>
    </xf>
    <xf numFmtId="3" fontId="29" fillId="0" borderId="228" xfId="0" applyNumberFormat="1" applyFont="1" applyFill="1" applyBorder="1"/>
    <xf numFmtId="3" fontId="23" fillId="0" borderId="152" xfId="55" applyNumberFormat="1" applyFont="1" applyFill="1" applyBorder="1" applyAlignment="1" applyProtection="1"/>
    <xf numFmtId="0" fontId="58" fillId="0" borderId="0" xfId="0" applyFont="1" applyBorder="1" applyAlignment="1">
      <alignment horizontal="center"/>
    </xf>
    <xf numFmtId="0" fontId="23" fillId="0" borderId="95" xfId="0" applyFont="1" applyBorder="1" applyAlignment="1">
      <alignment wrapText="1"/>
    </xf>
    <xf numFmtId="0" fontId="19" fillId="0" borderId="35" xfId="0" applyFont="1" applyBorder="1" applyAlignment="1">
      <alignment wrapText="1"/>
    </xf>
    <xf numFmtId="0" fontId="19" fillId="0" borderId="80" xfId="0" applyFont="1" applyBorder="1" applyAlignment="1">
      <alignment wrapText="1"/>
    </xf>
    <xf numFmtId="0" fontId="63" fillId="0" borderId="57" xfId="0" applyFont="1" applyBorder="1" applyAlignment="1">
      <alignment wrapText="1"/>
    </xf>
    <xf numFmtId="0" fontId="33" fillId="0" borderId="57" xfId="0" applyFont="1" applyBorder="1" applyAlignment="1">
      <alignment wrapText="1"/>
    </xf>
    <xf numFmtId="0" fontId="35" fillId="0" borderId="95" xfId="0" applyFont="1" applyBorder="1" applyAlignment="1">
      <alignment wrapText="1"/>
    </xf>
    <xf numFmtId="0" fontId="32" fillId="0" borderId="95" xfId="0" applyFont="1" applyBorder="1" applyAlignment="1">
      <alignment wrapText="1"/>
    </xf>
    <xf numFmtId="0" fontId="35" fillId="42" borderId="95" xfId="0" applyFont="1" applyFill="1" applyBorder="1" applyAlignment="1">
      <alignment wrapText="1" shrinkToFit="1"/>
    </xf>
    <xf numFmtId="0" fontId="35" fillId="0" borderId="57" xfId="0" applyFont="1" applyBorder="1" applyAlignment="1">
      <alignment wrapText="1" shrinkToFit="1"/>
    </xf>
    <xf numFmtId="0" fontId="35" fillId="0" borderId="42" xfId="0" applyFont="1" applyBorder="1" applyAlignment="1">
      <alignment wrapText="1" shrinkToFit="1"/>
    </xf>
    <xf numFmtId="0" fontId="19" fillId="0" borderId="66" xfId="0" applyFont="1" applyBorder="1" applyAlignment="1">
      <alignment horizontal="center" wrapText="1"/>
    </xf>
    <xf numFmtId="0" fontId="19" fillId="0" borderId="41" xfId="0" applyFont="1" applyBorder="1" applyAlignment="1">
      <alignment horizontal="center" wrapText="1"/>
    </xf>
    <xf numFmtId="0" fontId="50" fillId="0" borderId="43" xfId="0" applyFont="1" applyBorder="1" applyAlignment="1">
      <alignment horizontal="center" wrapText="1"/>
    </xf>
    <xf numFmtId="0" fontId="23" fillId="0" borderId="84" xfId="0" applyFont="1" applyBorder="1" applyAlignment="1">
      <alignment horizontal="center" wrapText="1"/>
    </xf>
    <xf numFmtId="0" fontId="59" fillId="0" borderId="54" xfId="0" applyFont="1" applyBorder="1" applyAlignment="1">
      <alignment horizontal="center"/>
    </xf>
    <xf numFmtId="3" fontId="59" fillId="0" borderId="55" xfId="0" applyNumberFormat="1" applyFont="1" applyFill="1" applyBorder="1" applyAlignment="1">
      <alignment horizontal="center"/>
    </xf>
    <xf numFmtId="0" fontId="23" fillId="0" borderId="200" xfId="0" applyFont="1" applyBorder="1" applyAlignment="1">
      <alignment horizontal="center" wrapText="1"/>
    </xf>
    <xf numFmtId="0" fontId="23" fillId="0" borderId="43" xfId="0" applyFont="1" applyBorder="1" applyAlignment="1">
      <alignment horizontal="center" wrapText="1"/>
    </xf>
    <xf numFmtId="3" fontId="19" fillId="0" borderId="229" xfId="0" applyNumberFormat="1" applyFont="1" applyBorder="1"/>
    <xf numFmtId="3" fontId="23" fillId="0" borderId="230" xfId="0" applyNumberFormat="1" applyFont="1" applyBorder="1"/>
    <xf numFmtId="3" fontId="23" fillId="0" borderId="231" xfId="0" applyNumberFormat="1" applyFont="1" applyBorder="1"/>
    <xf numFmtId="0" fontId="0" fillId="0" borderId="43" xfId="0" applyBorder="1"/>
    <xf numFmtId="0" fontId="59" fillId="0" borderId="53" xfId="0" applyFont="1" applyBorder="1" applyAlignment="1">
      <alignment horizontal="center"/>
    </xf>
    <xf numFmtId="0" fontId="60" fillId="0" borderId="90" xfId="0" applyFont="1" applyBorder="1" applyAlignment="1">
      <alignment horizontal="center"/>
    </xf>
    <xf numFmtId="3" fontId="59" fillId="0" borderId="46" xfId="0" applyNumberFormat="1" applyFont="1" applyBorder="1" applyAlignment="1">
      <alignment horizontal="center"/>
    </xf>
    <xf numFmtId="3" fontId="59" fillId="0" borderId="53" xfId="0" applyNumberFormat="1" applyFont="1" applyBorder="1" applyAlignment="1">
      <alignment horizontal="center"/>
    </xf>
    <xf numFmtId="3" fontId="59" fillId="0" borderId="53" xfId="0" applyNumberFormat="1" applyFont="1" applyFill="1" applyBorder="1" applyAlignment="1">
      <alignment horizontal="center"/>
    </xf>
    <xf numFmtId="10" fontId="0" fillId="0" borderId="54" xfId="0" applyNumberFormat="1" applyBorder="1"/>
    <xf numFmtId="10" fontId="0" fillId="0" borderId="42" xfId="0" applyNumberFormat="1" applyBorder="1"/>
    <xf numFmtId="10" fontId="0" fillId="0" borderId="52" xfId="0" applyNumberFormat="1" applyBorder="1"/>
    <xf numFmtId="10" fontId="0" fillId="0" borderId="154" xfId="0" applyNumberFormat="1" applyBorder="1"/>
    <xf numFmtId="10" fontId="0" fillId="0" borderId="55" xfId="0" applyNumberFormat="1" applyBorder="1"/>
    <xf numFmtId="10" fontId="0" fillId="0" borderId="53" xfId="0" applyNumberFormat="1" applyBorder="1"/>
    <xf numFmtId="10" fontId="0" fillId="0" borderId="43" xfId="0" applyNumberFormat="1" applyBorder="1"/>
    <xf numFmtId="0" fontId="23" fillId="0" borderId="10" xfId="0" applyFont="1" applyBorder="1" applyAlignment="1">
      <alignment vertical="center"/>
    </xf>
    <xf numFmtId="0" fontId="23" fillId="0" borderId="56" xfId="0" applyFont="1" applyBorder="1" applyAlignment="1">
      <alignment vertical="center"/>
    </xf>
    <xf numFmtId="0" fontId="19" fillId="0" borderId="0" xfId="0" applyFont="1" applyFill="1" applyBorder="1"/>
    <xf numFmtId="0" fontId="19" fillId="0" borderId="103" xfId="0" applyFont="1" applyFill="1" applyBorder="1"/>
    <xf numFmtId="0" fontId="19" fillId="0" borderId="10" xfId="0" applyFont="1" applyBorder="1" applyAlignment="1">
      <alignment vertical="center"/>
    </xf>
    <xf numFmtId="0" fontId="23" fillId="0" borderId="22" xfId="0" applyFont="1" applyBorder="1" applyAlignment="1">
      <alignment vertical="center"/>
    </xf>
    <xf numFmtId="0" fontId="19" fillId="0" borderId="121" xfId="0" applyFont="1" applyBorder="1" applyAlignment="1">
      <alignment horizontal="center" wrapText="1"/>
    </xf>
    <xf numFmtId="0" fontId="19" fillId="0" borderId="137" xfId="0" applyFont="1" applyBorder="1" applyAlignment="1">
      <alignment horizontal="center" wrapText="1"/>
    </xf>
    <xf numFmtId="0" fontId="60" fillId="0" borderId="81" xfId="0" applyFont="1" applyBorder="1" applyAlignment="1">
      <alignment horizontal="center"/>
    </xf>
    <xf numFmtId="0" fontId="60" fillId="0" borderId="53" xfId="0" applyFont="1" applyBorder="1" applyAlignment="1">
      <alignment horizontal="center"/>
    </xf>
    <xf numFmtId="0" fontId="32" fillId="0" borderId="60" xfId="0" applyFont="1" applyBorder="1" applyAlignment="1">
      <alignment wrapText="1"/>
    </xf>
    <xf numFmtId="0" fontId="19" fillId="0" borderId="61" xfId="0" applyFont="1" applyBorder="1" applyAlignment="1">
      <alignment wrapText="1"/>
    </xf>
    <xf numFmtId="0" fontId="19" fillId="0" borderId="33" xfId="0" applyFont="1" applyBorder="1" applyAlignment="1">
      <alignment vertical="center" wrapText="1"/>
    </xf>
    <xf numFmtId="0" fontId="19" fillId="0" borderId="117" xfId="0" applyFont="1" applyBorder="1" applyAlignment="1">
      <alignment horizontal="center" wrapText="1"/>
    </xf>
    <xf numFmtId="0" fontId="19" fillId="0" borderId="30" xfId="0" applyFont="1" applyBorder="1" applyAlignment="1">
      <alignment horizontal="center" wrapText="1"/>
    </xf>
    <xf numFmtId="3" fontId="19" fillId="0" borderId="10" xfId="55" applyNumberFormat="1" applyFont="1" applyFill="1" applyBorder="1" applyAlignment="1" applyProtection="1">
      <alignment horizontal="right"/>
    </xf>
    <xf numFmtId="3" fontId="19" fillId="0" borderId="223" xfId="55" applyNumberFormat="1" applyFont="1" applyFill="1" applyBorder="1" applyAlignment="1" applyProtection="1">
      <alignment horizontal="right"/>
    </xf>
    <xf numFmtId="3" fontId="23" fillId="0" borderId="0" xfId="55" applyNumberFormat="1" applyFont="1" applyFill="1" applyBorder="1" applyAlignment="1" applyProtection="1">
      <alignment horizontal="right"/>
    </xf>
    <xf numFmtId="3" fontId="19" fillId="0" borderId="44" xfId="55" applyNumberFormat="1" applyFont="1" applyFill="1" applyBorder="1" applyAlignment="1" applyProtection="1"/>
    <xf numFmtId="3" fontId="19" fillId="0" borderId="35" xfId="55" applyNumberFormat="1" applyFont="1" applyFill="1" applyBorder="1" applyAlignment="1" applyProtection="1"/>
    <xf numFmtId="0" fontId="60" fillId="0" borderId="46" xfId="0" applyFont="1" applyBorder="1" applyAlignment="1">
      <alignment horizontal="center"/>
    </xf>
    <xf numFmtId="3" fontId="19" fillId="0" borderId="95" xfId="55" applyNumberFormat="1" applyFont="1" applyFill="1" applyBorder="1" applyAlignment="1" applyProtection="1"/>
    <xf numFmtId="0" fontId="0" fillId="0" borderId="49" xfId="0" applyBorder="1"/>
    <xf numFmtId="0" fontId="0" fillId="0" borderId="85" xfId="0" applyBorder="1"/>
    <xf numFmtId="0" fontId="0" fillId="0" borderId="57" xfId="0" applyBorder="1"/>
    <xf numFmtId="0" fontId="0" fillId="0" borderId="92" xfId="0" applyBorder="1"/>
    <xf numFmtId="0" fontId="0" fillId="0" borderId="46" xfId="0" applyBorder="1"/>
    <xf numFmtId="0" fontId="19" fillId="0" borderId="45" xfId="0" applyFont="1" applyBorder="1" applyAlignment="1">
      <alignment wrapText="1"/>
    </xf>
    <xf numFmtId="10" fontId="0" fillId="0" borderId="50" xfId="0" applyNumberFormat="1" applyBorder="1"/>
    <xf numFmtId="10" fontId="0" fillId="0" borderId="49" xfId="0" applyNumberFormat="1" applyBorder="1"/>
    <xf numFmtId="10" fontId="0" fillId="0" borderId="84" xfId="0" applyNumberFormat="1" applyBorder="1"/>
    <xf numFmtId="0" fontId="50" fillId="0" borderId="55" xfId="0" applyFont="1" applyBorder="1" applyAlignment="1">
      <alignment horizontal="center"/>
    </xf>
    <xf numFmtId="0" fontId="35" fillId="0" borderId="46" xfId="0" applyFont="1" applyBorder="1" applyAlignment="1">
      <alignment horizontal="center"/>
    </xf>
    <xf numFmtId="3" fontId="19" fillId="0" borderId="56" xfId="0" applyNumberFormat="1" applyFont="1" applyBorder="1" applyAlignment="1">
      <alignment horizontal="right"/>
    </xf>
    <xf numFmtId="3" fontId="19" fillId="0" borderId="82" xfId="0" applyNumberFormat="1" applyFont="1" applyBorder="1" applyAlignment="1">
      <alignment horizontal="right"/>
    </xf>
    <xf numFmtId="3" fontId="19" fillId="0" borderId="54" xfId="0" applyNumberFormat="1" applyFont="1" applyBorder="1" applyAlignment="1">
      <alignment horizontal="right"/>
    </xf>
    <xf numFmtId="0" fontId="19" fillId="0" borderId="19" xfId="0" applyFont="1" applyBorder="1" applyAlignment="1">
      <alignment horizontal="left" wrapText="1"/>
    </xf>
    <xf numFmtId="0" fontId="19" fillId="0" borderId="0" xfId="0" applyFont="1" applyBorder="1" applyAlignment="1">
      <alignment horizontal="left" wrapText="1"/>
    </xf>
    <xf numFmtId="0" fontId="23" fillId="0" borderId="81" xfId="0" applyFont="1" applyBorder="1" applyAlignment="1">
      <alignment horizontal="left" wrapText="1"/>
    </xf>
    <xf numFmtId="10" fontId="23" fillId="0" borderId="75" xfId="0" applyNumberFormat="1" applyFont="1" applyBorder="1" applyAlignment="1">
      <alignment horizontal="right"/>
    </xf>
    <xf numFmtId="10" fontId="23" fillId="0" borderId="53" xfId="0" applyNumberFormat="1" applyFont="1" applyBorder="1" applyAlignment="1">
      <alignment horizontal="right"/>
    </xf>
    <xf numFmtId="10" fontId="19" fillId="0" borderId="50" xfId="0" applyNumberFormat="1" applyFont="1" applyBorder="1" applyAlignment="1">
      <alignment horizontal="right"/>
    </xf>
    <xf numFmtId="0" fontId="23" fillId="0" borderId="46" xfId="0" applyFont="1" applyBorder="1" applyAlignment="1">
      <alignment horizontal="center" wrapText="1"/>
    </xf>
    <xf numFmtId="0" fontId="19" fillId="0" borderId="232" xfId="0" applyFont="1" applyBorder="1" applyAlignment="1">
      <alignment wrapText="1"/>
    </xf>
    <xf numFmtId="0" fontId="19" fillId="0" borderId="232" xfId="0" applyFont="1" applyBorder="1"/>
    <xf numFmtId="0" fontId="19" fillId="0" borderId="233" xfId="0" applyFont="1" applyBorder="1"/>
    <xf numFmtId="0" fontId="23" fillId="0" borderId="153" xfId="0" applyFont="1" applyBorder="1"/>
    <xf numFmtId="10" fontId="19" fillId="0" borderId="49" xfId="0" applyNumberFormat="1" applyFont="1" applyBorder="1" applyAlignment="1">
      <alignment horizontal="right"/>
    </xf>
    <xf numFmtId="10" fontId="19" fillId="0" borderId="189" xfId="0" applyNumberFormat="1" applyFont="1" applyBorder="1" applyAlignment="1">
      <alignment horizontal="right"/>
    </xf>
    <xf numFmtId="3" fontId="19" fillId="0" borderId="92" xfId="0" applyNumberFormat="1" applyFont="1" applyBorder="1" applyAlignment="1">
      <alignment horizontal="right"/>
    </xf>
    <xf numFmtId="3" fontId="19" fillId="0" borderId="46" xfId="0" applyNumberFormat="1" applyFont="1" applyBorder="1" applyAlignment="1">
      <alignment horizontal="right"/>
    </xf>
    <xf numFmtId="3" fontId="19" fillId="0" borderId="55" xfId="0" applyNumberFormat="1" applyFont="1" applyBorder="1" applyAlignment="1">
      <alignment horizontal="right"/>
    </xf>
    <xf numFmtId="0" fontId="23" fillId="0" borderId="108" xfId="0" applyFont="1" applyBorder="1" applyAlignment="1">
      <alignment wrapText="1"/>
    </xf>
    <xf numFmtId="3" fontId="23" fillId="0" borderId="108" xfId="0" applyNumberFormat="1" applyFont="1" applyBorder="1"/>
    <xf numFmtId="10" fontId="19" fillId="0" borderId="76" xfId="0" applyNumberFormat="1" applyFont="1" applyBorder="1"/>
    <xf numFmtId="10" fontId="19" fillId="0" borderId="115" xfId="0" applyNumberFormat="1" applyFont="1" applyBorder="1"/>
    <xf numFmtId="10" fontId="19" fillId="0" borderId="49" xfId="0" applyNumberFormat="1" applyFont="1" applyBorder="1"/>
    <xf numFmtId="10" fontId="19" fillId="0" borderId="51" xfId="0" applyNumberFormat="1" applyFont="1" applyBorder="1"/>
    <xf numFmtId="10" fontId="23" fillId="0" borderId="136" xfId="0" applyNumberFormat="1" applyFont="1" applyBorder="1"/>
    <xf numFmtId="10" fontId="19" fillId="0" borderId="189" xfId="0" applyNumberFormat="1" applyFont="1" applyBorder="1"/>
    <xf numFmtId="10" fontId="19" fillId="0" borderId="50" xfId="0" applyNumberFormat="1" applyFont="1" applyBorder="1"/>
    <xf numFmtId="10" fontId="23" fillId="0" borderId="75" xfId="0" applyNumberFormat="1" applyFont="1" applyBorder="1"/>
    <xf numFmtId="0" fontId="50" fillId="0" borderId="57" xfId="0" applyFont="1" applyBorder="1" applyAlignment="1">
      <alignment horizontal="center"/>
    </xf>
    <xf numFmtId="0" fontId="50" fillId="0" borderId="42" xfId="0" applyFont="1" applyBorder="1" applyAlignment="1">
      <alignment horizontal="center"/>
    </xf>
    <xf numFmtId="10" fontId="50" fillId="0" borderId="49" xfId="0" applyNumberFormat="1" applyFont="1" applyBorder="1" applyAlignment="1">
      <alignment horizontal="center"/>
    </xf>
    <xf numFmtId="10" fontId="19" fillId="0" borderId="54" xfId="0" applyNumberFormat="1" applyFont="1" applyBorder="1"/>
    <xf numFmtId="10" fontId="19" fillId="0" borderId="42" xfId="0" applyNumberFormat="1" applyFont="1" applyBorder="1"/>
    <xf numFmtId="0" fontId="23" fillId="0" borderId="54" xfId="0" applyFont="1" applyBorder="1" applyAlignment="1">
      <alignment horizontal="center" wrapText="1"/>
    </xf>
    <xf numFmtId="0" fontId="19" fillId="0" borderId="52" xfId="0" applyFont="1" applyBorder="1" applyAlignment="1">
      <alignment wrapText="1"/>
    </xf>
    <xf numFmtId="0" fontId="19" fillId="0" borderId="54" xfId="0" applyFont="1" applyBorder="1" applyAlignment="1">
      <alignment wrapText="1"/>
    </xf>
    <xf numFmtId="0" fontId="23" fillId="0" borderId="42" xfId="0" applyFont="1" applyBorder="1" applyAlignment="1">
      <alignment horizontal="center" wrapText="1"/>
    </xf>
    <xf numFmtId="3" fontId="23" fillId="0" borderId="47" xfId="0" applyNumberFormat="1" applyFont="1" applyBorder="1"/>
    <xf numFmtId="3" fontId="23" fillId="0" borderId="234" xfId="0" applyNumberFormat="1" applyFont="1" applyBorder="1"/>
    <xf numFmtId="0" fontId="50" fillId="0" borderId="60" xfId="0" applyFont="1" applyBorder="1" applyAlignment="1">
      <alignment horizontal="center"/>
    </xf>
    <xf numFmtId="0" fontId="0" fillId="0" borderId="95" xfId="0" applyBorder="1"/>
    <xf numFmtId="0" fontId="35" fillId="0" borderId="90" xfId="0" applyFont="1" applyBorder="1" applyAlignment="1">
      <alignment horizontal="center"/>
    </xf>
    <xf numFmtId="0" fontId="19" fillId="0" borderId="117" xfId="0" applyFont="1" applyBorder="1" applyAlignment="1">
      <alignment horizontal="center"/>
    </xf>
    <xf numFmtId="10" fontId="0" fillId="0" borderId="75" xfId="0" applyNumberFormat="1" applyBorder="1"/>
    <xf numFmtId="10" fontId="0" fillId="0" borderId="51" xfId="0" applyNumberFormat="1" applyBorder="1"/>
    <xf numFmtId="10" fontId="0" fillId="0" borderId="189" xfId="0" applyNumberFormat="1" applyBorder="1"/>
    <xf numFmtId="10" fontId="0" fillId="0" borderId="235" xfId="0" applyNumberFormat="1" applyBorder="1"/>
    <xf numFmtId="3" fontId="0" fillId="0" borderId="60" xfId="0" applyNumberFormat="1" applyBorder="1"/>
    <xf numFmtId="3" fontId="0" fillId="0" borderId="46" xfId="0" applyNumberFormat="1" applyBorder="1"/>
    <xf numFmtId="3" fontId="0" fillId="0" borderId="53" xfId="0" applyNumberFormat="1" applyBorder="1"/>
    <xf numFmtId="3" fontId="0" fillId="0" borderId="45" xfId="0" applyNumberFormat="1" applyBorder="1"/>
    <xf numFmtId="3" fontId="0" fillId="0" borderId="95" xfId="0" applyNumberFormat="1" applyBorder="1"/>
    <xf numFmtId="3" fontId="0" fillId="0" borderId="54" xfId="0" applyNumberFormat="1" applyBorder="1"/>
    <xf numFmtId="3" fontId="0" fillId="0" borderId="57" xfId="0" applyNumberFormat="1" applyBorder="1"/>
    <xf numFmtId="3" fontId="0" fillId="0" borderId="42" xfId="0" applyNumberFormat="1" applyBorder="1"/>
    <xf numFmtId="3" fontId="0" fillId="0" borderId="92" xfId="0" applyNumberFormat="1" applyBorder="1"/>
    <xf numFmtId="3" fontId="0" fillId="0" borderId="52" xfId="0" applyNumberFormat="1" applyBorder="1"/>
    <xf numFmtId="3" fontId="23" fillId="0" borderId="33" xfId="0" applyNumberFormat="1" applyFont="1" applyBorder="1" applyAlignment="1">
      <alignment horizontal="right"/>
    </xf>
    <xf numFmtId="3" fontId="23" fillId="0" borderId="34" xfId="0" applyNumberFormat="1" applyFont="1" applyBorder="1" applyAlignment="1">
      <alignment horizontal="right"/>
    </xf>
    <xf numFmtId="3" fontId="23" fillId="0" borderId="56" xfId="0" applyNumberFormat="1" applyFont="1" applyBorder="1" applyAlignment="1">
      <alignment horizontal="right"/>
    </xf>
    <xf numFmtId="3" fontId="19" fillId="0" borderId="34" xfId="0" applyNumberFormat="1" applyFont="1" applyBorder="1" applyAlignment="1">
      <alignment horizontal="right"/>
    </xf>
    <xf numFmtId="10" fontId="23" fillId="42" borderId="170" xfId="0" applyNumberFormat="1" applyFont="1" applyFill="1" applyBorder="1"/>
    <xf numFmtId="10" fontId="19" fillId="0" borderId="205" xfId="0" applyNumberFormat="1" applyFont="1" applyBorder="1"/>
    <xf numFmtId="10" fontId="19" fillId="42" borderId="170" xfId="0" applyNumberFormat="1" applyFont="1" applyFill="1" applyBorder="1"/>
    <xf numFmtId="10" fontId="19" fillId="0" borderId="130" xfId="0" applyNumberFormat="1" applyFont="1" applyBorder="1" applyAlignment="1"/>
    <xf numFmtId="10" fontId="19" fillId="0" borderId="131" xfId="0" applyNumberFormat="1" applyFont="1" applyBorder="1" applyAlignment="1"/>
    <xf numFmtId="10" fontId="23" fillId="0" borderId="102" xfId="0" applyNumberFormat="1" applyFont="1" applyBorder="1" applyAlignment="1"/>
    <xf numFmtId="10" fontId="19" fillId="0" borderId="130" xfId="0" applyNumberFormat="1" applyFont="1" applyBorder="1"/>
    <xf numFmtId="10" fontId="19" fillId="0" borderId="131" xfId="0" applyNumberFormat="1" applyFont="1" applyBorder="1"/>
    <xf numFmtId="10" fontId="23" fillId="0" borderId="53" xfId="0" applyNumberFormat="1" applyFont="1" applyBorder="1"/>
    <xf numFmtId="10" fontId="19" fillId="0" borderId="236" xfId="0" applyNumberFormat="1" applyFont="1" applyBorder="1"/>
    <xf numFmtId="10" fontId="19" fillId="0" borderId="133" xfId="0" applyNumberFormat="1" applyFont="1" applyBorder="1"/>
    <xf numFmtId="10" fontId="19" fillId="0" borderId="172" xfId="0" applyNumberFormat="1" applyFont="1" applyBorder="1"/>
    <xf numFmtId="10" fontId="19" fillId="42" borderId="49" xfId="0" applyNumberFormat="1" applyFont="1" applyFill="1" applyBorder="1"/>
    <xf numFmtId="10" fontId="19" fillId="0" borderId="79" xfId="0" applyNumberFormat="1" applyFont="1" applyBorder="1"/>
    <xf numFmtId="10" fontId="23" fillId="42" borderId="53" xfId="0" applyNumberFormat="1" applyFont="1" applyFill="1" applyBorder="1"/>
    <xf numFmtId="10" fontId="19" fillId="0" borderId="53" xfId="0" applyNumberFormat="1" applyFont="1" applyBorder="1"/>
    <xf numFmtId="10" fontId="19" fillId="0" borderId="193" xfId="0" applyNumberFormat="1" applyFont="1" applyBorder="1"/>
    <xf numFmtId="10" fontId="23" fillId="0" borderId="102" xfId="0" applyNumberFormat="1" applyFont="1" applyBorder="1"/>
    <xf numFmtId="10" fontId="23" fillId="42" borderId="102" xfId="0" applyNumberFormat="1" applyFont="1" applyFill="1" applyBorder="1"/>
    <xf numFmtId="0" fontId="35" fillId="0" borderId="37" xfId="0" applyFont="1" applyBorder="1" applyAlignment="1">
      <alignment horizontal="center"/>
    </xf>
    <xf numFmtId="0" fontId="50" fillId="0" borderId="37" xfId="0" applyFont="1" applyBorder="1" applyAlignment="1">
      <alignment horizontal="center"/>
    </xf>
    <xf numFmtId="0" fontId="23" fillId="0" borderId="139" xfId="0" applyFont="1" applyBorder="1" applyAlignment="1">
      <alignment horizontal="center" wrapText="1"/>
    </xf>
    <xf numFmtId="3" fontId="23" fillId="42" borderId="75" xfId="0" applyNumberFormat="1" applyFont="1" applyFill="1" applyBorder="1"/>
    <xf numFmtId="0" fontId="19" fillId="0" borderId="42" xfId="0" applyFont="1" applyFill="1" applyBorder="1"/>
    <xf numFmtId="0" fontId="19" fillId="0" borderId="52" xfId="0" applyFont="1" applyFill="1" applyBorder="1"/>
    <xf numFmtId="0" fontId="23" fillId="0" borderId="60" xfId="0" applyFont="1" applyBorder="1" applyAlignment="1">
      <alignment horizontal="center" wrapText="1"/>
    </xf>
    <xf numFmtId="10" fontId="23" fillId="0" borderId="207" xfId="0" applyNumberFormat="1" applyFont="1" applyBorder="1" applyAlignment="1">
      <alignment horizontal="center" wrapText="1"/>
    </xf>
    <xf numFmtId="10" fontId="23" fillId="42" borderId="75" xfId="0" applyNumberFormat="1" applyFont="1" applyFill="1" applyBorder="1"/>
    <xf numFmtId="0" fontId="21" fillId="0" borderId="90" xfId="0" applyFont="1" applyBorder="1" applyAlignment="1"/>
    <xf numFmtId="0" fontId="19" fillId="0" borderId="102" xfId="0" applyFont="1" applyBorder="1" applyAlignment="1">
      <alignment horizontal="center" wrapText="1"/>
    </xf>
    <xf numFmtId="3" fontId="23" fillId="0" borderId="13" xfId="0" applyNumberFormat="1" applyFont="1" applyBorder="1"/>
    <xf numFmtId="3" fontId="19" fillId="42" borderId="100" xfId="0" applyNumberFormat="1" applyFont="1" applyFill="1" applyBorder="1"/>
    <xf numFmtId="3" fontId="35" fillId="0" borderId="237" xfId="0" applyNumberFormat="1" applyFont="1" applyFill="1" applyBorder="1" applyAlignment="1">
      <alignment horizontal="right"/>
    </xf>
    <xf numFmtId="3" fontId="35" fillId="0" borderId="73" xfId="0" applyNumberFormat="1" applyFont="1" applyFill="1" applyBorder="1" applyAlignment="1">
      <alignment horizontal="right"/>
    </xf>
    <xf numFmtId="3" fontId="19" fillId="0" borderId="13" xfId="0" applyNumberFormat="1" applyFont="1" applyFill="1" applyBorder="1" applyAlignment="1">
      <alignment horizontal="right"/>
    </xf>
    <xf numFmtId="3" fontId="19" fillId="0" borderId="11" xfId="0" applyNumberFormat="1" applyFont="1" applyFill="1" applyBorder="1" applyAlignment="1">
      <alignment horizontal="right"/>
    </xf>
    <xf numFmtId="3" fontId="19" fillId="0" borderId="14" xfId="0" applyNumberFormat="1" applyFont="1" applyFill="1" applyBorder="1" applyAlignment="1">
      <alignment horizontal="right"/>
    </xf>
    <xf numFmtId="3" fontId="93" fillId="0" borderId="57" xfId="0" applyNumberFormat="1" applyFont="1" applyBorder="1"/>
    <xf numFmtId="3" fontId="93" fillId="0" borderId="57" xfId="0" applyNumberFormat="1" applyFont="1" applyFill="1" applyBorder="1"/>
    <xf numFmtId="3" fontId="94" fillId="0" borderId="46" xfId="0" applyNumberFormat="1" applyFont="1" applyBorder="1"/>
    <xf numFmtId="10" fontId="0" fillId="0" borderId="207" xfId="0" applyNumberFormat="1" applyBorder="1"/>
    <xf numFmtId="3" fontId="0" fillId="0" borderId="85" xfId="0" applyNumberFormat="1" applyBorder="1"/>
    <xf numFmtId="3" fontId="0" fillId="0" borderId="84" xfId="0" applyNumberFormat="1" applyBorder="1"/>
    <xf numFmtId="3" fontId="93" fillId="0" borderId="45" xfId="0" applyNumberFormat="1" applyFont="1" applyBorder="1"/>
    <xf numFmtId="0" fontId="0" fillId="0" borderId="208" xfId="0" applyBorder="1"/>
    <xf numFmtId="0" fontId="0" fillId="0" borderId="207" xfId="0" applyBorder="1"/>
    <xf numFmtId="0" fontId="23" fillId="0" borderId="30" xfId="0" applyFont="1" applyBorder="1" applyAlignment="1">
      <alignment horizontal="center" wrapText="1"/>
    </xf>
    <xf numFmtId="164" fontId="23" fillId="0" borderId="110" xfId="0" applyNumberFormat="1" applyFont="1" applyBorder="1" applyAlignment="1">
      <alignment wrapText="1"/>
    </xf>
    <xf numFmtId="164" fontId="23" fillId="0" borderId="46" xfId="0" applyNumberFormat="1" applyFont="1" applyBorder="1" applyAlignment="1">
      <alignment wrapText="1"/>
    </xf>
    <xf numFmtId="0" fontId="19" fillId="0" borderId="44" xfId="0" applyFont="1" applyBorder="1" applyAlignment="1">
      <alignment wrapText="1"/>
    </xf>
    <xf numFmtId="0" fontId="19" fillId="0" borderId="232" xfId="0" applyFont="1" applyBorder="1" applyAlignment="1">
      <alignment horizontal="left" wrapText="1"/>
    </xf>
    <xf numFmtId="0" fontId="19" fillId="0" borderId="33" xfId="0" applyFont="1" applyBorder="1" applyAlignment="1">
      <alignment horizontal="left" wrapText="1"/>
    </xf>
    <xf numFmtId="0" fontId="19" fillId="0" borderId="238" xfId="0" applyFont="1" applyBorder="1" applyAlignment="1">
      <alignment wrapText="1"/>
    </xf>
    <xf numFmtId="0" fontId="23" fillId="0" borderId="234" xfId="0" applyFont="1" applyBorder="1" applyAlignment="1">
      <alignment wrapText="1"/>
    </xf>
    <xf numFmtId="0" fontId="19" fillId="0" borderId="100" xfId="0" applyFont="1" applyBorder="1" applyAlignment="1">
      <alignment wrapText="1"/>
    </xf>
    <xf numFmtId="3" fontId="19" fillId="0" borderId="85" xfId="0" applyNumberFormat="1" applyFont="1" applyFill="1" applyBorder="1" applyAlignment="1">
      <alignment horizontal="right"/>
    </xf>
    <xf numFmtId="3" fontId="19" fillId="0" borderId="57" xfId="0" applyNumberFormat="1" applyFont="1" applyFill="1" applyBorder="1" applyAlignment="1">
      <alignment horizontal="right"/>
    </xf>
    <xf numFmtId="3" fontId="19" fillId="0" borderId="84" xfId="0" applyNumberFormat="1" applyFont="1" applyBorder="1" applyAlignment="1"/>
    <xf numFmtId="3" fontId="19" fillId="0" borderId="207" xfId="0" applyNumberFormat="1" applyFont="1" applyBorder="1" applyAlignment="1"/>
    <xf numFmtId="10" fontId="19" fillId="0" borderId="207" xfId="0" applyNumberFormat="1" applyFont="1" applyBorder="1"/>
    <xf numFmtId="3" fontId="19" fillId="0" borderId="42" xfId="0" applyNumberFormat="1" applyFont="1" applyBorder="1" applyAlignment="1"/>
    <xf numFmtId="3" fontId="19" fillId="0" borderId="49" xfId="0" applyNumberFormat="1" applyFont="1" applyBorder="1" applyAlignment="1"/>
    <xf numFmtId="10" fontId="19" fillId="0" borderId="208" xfId="0" applyNumberFormat="1" applyFont="1" applyBorder="1"/>
    <xf numFmtId="0" fontId="19" fillId="0" borderId="200" xfId="0" applyFont="1" applyBorder="1" applyAlignment="1">
      <alignment horizontal="right"/>
    </xf>
    <xf numFmtId="3" fontId="19" fillId="0" borderId="25" xfId="0" applyNumberFormat="1" applyFont="1" applyFill="1" applyBorder="1" applyAlignment="1"/>
    <xf numFmtId="3" fontId="19" fillId="0" borderId="11" xfId="0" applyNumberFormat="1" applyFont="1" applyBorder="1" applyAlignment="1"/>
    <xf numFmtId="3" fontId="19" fillId="0" borderId="14" xfId="0" applyNumberFormat="1" applyFont="1" applyBorder="1" applyAlignment="1"/>
    <xf numFmtId="10" fontId="19" fillId="0" borderId="75" xfId="0" applyNumberFormat="1" applyFont="1" applyBorder="1"/>
    <xf numFmtId="3" fontId="23" fillId="0" borderId="87" xfId="0" applyNumberFormat="1" applyFont="1" applyBorder="1"/>
    <xf numFmtId="3" fontId="19" fillId="0" borderId="78" xfId="0" applyNumberFormat="1" applyFont="1" applyFill="1" applyBorder="1"/>
    <xf numFmtId="3" fontId="19" fillId="0" borderId="44" xfId="0" applyNumberFormat="1" applyFont="1" applyFill="1" applyBorder="1"/>
    <xf numFmtId="10" fontId="19" fillId="0" borderId="139" xfId="0" applyNumberFormat="1" applyFont="1" applyBorder="1"/>
    <xf numFmtId="0" fontId="23" fillId="0" borderId="126" xfId="0" applyFont="1" applyFill="1" applyBorder="1" applyAlignment="1">
      <alignment horizontal="left" wrapText="1"/>
    </xf>
    <xf numFmtId="3" fontId="19" fillId="0" borderId="52" xfId="0" applyNumberFormat="1" applyFont="1" applyBorder="1" applyAlignment="1"/>
    <xf numFmtId="3" fontId="19" fillId="0" borderId="189" xfId="0" applyNumberFormat="1" applyFont="1" applyBorder="1" applyAlignment="1"/>
    <xf numFmtId="3" fontId="23" fillId="0" borderId="53" xfId="0" applyNumberFormat="1" applyFont="1" applyBorder="1" applyAlignment="1"/>
    <xf numFmtId="3" fontId="0" fillId="0" borderId="139" xfId="0" applyNumberFormat="1" applyBorder="1"/>
    <xf numFmtId="3" fontId="0" fillId="0" borderId="50" xfId="0" applyNumberFormat="1" applyBorder="1"/>
    <xf numFmtId="3" fontId="0" fillId="0" borderId="49" xfId="0" applyNumberFormat="1" applyBorder="1"/>
    <xf numFmtId="3" fontId="0" fillId="0" borderId="189" xfId="0" applyNumberFormat="1" applyBorder="1"/>
    <xf numFmtId="0" fontId="19" fillId="0" borderId="60" xfId="0" applyFont="1" applyFill="1" applyBorder="1" applyAlignment="1">
      <alignment wrapText="1"/>
    </xf>
    <xf numFmtId="3" fontId="0" fillId="0" borderId="126" xfId="0" applyNumberFormat="1" applyBorder="1"/>
    <xf numFmtId="0" fontId="19" fillId="0" borderId="37" xfId="0" applyFont="1" applyBorder="1" applyAlignment="1">
      <alignment horizontal="center" wrapText="1"/>
    </xf>
    <xf numFmtId="0" fontId="23" fillId="0" borderId="139" xfId="0" applyFont="1" applyBorder="1" applyAlignment="1">
      <alignment horizontal="center"/>
    </xf>
    <xf numFmtId="0" fontId="35" fillId="0" borderId="92" xfId="0" applyFont="1" applyBorder="1"/>
    <xf numFmtId="0" fontId="23" fillId="0" borderId="139" xfId="0" applyFont="1" applyBorder="1" applyAlignment="1">
      <alignment horizontal="center" vertical="center"/>
    </xf>
    <xf numFmtId="3" fontId="50" fillId="0" borderId="57" xfId="0" applyNumberFormat="1" applyFont="1" applyBorder="1" applyAlignment="1">
      <alignment horizontal="center"/>
    </xf>
    <xf numFmtId="3" fontId="50" fillId="0" borderId="42" xfId="0" applyNumberFormat="1" applyFont="1" applyBorder="1" applyAlignment="1">
      <alignment horizontal="center"/>
    </xf>
    <xf numFmtId="3" fontId="23" fillId="0" borderId="49" xfId="0" applyNumberFormat="1" applyFont="1" applyBorder="1" applyAlignment="1">
      <alignment horizontal="center" vertical="center"/>
    </xf>
    <xf numFmtId="3" fontId="23" fillId="0" borderId="57" xfId="0" applyNumberFormat="1" applyFont="1" applyBorder="1" applyAlignment="1">
      <alignment horizontal="center" vertical="center"/>
    </xf>
    <xf numFmtId="3" fontId="23" fillId="0" borderId="42" xfId="0" applyNumberFormat="1" applyFont="1" applyBorder="1" applyAlignment="1">
      <alignment horizontal="center" vertical="center"/>
    </xf>
    <xf numFmtId="10" fontId="23" fillId="0" borderId="49" xfId="0" applyNumberFormat="1" applyFont="1" applyBorder="1" applyAlignment="1">
      <alignment horizontal="center"/>
    </xf>
    <xf numFmtId="3" fontId="42" fillId="0" borderId="46" xfId="0" applyNumberFormat="1" applyFont="1" applyBorder="1" applyAlignment="1"/>
    <xf numFmtId="0" fontId="19" fillId="0" borderId="91" xfId="0" applyFont="1" applyBorder="1" applyAlignment="1">
      <alignment wrapText="1"/>
    </xf>
    <xf numFmtId="14" fontId="19" fillId="0" borderId="44" xfId="0" applyNumberFormat="1" applyFont="1" applyBorder="1" applyAlignment="1">
      <alignment wrapText="1"/>
    </xf>
    <xf numFmtId="0" fontId="23" fillId="0" borderId="50" xfId="0" applyFont="1" applyBorder="1" applyAlignment="1">
      <alignment horizontal="center" wrapText="1"/>
    </xf>
    <xf numFmtId="0" fontId="19" fillId="0" borderId="49" xfId="0" applyFont="1" applyFill="1" applyBorder="1" applyAlignment="1">
      <alignment wrapText="1"/>
    </xf>
    <xf numFmtId="0" fontId="23" fillId="0" borderId="49" xfId="0" applyFont="1" applyBorder="1" applyAlignment="1">
      <alignment horizontal="center" wrapText="1"/>
    </xf>
    <xf numFmtId="0" fontId="32" fillId="0" borderId="189" xfId="0" applyFont="1" applyBorder="1" applyAlignment="1">
      <alignment wrapText="1"/>
    </xf>
    <xf numFmtId="0" fontId="32" fillId="0" borderId="49" xfId="0" applyFont="1" applyBorder="1" applyAlignment="1">
      <alignment wrapText="1"/>
    </xf>
    <xf numFmtId="3" fontId="19" fillId="0" borderId="25" xfId="0" applyNumberFormat="1" applyFont="1" applyBorder="1" applyAlignment="1">
      <alignment horizontal="right"/>
    </xf>
    <xf numFmtId="3" fontId="19" fillId="0" borderId="11" xfId="0" applyNumberFormat="1" applyFont="1" applyBorder="1" applyAlignment="1">
      <alignment horizontal="right"/>
    </xf>
    <xf numFmtId="3" fontId="19" fillId="0" borderId="239" xfId="0" applyNumberFormat="1" applyFont="1" applyBorder="1" applyAlignment="1">
      <alignment horizontal="right"/>
    </xf>
    <xf numFmtId="3" fontId="23" fillId="0" borderId="169" xfId="0" applyNumberFormat="1" applyFont="1" applyBorder="1" applyAlignment="1">
      <alignment horizontal="right"/>
    </xf>
    <xf numFmtId="3" fontId="19" fillId="0" borderId="240" xfId="0" applyNumberFormat="1" applyFont="1" applyFill="1" applyBorder="1" applyAlignment="1">
      <alignment horizontal="right"/>
    </xf>
    <xf numFmtId="3" fontId="19" fillId="0" borderId="35" xfId="0" applyNumberFormat="1" applyFont="1" applyFill="1" applyBorder="1" applyAlignment="1">
      <alignment horizontal="right"/>
    </xf>
    <xf numFmtId="3" fontId="19" fillId="0" borderId="44" xfId="0" applyNumberFormat="1" applyFont="1" applyFill="1" applyBorder="1" applyAlignment="1">
      <alignment horizontal="right"/>
    </xf>
    <xf numFmtId="3" fontId="19" fillId="0" borderId="78" xfId="0" applyNumberFormat="1" applyFont="1" applyFill="1" applyBorder="1" applyAlignment="1">
      <alignment horizontal="right"/>
    </xf>
    <xf numFmtId="3" fontId="19" fillId="0" borderId="92" xfId="0" applyNumberFormat="1" applyFont="1" applyFill="1" applyBorder="1" applyAlignment="1">
      <alignment horizontal="right"/>
    </xf>
    <xf numFmtId="3" fontId="19" fillId="0" borderId="46" xfId="0" applyNumberFormat="1" applyFont="1" applyFill="1" applyBorder="1" applyAlignment="1">
      <alignment horizontal="right"/>
    </xf>
    <xf numFmtId="10" fontId="19" fillId="0" borderId="55" xfId="0" applyNumberFormat="1" applyFont="1" applyBorder="1"/>
    <xf numFmtId="10" fontId="23" fillId="0" borderId="84" xfId="0" applyNumberFormat="1" applyFont="1" applyBorder="1"/>
    <xf numFmtId="0" fontId="23" fillId="0" borderId="81" xfId="0" applyFont="1" applyBorder="1" applyAlignment="1">
      <alignment wrapText="1"/>
    </xf>
    <xf numFmtId="3" fontId="23" fillId="0" borderId="46" xfId="0" applyNumberFormat="1" applyFont="1" applyFill="1" applyBorder="1"/>
    <xf numFmtId="3" fontId="19" fillId="0" borderId="77" xfId="0" applyNumberFormat="1" applyFont="1" applyFill="1" applyBorder="1"/>
    <xf numFmtId="3" fontId="23" fillId="0" borderId="75" xfId="0" applyNumberFormat="1" applyFont="1" applyFill="1" applyBorder="1"/>
    <xf numFmtId="3" fontId="19" fillId="0" borderId="83" xfId="0" applyNumberFormat="1" applyFont="1" applyFill="1" applyBorder="1"/>
    <xf numFmtId="3" fontId="23" fillId="0" borderId="53" xfId="0" applyNumberFormat="1" applyFont="1" applyFill="1" applyBorder="1"/>
    <xf numFmtId="0" fontId="32" fillId="0" borderId="53" xfId="0" applyFont="1" applyBorder="1" applyAlignment="1">
      <alignment horizontal="center" wrapText="1"/>
    </xf>
    <xf numFmtId="0" fontId="31" fillId="0" borderId="90" xfId="0" applyFont="1" applyBorder="1" applyAlignment="1">
      <alignment horizontal="center"/>
    </xf>
    <xf numFmtId="0" fontId="31" fillId="0" borderId="30" xfId="0" applyFont="1" applyBorder="1" applyAlignment="1">
      <alignment horizontal="center"/>
    </xf>
    <xf numFmtId="0" fontId="31" fillId="0" borderId="81" xfId="0" applyFont="1" applyBorder="1" applyAlignment="1">
      <alignment horizontal="center"/>
    </xf>
    <xf numFmtId="0" fontId="31" fillId="0" borderId="46" xfId="0" applyFont="1" applyBorder="1" applyAlignment="1">
      <alignment horizontal="center" vertical="center"/>
    </xf>
    <xf numFmtId="0" fontId="31" fillId="0" borderId="53" xfId="0" applyFont="1" applyBorder="1" applyAlignment="1">
      <alignment horizontal="center" vertical="center"/>
    </xf>
    <xf numFmtId="0" fontId="19" fillId="0" borderId="74" xfId="0" applyFont="1" applyBorder="1" applyAlignment="1">
      <alignment wrapText="1"/>
    </xf>
    <xf numFmtId="0" fontId="23" fillId="0" borderId="55" xfId="0" applyFont="1" applyBorder="1" applyAlignment="1">
      <alignment horizontal="center" wrapText="1"/>
    </xf>
    <xf numFmtId="0" fontId="23" fillId="0" borderId="57" xfId="0" applyFont="1" applyBorder="1" applyAlignment="1">
      <alignment horizontal="center" wrapText="1"/>
    </xf>
    <xf numFmtId="0" fontId="32" fillId="0" borderId="57" xfId="0" applyFont="1" applyBorder="1" applyAlignment="1">
      <alignment wrapText="1"/>
    </xf>
    <xf numFmtId="0" fontId="32" fillId="0" borderId="72" xfId="0" applyFont="1" applyBorder="1" applyAlignment="1">
      <alignment wrapText="1"/>
    </xf>
    <xf numFmtId="3" fontId="19" fillId="0" borderId="10" xfId="0" applyNumberFormat="1" applyFont="1" applyFill="1" applyBorder="1" applyAlignment="1">
      <alignment horizontal="right"/>
    </xf>
    <xf numFmtId="3" fontId="23" fillId="0" borderId="85" xfId="0" applyNumberFormat="1" applyFont="1" applyBorder="1" applyAlignment="1">
      <alignment horizontal="right"/>
    </xf>
    <xf numFmtId="3" fontId="23" fillId="0" borderId="57" xfId="0" applyNumberFormat="1" applyFont="1" applyBorder="1" applyAlignment="1">
      <alignment horizontal="right"/>
    </xf>
    <xf numFmtId="3" fontId="19" fillId="0" borderId="100" xfId="0" applyNumberFormat="1" applyFont="1" applyFill="1" applyBorder="1" applyAlignment="1">
      <alignment horizontal="right"/>
    </xf>
    <xf numFmtId="0" fontId="23" fillId="0" borderId="81" xfId="0" applyFont="1" applyBorder="1" applyAlignment="1">
      <alignment horizontal="center" vertical="center"/>
    </xf>
    <xf numFmtId="10" fontId="31" fillId="0" borderId="53" xfId="0" applyNumberFormat="1" applyFont="1" applyBorder="1" applyAlignment="1">
      <alignment horizontal="right" vertical="center" wrapText="1"/>
    </xf>
    <xf numFmtId="10" fontId="31" fillId="0" borderId="84" xfId="0" applyNumberFormat="1" applyFont="1" applyBorder="1" applyAlignment="1">
      <alignment horizontal="right" vertical="center" wrapText="1"/>
    </xf>
    <xf numFmtId="10" fontId="32" fillId="0" borderId="54" xfId="0" applyNumberFormat="1" applyFont="1" applyBorder="1" applyAlignment="1">
      <alignment horizontal="right" vertical="center" wrapText="1"/>
    </xf>
    <xf numFmtId="10" fontId="23" fillId="0" borderId="54" xfId="0" applyNumberFormat="1" applyFont="1" applyBorder="1"/>
    <xf numFmtId="10" fontId="23" fillId="0" borderId="42" xfId="0" applyNumberFormat="1" applyFont="1" applyBorder="1"/>
    <xf numFmtId="10" fontId="19" fillId="0" borderId="82" xfId="0" applyNumberFormat="1" applyFont="1" applyBorder="1"/>
    <xf numFmtId="10" fontId="31" fillId="0" borderId="53" xfId="0" applyNumberFormat="1" applyFont="1" applyBorder="1" applyAlignment="1"/>
    <xf numFmtId="10" fontId="19" fillId="0" borderId="52" xfId="0" applyNumberFormat="1" applyFont="1" applyBorder="1"/>
    <xf numFmtId="10" fontId="23" fillId="0" borderId="214" xfId="0" applyNumberFormat="1" applyFont="1" applyBorder="1"/>
    <xf numFmtId="10" fontId="23" fillId="0" borderId="171" xfId="0" applyNumberFormat="1" applyFont="1" applyBorder="1"/>
    <xf numFmtId="10" fontId="23" fillId="0" borderId="55" xfId="0" applyNumberFormat="1" applyFont="1" applyBorder="1"/>
    <xf numFmtId="10" fontId="23" fillId="0" borderId="193" xfId="0" applyNumberFormat="1" applyFont="1" applyBorder="1"/>
    <xf numFmtId="10" fontId="23" fillId="0" borderId="43" xfId="0" applyNumberFormat="1" applyFont="1" applyBorder="1"/>
    <xf numFmtId="10" fontId="23" fillId="0" borderId="30" xfId="0" applyNumberFormat="1" applyFont="1" applyBorder="1"/>
    <xf numFmtId="10" fontId="32" fillId="0" borderId="42" xfId="0" applyNumberFormat="1" applyFont="1" applyBorder="1" applyAlignment="1">
      <alignment horizontal="right" vertical="center" wrapText="1"/>
    </xf>
    <xf numFmtId="10" fontId="19" fillId="0" borderId="94" xfId="0" applyNumberFormat="1" applyFont="1" applyBorder="1"/>
    <xf numFmtId="0" fontId="43" fillId="0" borderId="13" xfId="0" applyFont="1" applyBorder="1"/>
    <xf numFmtId="0" fontId="19" fillId="0" borderId="72" xfId="0" applyFont="1" applyBorder="1" applyAlignment="1">
      <alignment wrapText="1"/>
    </xf>
    <xf numFmtId="0" fontId="23" fillId="0" borderId="22" xfId="0" applyFont="1" applyBorder="1" applyAlignment="1">
      <alignment wrapText="1"/>
    </xf>
    <xf numFmtId="0" fontId="43" fillId="0" borderId="11" xfId="0" applyFont="1" applyBorder="1" applyAlignment="1">
      <alignment wrapText="1"/>
    </xf>
    <xf numFmtId="0" fontId="19" fillId="0" borderId="74" xfId="0" applyFont="1" applyFill="1" applyBorder="1" applyAlignment="1">
      <alignment wrapText="1"/>
    </xf>
    <xf numFmtId="0" fontId="23" fillId="0" borderId="36" xfId="0" applyFont="1" applyBorder="1"/>
    <xf numFmtId="0" fontId="19" fillId="0" borderId="241" xfId="0" applyFont="1" applyBorder="1" applyAlignment="1">
      <alignment horizontal="center" wrapText="1"/>
    </xf>
    <xf numFmtId="0" fontId="23" fillId="0" borderId="47" xfId="0" applyFont="1" applyBorder="1" applyAlignment="1">
      <alignment horizontal="center" wrapText="1"/>
    </xf>
    <xf numFmtId="0" fontId="23" fillId="0" borderId="35" xfId="0" applyFont="1" applyBorder="1" applyAlignment="1">
      <alignment horizontal="center" wrapText="1"/>
    </xf>
    <xf numFmtId="3" fontId="19" fillId="0" borderId="35" xfId="0" applyNumberFormat="1" applyFont="1" applyBorder="1" applyAlignment="1">
      <alignment horizontal="right" wrapText="1"/>
    </xf>
    <xf numFmtId="3" fontId="19" fillId="0" borderId="78" xfId="55" applyNumberFormat="1" applyFont="1" applyFill="1" applyBorder="1" applyAlignment="1" applyProtection="1"/>
    <xf numFmtId="3" fontId="19" fillId="0" borderId="80" xfId="55" applyNumberFormat="1" applyFont="1" applyFill="1" applyBorder="1" applyAlignment="1" applyProtection="1"/>
    <xf numFmtId="3" fontId="19" fillId="0" borderId="45" xfId="55" applyNumberFormat="1" applyFont="1" applyFill="1" applyBorder="1" applyAlignment="1" applyProtection="1"/>
    <xf numFmtId="3" fontId="23" fillId="0" borderId="47" xfId="55" applyNumberFormat="1" applyFont="1" applyFill="1" applyBorder="1" applyAlignment="1" applyProtection="1"/>
    <xf numFmtId="3" fontId="66" fillId="0" borderId="44" xfId="55" applyNumberFormat="1" applyFont="1" applyFill="1" applyBorder="1" applyAlignment="1" applyProtection="1"/>
    <xf numFmtId="0" fontId="0" fillId="0" borderId="46" xfId="0" applyFont="1" applyBorder="1"/>
    <xf numFmtId="0" fontId="0" fillId="0" borderId="207" xfId="0" applyFont="1" applyBorder="1"/>
    <xf numFmtId="0" fontId="19" fillId="0" borderId="84" xfId="0" applyFont="1" applyBorder="1"/>
    <xf numFmtId="3" fontId="23" fillId="0" borderId="174" xfId="55" applyNumberFormat="1" applyFont="1" applyFill="1" applyBorder="1" applyAlignment="1" applyProtection="1"/>
    <xf numFmtId="3" fontId="23" fillId="0" borderId="174" xfId="0" applyNumberFormat="1" applyFont="1" applyBorder="1"/>
    <xf numFmtId="0" fontId="23" fillId="0" borderId="242" xfId="0" applyFont="1" applyBorder="1"/>
    <xf numFmtId="167" fontId="19" fillId="0" borderId="10" xfId="0" applyNumberFormat="1" applyFont="1" applyBorder="1" applyAlignment="1">
      <alignment horizontal="right"/>
    </xf>
    <xf numFmtId="167" fontId="23" fillId="0" borderId="108" xfId="0" applyNumberFormat="1" applyFont="1" applyBorder="1" applyAlignment="1">
      <alignment horizontal="right"/>
    </xf>
    <xf numFmtId="0" fontId="0" fillId="0" borderId="189" xfId="0" applyBorder="1"/>
    <xf numFmtId="0" fontId="0" fillId="0" borderId="75" xfId="0" applyBorder="1"/>
    <xf numFmtId="167" fontId="19" fillId="0" borderId="103" xfId="0" applyNumberFormat="1" applyFont="1" applyBorder="1" applyAlignment="1">
      <alignment horizontal="right"/>
    </xf>
    <xf numFmtId="0" fontId="0" fillId="0" borderId="50" xfId="0" applyBorder="1"/>
    <xf numFmtId="2" fontId="0" fillId="0" borderId="42" xfId="0" applyNumberFormat="1" applyBorder="1"/>
    <xf numFmtId="2" fontId="0" fillId="0" borderId="52" xfId="0" applyNumberFormat="1" applyBorder="1"/>
    <xf numFmtId="2" fontId="23" fillId="0" borderId="243" xfId="0" applyNumberFormat="1" applyFont="1" applyBorder="1" applyAlignment="1">
      <alignment horizontal="right"/>
    </xf>
    <xf numFmtId="3" fontId="23" fillId="0" borderId="63" xfId="86" applyNumberFormat="1" applyFont="1" applyBorder="1" applyProtection="1"/>
    <xf numFmtId="3" fontId="23" fillId="0" borderId="244" xfId="86" applyNumberFormat="1" applyFont="1" applyBorder="1" applyProtection="1"/>
    <xf numFmtId="3" fontId="19" fillId="0" borderId="19" xfId="86" applyNumberFormat="1" applyFont="1" applyBorder="1" applyProtection="1"/>
    <xf numFmtId="3" fontId="19" fillId="0" borderId="103" xfId="86" applyNumberFormat="1" applyFont="1" applyBorder="1" applyProtection="1"/>
    <xf numFmtId="3" fontId="19" fillId="0" borderId="0" xfId="86" applyNumberFormat="1" applyFont="1" applyBorder="1" applyProtection="1"/>
    <xf numFmtId="3" fontId="19" fillId="0" borderId="56" xfId="86" applyNumberFormat="1" applyFont="1" applyBorder="1" applyProtection="1"/>
    <xf numFmtId="3" fontId="23" fillId="0" borderId="33" xfId="86" applyNumberFormat="1" applyFont="1" applyBorder="1" applyProtection="1"/>
    <xf numFmtId="0" fontId="19" fillId="0" borderId="16" xfId="86" applyFont="1" applyBorder="1" applyAlignment="1" applyProtection="1">
      <alignment wrapText="1"/>
    </xf>
    <xf numFmtId="0" fontId="32" fillId="0" borderId="12" xfId="86" applyFont="1" applyBorder="1" applyAlignment="1" applyProtection="1">
      <alignment wrapText="1"/>
    </xf>
    <xf numFmtId="0" fontId="19" fillId="0" borderId="12" xfId="86" applyFont="1" applyBorder="1" applyAlignment="1" applyProtection="1">
      <alignment wrapText="1"/>
    </xf>
    <xf numFmtId="0" fontId="19" fillId="0" borderId="31" xfId="86" applyFont="1" applyBorder="1" applyAlignment="1" applyProtection="1">
      <alignment wrapText="1"/>
    </xf>
    <xf numFmtId="0" fontId="19" fillId="0" borderId="18" xfId="86" applyFont="1" applyBorder="1" applyAlignment="1" applyProtection="1">
      <alignment wrapText="1"/>
    </xf>
    <xf numFmtId="0" fontId="23" fillId="0" borderId="30" xfId="86" applyFont="1" applyBorder="1" applyAlignment="1" applyProtection="1">
      <alignment wrapText="1"/>
    </xf>
    <xf numFmtId="0" fontId="23" fillId="0" borderId="63" xfId="86" applyFont="1" applyBorder="1" applyAlignment="1" applyProtection="1">
      <alignment wrapText="1"/>
    </xf>
    <xf numFmtId="0" fontId="32" fillId="0" borderId="103" xfId="86" applyFont="1" applyBorder="1" applyAlignment="1" applyProtection="1">
      <alignment wrapText="1"/>
    </xf>
    <xf numFmtId="0" fontId="23" fillId="0" borderId="46" xfId="86" applyFont="1" applyBorder="1" applyAlignment="1" applyProtection="1">
      <alignment wrapText="1"/>
    </xf>
    <xf numFmtId="0" fontId="50" fillId="0" borderId="75" xfId="0" applyFont="1" applyBorder="1" applyAlignment="1">
      <alignment horizontal="center" vertical="center"/>
    </xf>
    <xf numFmtId="0" fontId="35" fillId="0" borderId="53" xfId="0" applyFont="1" applyBorder="1" applyAlignment="1">
      <alignment horizontal="center" wrapText="1"/>
    </xf>
    <xf numFmtId="0" fontId="50" fillId="0" borderId="46" xfId="0" applyFont="1" applyBorder="1" applyAlignment="1">
      <alignment horizontal="center" wrapText="1"/>
    </xf>
    <xf numFmtId="3" fontId="19" fillId="0" borderId="13" xfId="86" applyNumberFormat="1" applyFont="1" applyBorder="1" applyProtection="1"/>
    <xf numFmtId="3" fontId="19" fillId="0" borderId="11" xfId="86" applyNumberFormat="1" applyFont="1" applyBorder="1" applyProtection="1"/>
    <xf numFmtId="3" fontId="19" fillId="0" borderId="72" xfId="86" applyNumberFormat="1" applyFont="1" applyBorder="1" applyProtection="1"/>
    <xf numFmtId="0" fontId="23" fillId="0" borderId="245" xfId="86" applyFont="1" applyBorder="1" applyAlignment="1" applyProtection="1">
      <alignment vertical="center"/>
    </xf>
    <xf numFmtId="0" fontId="23" fillId="0" borderId="86" xfId="86" applyFont="1" applyBorder="1" applyProtection="1"/>
    <xf numFmtId="0" fontId="23" fillId="0" borderId="192" xfId="86" applyFont="1" applyBorder="1" applyProtection="1"/>
    <xf numFmtId="0" fontId="19" fillId="0" borderId="35" xfId="86" applyFont="1" applyBorder="1" applyProtection="1"/>
    <xf numFmtId="3" fontId="19" fillId="0" borderId="10" xfId="86" applyNumberFormat="1" applyFont="1" applyBorder="1" applyProtection="1"/>
    <xf numFmtId="3" fontId="19" fillId="0" borderId="171" xfId="86" applyNumberFormat="1" applyFont="1" applyBorder="1" applyProtection="1"/>
    <xf numFmtId="3" fontId="19" fillId="0" borderId="195" xfId="86" applyNumberFormat="1" applyFont="1" applyBorder="1" applyProtection="1"/>
    <xf numFmtId="3" fontId="19" fillId="0" borderId="62" xfId="86" applyNumberFormat="1" applyFont="1" applyBorder="1" applyProtection="1"/>
    <xf numFmtId="3" fontId="23" fillId="0" borderId="86" xfId="86" applyNumberFormat="1" applyFont="1" applyBorder="1" applyProtection="1"/>
    <xf numFmtId="3" fontId="23" fillId="0" borderId="192" xfId="86" applyNumberFormat="1" applyFont="1" applyBorder="1" applyProtection="1"/>
    <xf numFmtId="3" fontId="19" fillId="0" borderId="35" xfId="86" applyNumberFormat="1" applyFont="1" applyBorder="1" applyProtection="1"/>
    <xf numFmtId="3" fontId="19" fillId="0" borderId="95" xfId="86" applyNumberFormat="1" applyFont="1" applyBorder="1" applyProtection="1"/>
    <xf numFmtId="3" fontId="19" fillId="0" borderId="45" xfId="86" applyNumberFormat="1" applyFont="1" applyBorder="1" applyProtection="1"/>
    <xf numFmtId="3" fontId="23" fillId="0" borderId="46" xfId="86" applyNumberFormat="1" applyFont="1" applyBorder="1" applyProtection="1"/>
    <xf numFmtId="0" fontId="19" fillId="0" borderId="44" xfId="86" applyFont="1" applyBorder="1" applyProtection="1"/>
    <xf numFmtId="0" fontId="19" fillId="0" borderId="80" xfId="86" applyFont="1" applyBorder="1" applyProtection="1"/>
    <xf numFmtId="0" fontId="19" fillId="0" borderId="45" xfId="86" applyFont="1" applyBorder="1" applyProtection="1"/>
    <xf numFmtId="0" fontId="19" fillId="0" borderId="95" xfId="86" applyFont="1" applyBorder="1" applyProtection="1"/>
    <xf numFmtId="3" fontId="19" fillId="0" borderId="240" xfId="86" applyNumberFormat="1" applyFont="1" applyBorder="1" applyProtection="1"/>
    <xf numFmtId="0" fontId="50" fillId="0" borderId="81" xfId="0" applyFont="1" applyBorder="1" applyAlignment="1">
      <alignment horizontal="center" vertical="center"/>
    </xf>
    <xf numFmtId="3" fontId="0" fillId="0" borderId="75" xfId="0" applyNumberFormat="1" applyBorder="1"/>
    <xf numFmtId="0" fontId="50" fillId="0" borderId="46" xfId="0" applyFont="1" applyBorder="1" applyAlignment="1">
      <alignment horizontal="center" vertical="center"/>
    </xf>
    <xf numFmtId="3" fontId="23" fillId="0" borderId="110" xfId="86" applyNumberFormat="1" applyFont="1" applyBorder="1" applyProtection="1"/>
    <xf numFmtId="3" fontId="23" fillId="0" borderId="85" xfId="86" applyNumberFormat="1" applyFont="1" applyBorder="1" applyProtection="1"/>
    <xf numFmtId="3" fontId="23" fillId="0" borderId="57" xfId="86" applyNumberFormat="1" applyFont="1" applyBorder="1" applyProtection="1"/>
    <xf numFmtId="3" fontId="23" fillId="0" borderId="95" xfId="86" applyNumberFormat="1" applyFont="1" applyBorder="1" applyProtection="1"/>
    <xf numFmtId="3" fontId="19" fillId="0" borderId="126" xfId="86" applyNumberFormat="1" applyFont="1" applyBorder="1" applyProtection="1"/>
    <xf numFmtId="3" fontId="19" fillId="0" borderId="110" xfId="86" applyNumberFormat="1" applyFont="1" applyBorder="1" applyProtection="1"/>
    <xf numFmtId="3" fontId="23" fillId="0" borderId="35" xfId="86" applyNumberFormat="1" applyFont="1" applyBorder="1" applyProtection="1"/>
    <xf numFmtId="3" fontId="19" fillId="0" borderId="44" xfId="86" applyNumberFormat="1" applyFont="1" applyBorder="1" applyProtection="1"/>
    <xf numFmtId="0" fontId="50" fillId="0" borderId="37" xfId="0" applyFont="1" applyBorder="1" applyAlignment="1">
      <alignment horizontal="center" vertical="center"/>
    </xf>
    <xf numFmtId="0" fontId="50" fillId="0" borderId="60" xfId="0" applyFont="1" applyBorder="1" applyAlignment="1">
      <alignment horizontal="center" vertical="center"/>
    </xf>
    <xf numFmtId="3" fontId="19" fillId="0" borderId="218" xfId="86" applyNumberFormat="1" applyFont="1" applyBorder="1" applyProtection="1"/>
    <xf numFmtId="0" fontId="23" fillId="0" borderId="68" xfId="86" applyFont="1" applyBorder="1" applyProtection="1"/>
    <xf numFmtId="0" fontId="23" fillId="0" borderId="246" xfId="86" applyFont="1" applyBorder="1" applyProtection="1"/>
    <xf numFmtId="0" fontId="23" fillId="0" borderId="56" xfId="86" applyFont="1" applyBorder="1" applyProtection="1"/>
    <xf numFmtId="0" fontId="23" fillId="0" borderId="33" xfId="86" applyFont="1" applyBorder="1" applyProtection="1"/>
    <xf numFmtId="0" fontId="19" fillId="0" borderId="0" xfId="86" applyFont="1" applyBorder="1" applyProtection="1"/>
    <xf numFmtId="0" fontId="19" fillId="0" borderId="111" xfId="86" applyFont="1" applyBorder="1" applyProtection="1"/>
    <xf numFmtId="0" fontId="50" fillId="0" borderId="53" xfId="86" applyFont="1" applyBorder="1" applyAlignment="1" applyProtection="1">
      <alignment wrapText="1"/>
    </xf>
    <xf numFmtId="0" fontId="50" fillId="0" borderId="81" xfId="86" applyFont="1" applyBorder="1" applyAlignment="1" applyProtection="1">
      <alignment wrapText="1"/>
    </xf>
    <xf numFmtId="0" fontId="29" fillId="0" borderId="33" xfId="0" applyFont="1" applyBorder="1"/>
    <xf numFmtId="0" fontId="29" fillId="0" borderId="206" xfId="0" applyFont="1" applyBorder="1"/>
    <xf numFmtId="0" fontId="29" fillId="0" borderId="0" xfId="0" applyFont="1" applyBorder="1"/>
    <xf numFmtId="0" fontId="23" fillId="0" borderId="125" xfId="0" applyFont="1" applyBorder="1" applyAlignment="1">
      <alignment wrapText="1"/>
    </xf>
    <xf numFmtId="0" fontId="42" fillId="0" borderId="53" xfId="0" applyFont="1" applyBorder="1" applyAlignment="1">
      <alignment horizontal="center" wrapText="1"/>
    </xf>
    <xf numFmtId="0" fontId="42" fillId="0" borderId="75" xfId="0" applyFont="1" applyBorder="1" applyAlignment="1">
      <alignment horizontal="center" wrapText="1"/>
    </xf>
    <xf numFmtId="0" fontId="52" fillId="0" borderId="95" xfId="0" applyFont="1" applyBorder="1" applyAlignment="1"/>
    <xf numFmtId="0" fontId="23" fillId="0" borderId="85" xfId="0" applyFont="1" applyBorder="1" applyAlignment="1">
      <alignment horizontal="center"/>
    </xf>
    <xf numFmtId="0" fontId="19" fillId="0" borderId="85" xfId="0" applyFont="1" applyBorder="1" applyAlignment="1">
      <alignment horizontal="right" wrapText="1"/>
    </xf>
    <xf numFmtId="0" fontId="30" fillId="0" borderId="85" xfId="0" applyFont="1" applyBorder="1" applyAlignment="1">
      <alignment horizontal="left"/>
    </xf>
    <xf numFmtId="0" fontId="50" fillId="0" borderId="200" xfId="0" applyFont="1" applyBorder="1" applyAlignment="1">
      <alignment horizontal="center" wrapText="1"/>
    </xf>
    <xf numFmtId="0" fontId="50" fillId="0" borderId="235" xfId="0" applyFont="1" applyBorder="1" applyAlignment="1">
      <alignment horizontal="center" wrapText="1"/>
    </xf>
    <xf numFmtId="0" fontId="23" fillId="42" borderId="247" xfId="0" applyFont="1" applyFill="1" applyBorder="1" applyAlignment="1">
      <alignment wrapText="1"/>
    </xf>
    <xf numFmtId="3" fontId="23" fillId="0" borderId="248" xfId="0" applyNumberFormat="1" applyFont="1" applyBorder="1"/>
    <xf numFmtId="3" fontId="59" fillId="0" borderId="37" xfId="0" applyNumberFormat="1" applyFont="1" applyBorder="1" applyAlignment="1">
      <alignment horizontal="center"/>
    </xf>
    <xf numFmtId="3" fontId="59" fillId="0" borderId="60" xfId="0" applyNumberFormat="1" applyFont="1" applyBorder="1" applyAlignment="1">
      <alignment horizontal="center"/>
    </xf>
    <xf numFmtId="10" fontId="19" fillId="0" borderId="57" xfId="0" applyNumberFormat="1" applyFont="1" applyBorder="1"/>
    <xf numFmtId="10" fontId="19" fillId="0" borderId="92" xfId="0" applyNumberFormat="1" applyFont="1" applyBorder="1"/>
    <xf numFmtId="10" fontId="19" fillId="0" borderId="100" xfId="0" applyNumberFormat="1" applyFont="1" applyBorder="1"/>
    <xf numFmtId="10" fontId="19" fillId="0" borderId="160" xfId="0" applyNumberFormat="1" applyFont="1" applyBorder="1"/>
    <xf numFmtId="10" fontId="19" fillId="0" borderId="45" xfId="0" applyNumberFormat="1" applyFont="1" applyBorder="1"/>
    <xf numFmtId="10" fontId="19" fillId="0" borderId="95" xfId="0" applyNumberFormat="1" applyFont="1" applyBorder="1"/>
    <xf numFmtId="10" fontId="23" fillId="0" borderId="57" xfId="0" applyNumberFormat="1" applyFont="1" applyBorder="1"/>
    <xf numFmtId="10" fontId="23" fillId="0" borderId="248" xfId="0" applyNumberFormat="1" applyFont="1" applyBorder="1"/>
    <xf numFmtId="10" fontId="0" fillId="0" borderId="249" xfId="0" applyNumberFormat="1" applyBorder="1"/>
    <xf numFmtId="3" fontId="0" fillId="0" borderId="160" xfId="0" applyNumberFormat="1" applyBorder="1"/>
    <xf numFmtId="3" fontId="0" fillId="0" borderId="207" xfId="0" applyNumberFormat="1" applyBorder="1"/>
    <xf numFmtId="3" fontId="0" fillId="0" borderId="249" xfId="0" applyNumberFormat="1" applyBorder="1"/>
    <xf numFmtId="3" fontId="0" fillId="0" borderId="51" xfId="0" applyNumberFormat="1" applyBorder="1"/>
    <xf numFmtId="3" fontId="0" fillId="0" borderId="235" xfId="0" applyNumberFormat="1" applyBorder="1"/>
    <xf numFmtId="0" fontId="35" fillId="0" borderId="214" xfId="0" applyFont="1" applyBorder="1" applyAlignment="1">
      <alignment horizontal="right"/>
    </xf>
    <xf numFmtId="3" fontId="0" fillId="0" borderId="248" xfId="0" applyNumberFormat="1" applyBorder="1"/>
    <xf numFmtId="10" fontId="0" fillId="0" borderId="214" xfId="0" applyNumberFormat="1" applyBorder="1"/>
    <xf numFmtId="3" fontId="0" fillId="0" borderId="250" xfId="0" applyNumberFormat="1" applyBorder="1"/>
    <xf numFmtId="10" fontId="0" fillId="0" borderId="250" xfId="0" applyNumberFormat="1" applyBorder="1"/>
    <xf numFmtId="10" fontId="23" fillId="0" borderId="0" xfId="0" applyNumberFormat="1" applyFont="1" applyBorder="1"/>
    <xf numFmtId="10" fontId="0" fillId="0" borderId="0" xfId="0" applyNumberFormat="1" applyBorder="1"/>
    <xf numFmtId="10" fontId="19" fillId="0" borderId="46" xfId="0" applyNumberFormat="1" applyFont="1" applyBorder="1"/>
    <xf numFmtId="10" fontId="23" fillId="42" borderId="126" xfId="0" applyNumberFormat="1" applyFont="1" applyFill="1" applyBorder="1"/>
    <xf numFmtId="10" fontId="19" fillId="0" borderId="0" xfId="0" applyNumberFormat="1" applyFont="1" applyBorder="1"/>
    <xf numFmtId="10" fontId="23" fillId="42" borderId="36" xfId="0" applyNumberFormat="1" applyFont="1" applyFill="1" applyBorder="1"/>
    <xf numFmtId="10" fontId="19" fillId="0" borderId="88" xfId="0" applyNumberFormat="1" applyFont="1" applyBorder="1"/>
    <xf numFmtId="10" fontId="19" fillId="0" borderId="13" xfId="0" applyNumberFormat="1" applyFont="1" applyBorder="1" applyAlignment="1"/>
    <xf numFmtId="10" fontId="19" fillId="0" borderId="72" xfId="0" applyNumberFormat="1" applyFont="1" applyBorder="1" applyAlignment="1"/>
    <xf numFmtId="10" fontId="23" fillId="0" borderId="117" xfId="0" applyNumberFormat="1" applyFont="1" applyBorder="1"/>
    <xf numFmtId="10" fontId="19" fillId="0" borderId="72" xfId="0" applyNumberFormat="1" applyFont="1" applyBorder="1"/>
    <xf numFmtId="10" fontId="23" fillId="0" borderId="73" xfId="0" applyNumberFormat="1" applyFont="1" applyBorder="1" applyAlignment="1"/>
    <xf numFmtId="10" fontId="19" fillId="0" borderId="13" xfId="0" applyNumberFormat="1" applyFont="1" applyBorder="1"/>
    <xf numFmtId="10" fontId="23" fillId="0" borderId="46" xfId="0" applyNumberFormat="1" applyFont="1" applyBorder="1"/>
    <xf numFmtId="10" fontId="19" fillId="0" borderId="117" xfId="0" applyNumberFormat="1" applyFont="1" applyBorder="1"/>
    <xf numFmtId="10" fontId="23" fillId="0" borderId="13" xfId="0" applyNumberFormat="1" applyFont="1" applyBorder="1"/>
    <xf numFmtId="10" fontId="19" fillId="0" borderId="240" xfId="0" applyNumberFormat="1" applyFont="1" applyBorder="1"/>
    <xf numFmtId="10" fontId="19" fillId="0" borderId="251" xfId="0" applyNumberFormat="1" applyFont="1" applyBorder="1"/>
    <xf numFmtId="10" fontId="19" fillId="0" borderId="103" xfId="0" applyNumberFormat="1" applyFont="1" applyBorder="1"/>
    <xf numFmtId="10" fontId="23" fillId="42" borderId="46" xfId="0" applyNumberFormat="1" applyFont="1" applyFill="1" applyBorder="1"/>
    <xf numFmtId="10" fontId="19" fillId="0" borderId="56" xfId="0" applyNumberFormat="1" applyFont="1" applyBorder="1"/>
    <xf numFmtId="10" fontId="19" fillId="0" borderId="223" xfId="0" applyNumberFormat="1" applyFont="1" applyBorder="1"/>
    <xf numFmtId="10" fontId="19" fillId="0" borderId="210" xfId="0" applyNumberFormat="1" applyFont="1" applyBorder="1"/>
    <xf numFmtId="10" fontId="23" fillId="0" borderId="37" xfId="0" applyNumberFormat="1" applyFont="1" applyBorder="1"/>
    <xf numFmtId="10" fontId="19" fillId="0" borderId="74" xfId="0" applyNumberFormat="1" applyFont="1" applyBorder="1"/>
    <xf numFmtId="10" fontId="19" fillId="0" borderId="73" xfId="0" applyNumberFormat="1" applyFont="1" applyBorder="1"/>
    <xf numFmtId="10" fontId="19" fillId="0" borderId="200" xfId="0" applyNumberFormat="1" applyFont="1" applyBorder="1"/>
    <xf numFmtId="10" fontId="19" fillId="0" borderId="33" xfId="0" applyNumberFormat="1" applyFont="1" applyBorder="1"/>
    <xf numFmtId="10" fontId="23" fillId="0" borderId="126" xfId="0" applyNumberFormat="1" applyFont="1" applyBorder="1"/>
    <xf numFmtId="3" fontId="23" fillId="0" borderId="53" xfId="55" applyNumberFormat="1" applyFont="1" applyFill="1" applyBorder="1" applyAlignment="1" applyProtection="1">
      <alignment horizontal="right"/>
    </xf>
    <xf numFmtId="3" fontId="23" fillId="0" borderId="75" xfId="55" applyNumberFormat="1" applyFont="1" applyFill="1" applyBorder="1" applyAlignment="1" applyProtection="1">
      <alignment horizontal="right"/>
    </xf>
    <xf numFmtId="10" fontId="19" fillId="0" borderId="84" xfId="0" applyNumberFormat="1" applyFont="1" applyBorder="1"/>
    <xf numFmtId="10" fontId="23" fillId="0" borderId="52" xfId="0" applyNumberFormat="1" applyFont="1" applyBorder="1"/>
    <xf numFmtId="3" fontId="19" fillId="0" borderId="252" xfId="0" applyNumberFormat="1" applyFont="1" applyBorder="1"/>
    <xf numFmtId="3" fontId="19" fillId="0" borderId="253" xfId="0" applyNumberFormat="1" applyFont="1" applyBorder="1"/>
    <xf numFmtId="10" fontId="19" fillId="0" borderId="38" xfId="0" applyNumberFormat="1" applyFont="1" applyBorder="1"/>
    <xf numFmtId="10" fontId="19" fillId="0" borderId="167" xfId="0" applyNumberFormat="1" applyFont="1" applyBorder="1"/>
    <xf numFmtId="167" fontId="19" fillId="0" borderId="171" xfId="0" applyNumberFormat="1" applyFont="1" applyBorder="1" applyAlignment="1">
      <alignment horizontal="right"/>
    </xf>
    <xf numFmtId="167" fontId="19" fillId="0" borderId="61" xfId="0" applyNumberFormat="1" applyFont="1" applyBorder="1" applyAlignment="1">
      <alignment horizontal="right"/>
    </xf>
    <xf numFmtId="167" fontId="23" fillId="0" borderId="243" xfId="0" applyNumberFormat="1" applyFont="1" applyBorder="1" applyAlignment="1">
      <alignment horizontal="right"/>
    </xf>
    <xf numFmtId="0" fontId="19" fillId="0" borderId="95" xfId="0" applyFont="1" applyBorder="1" applyAlignment="1">
      <alignment horizontal="left" wrapText="1"/>
    </xf>
    <xf numFmtId="3" fontId="19" fillId="0" borderId="62" xfId="0" applyNumberFormat="1" applyFont="1" applyBorder="1" applyAlignment="1">
      <alignment horizontal="right"/>
    </xf>
    <xf numFmtId="3" fontId="19" fillId="0" borderId="251" xfId="0" applyNumberFormat="1" applyFont="1" applyBorder="1" applyAlignment="1">
      <alignment horizontal="right"/>
    </xf>
    <xf numFmtId="0" fontId="19" fillId="0" borderId="126" xfId="0" applyFont="1" applyBorder="1"/>
    <xf numFmtId="0" fontId="19" fillId="0" borderId="80" xfId="0" applyFont="1" applyBorder="1"/>
    <xf numFmtId="3" fontId="19" fillId="0" borderId="54" xfId="0" applyNumberFormat="1" applyFont="1" applyFill="1" applyBorder="1"/>
    <xf numFmtId="3" fontId="19" fillId="0" borderId="94" xfId="0" applyNumberFormat="1" applyFont="1" applyFill="1" applyBorder="1"/>
    <xf numFmtId="3" fontId="29" fillId="0" borderId="33" xfId="0" applyNumberFormat="1" applyFont="1" applyBorder="1" applyAlignment="1"/>
    <xf numFmtId="10" fontId="42" fillId="0" borderId="53" xfId="0" applyNumberFormat="1" applyFont="1" applyBorder="1" applyAlignment="1"/>
    <xf numFmtId="3" fontId="19" fillId="0" borderId="58" xfId="0" applyNumberFormat="1" applyFont="1" applyBorder="1"/>
    <xf numFmtId="3" fontId="19" fillId="0" borderId="163" xfId="0" applyNumberFormat="1" applyFont="1" applyBorder="1"/>
    <xf numFmtId="3" fontId="19" fillId="0" borderId="118" xfId="0" applyNumberFormat="1" applyFont="1" applyBorder="1"/>
    <xf numFmtId="3" fontId="19" fillId="0" borderId="168" xfId="0" applyNumberFormat="1" applyFont="1" applyBorder="1"/>
    <xf numFmtId="3" fontId="19" fillId="0" borderId="53" xfId="0" applyNumberFormat="1" applyFont="1" applyFill="1" applyBorder="1" applyAlignment="1">
      <alignment horizontal="right"/>
    </xf>
    <xf numFmtId="3" fontId="19" fillId="0" borderId="33" xfId="0" applyNumberFormat="1" applyFont="1" applyFill="1" applyBorder="1" applyAlignment="1">
      <alignment horizontal="right"/>
    </xf>
    <xf numFmtId="3" fontId="19" fillId="0" borderId="189" xfId="0" applyNumberFormat="1" applyFont="1" applyBorder="1"/>
    <xf numFmtId="10" fontId="60" fillId="0" borderId="84" xfId="0" applyNumberFormat="1" applyFont="1" applyBorder="1" applyAlignment="1">
      <alignment horizontal="center"/>
    </xf>
    <xf numFmtId="10" fontId="19" fillId="0" borderId="12" xfId="0" applyNumberFormat="1" applyFont="1" applyBorder="1"/>
    <xf numFmtId="10" fontId="23" fillId="0" borderId="154" xfId="0" applyNumberFormat="1" applyFont="1" applyBorder="1"/>
    <xf numFmtId="10" fontId="19" fillId="0" borderId="16" xfId="0" applyNumberFormat="1" applyFont="1" applyBorder="1"/>
    <xf numFmtId="10" fontId="23" fillId="42" borderId="158" xfId="0" applyNumberFormat="1" applyFont="1" applyFill="1" applyBorder="1"/>
    <xf numFmtId="10" fontId="23" fillId="42" borderId="55" xfId="0" applyNumberFormat="1" applyFont="1" applyFill="1" applyBorder="1"/>
    <xf numFmtId="10" fontId="23" fillId="42" borderId="162" xfId="0" applyNumberFormat="1" applyFont="1" applyFill="1" applyBorder="1"/>
    <xf numFmtId="10" fontId="19" fillId="0" borderId="154" xfId="0" applyNumberFormat="1" applyFont="1" applyBorder="1"/>
    <xf numFmtId="10" fontId="19" fillId="0" borderId="254" xfId="0" applyNumberFormat="1" applyFont="1" applyBorder="1"/>
    <xf numFmtId="10" fontId="19" fillId="0" borderId="43" xfId="0" applyNumberFormat="1" applyFont="1" applyBorder="1"/>
    <xf numFmtId="10" fontId="23" fillId="0" borderId="254" xfId="0" applyNumberFormat="1" applyFont="1" applyBorder="1"/>
    <xf numFmtId="0" fontId="50" fillId="0" borderId="234" xfId="0" applyFont="1" applyBorder="1" applyAlignment="1">
      <alignment horizontal="center" vertical="center"/>
    </xf>
    <xf numFmtId="0" fontId="67" fillId="0" borderId="53" xfId="0" applyFont="1" applyBorder="1" applyAlignment="1">
      <alignment horizontal="center"/>
    </xf>
    <xf numFmtId="3" fontId="50" fillId="0" borderId="60" xfId="0" applyNumberFormat="1" applyFont="1" applyBorder="1" applyAlignment="1">
      <alignment horizontal="center"/>
    </xf>
    <xf numFmtId="0" fontId="68" fillId="0" borderId="33" xfId="0" applyFont="1" applyBorder="1" applyAlignment="1">
      <alignment horizontal="justify" vertical="center"/>
    </xf>
    <xf numFmtId="3" fontId="19" fillId="0" borderId="240" xfId="0" applyNumberFormat="1" applyFont="1" applyBorder="1" applyAlignment="1"/>
    <xf numFmtId="10" fontId="19" fillId="0" borderId="84" xfId="0" applyNumberFormat="1" applyFont="1" applyBorder="1" applyAlignment="1"/>
    <xf numFmtId="0" fontId="69" fillId="0" borderId="33" xfId="0" applyFont="1" applyBorder="1" applyAlignment="1">
      <alignment horizontal="justify" vertical="center"/>
    </xf>
    <xf numFmtId="3" fontId="19" fillId="0" borderId="35" xfId="0" applyNumberFormat="1" applyFont="1" applyBorder="1" applyAlignment="1"/>
    <xf numFmtId="10" fontId="19" fillId="0" borderId="42" xfId="0" applyNumberFormat="1" applyFont="1" applyBorder="1" applyAlignment="1"/>
    <xf numFmtId="0" fontId="68" fillId="0" borderId="33" xfId="0" applyFont="1" applyBorder="1"/>
    <xf numFmtId="0" fontId="37" fillId="0" borderId="33" xfId="0" applyFont="1" applyBorder="1" applyAlignment="1">
      <alignment wrapText="1"/>
    </xf>
    <xf numFmtId="0" fontId="37" fillId="0" borderId="34" xfId="0" applyFont="1" applyBorder="1" applyAlignment="1">
      <alignment wrapText="1"/>
    </xf>
    <xf numFmtId="3" fontId="19" fillId="0" borderId="94" xfId="0" applyNumberFormat="1" applyFont="1" applyBorder="1" applyAlignment="1"/>
    <xf numFmtId="10" fontId="19" fillId="0" borderId="52" xfId="0" applyNumberFormat="1" applyFont="1" applyBorder="1" applyAlignment="1"/>
    <xf numFmtId="0" fontId="47" fillId="0" borderId="81" xfId="0" applyFont="1" applyBorder="1"/>
    <xf numFmtId="10" fontId="23" fillId="0" borderId="53" xfId="0" applyNumberFormat="1" applyFont="1" applyBorder="1" applyAlignment="1"/>
    <xf numFmtId="3" fontId="19" fillId="0" borderId="57" xfId="0" applyNumberFormat="1" applyFont="1" applyBorder="1" applyAlignment="1"/>
    <xf numFmtId="3" fontId="19" fillId="0" borderId="100" xfId="0" applyNumberFormat="1" applyFont="1" applyBorder="1" applyAlignment="1"/>
    <xf numFmtId="3" fontId="23" fillId="0" borderId="46" xfId="0" applyNumberFormat="1" applyFont="1" applyBorder="1" applyAlignment="1"/>
    <xf numFmtId="0" fontId="19" fillId="0" borderId="121" xfId="0" applyFont="1" applyBorder="1" applyAlignment="1">
      <alignment horizontal="center"/>
    </xf>
    <xf numFmtId="0" fontId="19" fillId="0" borderId="72" xfId="0" applyFont="1" applyBorder="1" applyAlignment="1">
      <alignment horizontal="center"/>
    </xf>
    <xf numFmtId="3" fontId="19" fillId="0" borderId="19" xfId="0" applyNumberFormat="1" applyFont="1" applyFill="1" applyBorder="1"/>
    <xf numFmtId="3" fontId="19" fillId="0" borderId="82" xfId="0" applyNumberFormat="1" applyFont="1" applyFill="1" applyBorder="1"/>
    <xf numFmtId="3" fontId="19" fillId="0" borderId="76" xfId="0" applyNumberFormat="1" applyFont="1" applyFill="1" applyBorder="1"/>
    <xf numFmtId="3" fontId="19" fillId="0" borderId="10" xfId="0" applyNumberFormat="1" applyFont="1" applyFill="1" applyBorder="1"/>
    <xf numFmtId="3" fontId="19" fillId="0" borderId="11" xfId="0" applyNumberFormat="1" applyFont="1" applyFill="1" applyBorder="1"/>
    <xf numFmtId="3" fontId="19" fillId="0" borderId="61" xfId="0" applyNumberFormat="1" applyFont="1" applyFill="1" applyBorder="1"/>
    <xf numFmtId="3" fontId="23" fillId="0" borderId="81" xfId="0" applyNumberFormat="1" applyFont="1" applyFill="1" applyBorder="1"/>
    <xf numFmtId="3" fontId="23" fillId="0" borderId="117" xfId="0" applyNumberFormat="1" applyFont="1" applyFill="1" applyBorder="1"/>
    <xf numFmtId="0" fontId="23" fillId="0" borderId="200" xfId="0" applyFont="1" applyBorder="1"/>
    <xf numFmtId="0" fontId="19" fillId="0" borderId="221" xfId="0" applyFont="1" applyBorder="1" applyAlignment="1">
      <alignment horizontal="center"/>
    </xf>
    <xf numFmtId="0" fontId="19" fillId="0" borderId="240" xfId="0" applyFont="1" applyBorder="1"/>
    <xf numFmtId="0" fontId="19" fillId="0" borderId="118" xfId="0" applyFont="1" applyBorder="1"/>
    <xf numFmtId="0" fontId="19" fillId="0" borderId="212" xfId="0" applyFont="1" applyBorder="1"/>
    <xf numFmtId="0" fontId="19" fillId="0" borderId="200" xfId="0" applyFont="1" applyBorder="1"/>
    <xf numFmtId="3" fontId="19" fillId="0" borderId="235" xfId="0" applyNumberFormat="1" applyFont="1" applyBorder="1"/>
    <xf numFmtId="3" fontId="19" fillId="0" borderId="171" xfId="0" applyNumberFormat="1" applyFont="1" applyFill="1" applyBorder="1"/>
    <xf numFmtId="10" fontId="23" fillId="0" borderId="51" xfId="0" applyNumberFormat="1" applyFont="1" applyBorder="1"/>
    <xf numFmtId="3" fontId="19" fillId="0" borderId="84" xfId="0" applyNumberFormat="1" applyFont="1" applyBorder="1" applyAlignment="1">
      <alignment horizontal="right"/>
    </xf>
    <xf numFmtId="10" fontId="19" fillId="0" borderId="53" xfId="0" applyNumberFormat="1" applyFont="1" applyBorder="1" applyAlignment="1">
      <alignment horizontal="right"/>
    </xf>
    <xf numFmtId="10" fontId="50" fillId="0" borderId="53" xfId="0" applyNumberFormat="1" applyFont="1" applyBorder="1"/>
    <xf numFmtId="10" fontId="50" fillId="0" borderId="52" xfId="0" applyNumberFormat="1" applyFont="1" applyBorder="1"/>
    <xf numFmtId="10" fontId="50" fillId="0" borderId="54" xfId="0" applyNumberFormat="1" applyFont="1" applyBorder="1"/>
    <xf numFmtId="10" fontId="50" fillId="0" borderId="55" xfId="0" applyNumberFormat="1" applyFont="1" applyBorder="1"/>
    <xf numFmtId="10" fontId="50" fillId="0" borderId="51" xfId="0" applyNumberFormat="1" applyFont="1" applyBorder="1" applyAlignment="1">
      <alignment horizontal="right"/>
    </xf>
    <xf numFmtId="10" fontId="50" fillId="0" borderId="42" xfId="0" applyNumberFormat="1" applyFont="1" applyBorder="1" applyAlignment="1">
      <alignment horizontal="right"/>
    </xf>
    <xf numFmtId="10" fontId="50" fillId="0" borderId="53" xfId="0" applyNumberFormat="1" applyFont="1" applyBorder="1" applyAlignment="1">
      <alignment horizontal="right"/>
    </xf>
    <xf numFmtId="0" fontId="22" fillId="0" borderId="0" xfId="0" applyFont="1" applyBorder="1"/>
    <xf numFmtId="10" fontId="19" fillId="0" borderId="60" xfId="0" applyNumberFormat="1" applyFont="1" applyBorder="1"/>
    <xf numFmtId="3" fontId="19" fillId="0" borderId="249" xfId="0" applyNumberFormat="1" applyFont="1" applyBorder="1"/>
    <xf numFmtId="10" fontId="19" fillId="0" borderId="249" xfId="0" applyNumberFormat="1" applyFont="1" applyBorder="1"/>
    <xf numFmtId="10" fontId="32" fillId="0" borderId="57" xfId="0" applyNumberFormat="1" applyFont="1" applyBorder="1"/>
    <xf numFmtId="10" fontId="31" fillId="0" borderId="248" xfId="0" applyNumberFormat="1" applyFont="1" applyBorder="1"/>
    <xf numFmtId="10" fontId="31" fillId="42" borderId="126" xfId="0" applyNumberFormat="1" applyFont="1" applyFill="1" applyBorder="1"/>
    <xf numFmtId="10" fontId="50" fillId="0" borderId="214" xfId="0" applyNumberFormat="1" applyFont="1" applyBorder="1"/>
    <xf numFmtId="10" fontId="50" fillId="0" borderId="43" xfId="0" applyNumberFormat="1" applyFont="1" applyBorder="1"/>
    <xf numFmtId="10" fontId="50" fillId="0" borderId="117" xfId="0" applyNumberFormat="1" applyFont="1" applyBorder="1"/>
    <xf numFmtId="10" fontId="50" fillId="0" borderId="46" xfId="0" applyNumberFormat="1" applyFont="1" applyBorder="1"/>
    <xf numFmtId="2" fontId="19" fillId="0" borderId="84" xfId="0" applyNumberFormat="1" applyFont="1" applyBorder="1"/>
    <xf numFmtId="2" fontId="19" fillId="0" borderId="42" xfId="0" applyNumberFormat="1" applyFont="1" applyBorder="1"/>
    <xf numFmtId="2" fontId="19" fillId="0" borderId="52" xfId="0" applyNumberFormat="1" applyFont="1" applyBorder="1"/>
    <xf numFmtId="2" fontId="19" fillId="0" borderId="207" xfId="0" applyNumberFormat="1" applyFont="1" applyBorder="1"/>
    <xf numFmtId="2" fontId="19" fillId="0" borderId="49" xfId="0" applyNumberFormat="1" applyFont="1" applyBorder="1"/>
    <xf numFmtId="2" fontId="19" fillId="0" borderId="189" xfId="0" applyNumberFormat="1" applyFont="1" applyBorder="1"/>
    <xf numFmtId="3" fontId="29" fillId="0" borderId="54" xfId="0" applyNumberFormat="1" applyFont="1" applyBorder="1" applyAlignment="1">
      <alignment horizontal="right"/>
    </xf>
    <xf numFmtId="3" fontId="29" fillId="0" borderId="56" xfId="0" applyNumberFormat="1" applyFont="1" applyBorder="1" applyAlignment="1">
      <alignment horizontal="right"/>
    </xf>
    <xf numFmtId="3" fontId="29" fillId="0" borderId="55" xfId="0" applyNumberFormat="1" applyFont="1" applyBorder="1" applyAlignment="1">
      <alignment horizontal="right"/>
    </xf>
    <xf numFmtId="3" fontId="29" fillId="0" borderId="33" xfId="0" applyNumberFormat="1" applyFont="1" applyBorder="1" applyAlignment="1">
      <alignment horizontal="right"/>
    </xf>
    <xf numFmtId="3" fontId="29" fillId="0" borderId="42" xfId="0" applyNumberFormat="1" applyFont="1" applyBorder="1" applyAlignment="1">
      <alignment horizontal="right"/>
    </xf>
    <xf numFmtId="3" fontId="29" fillId="0" borderId="206" xfId="0" applyNumberFormat="1" applyFont="1" applyBorder="1" applyAlignment="1">
      <alignment horizontal="right"/>
    </xf>
    <xf numFmtId="10" fontId="23" fillId="0" borderId="85" xfId="0" applyNumberFormat="1" applyFont="1" applyBorder="1" applyAlignment="1">
      <alignment horizontal="right"/>
    </xf>
    <xf numFmtId="10" fontId="19" fillId="0" borderId="95" xfId="0" applyNumberFormat="1" applyFont="1" applyBorder="1" applyAlignment="1">
      <alignment horizontal="right"/>
    </xf>
    <xf numFmtId="10" fontId="19" fillId="0" borderId="57" xfId="0" applyNumberFormat="1" applyFont="1" applyBorder="1" applyAlignment="1">
      <alignment horizontal="right"/>
    </xf>
    <xf numFmtId="10" fontId="19" fillId="0" borderId="92" xfId="0" applyNumberFormat="1" applyFont="1" applyBorder="1" applyAlignment="1">
      <alignment horizontal="right"/>
    </xf>
    <xf numFmtId="14" fontId="19" fillId="0" borderId="45" xfId="0" applyNumberFormat="1" applyFont="1" applyBorder="1" applyAlignment="1">
      <alignment wrapText="1"/>
    </xf>
    <xf numFmtId="10" fontId="19" fillId="42" borderId="94" xfId="0" applyNumberFormat="1" applyFont="1" applyFill="1" applyBorder="1"/>
    <xf numFmtId="10" fontId="23" fillId="0" borderId="178" xfId="0" applyNumberFormat="1" applyFont="1" applyBorder="1"/>
    <xf numFmtId="0" fontId="50" fillId="0" borderId="154" xfId="0" applyFont="1" applyBorder="1" applyAlignment="1">
      <alignment horizontal="right"/>
    </xf>
    <xf numFmtId="10" fontId="23" fillId="0" borderId="160" xfId="0" applyNumberFormat="1" applyFont="1" applyBorder="1"/>
    <xf numFmtId="3" fontId="23" fillId="0" borderId="249" xfId="0" applyNumberFormat="1" applyFont="1" applyBorder="1"/>
    <xf numFmtId="10" fontId="23" fillId="0" borderId="249" xfId="0" applyNumberFormat="1" applyFont="1" applyBorder="1"/>
    <xf numFmtId="10" fontId="50" fillId="0" borderId="154" xfId="0" applyNumberFormat="1" applyFont="1" applyBorder="1"/>
    <xf numFmtId="0" fontId="50" fillId="0" borderId="214" xfId="0" applyFont="1" applyBorder="1" applyAlignment="1">
      <alignment horizontal="right"/>
    </xf>
    <xf numFmtId="3" fontId="23" fillId="0" borderId="250" xfId="0" applyNumberFormat="1" applyFont="1" applyBorder="1"/>
    <xf numFmtId="10" fontId="23" fillId="0" borderId="250" xfId="0" applyNumberFormat="1" applyFont="1" applyBorder="1"/>
    <xf numFmtId="10" fontId="19" fillId="0" borderId="235" xfId="0" applyNumberFormat="1" applyFont="1" applyBorder="1"/>
    <xf numFmtId="10" fontId="19" fillId="0" borderId="37" xfId="0" applyNumberFormat="1" applyFont="1" applyBorder="1"/>
    <xf numFmtId="3" fontId="19" fillId="0" borderId="139" xfId="0" applyNumberFormat="1" applyFont="1" applyBorder="1"/>
    <xf numFmtId="3" fontId="19" fillId="0" borderId="208" xfId="0" applyNumberFormat="1" applyFont="1" applyBorder="1"/>
    <xf numFmtId="10" fontId="19" fillId="0" borderId="85" xfId="0" applyNumberFormat="1" applyFont="1" applyBorder="1"/>
    <xf numFmtId="10" fontId="23" fillId="0" borderId="45" xfId="0" applyNumberFormat="1" applyFont="1" applyBorder="1"/>
    <xf numFmtId="3" fontId="19" fillId="0" borderId="42" xfId="0" applyNumberFormat="1" applyFont="1" applyFill="1" applyBorder="1" applyAlignment="1"/>
    <xf numFmtId="10" fontId="19" fillId="0" borderId="19" xfId="86" applyNumberFormat="1" applyFont="1" applyBorder="1" applyProtection="1"/>
    <xf numFmtId="10" fontId="19" fillId="0" borderId="10" xfId="86" applyNumberFormat="1" applyFont="1" applyBorder="1" applyProtection="1"/>
    <xf numFmtId="10" fontId="19" fillId="0" borderId="251" xfId="86" applyNumberFormat="1" applyFont="1" applyBorder="1" applyProtection="1"/>
    <xf numFmtId="10" fontId="19" fillId="0" borderId="0" xfId="86" applyNumberFormat="1" applyFont="1" applyBorder="1" applyProtection="1"/>
    <xf numFmtId="10" fontId="23" fillId="0" borderId="81" xfId="86" applyNumberFormat="1" applyFont="1" applyBorder="1" applyProtection="1"/>
    <xf numFmtId="10" fontId="23" fillId="0" borderId="63" xfId="86" applyNumberFormat="1" applyFont="1" applyBorder="1" applyProtection="1"/>
    <xf numFmtId="10" fontId="19" fillId="0" borderId="56" xfId="86" applyNumberFormat="1" applyFont="1" applyBorder="1" applyProtection="1"/>
    <xf numFmtId="10" fontId="19" fillId="0" borderId="103" xfId="86" applyNumberFormat="1" applyFont="1" applyBorder="1" applyProtection="1"/>
    <xf numFmtId="3" fontId="23" fillId="0" borderId="54" xfId="86" applyNumberFormat="1" applyFont="1" applyBorder="1" applyProtection="1"/>
    <xf numFmtId="10" fontId="19" fillId="0" borderId="171" xfId="86" applyNumberFormat="1" applyFont="1" applyBorder="1" applyProtection="1"/>
    <xf numFmtId="10" fontId="19" fillId="0" borderId="82" xfId="86" applyNumberFormat="1" applyFont="1" applyBorder="1" applyProtection="1"/>
    <xf numFmtId="10" fontId="19" fillId="0" borderId="61" xfId="86" applyNumberFormat="1" applyFont="1" applyBorder="1" applyProtection="1"/>
    <xf numFmtId="10" fontId="23" fillId="0" borderId="174" xfId="86" applyNumberFormat="1" applyFont="1" applyBorder="1" applyProtection="1"/>
    <xf numFmtId="10" fontId="23" fillId="0" borderId="215" xfId="86" applyNumberFormat="1" applyFont="1" applyBorder="1" applyProtection="1"/>
    <xf numFmtId="10" fontId="19" fillId="0" borderId="55" xfId="86" applyNumberFormat="1" applyFont="1" applyBorder="1" applyProtection="1"/>
    <xf numFmtId="10" fontId="23" fillId="0" borderId="42" xfId="86" applyNumberFormat="1" applyFont="1" applyBorder="1" applyProtection="1"/>
    <xf numFmtId="10" fontId="19" fillId="0" borderId="218" xfId="86" applyNumberFormat="1" applyFont="1" applyBorder="1" applyProtection="1"/>
    <xf numFmtId="10" fontId="23" fillId="0" borderId="53" xfId="86" applyNumberFormat="1" applyFont="1" applyBorder="1" applyProtection="1"/>
    <xf numFmtId="10" fontId="19" fillId="0" borderId="193" xfId="86" applyNumberFormat="1" applyFont="1" applyBorder="1" applyProtection="1"/>
    <xf numFmtId="3" fontId="19" fillId="0" borderId="255" xfId="86" applyNumberFormat="1" applyFont="1" applyBorder="1" applyProtection="1"/>
    <xf numFmtId="3" fontId="19" fillId="0" borderId="84" xfId="86" applyNumberFormat="1" applyFont="1" applyBorder="1" applyProtection="1"/>
    <xf numFmtId="3" fontId="19" fillId="0" borderId="42" xfId="86" applyNumberFormat="1" applyFont="1" applyBorder="1" applyProtection="1"/>
    <xf numFmtId="3" fontId="19" fillId="0" borderId="57" xfId="86" applyNumberFormat="1" applyFont="1" applyBorder="1" applyProtection="1"/>
    <xf numFmtId="10" fontId="50" fillId="0" borderId="139" xfId="0" applyNumberFormat="1" applyFont="1" applyBorder="1" applyAlignment="1">
      <alignment horizontal="center" vertical="center"/>
    </xf>
    <xf numFmtId="0" fontId="19" fillId="0" borderId="46" xfId="0" applyFont="1" applyBorder="1"/>
    <xf numFmtId="0" fontId="19" fillId="0" borderId="94" xfId="0" applyFont="1" applyBorder="1"/>
    <xf numFmtId="10" fontId="19" fillId="0" borderId="244" xfId="86" applyNumberFormat="1" applyFont="1" applyBorder="1" applyProtection="1"/>
    <xf numFmtId="10" fontId="23" fillId="0" borderId="46" xfId="0" applyNumberFormat="1" applyFont="1" applyBorder="1" applyAlignment="1">
      <alignment horizontal="right"/>
    </xf>
    <xf numFmtId="3" fontId="19" fillId="0" borderId="84" xfId="0" applyNumberFormat="1" applyFont="1" applyBorder="1" applyAlignment="1">
      <alignment horizontal="right" vertical="center"/>
    </xf>
    <xf numFmtId="3" fontId="19" fillId="0" borderId="210" xfId="0" applyNumberFormat="1" applyFont="1" applyBorder="1" applyAlignment="1">
      <alignment horizontal="right" vertical="center"/>
    </xf>
    <xf numFmtId="10" fontId="19" fillId="0" borderId="207" xfId="0" applyNumberFormat="1" applyFont="1" applyBorder="1" applyAlignment="1">
      <alignment horizontal="center" vertical="center"/>
    </xf>
    <xf numFmtId="10" fontId="19" fillId="0" borderId="84" xfId="0" applyNumberFormat="1" applyFont="1" applyBorder="1" applyAlignment="1">
      <alignment horizontal="right"/>
    </xf>
    <xf numFmtId="10" fontId="19" fillId="0" borderId="42" xfId="0" applyNumberFormat="1" applyFont="1" applyBorder="1" applyAlignment="1">
      <alignment horizontal="right"/>
    </xf>
    <xf numFmtId="10" fontId="19" fillId="0" borderId="52" xfId="0" applyNumberFormat="1" applyFont="1" applyBorder="1" applyAlignment="1">
      <alignment horizontal="right"/>
    </xf>
    <xf numFmtId="10" fontId="31" fillId="0" borderId="160" xfId="0" applyNumberFormat="1" applyFont="1" applyBorder="1"/>
    <xf numFmtId="10" fontId="50" fillId="0" borderId="248" xfId="0" applyNumberFormat="1" applyFont="1" applyBorder="1"/>
    <xf numFmtId="10" fontId="50" fillId="42" borderId="126" xfId="0" applyNumberFormat="1" applyFont="1" applyFill="1" applyBorder="1"/>
    <xf numFmtId="10" fontId="32" fillId="0" borderId="92" xfId="0" applyNumberFormat="1" applyFont="1" applyBorder="1"/>
    <xf numFmtId="10" fontId="35" fillId="0" borderId="92" xfId="0" applyNumberFormat="1" applyFont="1" applyBorder="1"/>
    <xf numFmtId="3" fontId="19" fillId="0" borderId="250" xfId="0" applyNumberFormat="1" applyFont="1" applyBorder="1"/>
    <xf numFmtId="10" fontId="19" fillId="0" borderId="250" xfId="0" applyNumberFormat="1" applyFont="1" applyBorder="1"/>
    <xf numFmtId="10" fontId="50" fillId="0" borderId="160" xfId="0" applyNumberFormat="1" applyFont="1" applyBorder="1"/>
    <xf numFmtId="10" fontId="50" fillId="0" borderId="126" xfId="0" applyNumberFormat="1" applyFont="1" applyBorder="1"/>
    <xf numFmtId="10" fontId="35" fillId="0" borderId="13" xfId="0" applyNumberFormat="1" applyFont="1" applyBorder="1"/>
    <xf numFmtId="10" fontId="35" fillId="0" borderId="256" xfId="0" applyNumberFormat="1" applyFont="1" applyBorder="1"/>
    <xf numFmtId="10" fontId="35" fillId="0" borderId="132" xfId="0" applyNumberFormat="1" applyFont="1" applyBorder="1"/>
    <xf numFmtId="10" fontId="50" fillId="0" borderId="72" xfId="0" applyNumberFormat="1" applyFont="1" applyBorder="1"/>
    <xf numFmtId="10" fontId="35" fillId="0" borderId="240" xfId="0" applyNumberFormat="1" applyFont="1" applyBorder="1"/>
    <xf numFmtId="10" fontId="35" fillId="0" borderId="251" xfId="0" applyNumberFormat="1" applyFont="1" applyBorder="1"/>
    <xf numFmtId="10" fontId="35" fillId="0" borderId="103" xfId="0" applyNumberFormat="1" applyFont="1" applyBorder="1"/>
    <xf numFmtId="10" fontId="50" fillId="42" borderId="46" xfId="0" applyNumberFormat="1" applyFont="1" applyFill="1" applyBorder="1"/>
    <xf numFmtId="10" fontId="35" fillId="0" borderId="223" xfId="0" applyNumberFormat="1" applyFont="1" applyBorder="1"/>
    <xf numFmtId="10" fontId="56" fillId="0" borderId="56" xfId="0" applyNumberFormat="1" applyFont="1" applyBorder="1"/>
    <xf numFmtId="10" fontId="50" fillId="0" borderId="81" xfId="0" applyNumberFormat="1" applyFont="1" applyBorder="1"/>
    <xf numFmtId="10" fontId="35" fillId="0" borderId="81" xfId="0" applyNumberFormat="1" applyFont="1" applyBorder="1"/>
    <xf numFmtId="10" fontId="50" fillId="0" borderId="200" xfId="0" applyNumberFormat="1" applyFont="1" applyBorder="1"/>
    <xf numFmtId="10" fontId="35" fillId="0" borderId="95" xfId="0" applyNumberFormat="1" applyFont="1" applyBorder="1"/>
    <xf numFmtId="10" fontId="32" fillId="0" borderId="46" xfId="0" applyNumberFormat="1" applyFont="1" applyBorder="1"/>
    <xf numFmtId="10" fontId="32" fillId="0" borderId="95" xfId="0" applyNumberFormat="1" applyFont="1" applyBorder="1"/>
    <xf numFmtId="0" fontId="19" fillId="0" borderId="64" xfId="0" applyFont="1" applyBorder="1"/>
    <xf numFmtId="0" fontId="19" fillId="0" borderId="61" xfId="0" applyFont="1" applyBorder="1"/>
    <xf numFmtId="0" fontId="19" fillId="0" borderId="118" xfId="0" applyFont="1" applyBorder="1" applyAlignment="1">
      <alignment horizontal="right"/>
    </xf>
    <xf numFmtId="0" fontId="23" fillId="0" borderId="118" xfId="0" applyFont="1" applyBorder="1" applyAlignment="1">
      <alignment horizontal="right"/>
    </xf>
    <xf numFmtId="0" fontId="93" fillId="0" borderId="0" xfId="0" applyFont="1" applyFill="1" applyBorder="1" applyAlignment="1">
      <alignment wrapText="1"/>
    </xf>
    <xf numFmtId="3" fontId="19" fillId="0" borderId="0" xfId="0" applyNumberFormat="1" applyFont="1" applyFill="1" applyBorder="1"/>
    <xf numFmtId="0" fontId="19" fillId="0" borderId="0" xfId="0" applyFont="1" applyFill="1"/>
    <xf numFmtId="3" fontId="19" fillId="0" borderId="84" xfId="0" applyNumberFormat="1" applyFont="1" applyFill="1" applyBorder="1"/>
    <xf numFmtId="3" fontId="19" fillId="0" borderId="42" xfId="55" applyNumberFormat="1" applyFont="1" applyFill="1" applyBorder="1" applyAlignment="1" applyProtection="1"/>
    <xf numFmtId="0" fontId="19" fillId="0" borderId="57" xfId="0" applyFont="1" applyBorder="1" applyAlignment="1">
      <alignment vertical="center" wrapText="1"/>
    </xf>
    <xf numFmtId="0" fontId="19" fillId="0" borderId="35" xfId="0" applyFont="1" applyBorder="1" applyAlignment="1">
      <alignment vertical="center" wrapText="1"/>
    </xf>
    <xf numFmtId="0" fontId="23" fillId="0" borderId="80" xfId="0" applyFont="1" applyBorder="1" applyAlignment="1">
      <alignment vertical="center"/>
    </xf>
    <xf numFmtId="3" fontId="23" fillId="0" borderId="66" xfId="55" applyNumberFormat="1" applyFont="1" applyFill="1" applyBorder="1" applyAlignment="1" applyProtection="1">
      <alignment horizontal="right" vertical="center"/>
    </xf>
    <xf numFmtId="3" fontId="19" fillId="0" borderId="95" xfId="55" applyNumberFormat="1" applyFont="1" applyFill="1" applyBorder="1" applyAlignment="1" applyProtection="1">
      <alignment horizontal="right" vertical="center"/>
    </xf>
    <xf numFmtId="3" fontId="19" fillId="0" borderId="35" xfId="55" applyNumberFormat="1" applyFont="1" applyFill="1" applyBorder="1" applyAlignment="1" applyProtection="1">
      <alignment horizontal="right" vertical="center"/>
    </xf>
    <xf numFmtId="3" fontId="19" fillId="0" borderId="44" xfId="55" applyNumberFormat="1" applyFont="1" applyFill="1" applyBorder="1" applyAlignment="1" applyProtection="1">
      <alignment horizontal="right" vertical="center"/>
    </xf>
    <xf numFmtId="3" fontId="19" fillId="0" borderId="44" xfId="55" applyNumberFormat="1" applyFont="1" applyFill="1" applyBorder="1" applyAlignment="1" applyProtection="1">
      <alignment horizontal="right"/>
    </xf>
    <xf numFmtId="3" fontId="23" fillId="0" borderId="44" xfId="55" applyNumberFormat="1" applyFont="1" applyFill="1" applyBorder="1" applyAlignment="1" applyProtection="1">
      <alignment horizontal="right" vertical="center"/>
    </xf>
    <xf numFmtId="3" fontId="23" fillId="0" borderId="78" xfId="55" applyNumberFormat="1" applyFont="1" applyFill="1" applyBorder="1" applyAlignment="1" applyProtection="1">
      <alignment horizontal="right" vertical="center"/>
    </xf>
    <xf numFmtId="3" fontId="19" fillId="0" borderId="78" xfId="55" applyNumberFormat="1" applyFont="1" applyFill="1" applyBorder="1" applyAlignment="1" applyProtection="1">
      <alignment horizontal="right" vertical="center"/>
    </xf>
    <xf numFmtId="3" fontId="19" fillId="0" borderId="126" xfId="55" applyNumberFormat="1" applyFont="1" applyFill="1" applyBorder="1" applyAlignment="1" applyProtection="1">
      <alignment horizontal="right" vertical="center"/>
    </xf>
    <xf numFmtId="3" fontId="19" fillId="0" borderId="57" xfId="55" applyNumberFormat="1" applyFont="1" applyFill="1" applyBorder="1" applyAlignment="1" applyProtection="1">
      <alignment horizontal="right" vertical="center"/>
    </xf>
    <xf numFmtId="3" fontId="23" fillId="0" borderId="57" xfId="55" applyNumberFormat="1" applyFont="1" applyFill="1" applyBorder="1" applyAlignment="1" applyProtection="1">
      <alignment horizontal="right" vertical="center"/>
    </xf>
    <xf numFmtId="3" fontId="23" fillId="0" borderId="61" xfId="55" applyNumberFormat="1" applyFont="1" applyFill="1" applyBorder="1" applyAlignment="1" applyProtection="1">
      <alignment horizontal="right" vertical="center"/>
    </xf>
    <xf numFmtId="3" fontId="19" fillId="0" borderId="42" xfId="55" applyNumberFormat="1" applyFont="1" applyFill="1" applyBorder="1" applyAlignment="1" applyProtection="1">
      <alignment horizontal="right" vertical="center"/>
    </xf>
    <xf numFmtId="3" fontId="23" fillId="0" borderId="10" xfId="55" applyNumberFormat="1" applyFont="1" applyFill="1" applyBorder="1" applyAlignment="1" applyProtection="1">
      <alignment horizontal="right" vertical="center"/>
    </xf>
    <xf numFmtId="3" fontId="23" fillId="0" borderId="33" xfId="0" applyNumberFormat="1" applyFont="1" applyBorder="1"/>
    <xf numFmtId="3" fontId="23" fillId="0" borderId="34" xfId="0" applyNumberFormat="1" applyFont="1" applyBorder="1"/>
    <xf numFmtId="3" fontId="23" fillId="0" borderId="200" xfId="0" applyNumberFormat="1" applyFont="1" applyBorder="1"/>
    <xf numFmtId="3" fontId="19" fillId="0" borderId="61" xfId="55" applyNumberFormat="1" applyFont="1" applyFill="1" applyBorder="1" applyAlignment="1" applyProtection="1">
      <alignment horizontal="right"/>
    </xf>
    <xf numFmtId="0" fontId="23" fillId="0" borderId="198" xfId="0" applyFont="1" applyBorder="1" applyAlignment="1">
      <alignment wrapText="1"/>
    </xf>
    <xf numFmtId="0" fontId="19" fillId="0" borderId="175" xfId="0" applyFont="1" applyBorder="1" applyAlignment="1">
      <alignment wrapText="1"/>
    </xf>
    <xf numFmtId="3" fontId="19" fillId="0" borderId="19" xfId="55" applyNumberFormat="1" applyFont="1" applyFill="1" applyBorder="1" applyAlignment="1" applyProtection="1">
      <alignment horizontal="right"/>
    </xf>
    <xf numFmtId="0" fontId="23" fillId="0" borderId="54" xfId="0" applyFont="1" applyFill="1" applyBorder="1" applyAlignment="1">
      <alignment wrapText="1"/>
    </xf>
    <xf numFmtId="3" fontId="19" fillId="0" borderId="251" xfId="55" applyNumberFormat="1" applyFont="1" applyFill="1" applyBorder="1" applyAlignment="1" applyProtection="1">
      <alignment horizontal="right"/>
    </xf>
    <xf numFmtId="0" fontId="35" fillId="0" borderId="138" xfId="0" applyFont="1" applyBorder="1" applyAlignment="1">
      <alignment horizontal="right"/>
    </xf>
    <xf numFmtId="3" fontId="23" fillId="0" borderId="257" xfId="0" applyNumberFormat="1" applyFont="1" applyBorder="1"/>
    <xf numFmtId="2" fontId="19" fillId="0" borderId="56" xfId="0" applyNumberFormat="1" applyFont="1" applyBorder="1" applyAlignment="1">
      <alignment wrapText="1"/>
    </xf>
    <xf numFmtId="3" fontId="19" fillId="0" borderId="195" xfId="0" applyNumberFormat="1" applyFont="1" applyBorder="1" applyAlignment="1"/>
    <xf numFmtId="10" fontId="91" fillId="0" borderId="54" xfId="0" applyNumberFormat="1" applyFont="1" applyBorder="1"/>
    <xf numFmtId="0" fontId="35" fillId="0" borderId="43" xfId="0" applyFont="1" applyBorder="1" applyAlignment="1">
      <alignment wrapText="1"/>
    </xf>
    <xf numFmtId="0" fontId="35" fillId="0" borderId="92" xfId="0" applyFont="1" applyBorder="1" applyAlignment="1">
      <alignment shrinkToFit="1"/>
    </xf>
    <xf numFmtId="0" fontId="35" fillId="0" borderId="92" xfId="0" applyFont="1" applyBorder="1" applyAlignment="1">
      <alignment wrapText="1" shrinkToFit="1"/>
    </xf>
    <xf numFmtId="3" fontId="19" fillId="0" borderId="52" xfId="0" applyNumberFormat="1" applyFont="1" applyBorder="1" applyAlignment="1">
      <alignment wrapText="1"/>
    </xf>
    <xf numFmtId="10" fontId="50" fillId="0" borderId="52" xfId="0" applyNumberFormat="1" applyFont="1" applyBorder="1" applyAlignment="1">
      <alignment horizontal="right"/>
    </xf>
    <xf numFmtId="10" fontId="32" fillId="0" borderId="49" xfId="0" applyNumberFormat="1" applyFont="1" applyBorder="1"/>
    <xf numFmtId="10" fontId="31" fillId="0" borderId="75" xfId="0" applyNumberFormat="1" applyFont="1" applyBorder="1"/>
    <xf numFmtId="10" fontId="19" fillId="0" borderId="200" xfId="86" applyNumberFormat="1" applyFont="1" applyBorder="1" applyProtection="1"/>
    <xf numFmtId="0" fontId="35" fillId="0" borderId="42" xfId="0" applyFont="1" applyBorder="1" applyAlignment="1">
      <alignment wrapText="1"/>
    </xf>
    <xf numFmtId="3" fontId="19" fillId="0" borderId="209" xfId="86" applyNumberFormat="1" applyFont="1" applyBorder="1" applyProtection="1"/>
    <xf numFmtId="3" fontId="19" fillId="0" borderId="80" xfId="86" applyNumberFormat="1" applyFont="1" applyBorder="1" applyProtection="1"/>
    <xf numFmtId="10" fontId="23" fillId="0" borderId="240" xfId="86" applyNumberFormat="1" applyFont="1" applyBorder="1" applyProtection="1"/>
    <xf numFmtId="10" fontId="23" fillId="0" borderId="35" xfId="86" applyNumberFormat="1" applyFont="1" applyBorder="1" applyProtection="1"/>
    <xf numFmtId="10" fontId="19" fillId="0" borderId="35" xfId="86" applyNumberFormat="1" applyFont="1" applyBorder="1" applyProtection="1"/>
    <xf numFmtId="10" fontId="23" fillId="0" borderId="44" xfId="86" applyNumberFormat="1" applyFont="1" applyBorder="1" applyProtection="1"/>
    <xf numFmtId="10" fontId="19" fillId="0" borderId="95" xfId="86" applyNumberFormat="1" applyFont="1" applyBorder="1" applyProtection="1"/>
    <xf numFmtId="0" fontId="23" fillId="0" borderId="82" xfId="86" applyFont="1" applyBorder="1" applyProtection="1"/>
    <xf numFmtId="0" fontId="32" fillId="0" borderId="54" xfId="0" applyFont="1" applyBorder="1"/>
    <xf numFmtId="0" fontId="21" fillId="0" borderId="0" xfId="0" applyFont="1" applyBorder="1" applyAlignment="1"/>
    <xf numFmtId="3" fontId="19" fillId="0" borderId="64" xfId="0" applyNumberFormat="1" applyFont="1" applyBorder="1" applyAlignment="1">
      <alignment vertical="center"/>
    </xf>
    <xf numFmtId="0" fontId="19" fillId="0" borderId="64" xfId="0" applyFont="1" applyBorder="1" applyAlignment="1">
      <alignment vertical="center"/>
    </xf>
    <xf numFmtId="0" fontId="19" fillId="0" borderId="38" xfId="0" applyFont="1" applyBorder="1"/>
    <xf numFmtId="0" fontId="19" fillId="0" borderId="55" xfId="0" applyFont="1" applyBorder="1" applyAlignment="1">
      <alignment horizontal="center" wrapText="1"/>
    </xf>
    <xf numFmtId="0" fontId="23" fillId="0" borderId="45" xfId="0" applyFont="1" applyBorder="1" applyAlignment="1">
      <alignment horizontal="center" vertical="center"/>
    </xf>
    <xf numFmtId="0" fontId="0" fillId="0" borderId="258" xfId="0" applyBorder="1" applyAlignment="1">
      <alignment horizontal="center"/>
    </xf>
    <xf numFmtId="0" fontId="19" fillId="0" borderId="258" xfId="0" applyFont="1" applyBorder="1" applyAlignment="1">
      <alignment horizontal="center"/>
    </xf>
    <xf numFmtId="0" fontId="19" fillId="0" borderId="259" xfId="0" applyFont="1" applyBorder="1" applyAlignment="1">
      <alignment horizontal="center"/>
    </xf>
    <xf numFmtId="14" fontId="21" fillId="0" borderId="257" xfId="0" applyNumberFormat="1" applyFont="1" applyBorder="1" applyAlignment="1">
      <alignment horizontal="center"/>
    </xf>
    <xf numFmtId="0" fontId="42" fillId="0" borderId="65" xfId="0" applyFont="1" applyBorder="1"/>
    <xf numFmtId="0" fontId="23" fillId="0" borderId="257" xfId="0" applyFont="1" applyBorder="1"/>
    <xf numFmtId="10" fontId="91" fillId="42" borderId="36" xfId="0" applyNumberFormat="1" applyFont="1" applyFill="1" applyBorder="1"/>
    <xf numFmtId="10" fontId="56" fillId="42" borderId="36" xfId="0" applyNumberFormat="1" applyFont="1" applyFill="1" applyBorder="1"/>
    <xf numFmtId="10" fontId="56" fillId="0" borderId="13" xfId="0" applyNumberFormat="1" applyFont="1" applyBorder="1" applyAlignment="1"/>
    <xf numFmtId="10" fontId="91" fillId="0" borderId="117" xfId="0" applyNumberFormat="1" applyFont="1" applyBorder="1" applyAlignment="1"/>
    <xf numFmtId="10" fontId="56" fillId="0" borderId="237" xfId="0" applyNumberFormat="1" applyFont="1" applyBorder="1" applyAlignment="1"/>
    <xf numFmtId="10" fontId="56" fillId="0" borderId="13" xfId="0" applyNumberFormat="1" applyFont="1" applyBorder="1"/>
    <xf numFmtId="10" fontId="91" fillId="0" borderId="81" xfId="0" applyNumberFormat="1" applyFont="1" applyBorder="1"/>
    <xf numFmtId="0" fontId="95" fillId="0" borderId="142" xfId="0" applyFont="1" applyBorder="1"/>
    <xf numFmtId="0" fontId="94" fillId="0" borderId="95" xfId="0" applyFont="1" applyBorder="1"/>
    <xf numFmtId="3" fontId="94" fillId="0" borderId="84" xfId="0" applyNumberFormat="1" applyFont="1" applyBorder="1"/>
    <xf numFmtId="0" fontId="93" fillId="0" borderId="57" xfId="0" applyFont="1" applyBorder="1"/>
    <xf numFmtId="3" fontId="93" fillId="0" borderId="42" xfId="0" applyNumberFormat="1" applyFont="1" applyBorder="1"/>
    <xf numFmtId="0" fontId="93" fillId="0" borderId="45" xfId="0" applyFont="1" applyFill="1" applyBorder="1"/>
    <xf numFmtId="3" fontId="93" fillId="0" borderId="55" xfId="0" applyNumberFormat="1" applyFont="1" applyFill="1" applyBorder="1"/>
    <xf numFmtId="0" fontId="23" fillId="0" borderId="35" xfId="0" applyFont="1" applyBorder="1" applyAlignment="1">
      <alignment wrapText="1"/>
    </xf>
    <xf numFmtId="3" fontId="94" fillId="0" borderId="54" xfId="0" applyNumberFormat="1" applyFont="1" applyFill="1" applyBorder="1"/>
    <xf numFmtId="0" fontId="34" fillId="0" borderId="44" xfId="0" applyFont="1" applyBorder="1"/>
    <xf numFmtId="0" fontId="93" fillId="0" borderId="232" xfId="0" applyFont="1" applyBorder="1"/>
    <xf numFmtId="0" fontId="94" fillId="0" borderId="57" xfId="0" applyFont="1" applyBorder="1" applyAlignment="1">
      <alignment wrapText="1"/>
    </xf>
    <xf numFmtId="3" fontId="94" fillId="0" borderId="42" xfId="0" applyNumberFormat="1" applyFont="1" applyBorder="1"/>
    <xf numFmtId="0" fontId="94" fillId="0" borderId="57" xfId="0" applyFont="1" applyBorder="1"/>
    <xf numFmtId="3" fontId="93" fillId="0" borderId="42" xfId="0" applyNumberFormat="1" applyFont="1" applyFill="1" applyBorder="1"/>
    <xf numFmtId="3" fontId="35" fillId="0" borderId="42" xfId="0" applyNumberFormat="1" applyFont="1" applyBorder="1" applyAlignment="1">
      <alignment horizontal="center"/>
    </xf>
    <xf numFmtId="3" fontId="19" fillId="0" borderId="49" xfId="0" applyNumberFormat="1" applyFont="1" applyBorder="1" applyAlignment="1">
      <alignment horizontal="center" vertical="center"/>
    </xf>
    <xf numFmtId="3" fontId="96" fillId="0" borderId="61" xfId="55" applyNumberFormat="1" applyFont="1" applyFill="1" applyBorder="1" applyAlignment="1" applyProtection="1">
      <alignment horizontal="right"/>
    </xf>
    <xf numFmtId="0" fontId="30" fillId="0" borderId="12" xfId="0" applyFont="1" applyBorder="1"/>
    <xf numFmtId="167" fontId="30" fillId="0" borderId="77" xfId="0" applyNumberFormat="1" applyFont="1" applyBorder="1" applyAlignment="1">
      <alignment horizontal="right"/>
    </xf>
    <xf numFmtId="0" fontId="35" fillId="0" borderId="78" xfId="86" applyFont="1" applyBorder="1" applyProtection="1"/>
    <xf numFmtId="0" fontId="23" fillId="0" borderId="0" xfId="0" applyFont="1" applyFill="1"/>
    <xf numFmtId="0" fontId="19" fillId="0" borderId="0" xfId="0" applyFont="1" applyAlignment="1">
      <alignment horizontal="left"/>
    </xf>
    <xf numFmtId="0" fontId="58" fillId="0" borderId="0" xfId="0" applyFont="1" applyBorder="1" applyAlignment="1">
      <alignment horizontal="center"/>
    </xf>
    <xf numFmtId="0" fontId="56" fillId="0" borderId="60" xfId="0" applyFont="1" applyBorder="1" applyAlignment="1">
      <alignment wrapText="1"/>
    </xf>
    <xf numFmtId="0" fontId="57" fillId="0" borderId="55" xfId="0" applyFont="1" applyBorder="1" applyAlignment="1">
      <alignment wrapText="1"/>
    </xf>
    <xf numFmtId="0" fontId="23" fillId="0" borderId="37" xfId="0" applyFont="1" applyBorder="1" applyAlignment="1">
      <alignment horizontal="center"/>
    </xf>
    <xf numFmtId="0" fontId="23" fillId="0" borderId="138" xfId="0" applyFont="1" applyBorder="1" applyAlignment="1">
      <alignment horizontal="center"/>
    </xf>
    <xf numFmtId="0" fontId="0" fillId="0" borderId="138" xfId="0" applyBorder="1" applyAlignment="1">
      <alignment horizontal="center"/>
    </xf>
    <xf numFmtId="0" fontId="23" fillId="0" borderId="46" xfId="0" applyFont="1" applyBorder="1" applyAlignment="1">
      <alignment horizontal="center"/>
    </xf>
    <xf numFmtId="0" fontId="23" fillId="0" borderId="81" xfId="0" applyFont="1" applyBorder="1" applyAlignment="1">
      <alignment horizontal="center"/>
    </xf>
    <xf numFmtId="0" fontId="0" fillId="0" borderId="75" xfId="0" applyBorder="1" applyAlignment="1">
      <alignment horizontal="center"/>
    </xf>
    <xf numFmtId="0" fontId="31" fillId="0" borderId="46" xfId="0" applyFont="1" applyBorder="1" applyAlignment="1">
      <alignment horizontal="center" wrapText="1"/>
    </xf>
    <xf numFmtId="0" fontId="0" fillId="0" borderId="81" xfId="0" applyBorder="1" applyAlignment="1">
      <alignment horizontal="center" wrapText="1"/>
    </xf>
    <xf numFmtId="0" fontId="0" fillId="0" borderId="75" xfId="0" applyBorder="1" applyAlignment="1">
      <alignment horizontal="center" wrapText="1"/>
    </xf>
    <xf numFmtId="0" fontId="35" fillId="0" borderId="60" xfId="0" applyFont="1" applyBorder="1" applyAlignment="1">
      <alignment wrapText="1"/>
    </xf>
    <xf numFmtId="0" fontId="0" fillId="0" borderId="43" xfId="0" applyBorder="1" applyAlignment="1">
      <alignment wrapText="1"/>
    </xf>
    <xf numFmtId="0" fontId="21" fillId="0" borderId="37" xfId="0" applyFont="1" applyBorder="1" applyAlignment="1">
      <alignment wrapText="1"/>
    </xf>
    <xf numFmtId="0" fontId="0" fillId="0" borderId="260" xfId="0" applyBorder="1" applyAlignment="1">
      <alignment wrapText="1"/>
    </xf>
    <xf numFmtId="0" fontId="21" fillId="0" borderId="0" xfId="0" applyFont="1" applyBorder="1" applyAlignment="1">
      <alignment horizontal="center"/>
    </xf>
    <xf numFmtId="0" fontId="0" fillId="0" borderId="0" xfId="0" applyAlignment="1"/>
    <xf numFmtId="0" fontId="0" fillId="0" borderId="0" xfId="0" applyAlignment="1">
      <alignment horizontal="center"/>
    </xf>
    <xf numFmtId="0" fontId="21" fillId="0" borderId="84" xfId="0" applyFont="1" applyBorder="1" applyAlignment="1">
      <alignment wrapText="1"/>
    </xf>
    <xf numFmtId="0" fontId="0" fillId="0" borderId="94" xfId="0" applyBorder="1" applyAlignment="1">
      <alignment wrapText="1"/>
    </xf>
    <xf numFmtId="0" fontId="35" fillId="0" borderId="85" xfId="0" applyFont="1" applyBorder="1" applyAlignment="1">
      <alignment wrapText="1"/>
    </xf>
    <xf numFmtId="0" fontId="0" fillId="0" borderId="100" xfId="0" applyBorder="1" applyAlignment="1">
      <alignment wrapText="1"/>
    </xf>
    <xf numFmtId="0" fontId="23" fillId="0" borderId="124" xfId="0" applyFont="1" applyBorder="1" applyAlignment="1">
      <alignment horizontal="center"/>
    </xf>
    <xf numFmtId="0" fontId="28" fillId="0" borderId="48" xfId="0" applyFont="1" applyBorder="1" applyAlignment="1">
      <alignment horizontal="center"/>
    </xf>
    <xf numFmtId="0" fontId="28" fillId="0" borderId="178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19" fillId="0" borderId="0" xfId="0" applyFont="1" applyBorder="1" applyAlignment="1">
      <alignment horizontal="right"/>
    </xf>
    <xf numFmtId="0" fontId="23" fillId="0" borderId="53" xfId="0" applyFont="1" applyBorder="1" applyAlignment="1">
      <alignment horizontal="center" wrapText="1"/>
    </xf>
    <xf numFmtId="0" fontId="23" fillId="0" borderId="0" xfId="0" applyFont="1" applyBorder="1" applyAlignment="1">
      <alignment horizontal="center"/>
    </xf>
    <xf numFmtId="0" fontId="21" fillId="0" borderId="0" xfId="0" applyFont="1" applyAlignment="1">
      <alignment horizontal="center"/>
    </xf>
    <xf numFmtId="0" fontId="19" fillId="0" borderId="37" xfId="0" applyFont="1" applyBorder="1" applyAlignment="1">
      <alignment wrapText="1"/>
    </xf>
    <xf numFmtId="0" fontId="19" fillId="0" borderId="45" xfId="0" applyFont="1" applyBorder="1" applyAlignment="1">
      <alignment wrapText="1"/>
    </xf>
    <xf numFmtId="0" fontId="23" fillId="0" borderId="241" xfId="0" applyFont="1" applyBorder="1" applyAlignment="1">
      <alignment horizontal="center" vertical="center" wrapText="1"/>
    </xf>
    <xf numFmtId="0" fontId="23" fillId="0" borderId="261" xfId="0" applyFont="1" applyBorder="1" applyAlignment="1">
      <alignment horizontal="center" vertical="center" wrapText="1"/>
    </xf>
    <xf numFmtId="0" fontId="23" fillId="0" borderId="46" xfId="0" applyFont="1" applyBorder="1" applyAlignment="1">
      <alignment horizontal="center" vertical="center"/>
    </xf>
    <xf numFmtId="0" fontId="23" fillId="0" borderId="81" xfId="0" applyFont="1" applyBorder="1" applyAlignment="1">
      <alignment horizontal="center" vertical="center"/>
    </xf>
    <xf numFmtId="0" fontId="0" fillId="0" borderId="75" xfId="0" applyBorder="1" applyAlignment="1"/>
    <xf numFmtId="0" fontId="21" fillId="0" borderId="37" xfId="0" applyFont="1" applyBorder="1" applyAlignment="1"/>
    <xf numFmtId="0" fontId="0" fillId="0" borderId="45" xfId="0" applyBorder="1" applyAlignment="1"/>
    <xf numFmtId="0" fontId="23" fillId="0" borderId="37" xfId="0" applyFont="1" applyBorder="1" applyAlignment="1">
      <alignment horizontal="center" vertical="center"/>
    </xf>
    <xf numFmtId="0" fontId="23" fillId="0" borderId="138" xfId="0" applyFont="1" applyBorder="1" applyAlignment="1">
      <alignment horizontal="center" vertical="center"/>
    </xf>
    <xf numFmtId="0" fontId="0" fillId="0" borderId="139" xfId="0" applyBorder="1" applyAlignment="1"/>
    <xf numFmtId="0" fontId="19" fillId="0" borderId="60" xfId="0" applyFont="1" applyBorder="1" applyAlignment="1">
      <alignment wrapText="1"/>
    </xf>
    <xf numFmtId="0" fontId="19" fillId="0" borderId="55" xfId="0" applyFont="1" applyBorder="1" applyAlignment="1">
      <alignment wrapText="1"/>
    </xf>
    <xf numFmtId="0" fontId="0" fillId="0" borderId="126" xfId="0" applyBorder="1" applyAlignment="1"/>
    <xf numFmtId="0" fontId="19" fillId="0" borderId="0" xfId="0" applyFont="1" applyFill="1" applyBorder="1" applyAlignment="1">
      <alignment horizontal="right"/>
    </xf>
    <xf numFmtId="0" fontId="19" fillId="0" borderId="0" xfId="0" applyFont="1" applyBorder="1" applyAlignment="1"/>
    <xf numFmtId="0" fontId="41" fillId="0" borderId="0" xfId="0" applyFont="1" applyBorder="1" applyAlignment="1">
      <alignment horizontal="center"/>
    </xf>
    <xf numFmtId="0" fontId="35" fillId="0" borderId="34" xfId="0" applyFont="1" applyBorder="1" applyAlignment="1">
      <alignment horizontal="center"/>
    </xf>
    <xf numFmtId="0" fontId="0" fillId="0" borderId="34" xfId="0" applyBorder="1" applyAlignment="1">
      <alignment horizontal="center"/>
    </xf>
    <xf numFmtId="0" fontId="23" fillId="0" borderId="0" xfId="86" applyFont="1" applyBorder="1" applyAlignment="1" applyProtection="1">
      <alignment horizontal="center"/>
    </xf>
    <xf numFmtId="0" fontId="41" fillId="0" borderId="0" xfId="86" applyFont="1" applyBorder="1" applyAlignment="1" applyProtection="1">
      <alignment horizontal="center"/>
    </xf>
    <xf numFmtId="0" fontId="19" fillId="0" borderId="125" xfId="0" applyFont="1" applyBorder="1" applyAlignment="1">
      <alignment wrapText="1"/>
    </xf>
    <xf numFmtId="0" fontId="0" fillId="0" borderId="119" xfId="0" applyBorder="1" applyAlignment="1">
      <alignment wrapText="1"/>
    </xf>
    <xf numFmtId="0" fontId="23" fillId="0" borderId="121" xfId="86" applyFont="1" applyBorder="1" applyAlignment="1" applyProtection="1">
      <alignment horizontal="center"/>
    </xf>
    <xf numFmtId="0" fontId="23" fillId="0" borderId="138" xfId="86" applyFont="1" applyBorder="1" applyAlignment="1" applyProtection="1">
      <alignment horizontal="center"/>
    </xf>
    <xf numFmtId="0" fontId="23" fillId="0" borderId="37" xfId="86" applyFont="1" applyBorder="1" applyAlignment="1" applyProtection="1">
      <alignment horizontal="center"/>
    </xf>
    <xf numFmtId="0" fontId="0" fillId="0" borderId="138" xfId="0" applyBorder="1" applyAlignment="1"/>
    <xf numFmtId="0" fontId="30" fillId="0" borderId="0" xfId="0" applyFont="1" applyAlignment="1"/>
    <xf numFmtId="0" fontId="42" fillId="0" borderId="0" xfId="0" applyFont="1" applyAlignment="1">
      <alignment horizontal="center"/>
    </xf>
    <xf numFmtId="0" fontId="62" fillId="0" borderId="0" xfId="0" applyFont="1" applyAlignment="1">
      <alignment horizontal="center"/>
    </xf>
    <xf numFmtId="0" fontId="62" fillId="0" borderId="0" xfId="0" applyFont="1" applyAlignment="1"/>
    <xf numFmtId="0" fontId="30" fillId="0" borderId="0" xfId="0" applyFont="1" applyAlignment="1">
      <alignment wrapText="1"/>
    </xf>
    <xf numFmtId="0" fontId="22" fillId="0" borderId="0" xfId="0" applyFont="1" applyAlignment="1">
      <alignment wrapText="1"/>
    </xf>
    <xf numFmtId="0" fontId="23" fillId="0" borderId="72" xfId="0" applyFont="1" applyBorder="1" applyAlignment="1">
      <alignment horizontal="center"/>
    </xf>
    <xf numFmtId="0" fontId="23" fillId="0" borderId="18" xfId="0" applyFont="1" applyBorder="1" applyAlignment="1">
      <alignment horizontal="center"/>
    </xf>
    <xf numFmtId="0" fontId="23" fillId="0" borderId="67" xfId="0" applyFont="1" applyBorder="1" applyAlignment="1">
      <alignment horizontal="center"/>
    </xf>
    <xf numFmtId="0" fontId="33" fillId="0" borderId="0" xfId="0" applyFont="1" applyAlignment="1"/>
    <xf numFmtId="0" fontId="23" fillId="0" borderId="0" xfId="0" applyFont="1" applyBorder="1" applyAlignment="1">
      <alignment horizontal="right"/>
    </xf>
    <xf numFmtId="0" fontId="0" fillId="0" borderId="0" xfId="0" applyFont="1" applyAlignment="1"/>
    <xf numFmtId="0" fontId="23" fillId="0" borderId="0" xfId="0" applyFont="1" applyAlignment="1">
      <alignment horizontal="center"/>
    </xf>
    <xf numFmtId="0" fontId="32" fillId="0" borderId="60" xfId="0" applyFont="1" applyBorder="1" applyAlignment="1">
      <alignment horizontal="center" wrapText="1"/>
    </xf>
    <xf numFmtId="0" fontId="32" fillId="0" borderId="43" xfId="0" applyFont="1" applyBorder="1" applyAlignment="1">
      <alignment horizontal="center" wrapText="1"/>
    </xf>
    <xf numFmtId="0" fontId="22" fillId="0" borderId="0" xfId="0" applyFont="1" applyAlignment="1">
      <alignment horizontal="center"/>
    </xf>
    <xf numFmtId="0" fontId="0" fillId="0" borderId="55" xfId="0" applyBorder="1" applyAlignment="1">
      <alignment wrapText="1"/>
    </xf>
    <xf numFmtId="0" fontId="19" fillId="0" borderId="81" xfId="0" applyFont="1" applyBorder="1" applyAlignment="1">
      <alignment horizontal="center"/>
    </xf>
    <xf numFmtId="0" fontId="19" fillId="0" borderId="75" xfId="0" applyFont="1" applyBorder="1" applyAlignment="1">
      <alignment horizontal="center"/>
    </xf>
    <xf numFmtId="0" fontId="19" fillId="0" borderId="46" xfId="0" applyFont="1" applyBorder="1" applyAlignment="1">
      <alignment horizontal="center"/>
    </xf>
    <xf numFmtId="0" fontId="19" fillId="0" borderId="46" xfId="0" applyFont="1" applyFill="1" applyBorder="1" applyAlignment="1">
      <alignment horizontal="center"/>
    </xf>
    <xf numFmtId="0" fontId="43" fillId="0" borderId="0" xfId="0" applyFont="1" applyBorder="1" applyAlignment="1">
      <alignment horizontal="center"/>
    </xf>
    <xf numFmtId="0" fontId="50" fillId="0" borderId="262" xfId="0" applyFont="1" applyBorder="1" applyAlignment="1">
      <alignment horizontal="center" vertical="center" wrapText="1"/>
    </xf>
    <xf numFmtId="0" fontId="50" fillId="0" borderId="68" xfId="0" applyFont="1" applyBorder="1" applyAlignment="1">
      <alignment horizontal="center" vertical="center" wrapText="1"/>
    </xf>
    <xf numFmtId="0" fontId="50" fillId="0" borderId="123" xfId="0" applyFont="1" applyBorder="1" applyAlignment="1">
      <alignment horizontal="center" vertical="center"/>
    </xf>
    <xf numFmtId="0" fontId="50" fillId="0" borderId="138" xfId="0" applyFont="1" applyBorder="1" applyAlignment="1">
      <alignment horizontal="center" vertical="center"/>
    </xf>
    <xf numFmtId="0" fontId="50" fillId="0" borderId="128" xfId="0" applyFont="1" applyBorder="1" applyAlignment="1">
      <alignment horizontal="center" vertical="center" wrapText="1"/>
    </xf>
    <xf numFmtId="0" fontId="50" fillId="0" borderId="170" xfId="0" applyFont="1" applyBorder="1" applyAlignment="1">
      <alignment horizontal="center" vertical="center" wrapText="1"/>
    </xf>
    <xf numFmtId="0" fontId="46" fillId="0" borderId="0" xfId="0" applyFont="1" applyBorder="1" applyAlignment="1">
      <alignment horizontal="center"/>
    </xf>
    <xf numFmtId="0" fontId="47" fillId="0" borderId="0" xfId="0" applyFont="1" applyBorder="1" applyAlignment="1"/>
    <xf numFmtId="0" fontId="45" fillId="0" borderId="0" xfId="0" applyFont="1" applyBorder="1" applyAlignment="1">
      <alignment horizontal="center"/>
    </xf>
    <xf numFmtId="0" fontId="37" fillId="0" borderId="0" xfId="0" applyFont="1" applyBorder="1" applyAlignment="1">
      <alignment horizontal="justify"/>
    </xf>
    <xf numFmtId="0" fontId="46" fillId="0" borderId="58" xfId="0" applyFont="1" applyBorder="1" applyAlignment="1">
      <alignment horizontal="center" vertical="center"/>
    </xf>
    <xf numFmtId="0" fontId="46" fillId="0" borderId="118" xfId="0" applyFont="1" applyBorder="1" applyAlignment="1">
      <alignment horizontal="center" vertical="center"/>
    </xf>
    <xf numFmtId="0" fontId="47" fillId="0" borderId="167" xfId="0" applyFont="1" applyBorder="1" applyAlignment="1">
      <alignment horizontal="center" vertical="center" wrapText="1"/>
    </xf>
    <xf numFmtId="0" fontId="47" fillId="0" borderId="38" xfId="0" applyFont="1" applyBorder="1" applyAlignment="1">
      <alignment horizontal="center" vertical="center" wrapText="1"/>
    </xf>
    <xf numFmtId="0" fontId="19" fillId="0" borderId="60" xfId="0" applyFont="1" applyBorder="1" applyAlignment="1">
      <alignment horizontal="center" wrapText="1"/>
    </xf>
    <xf numFmtId="0" fontId="0" fillId="0" borderId="55" xfId="0" applyBorder="1" applyAlignment="1">
      <alignment horizontal="center" wrapText="1"/>
    </xf>
    <xf numFmtId="0" fontId="0" fillId="0" borderId="43" xfId="0" applyBorder="1" applyAlignment="1">
      <alignment horizontal="center" wrapText="1"/>
    </xf>
    <xf numFmtId="0" fontId="19" fillId="0" borderId="137" xfId="0" applyFont="1" applyBorder="1" applyAlignment="1">
      <alignment horizontal="center" vertical="center"/>
    </xf>
    <xf numFmtId="0" fontId="19" fillId="0" borderId="93" xfId="0" applyFont="1" applyBorder="1" applyAlignment="1">
      <alignment horizontal="center" vertical="center"/>
    </xf>
    <xf numFmtId="0" fontId="19" fillId="0" borderId="123" xfId="0" applyFont="1" applyBorder="1" applyAlignment="1">
      <alignment horizontal="center" vertical="center"/>
    </xf>
    <xf numFmtId="0" fontId="23" fillId="0" borderId="234" xfId="0" applyFont="1" applyBorder="1" applyAlignment="1">
      <alignment horizontal="center" vertical="center"/>
    </xf>
    <xf numFmtId="0" fontId="0" fillId="0" borderId="242" xfId="0" applyBorder="1" applyAlignment="1">
      <alignment horizontal="center"/>
    </xf>
    <xf numFmtId="0" fontId="19" fillId="0" borderId="123" xfId="0" applyFont="1" applyBorder="1" applyAlignment="1">
      <alignment vertical="center"/>
    </xf>
    <xf numFmtId="0" fontId="19" fillId="0" borderId="21" xfId="0" applyFont="1" applyBorder="1" applyAlignment="1">
      <alignment vertical="center"/>
    </xf>
    <xf numFmtId="0" fontId="42" fillId="0" borderId="263" xfId="0" applyFont="1" applyBorder="1" applyAlignment="1">
      <alignment horizontal="center" vertical="center"/>
    </xf>
    <xf numFmtId="0" fontId="42" fillId="0" borderId="264" xfId="0" applyFont="1" applyBorder="1" applyAlignment="1">
      <alignment horizontal="center" vertical="center"/>
    </xf>
    <xf numFmtId="0" fontId="42" fillId="0" borderId="265" xfId="0" applyFont="1" applyBorder="1" applyAlignment="1">
      <alignment horizontal="center" vertical="center"/>
    </xf>
    <xf numFmtId="0" fontId="48" fillId="0" borderId="0" xfId="0" applyFont="1" applyBorder="1" applyAlignment="1">
      <alignment horizontal="center"/>
    </xf>
    <xf numFmtId="0" fontId="49" fillId="0" borderId="0" xfId="0" applyFont="1" applyBorder="1" applyAlignment="1">
      <alignment horizontal="center"/>
    </xf>
    <xf numFmtId="0" fontId="27" fillId="0" borderId="0" xfId="0" applyFont="1" applyBorder="1" applyAlignment="1">
      <alignment horizontal="center"/>
    </xf>
    <xf numFmtId="0" fontId="23" fillId="0" borderId="266" xfId="0" applyFont="1" applyBorder="1" applyAlignment="1">
      <alignment horizontal="center" vertical="center" wrapText="1"/>
    </xf>
    <xf numFmtId="0" fontId="23" fillId="0" borderId="267" xfId="0" applyFont="1" applyBorder="1" applyAlignment="1">
      <alignment horizontal="center" vertical="center" wrapText="1"/>
    </xf>
    <xf numFmtId="0" fontId="42" fillId="0" borderId="144" xfId="0" applyFont="1" applyBorder="1" applyAlignment="1">
      <alignment horizontal="center" vertical="center"/>
    </xf>
    <xf numFmtId="0" fontId="42" fillId="0" borderId="268" xfId="0" applyFont="1" applyBorder="1" applyAlignment="1">
      <alignment horizontal="center" vertical="center"/>
    </xf>
    <xf numFmtId="0" fontId="23" fillId="0" borderId="269" xfId="0" applyFont="1" applyBorder="1" applyAlignment="1">
      <alignment horizontal="center" vertical="center" wrapText="1"/>
    </xf>
    <xf numFmtId="0" fontId="23" fillId="0" borderId="270" xfId="0" applyFont="1" applyBorder="1" applyAlignment="1">
      <alignment horizontal="center" vertical="center" wrapText="1"/>
    </xf>
    <xf numFmtId="0" fontId="23" fillId="0" borderId="60" xfId="0" applyFont="1" applyBorder="1" applyAlignment="1">
      <alignment horizontal="center"/>
    </xf>
    <xf numFmtId="0" fontId="0" fillId="0" borderId="43" xfId="0" applyBorder="1" applyAlignment="1"/>
    <xf numFmtId="0" fontId="23" fillId="0" borderId="139" xfId="0" applyFont="1" applyBorder="1" applyAlignment="1">
      <alignment horizontal="center"/>
    </xf>
    <xf numFmtId="0" fontId="0" fillId="0" borderId="235" xfId="0" applyBorder="1" applyAlignment="1"/>
    <xf numFmtId="0" fontId="50" fillId="0" borderId="60" xfId="0" applyFont="1" applyBorder="1" applyAlignment="1">
      <alignment horizontal="center" wrapText="1"/>
    </xf>
    <xf numFmtId="0" fontId="21" fillId="0" borderId="106" xfId="0" applyFont="1" applyBorder="1" applyAlignment="1">
      <alignment vertical="center"/>
    </xf>
    <xf numFmtId="0" fontId="21" fillId="0" borderId="169" xfId="0" applyFont="1" applyBorder="1" applyAlignment="1">
      <alignment vertical="center"/>
    </xf>
    <xf numFmtId="0" fontId="21" fillId="0" borderId="36" xfId="0" applyFont="1" applyBorder="1" applyAlignment="1">
      <alignment vertical="center"/>
    </xf>
    <xf numFmtId="0" fontId="21" fillId="0" borderId="163" xfId="0" applyFont="1" applyBorder="1" applyAlignment="1"/>
    <xf numFmtId="0" fontId="0" fillId="0" borderId="163" xfId="0" applyBorder="1" applyAlignment="1"/>
    <xf numFmtId="0" fontId="0" fillId="0" borderId="167" xfId="0" applyBorder="1" applyAlignment="1"/>
    <xf numFmtId="0" fontId="35" fillId="0" borderId="0" xfId="0" applyFont="1" applyBorder="1" applyAlignment="1">
      <alignment horizontal="center"/>
    </xf>
    <xf numFmtId="0" fontId="35" fillId="0" borderId="58" xfId="0" applyFont="1" applyBorder="1" applyAlignment="1">
      <alignment wrapText="1"/>
    </xf>
    <xf numFmtId="0" fontId="0" fillId="0" borderId="271" xfId="0" applyBorder="1" applyAlignment="1">
      <alignment wrapText="1"/>
    </xf>
    <xf numFmtId="0" fontId="21" fillId="0" borderId="272" xfId="0" applyFont="1" applyBorder="1" applyAlignment="1">
      <alignment wrapText="1"/>
    </xf>
    <xf numFmtId="0" fontId="0" fillId="0" borderId="273" xfId="0" applyBorder="1" applyAlignment="1">
      <alignment wrapText="1"/>
    </xf>
    <xf numFmtId="0" fontId="19" fillId="0" borderId="124" xfId="0" applyFont="1" applyBorder="1" applyAlignment="1">
      <alignment horizontal="center" wrapText="1"/>
    </xf>
    <xf numFmtId="0" fontId="19" fillId="0" borderId="48" xfId="0" applyFont="1" applyBorder="1" applyAlignment="1">
      <alignment horizontal="center" wrapText="1"/>
    </xf>
    <xf numFmtId="0" fontId="19" fillId="0" borderId="153" xfId="0" applyFont="1" applyBorder="1" applyAlignment="1">
      <alignment horizontal="center" wrapText="1"/>
    </xf>
    <xf numFmtId="0" fontId="19" fillId="0" borderId="178" xfId="0" applyFont="1" applyBorder="1" applyAlignment="1">
      <alignment horizontal="center" wrapText="1"/>
    </xf>
    <xf numFmtId="0" fontId="19" fillId="0" borderId="274" xfId="0" applyFont="1" applyBorder="1" applyAlignment="1">
      <alignment horizontal="center" wrapText="1"/>
    </xf>
    <xf numFmtId="0" fontId="42" fillId="0" borderId="0" xfId="0" applyFont="1" applyBorder="1" applyAlignment="1">
      <alignment horizontal="center"/>
    </xf>
    <xf numFmtId="0" fontId="32" fillId="0" borderId="0" xfId="0" applyFont="1" applyBorder="1" applyAlignment="1">
      <alignment horizontal="center"/>
    </xf>
    <xf numFmtId="0" fontId="64" fillId="0" borderId="0" xfId="0" applyFont="1" applyBorder="1" applyAlignment="1">
      <alignment horizontal="center"/>
    </xf>
    <xf numFmtId="0" fontId="19" fillId="0" borderId="0" xfId="0" applyFont="1" applyBorder="1" applyAlignment="1">
      <alignment horizontal="center"/>
    </xf>
    <xf numFmtId="0" fontId="35" fillId="0" borderId="166" xfId="0" applyFont="1" applyBorder="1" applyAlignment="1">
      <alignment wrapText="1"/>
    </xf>
    <xf numFmtId="0" fontId="35" fillId="0" borderId="275" xfId="0" applyFont="1" applyBorder="1" applyAlignment="1">
      <alignment wrapText="1"/>
    </xf>
    <xf numFmtId="0" fontId="21" fillId="0" borderId="165" xfId="0" applyFont="1" applyBorder="1" applyAlignment="1">
      <alignment wrapText="1"/>
    </xf>
    <xf numFmtId="0" fontId="21" fillId="0" borderId="276" xfId="0" applyFont="1" applyBorder="1" applyAlignment="1">
      <alignment wrapText="1"/>
    </xf>
    <xf numFmtId="0" fontId="19" fillId="0" borderId="46" xfId="0" applyFont="1" applyBorder="1" applyAlignment="1">
      <alignment horizontal="center" wrapText="1"/>
    </xf>
    <xf numFmtId="0" fontId="19" fillId="0" borderId="81" xfId="0" applyFont="1" applyBorder="1" applyAlignment="1">
      <alignment horizontal="center" wrapText="1"/>
    </xf>
    <xf numFmtId="0" fontId="19" fillId="0" borderId="75" xfId="0" applyFont="1" applyBorder="1" applyAlignment="1">
      <alignment horizontal="center" wrapText="1"/>
    </xf>
    <xf numFmtId="0" fontId="23" fillId="0" borderId="45" xfId="0" applyFont="1" applyBorder="1" applyAlignment="1">
      <alignment horizontal="center"/>
    </xf>
    <xf numFmtId="0" fontId="23" fillId="0" borderId="106" xfId="86" applyFont="1" applyBorder="1" applyAlignment="1" applyProtection="1">
      <alignment horizontal="center"/>
    </xf>
    <xf numFmtId="0" fontId="23" fillId="0" borderId="277" xfId="86" applyFont="1" applyBorder="1" applyAlignment="1" applyProtection="1">
      <alignment horizontal="center"/>
    </xf>
    <xf numFmtId="0" fontId="0" fillId="0" borderId="277" xfId="0" applyBorder="1" applyAlignment="1">
      <alignment horizontal="center"/>
    </xf>
    <xf numFmtId="0" fontId="23" fillId="0" borderId="46" xfId="86" applyFont="1" applyBorder="1" applyAlignment="1" applyProtection="1">
      <alignment horizontal="center"/>
    </xf>
    <xf numFmtId="0" fontId="23" fillId="0" borderId="81" xfId="86" applyFont="1" applyBorder="1" applyAlignment="1" applyProtection="1">
      <alignment horizontal="center"/>
    </xf>
    <xf numFmtId="0" fontId="0" fillId="0" borderId="81" xfId="0" applyBorder="1" applyAlignment="1"/>
    <xf numFmtId="0" fontId="19" fillId="0" borderId="0" xfId="0" applyFont="1" applyAlignment="1">
      <alignment horizontal="center"/>
    </xf>
    <xf numFmtId="0" fontId="21" fillId="0" borderId="0" xfId="0" applyFont="1" applyAlignment="1">
      <alignment horizontal="center" wrapText="1"/>
    </xf>
    <xf numFmtId="0" fontId="0" fillId="0" borderId="0" xfId="0" applyAlignment="1">
      <alignment horizontal="left"/>
    </xf>
  </cellXfs>
  <cellStyles count="97">
    <cellStyle name="20% - 1. jelölőszín" xfId="1" builtinId="30" customBuiltin="1"/>
    <cellStyle name="20% - 2. jelölőszín" xfId="2" builtinId="34" customBuiltin="1"/>
    <cellStyle name="20% - 3. jelölőszín" xfId="3" builtinId="38" customBuiltin="1"/>
    <cellStyle name="20% - 4. jelölőszín" xfId="4" builtinId="42" customBuiltin="1"/>
    <cellStyle name="20% - 5. jelölőszín" xfId="5" builtinId="46" customBuiltin="1"/>
    <cellStyle name="20% - 6. jelölőszín" xfId="6" builtinId="50" customBuiltin="1"/>
    <cellStyle name="20% - Accent1" xfId="7"/>
    <cellStyle name="20% - Accent2" xfId="8"/>
    <cellStyle name="20% - Accent3" xfId="9"/>
    <cellStyle name="20% - Accent4" xfId="10"/>
    <cellStyle name="20% - Accent5" xfId="11"/>
    <cellStyle name="20% - Accent6" xfId="12"/>
    <cellStyle name="40% - 1. jelölőszín" xfId="13" builtinId="31" customBuiltin="1"/>
    <cellStyle name="40% - 2. jelölőszín" xfId="14" builtinId="35" customBuiltin="1"/>
    <cellStyle name="40% - 3. jelölőszín" xfId="15" builtinId="39" customBuiltin="1"/>
    <cellStyle name="40% - 4. jelölőszín" xfId="16" builtinId="43" customBuiltin="1"/>
    <cellStyle name="40% - 5. jelölőszín" xfId="17" builtinId="47" customBuiltin="1"/>
    <cellStyle name="40% - 6. jelölőszín" xfId="18" builtinId="51" customBuiltin="1"/>
    <cellStyle name="40% - Accent1" xfId="19"/>
    <cellStyle name="40% - Accent2" xfId="20"/>
    <cellStyle name="40% - Accent3" xfId="21"/>
    <cellStyle name="40% - Accent4" xfId="22"/>
    <cellStyle name="40% - Accent5" xfId="23"/>
    <cellStyle name="40% - Accent6" xfId="24"/>
    <cellStyle name="60% - 1. jelölőszín" xfId="25" builtinId="32" customBuiltin="1"/>
    <cellStyle name="60% - 2. jelölőszín" xfId="26" builtinId="36" customBuiltin="1"/>
    <cellStyle name="60% - 3. jelölőszín" xfId="27" builtinId="40" customBuiltin="1"/>
    <cellStyle name="60% - 4. jelölőszín" xfId="28" builtinId="44" customBuiltin="1"/>
    <cellStyle name="60% - 5. jelölőszín" xfId="29" builtinId="48" customBuiltin="1"/>
    <cellStyle name="60% - 6. jelölőszín" xfId="30" builtinId="52" customBuiltin="1"/>
    <cellStyle name="60% - Accent1" xfId="31"/>
    <cellStyle name="60% - Accent2" xfId="32"/>
    <cellStyle name="60% - Accent3" xfId="33"/>
    <cellStyle name="60% - Accent4" xfId="34"/>
    <cellStyle name="60% - Accent5" xfId="35"/>
    <cellStyle name="60% - Accent6" xfId="36"/>
    <cellStyle name="Accent1" xfId="37"/>
    <cellStyle name="Accent2" xfId="38"/>
    <cellStyle name="Accent3" xfId="39"/>
    <cellStyle name="Accent4" xfId="40"/>
    <cellStyle name="Accent5" xfId="41"/>
    <cellStyle name="Accent6" xfId="42"/>
    <cellStyle name="Bad" xfId="43"/>
    <cellStyle name="Bevitel" xfId="44" builtinId="20" customBuiltin="1"/>
    <cellStyle name="Calculation" xfId="45"/>
    <cellStyle name="Check Cell" xfId="46"/>
    <cellStyle name="Cím" xfId="47" builtinId="15" customBuiltin="1"/>
    <cellStyle name="Címsor 1" xfId="48" builtinId="16" customBuiltin="1"/>
    <cellStyle name="Címsor 2" xfId="49" builtinId="17" customBuiltin="1"/>
    <cellStyle name="Címsor 3" xfId="50" builtinId="18" customBuiltin="1"/>
    <cellStyle name="Címsor 4" xfId="51" builtinId="19" customBuiltin="1"/>
    <cellStyle name="Ellenőrzőcella" xfId="52" builtinId="23" customBuiltin="1"/>
    <cellStyle name="Excel Built-in Normal" xfId="53"/>
    <cellStyle name="Explanatory Text" xfId="54"/>
    <cellStyle name="Ezres" xfId="55" builtinId="3"/>
    <cellStyle name="Ezres 2" xfId="56"/>
    <cellStyle name="Ezres 3" xfId="57"/>
    <cellStyle name="Figyelmeztetés" xfId="58" builtinId="11" customBuiltin="1"/>
    <cellStyle name="Good" xfId="59"/>
    <cellStyle name="Heading 1" xfId="60"/>
    <cellStyle name="Heading 2" xfId="61"/>
    <cellStyle name="Heading 3" xfId="62"/>
    <cellStyle name="Heading 4" xfId="63"/>
    <cellStyle name="Hiperhivatkozás" xfId="64"/>
    <cellStyle name="Hivatkozott cella" xfId="65" builtinId="24" customBuiltin="1"/>
    <cellStyle name="Input" xfId="66"/>
    <cellStyle name="Jegyzet" xfId="67" builtinId="10" customBuiltin="1"/>
    <cellStyle name="Jó" xfId="68" builtinId="26" customBuiltin="1"/>
    <cellStyle name="Kimenet" xfId="69" builtinId="21" customBuiltin="1"/>
    <cellStyle name="Linked Cell" xfId="70"/>
    <cellStyle name="Magyarázó szöveg" xfId="71" builtinId="53" customBuiltin="1"/>
    <cellStyle name="Már látott hiperhivatkozás" xfId="72"/>
    <cellStyle name="Neutral" xfId="73"/>
    <cellStyle name="Normál" xfId="0" builtinId="0"/>
    <cellStyle name="Normál 2" xfId="74"/>
    <cellStyle name="Normál 2 2" xfId="75"/>
    <cellStyle name="Normál 2 3" xfId="76"/>
    <cellStyle name="Normál 3" xfId="77"/>
    <cellStyle name="Normál 3 2" xfId="78"/>
    <cellStyle name="Normál 3 3" xfId="79"/>
    <cellStyle name="Normál 4" xfId="80"/>
    <cellStyle name="Normál 4 2" xfId="81"/>
    <cellStyle name="Normál 5" xfId="82"/>
    <cellStyle name="Normál 6" xfId="83"/>
    <cellStyle name="Normál 7" xfId="84"/>
    <cellStyle name="Normál 8" xfId="85"/>
    <cellStyle name="Normál_eimÓd7" xfId="86"/>
    <cellStyle name="Normal_tanusitv" xfId="87"/>
    <cellStyle name="Note" xfId="88"/>
    <cellStyle name="Output" xfId="89"/>
    <cellStyle name="Összesen" xfId="90" builtinId="25" customBuiltin="1"/>
    <cellStyle name="Rossz" xfId="91" builtinId="27" customBuiltin="1"/>
    <cellStyle name="Semleges" xfId="92" builtinId="28" customBuiltin="1"/>
    <cellStyle name="Számítás" xfId="93" builtinId="22" customBuiltin="1"/>
    <cellStyle name="Title" xfId="94"/>
    <cellStyle name="Total" xfId="95"/>
    <cellStyle name="Warning Text" xfId="9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2"/>
  <sheetViews>
    <sheetView tabSelected="1" zoomScaleNormal="100" workbookViewId="0">
      <selection sqref="A1:J1"/>
    </sheetView>
  </sheetViews>
  <sheetFormatPr defaultRowHeight="12.75" x14ac:dyDescent="0.2"/>
  <cols>
    <col min="1" max="1" width="3.85546875" customWidth="1"/>
    <col min="2" max="2" width="31.28515625" customWidth="1"/>
    <col min="3" max="3" width="11.42578125" customWidth="1"/>
    <col min="4" max="4" width="12.5703125" customWidth="1"/>
    <col min="5" max="5" width="11.140625" customWidth="1"/>
    <col min="6" max="6" width="6.5703125" customWidth="1"/>
    <col min="7" max="7" width="28.42578125" customWidth="1"/>
    <col min="8" max="8" width="10.140625" customWidth="1"/>
    <col min="9" max="9" width="10.28515625" customWidth="1"/>
    <col min="10" max="10" width="13.140625" customWidth="1"/>
    <col min="11" max="11" width="6.85546875" customWidth="1"/>
  </cols>
  <sheetData>
    <row r="1" spans="1:13" x14ac:dyDescent="0.2">
      <c r="A1" s="1618" t="s">
        <v>866</v>
      </c>
      <c r="B1" s="1618"/>
      <c r="C1" s="1618"/>
      <c r="D1" s="1618"/>
      <c r="E1" s="1618"/>
      <c r="F1" s="1618"/>
      <c r="G1" s="1618"/>
      <c r="H1" s="1618"/>
      <c r="I1" s="1618"/>
      <c r="J1" s="1618"/>
      <c r="K1" s="289"/>
    </row>
    <row r="2" spans="1:13" s="2" customFormat="1" ht="14.25" customHeight="1" x14ac:dyDescent="0.25">
      <c r="B2" s="1619" t="s">
        <v>0</v>
      </c>
      <c r="C2" s="1619"/>
      <c r="D2" s="1619"/>
      <c r="E2" s="1619"/>
      <c r="F2" s="1619"/>
      <c r="G2" s="1619"/>
      <c r="H2" s="1619"/>
      <c r="I2" s="1619"/>
      <c r="J2" s="1619"/>
      <c r="K2" s="893"/>
    </row>
    <row r="3" spans="1:13" s="2" customFormat="1" ht="13.5" customHeight="1" x14ac:dyDescent="0.25">
      <c r="B3" s="1619" t="s">
        <v>718</v>
      </c>
      <c r="C3" s="1619"/>
      <c r="D3" s="1619"/>
      <c r="E3" s="1619"/>
      <c r="F3" s="1619"/>
      <c r="G3" s="1619"/>
      <c r="H3" s="1619"/>
      <c r="I3" s="1619"/>
      <c r="J3" s="1619"/>
      <c r="K3" s="893"/>
    </row>
    <row r="4" spans="1:13" s="2" customFormat="1" ht="12" customHeight="1" thickBot="1" x14ac:dyDescent="0.3">
      <c r="B4" s="425"/>
      <c r="C4" s="425"/>
      <c r="D4" s="425"/>
      <c r="E4" s="425"/>
      <c r="F4" s="425"/>
      <c r="G4" s="425"/>
      <c r="H4" s="425"/>
      <c r="I4" s="425"/>
      <c r="J4" s="425" t="s">
        <v>172</v>
      </c>
      <c r="K4" s="425"/>
    </row>
    <row r="5" spans="1:13" ht="13.5" thickBot="1" x14ac:dyDescent="0.25">
      <c r="A5" s="1620" t="s">
        <v>217</v>
      </c>
      <c r="B5" s="1622" t="s">
        <v>1</v>
      </c>
      <c r="C5" s="1623"/>
      <c r="D5" s="1623"/>
      <c r="E5" s="1623"/>
      <c r="F5" s="1624"/>
      <c r="G5" s="1625" t="s">
        <v>2</v>
      </c>
      <c r="H5" s="1626"/>
      <c r="I5" s="1626"/>
      <c r="J5" s="1626"/>
      <c r="K5" s="1627"/>
    </row>
    <row r="6" spans="1:13" s="3" customFormat="1" ht="24" customHeight="1" thickBot="1" x14ac:dyDescent="0.25">
      <c r="A6" s="1621"/>
      <c r="B6" s="424" t="s">
        <v>3</v>
      </c>
      <c r="C6" s="280" t="s">
        <v>173</v>
      </c>
      <c r="D6" s="280" t="s">
        <v>174</v>
      </c>
      <c r="E6" s="423" t="s">
        <v>175</v>
      </c>
      <c r="F6" s="280" t="s">
        <v>653</v>
      </c>
      <c r="G6" s="348" t="s">
        <v>3</v>
      </c>
      <c r="H6" s="280" t="s">
        <v>173</v>
      </c>
      <c r="I6" s="280" t="s">
        <v>174</v>
      </c>
      <c r="J6" s="423" t="s">
        <v>175</v>
      </c>
      <c r="K6" s="280" t="s">
        <v>653</v>
      </c>
    </row>
    <row r="7" spans="1:13" s="281" customFormat="1" ht="12" thickBot="1" x14ac:dyDescent="0.25">
      <c r="A7" s="432" t="s">
        <v>218</v>
      </c>
      <c r="B7" s="434" t="s">
        <v>219</v>
      </c>
      <c r="C7" s="434" t="s">
        <v>220</v>
      </c>
      <c r="D7" s="435" t="s">
        <v>221</v>
      </c>
      <c r="E7" s="436" t="s">
        <v>241</v>
      </c>
      <c r="F7" s="436" t="s">
        <v>266</v>
      </c>
      <c r="G7" s="435" t="s">
        <v>267</v>
      </c>
      <c r="H7" s="436" t="s">
        <v>277</v>
      </c>
      <c r="I7" s="436" t="s">
        <v>278</v>
      </c>
      <c r="J7" s="436" t="s">
        <v>279</v>
      </c>
      <c r="K7" s="435" t="s">
        <v>282</v>
      </c>
    </row>
    <row r="8" spans="1:13" s="3" customFormat="1" ht="15.75" customHeight="1" x14ac:dyDescent="0.2">
      <c r="A8" s="279" t="s">
        <v>289</v>
      </c>
      <c r="B8" s="421" t="s">
        <v>696</v>
      </c>
      <c r="C8" s="225">
        <f>C9+C10+C11+C12+C13</f>
        <v>128321</v>
      </c>
      <c r="D8" s="225">
        <f>D9+D10+D11+D12+D13</f>
        <v>137171</v>
      </c>
      <c r="E8" s="225">
        <f>E9+E10+E11+E12+E13</f>
        <v>71286</v>
      </c>
      <c r="F8" s="1410">
        <f>E8/D8</f>
        <v>0.51968710587514855</v>
      </c>
      <c r="G8" s="894" t="s">
        <v>287</v>
      </c>
      <c r="H8" s="523">
        <f>H9+H10+H11+H12+H13</f>
        <v>128321</v>
      </c>
      <c r="I8" s="730">
        <f>I9+I10+I11+I12+I13</f>
        <v>135427</v>
      </c>
      <c r="J8" s="730">
        <f>J9+J10+J11+J12+J13</f>
        <v>75073</v>
      </c>
      <c r="K8" s="1412">
        <f>J8/I8</f>
        <v>0.55434293013948477</v>
      </c>
    </row>
    <row r="9" spans="1:13" s="3" customFormat="1" ht="13.7" customHeight="1" x14ac:dyDescent="0.2">
      <c r="A9" s="279" t="s">
        <v>290</v>
      </c>
      <c r="B9" s="422" t="s">
        <v>358</v>
      </c>
      <c r="C9" s="129">
        <v>21921</v>
      </c>
      <c r="D9" s="129">
        <v>23001</v>
      </c>
      <c r="E9" s="129">
        <v>15276</v>
      </c>
      <c r="F9" s="1558">
        <f t="shared" ref="F9:F30" si="0">E9/D9</f>
        <v>0.66414503717229689</v>
      </c>
      <c r="G9" s="437" t="s">
        <v>498</v>
      </c>
      <c r="H9" s="525">
        <f>SUM('2_sz_ melléklet'!C10)</f>
        <v>45629</v>
      </c>
      <c r="I9" s="525">
        <f>SUM('2_sz_ melléklet'!D10)</f>
        <v>45947</v>
      </c>
      <c r="J9" s="525">
        <f>SUM('2_sz_ melléklet'!E10)</f>
        <v>24716</v>
      </c>
      <c r="K9" s="1413">
        <f t="shared" ref="K9:K30" si="1">J9/I9</f>
        <v>0.53792412997584171</v>
      </c>
    </row>
    <row r="10" spans="1:13" s="3" customFormat="1" ht="23.25" customHeight="1" x14ac:dyDescent="0.2">
      <c r="A10" s="279" t="s">
        <v>291</v>
      </c>
      <c r="B10" s="422" t="s">
        <v>359</v>
      </c>
      <c r="C10" s="129">
        <v>15238</v>
      </c>
      <c r="D10" s="129">
        <v>16408</v>
      </c>
      <c r="E10" s="129">
        <v>9928</v>
      </c>
      <c r="F10" s="1558">
        <f t="shared" si="0"/>
        <v>0.60507069722086781</v>
      </c>
      <c r="G10" s="895" t="s">
        <v>499</v>
      </c>
      <c r="H10" s="525">
        <f>SUM('2_sz_ melléklet'!C11)</f>
        <v>10726</v>
      </c>
      <c r="I10" s="525">
        <f>SUM('2_sz_ melléklet'!D11)</f>
        <v>10749</v>
      </c>
      <c r="J10" s="525">
        <f>SUM('2_sz_ melléklet'!E11)</f>
        <v>5261</v>
      </c>
      <c r="K10" s="1413">
        <f t="shared" si="1"/>
        <v>0.48944087822122989</v>
      </c>
    </row>
    <row r="11" spans="1:13" s="3" customFormat="1" ht="23.25" customHeight="1" x14ac:dyDescent="0.2">
      <c r="A11" s="279" t="s">
        <v>292</v>
      </c>
      <c r="B11" s="422" t="s">
        <v>421</v>
      </c>
      <c r="C11" s="129">
        <v>82790</v>
      </c>
      <c r="D11" s="129">
        <v>89390</v>
      </c>
      <c r="E11" s="129">
        <v>40137</v>
      </c>
      <c r="F11" s="1410">
        <f t="shared" si="0"/>
        <v>0.4490099563709587</v>
      </c>
      <c r="G11" s="895" t="s">
        <v>500</v>
      </c>
      <c r="H11" s="525">
        <f>SUM('2_sz_ melléklet'!C12)</f>
        <v>54749</v>
      </c>
      <c r="I11" s="525">
        <f>SUM('2_sz_ melléklet'!D12)</f>
        <v>55244</v>
      </c>
      <c r="J11" s="525">
        <f>SUM('2_sz_ melléklet'!E12)</f>
        <v>30170</v>
      </c>
      <c r="K11" s="1413">
        <f t="shared" si="1"/>
        <v>0.54612265585402942</v>
      </c>
      <c r="M11" s="1415"/>
    </row>
    <row r="12" spans="1:13" s="3" customFormat="1" ht="16.5" customHeight="1" x14ac:dyDescent="0.2">
      <c r="A12" s="279" t="s">
        <v>293</v>
      </c>
      <c r="B12" s="640" t="s">
        <v>210</v>
      </c>
      <c r="C12" s="129">
        <v>0</v>
      </c>
      <c r="D12" s="129">
        <v>0</v>
      </c>
      <c r="E12" s="123">
        <v>0</v>
      </c>
      <c r="F12" s="1410">
        <v>0</v>
      </c>
      <c r="G12" s="895" t="s">
        <v>695</v>
      </c>
      <c r="H12" s="525">
        <f>SUM('2_sz_ melléklet'!C15)</f>
        <v>13092</v>
      </c>
      <c r="I12" s="525">
        <f>SUM('2_sz_ melléklet'!D15)</f>
        <v>16878</v>
      </c>
      <c r="J12" s="525">
        <f>SUM('2_sz_ melléklet'!E15)</f>
        <v>9976</v>
      </c>
      <c r="K12" s="1413">
        <f t="shared" si="1"/>
        <v>0.59106529209621994</v>
      </c>
    </row>
    <row r="13" spans="1:13" s="3" customFormat="1" ht="18" customHeight="1" x14ac:dyDescent="0.2">
      <c r="A13" s="279" t="s">
        <v>294</v>
      </c>
      <c r="B13" s="249" t="s">
        <v>655</v>
      </c>
      <c r="C13" s="129">
        <v>8372</v>
      </c>
      <c r="D13" s="129">
        <v>8372</v>
      </c>
      <c r="E13" s="129">
        <v>5945</v>
      </c>
      <c r="F13" s="1410">
        <f t="shared" si="0"/>
        <v>0.71010511227902529</v>
      </c>
      <c r="G13" s="896" t="s">
        <v>436</v>
      </c>
      <c r="H13" s="525">
        <f>SUM('2_sz_ melléklet'!C23)</f>
        <v>4125</v>
      </c>
      <c r="I13" s="525">
        <f>SUM('2_sz_ melléklet'!D23)</f>
        <v>6609</v>
      </c>
      <c r="J13" s="525">
        <f>SUM('2_sz_ melléklet'!E23)</f>
        <v>4950</v>
      </c>
      <c r="K13" s="1413">
        <f t="shared" si="1"/>
        <v>0.74897866545619607</v>
      </c>
    </row>
    <row r="14" spans="1:13" s="3" customFormat="1" ht="9" customHeight="1" x14ac:dyDescent="0.2">
      <c r="A14" s="279"/>
      <c r="B14" s="249"/>
      <c r="C14" s="129"/>
      <c r="D14" s="129"/>
      <c r="E14" s="123"/>
      <c r="F14" s="1410"/>
      <c r="G14" s="506"/>
      <c r="H14" s="525"/>
      <c r="I14" s="524"/>
      <c r="J14" s="430"/>
      <c r="K14" s="1413"/>
    </row>
    <row r="15" spans="1:13" s="3" customFormat="1" ht="12.75" customHeight="1" x14ac:dyDescent="0.2">
      <c r="A15" s="279" t="s">
        <v>228</v>
      </c>
      <c r="B15" s="249" t="s">
        <v>295</v>
      </c>
      <c r="C15" s="129">
        <f>C16+C17+C18+C19</f>
        <v>37610</v>
      </c>
      <c r="D15" s="129">
        <f>D16+D17+D18+D19</f>
        <v>52690</v>
      </c>
      <c r="E15" s="129">
        <f>E16+E17+E18+E19</f>
        <v>19668</v>
      </c>
      <c r="F15" s="1410">
        <f t="shared" si="0"/>
        <v>0.37327766179540711</v>
      </c>
      <c r="G15" s="703" t="s">
        <v>288</v>
      </c>
      <c r="H15" s="525">
        <f>H16+H17+H18+H19</f>
        <v>49597</v>
      </c>
      <c r="I15" s="525">
        <f>I16+I17+I18+I19</f>
        <v>70725</v>
      </c>
      <c r="J15" s="525">
        <f>J16+J17+J18+J19</f>
        <v>21061</v>
      </c>
      <c r="K15" s="1413">
        <f t="shared" si="1"/>
        <v>0.29778720395899611</v>
      </c>
    </row>
    <row r="16" spans="1:13" s="3" customFormat="1" ht="25.5" customHeight="1" x14ac:dyDescent="0.2">
      <c r="A16" s="279" t="s">
        <v>229</v>
      </c>
      <c r="B16" s="422" t="s">
        <v>684</v>
      </c>
      <c r="C16" s="129">
        <v>0</v>
      </c>
      <c r="D16" s="129">
        <v>79</v>
      </c>
      <c r="E16" s="129">
        <v>79</v>
      </c>
      <c r="F16" s="1558">
        <f>E16/D16</f>
        <v>1</v>
      </c>
      <c r="G16" s="895" t="s">
        <v>501</v>
      </c>
      <c r="H16" s="525">
        <f>SUM('2_sz_ melléklet'!C27)</f>
        <v>48997</v>
      </c>
      <c r="I16" s="525">
        <f>SUM('2_sz_ melléklet'!D27)</f>
        <v>51719</v>
      </c>
      <c r="J16" s="525">
        <f>SUM('2_sz_ melléklet'!E27)</f>
        <v>21061</v>
      </c>
      <c r="K16" s="1413">
        <f t="shared" si="1"/>
        <v>0.40721978383186064</v>
      </c>
    </row>
    <row r="17" spans="1:13" s="3" customFormat="1" ht="36.75" customHeight="1" x14ac:dyDescent="0.2">
      <c r="A17" s="279" t="s">
        <v>230</v>
      </c>
      <c r="B17" s="422" t="s">
        <v>685</v>
      </c>
      <c r="C17" s="129">
        <v>37010</v>
      </c>
      <c r="D17" s="129">
        <v>52011</v>
      </c>
      <c r="E17" s="129">
        <v>19499</v>
      </c>
      <c r="F17" s="1410">
        <f t="shared" si="0"/>
        <v>0.37490146315202555</v>
      </c>
      <c r="G17" s="895" t="s">
        <v>502</v>
      </c>
      <c r="H17" s="525">
        <f>SUM('2_sz_ melléklet'!C28)</f>
        <v>0</v>
      </c>
      <c r="I17" s="525">
        <f>SUM('2_sz_ melléklet'!D28)</f>
        <v>18406</v>
      </c>
      <c r="J17" s="525">
        <f>SUM('2_sz_ melléklet'!E28)</f>
        <v>0</v>
      </c>
      <c r="K17" s="1413">
        <f t="shared" si="1"/>
        <v>0</v>
      </c>
    </row>
    <row r="18" spans="1:13" s="3" customFormat="1" ht="15" customHeight="1" x14ac:dyDescent="0.2">
      <c r="A18" s="279" t="s">
        <v>231</v>
      </c>
      <c r="B18" s="422" t="s">
        <v>686</v>
      </c>
      <c r="C18" s="129">
        <v>600</v>
      </c>
      <c r="D18" s="129">
        <v>600</v>
      </c>
      <c r="E18" s="129">
        <v>90</v>
      </c>
      <c r="F18" s="1410">
        <f t="shared" si="0"/>
        <v>0.15</v>
      </c>
      <c r="G18" s="895" t="s">
        <v>503</v>
      </c>
      <c r="H18" s="525">
        <f>SUM('2_sz_ melléklet'!C29)</f>
        <v>600</v>
      </c>
      <c r="I18" s="525">
        <f>SUM('2_sz_ melléklet'!D29)</f>
        <v>600</v>
      </c>
      <c r="J18" s="525">
        <f>SUM('2_sz_ melléklet'!E29)</f>
        <v>0</v>
      </c>
      <c r="K18" s="1413">
        <f t="shared" si="1"/>
        <v>0</v>
      </c>
    </row>
    <row r="19" spans="1:13" s="3" customFormat="1" ht="17.25" customHeight="1" x14ac:dyDescent="0.2">
      <c r="A19" s="279" t="s">
        <v>232</v>
      </c>
      <c r="B19" s="640" t="s">
        <v>654</v>
      </c>
      <c r="C19" s="129">
        <v>0</v>
      </c>
      <c r="D19" s="129">
        <v>0</v>
      </c>
      <c r="E19" s="123">
        <v>0</v>
      </c>
      <c r="F19" s="1410">
        <v>0</v>
      </c>
      <c r="G19" s="897" t="s">
        <v>511</v>
      </c>
      <c r="H19" s="525"/>
      <c r="I19" s="525"/>
      <c r="J19" s="525"/>
      <c r="K19" s="1413">
        <v>0</v>
      </c>
    </row>
    <row r="20" spans="1:13" s="3" customFormat="1" ht="12.75" customHeight="1" x14ac:dyDescent="0.2">
      <c r="A20" s="279"/>
      <c r="B20" s="640"/>
      <c r="C20" s="129"/>
      <c r="D20" s="123"/>
      <c r="E20" s="123"/>
      <c r="F20" s="1410"/>
      <c r="G20" s="898"/>
      <c r="H20" s="525"/>
      <c r="I20" s="525"/>
      <c r="J20" s="430"/>
      <c r="K20" s="1413"/>
    </row>
    <row r="21" spans="1:13" s="3" customFormat="1" ht="16.5" customHeight="1" x14ac:dyDescent="0.2">
      <c r="A21" s="279" t="s">
        <v>233</v>
      </c>
      <c r="B21" s="249" t="s">
        <v>354</v>
      </c>
      <c r="C21" s="129">
        <f>C22+C23+C24+C25+C26+C27+C28+C29</f>
        <v>39923</v>
      </c>
      <c r="D21" s="129">
        <f>D22+D23+D24+D25+D26+D27+D28+D29</f>
        <v>45767</v>
      </c>
      <c r="E21" s="129">
        <f>E22+E23+E24+E25+E26+E27+E28+E29</f>
        <v>24097</v>
      </c>
      <c r="F21" s="1558">
        <f t="shared" si="0"/>
        <v>0.52651473769309765</v>
      </c>
      <c r="G21" s="703" t="s">
        <v>504</v>
      </c>
      <c r="H21" s="626">
        <f>SUM(H22:H28)</f>
        <v>27936</v>
      </c>
      <c r="I21" s="626">
        <f>SUM(I22:I28)</f>
        <v>29476</v>
      </c>
      <c r="J21" s="430">
        <f>SUM(J22:J28)</f>
        <v>14872</v>
      </c>
      <c r="K21" s="1413">
        <f t="shared" si="1"/>
        <v>0.50454607138010588</v>
      </c>
    </row>
    <row r="22" spans="1:13" s="3" customFormat="1" ht="23.25" customHeight="1" x14ac:dyDescent="0.2">
      <c r="A22" s="279" t="s">
        <v>234</v>
      </c>
      <c r="B22" s="641" t="s">
        <v>619</v>
      </c>
      <c r="C22" s="125"/>
      <c r="D22" s="125">
        <v>5475</v>
      </c>
      <c r="E22" s="125">
        <v>5475</v>
      </c>
      <c r="F22" s="1558">
        <f t="shared" si="0"/>
        <v>1</v>
      </c>
      <c r="G22" s="899" t="s">
        <v>505</v>
      </c>
      <c r="H22" s="524">
        <f>SUM('2_sz_ melléklet'!C44)</f>
        <v>0</v>
      </c>
      <c r="I22" s="524">
        <f>SUM('2_sz_ melléklet'!D44)</f>
        <v>0</v>
      </c>
      <c r="J22" s="524">
        <f>SUM('2_sz_ melléklet'!E44)</f>
        <v>0</v>
      </c>
      <c r="K22" s="1413">
        <v>0</v>
      </c>
    </row>
    <row r="23" spans="1:13" s="3" customFormat="1" ht="16.5" customHeight="1" x14ac:dyDescent="0.2">
      <c r="A23" s="279" t="s">
        <v>235</v>
      </c>
      <c r="B23" s="641" t="s">
        <v>620</v>
      </c>
      <c r="C23" s="125"/>
      <c r="D23" s="125"/>
      <c r="E23" s="125"/>
      <c r="F23" s="1410">
        <v>0</v>
      </c>
      <c r="G23" s="900" t="s">
        <v>687</v>
      </c>
      <c r="H23" s="524">
        <f>SUM('2_sz_ melléklet'!C45)</f>
        <v>27936</v>
      </c>
      <c r="I23" s="524">
        <f>SUM('2_sz_ melléklet'!D45)</f>
        <v>27226</v>
      </c>
      <c r="J23" s="524">
        <f>SUM('2_sz_ melléklet'!E45)</f>
        <v>12622</v>
      </c>
      <c r="K23" s="1413">
        <f t="shared" si="1"/>
        <v>0.46360096966135311</v>
      </c>
    </row>
    <row r="24" spans="1:13" s="3" customFormat="1" ht="15" customHeight="1" x14ac:dyDescent="0.2">
      <c r="A24" s="279" t="s">
        <v>236</v>
      </c>
      <c r="B24" s="641" t="s">
        <v>621</v>
      </c>
      <c r="C24" s="125"/>
      <c r="D24" s="125"/>
      <c r="E24" s="125"/>
      <c r="F24" s="1410">
        <v>0</v>
      </c>
      <c r="G24" s="899" t="s">
        <v>506</v>
      </c>
      <c r="H24" s="524">
        <f>SUM('2_sz_ melléklet'!C46)</f>
        <v>0</v>
      </c>
      <c r="I24" s="524">
        <f>SUM('2_sz_ melléklet'!D46)</f>
        <v>0</v>
      </c>
      <c r="J24" s="524">
        <f>SUM('2_sz_ melléklet'!E46)</f>
        <v>0</v>
      </c>
      <c r="K24" s="1413">
        <v>0</v>
      </c>
    </row>
    <row r="25" spans="1:13" s="3" customFormat="1" ht="15" customHeight="1" x14ac:dyDescent="0.2">
      <c r="A25" s="279" t="s">
        <v>237</v>
      </c>
      <c r="B25" s="641" t="s">
        <v>622</v>
      </c>
      <c r="C25" s="125">
        <v>27936</v>
      </c>
      <c r="D25" s="125">
        <v>27226</v>
      </c>
      <c r="E25" s="125">
        <v>12622</v>
      </c>
      <c r="F25" s="1558">
        <f t="shared" si="0"/>
        <v>0.46360096966135311</v>
      </c>
      <c r="G25" s="901" t="s">
        <v>507</v>
      </c>
      <c r="H25" s="524">
        <f>SUM('2_sz_ melléklet'!C47)</f>
        <v>0</v>
      </c>
      <c r="I25" s="524">
        <f>SUM('2_sz_ melléklet'!D47)</f>
        <v>710</v>
      </c>
      <c r="J25" s="524">
        <f>SUM('2_sz_ melléklet'!E47)</f>
        <v>710</v>
      </c>
      <c r="K25" s="1413">
        <f>J25/I25</f>
        <v>1</v>
      </c>
    </row>
    <row r="26" spans="1:13" s="3" customFormat="1" ht="26.25" customHeight="1" x14ac:dyDescent="0.2">
      <c r="A26" s="279" t="s">
        <v>238</v>
      </c>
      <c r="B26" s="814" t="s">
        <v>618</v>
      </c>
      <c r="C26" s="125">
        <v>11987</v>
      </c>
      <c r="D26" s="125">
        <v>13066</v>
      </c>
      <c r="E26" s="125">
        <v>6000</v>
      </c>
      <c r="F26" s="1558">
        <f>E26/D26</f>
        <v>0.45920710240318385</v>
      </c>
      <c r="G26" s="728" t="s">
        <v>508</v>
      </c>
      <c r="H26" s="524">
        <f>SUM('2_sz_ melléklet'!C48+'2_sz_ melléklet'!C47)</f>
        <v>0</v>
      </c>
      <c r="I26" s="524"/>
      <c r="J26" s="524"/>
      <c r="K26" s="1413">
        <v>0</v>
      </c>
    </row>
    <row r="27" spans="1:13" s="3" customFormat="1" ht="15" customHeight="1" x14ac:dyDescent="0.2">
      <c r="A27" s="279" t="s">
        <v>239</v>
      </c>
      <c r="B27" s="642" t="s">
        <v>624</v>
      </c>
      <c r="C27" s="125"/>
      <c r="D27" s="125"/>
      <c r="E27" s="125"/>
      <c r="F27" s="1410">
        <v>0</v>
      </c>
      <c r="G27" s="902" t="s">
        <v>509</v>
      </c>
      <c r="H27" s="524">
        <f>SUM('2_sz_ melléklet'!C49)</f>
        <v>0</v>
      </c>
      <c r="I27" s="524">
        <f>SUM('2_sz_ melléklet'!D49)</f>
        <v>0</v>
      </c>
      <c r="J27" s="524">
        <f>SUM('2_sz_ melléklet'!E49)</f>
        <v>0</v>
      </c>
      <c r="K27" s="1413" t="e">
        <f t="shared" si="1"/>
        <v>#DIV/0!</v>
      </c>
    </row>
    <row r="28" spans="1:13" s="3" customFormat="1" ht="15" customHeight="1" x14ac:dyDescent="0.2">
      <c r="A28" s="279" t="s">
        <v>240</v>
      </c>
      <c r="B28" s="729" t="s">
        <v>617</v>
      </c>
      <c r="C28" s="125"/>
      <c r="D28" s="125"/>
      <c r="E28" s="125"/>
      <c r="F28" s="1410">
        <v>0</v>
      </c>
      <c r="G28" s="903" t="s">
        <v>510</v>
      </c>
      <c r="H28" s="524">
        <f>SUM('2_sz_ melléklet'!C50)</f>
        <v>0</v>
      </c>
      <c r="I28" s="524">
        <f>SUM('2_sz_ melléklet'!D50)</f>
        <v>1540</v>
      </c>
      <c r="J28" s="524">
        <f>SUM('2_sz_ melléklet'!E50)</f>
        <v>1540</v>
      </c>
      <c r="K28" s="1413">
        <f t="shared" si="1"/>
        <v>1</v>
      </c>
    </row>
    <row r="29" spans="1:13" s="3" customFormat="1" ht="15" customHeight="1" thickBot="1" x14ac:dyDescent="0.25">
      <c r="A29" s="438" t="s">
        <v>242</v>
      </c>
      <c r="B29" s="1560" t="s">
        <v>623</v>
      </c>
      <c r="C29" s="130"/>
      <c r="D29" s="130"/>
      <c r="E29" s="130"/>
      <c r="F29" s="1409">
        <v>0</v>
      </c>
      <c r="G29" s="1561" t="s">
        <v>512</v>
      </c>
      <c r="H29" s="1562">
        <f>SUM('2_sz_ melléklet'!C43)</f>
        <v>0</v>
      </c>
      <c r="I29" s="1562">
        <f>SUM('2_sz_ melléklet'!D43)</f>
        <v>0</v>
      </c>
      <c r="J29" s="1562">
        <f>SUM('2_sz_ melléklet'!E43)</f>
        <v>0</v>
      </c>
      <c r="K29" s="1563">
        <v>0</v>
      </c>
    </row>
    <row r="30" spans="1:13" s="6" customFormat="1" ht="29.25" customHeight="1" thickBot="1" x14ac:dyDescent="0.3">
      <c r="A30" s="295" t="s">
        <v>243</v>
      </c>
      <c r="B30" s="439" t="s">
        <v>448</v>
      </c>
      <c r="C30" s="132">
        <f>C8+C15+C19+C21</f>
        <v>205854</v>
      </c>
      <c r="D30" s="132">
        <f>D8+D15+D19+D21</f>
        <v>235628</v>
      </c>
      <c r="E30" s="132">
        <f>E8+E15+E19+E21</f>
        <v>115051</v>
      </c>
      <c r="F30" s="1408">
        <f t="shared" si="0"/>
        <v>0.4882738893510109</v>
      </c>
      <c r="G30" s="617" t="s">
        <v>449</v>
      </c>
      <c r="H30" s="542">
        <f>H8+H15+H19+H21</f>
        <v>205854</v>
      </c>
      <c r="I30" s="526">
        <f>I8+I15+I19+I21</f>
        <v>235628</v>
      </c>
      <c r="J30" s="542">
        <f>J8+J15+J19+J21</f>
        <v>111006</v>
      </c>
      <c r="K30" s="1414">
        <f t="shared" si="1"/>
        <v>0.47110699916818033</v>
      </c>
    </row>
    <row r="31" spans="1:13" s="6" customFormat="1" ht="29.25" customHeight="1" x14ac:dyDescent="0.25">
      <c r="A31" s="431"/>
      <c r="B31" s="420"/>
      <c r="C31" s="426"/>
      <c r="D31" s="426"/>
      <c r="E31" s="427"/>
      <c r="F31" s="427"/>
      <c r="G31" s="420"/>
      <c r="H31" s="276"/>
      <c r="I31" s="276"/>
      <c r="J31" s="428"/>
      <c r="K31" s="428"/>
      <c r="L31" s="429"/>
      <c r="M31" s="429"/>
    </row>
    <row r="32" spans="1:13" s="6" customFormat="1" ht="29.25" customHeight="1" x14ac:dyDescent="0.25">
      <c r="A32" s="431"/>
      <c r="B32" s="420"/>
      <c r="C32" s="426"/>
      <c r="D32" s="426"/>
      <c r="E32" s="427"/>
      <c r="F32" s="427"/>
      <c r="G32" s="420"/>
      <c r="H32" s="276"/>
      <c r="I32" s="276"/>
      <c r="J32" s="428"/>
      <c r="K32" s="428"/>
      <c r="L32" s="429"/>
      <c r="M32" s="429"/>
    </row>
  </sheetData>
  <mergeCells count="6">
    <mergeCell ref="A1:J1"/>
    <mergeCell ref="B2:J2"/>
    <mergeCell ref="B3:J3"/>
    <mergeCell ref="A5:A6"/>
    <mergeCell ref="B5:F5"/>
    <mergeCell ref="G5:K5"/>
  </mergeCells>
  <pageMargins left="0.15748031496062992" right="0.15748031496062992" top="0.39370078740157483" bottom="0.39370078740157483" header="0.51181102362204722" footer="0.51181102362204722"/>
  <pageSetup paperSize="9" firstPageNumber="0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7"/>
  <sheetViews>
    <sheetView topLeftCell="A25" workbookViewId="0">
      <selection sqref="A1:F53"/>
    </sheetView>
  </sheetViews>
  <sheetFormatPr defaultRowHeight="12.75" x14ac:dyDescent="0.2"/>
  <cols>
    <col min="1" max="1" width="4.5703125" customWidth="1"/>
    <col min="2" max="2" width="38.5703125" customWidth="1"/>
    <col min="3" max="3" width="11.42578125" customWidth="1"/>
    <col min="4" max="4" width="12.28515625" customWidth="1"/>
    <col min="5" max="5" width="12.140625" customWidth="1"/>
    <col min="6" max="6" width="12.28515625" customWidth="1"/>
  </cols>
  <sheetData>
    <row r="1" spans="1:6" x14ac:dyDescent="0.2">
      <c r="A1" s="1618" t="s">
        <v>867</v>
      </c>
      <c r="B1" s="1618"/>
      <c r="C1" s="1618"/>
      <c r="D1" s="1618"/>
      <c r="E1" s="1618"/>
    </row>
    <row r="2" spans="1:6" x14ac:dyDescent="0.2">
      <c r="A2" s="289"/>
      <c r="B2" s="289"/>
      <c r="C2" s="289"/>
      <c r="D2" s="289"/>
      <c r="E2" s="289"/>
    </row>
    <row r="3" spans="1:6" ht="15.75" x14ac:dyDescent="0.25">
      <c r="A3" s="1635" t="s">
        <v>717</v>
      </c>
      <c r="B3" s="1636"/>
      <c r="C3" s="1636"/>
      <c r="D3" s="1636"/>
      <c r="E3" s="1636"/>
      <c r="F3" s="1636"/>
    </row>
    <row r="4" spans="1:6" ht="15.75" x14ac:dyDescent="0.25">
      <c r="B4" s="21"/>
      <c r="C4" s="21"/>
      <c r="D4" s="21"/>
      <c r="E4" s="21"/>
      <c r="F4" s="13"/>
    </row>
    <row r="5" spans="1:6" ht="12.75" customHeight="1" thickBot="1" x14ac:dyDescent="0.3">
      <c r="B5" s="98"/>
      <c r="C5" s="20"/>
      <c r="D5" s="1"/>
      <c r="E5" s="22"/>
      <c r="F5" s="22" t="s">
        <v>4</v>
      </c>
    </row>
    <row r="6" spans="1:6" ht="13.5" thickBot="1" x14ac:dyDescent="0.25">
      <c r="A6" s="1631" t="s">
        <v>217</v>
      </c>
      <c r="B6" s="1633" t="s">
        <v>8</v>
      </c>
      <c r="C6" s="1628"/>
      <c r="D6" s="1629"/>
      <c r="E6" s="1629"/>
      <c r="F6" s="1630"/>
    </row>
    <row r="7" spans="1:6" ht="27" customHeight="1" thickBot="1" x14ac:dyDescent="0.25">
      <c r="A7" s="1632"/>
      <c r="B7" s="1634"/>
      <c r="C7" s="904" t="s">
        <v>173</v>
      </c>
      <c r="D7" s="905" t="s">
        <v>174</v>
      </c>
      <c r="E7" s="905" t="s">
        <v>656</v>
      </c>
      <c r="F7" s="906" t="s">
        <v>176</v>
      </c>
    </row>
    <row r="8" spans="1:6" s="239" customFormat="1" ht="9.75" customHeight="1" x14ac:dyDescent="0.2">
      <c r="A8" s="443" t="s">
        <v>218</v>
      </c>
      <c r="B8" s="444" t="s">
        <v>219</v>
      </c>
      <c r="C8" s="445" t="s">
        <v>220</v>
      </c>
      <c r="D8" s="446" t="s">
        <v>221</v>
      </c>
      <c r="E8" s="588" t="s">
        <v>241</v>
      </c>
      <c r="F8" s="1357"/>
    </row>
    <row r="9" spans="1:6" x14ac:dyDescent="0.2">
      <c r="A9" s="279" t="s">
        <v>222</v>
      </c>
      <c r="B9" s="284" t="s">
        <v>177</v>
      </c>
      <c r="C9" s="27"/>
      <c r="D9" s="30"/>
      <c r="E9" s="133"/>
      <c r="F9" s="994"/>
    </row>
    <row r="10" spans="1:6" ht="13.5" customHeight="1" x14ac:dyDescent="0.2">
      <c r="A10" s="278" t="s">
        <v>223</v>
      </c>
      <c r="B10" s="158" t="s">
        <v>424</v>
      </c>
      <c r="C10" s="7">
        <f>SUM('3_sz_melléklet'!C10+'4_sz_ melléklet'!C780)</f>
        <v>45629</v>
      </c>
      <c r="D10" s="7">
        <f>SUM('3_sz_melléklet'!D10+'4_sz_ melléklet'!D780)</f>
        <v>45947</v>
      </c>
      <c r="E10" s="7">
        <f>SUM('3_sz_melléklet'!E10+'4_sz_ melléklet'!E780)</f>
        <v>24716</v>
      </c>
      <c r="F10" s="994">
        <f>E10/D10</f>
        <v>0.53792412997584171</v>
      </c>
    </row>
    <row r="11" spans="1:6" x14ac:dyDescent="0.2">
      <c r="A11" s="278" t="s">
        <v>224</v>
      </c>
      <c r="B11" s="178" t="s">
        <v>426</v>
      </c>
      <c r="C11" s="7">
        <f>SUM('3_sz_melléklet'!C11+'4_sz_ melléklet'!C781)</f>
        <v>10726</v>
      </c>
      <c r="D11" s="7">
        <f>SUM('3_sz_melléklet'!D11+'4_sz_ melléklet'!D781)</f>
        <v>10749</v>
      </c>
      <c r="E11" s="7">
        <f>SUM('3_sz_melléklet'!E11+'4_sz_ melléklet'!E781)</f>
        <v>5261</v>
      </c>
      <c r="F11" s="994">
        <f>E11/D11</f>
        <v>0.48944087822122989</v>
      </c>
    </row>
    <row r="12" spans="1:6" ht="12.75" customHeight="1" x14ac:dyDescent="0.2">
      <c r="A12" s="278" t="s">
        <v>225</v>
      </c>
      <c r="B12" s="178" t="s">
        <v>425</v>
      </c>
      <c r="C12" s="7">
        <f>SUM('3_sz_melléklet'!C12+'4_sz_ melléklet'!C782)</f>
        <v>54749</v>
      </c>
      <c r="D12" s="7">
        <f>SUM('3_sz_melléklet'!D12+'4_sz_ melléklet'!D782)</f>
        <v>55244</v>
      </c>
      <c r="E12" s="7">
        <f>SUM('3_sz_melléklet'!E12+'4_sz_ melléklet'!E782)</f>
        <v>30170</v>
      </c>
      <c r="F12" s="994">
        <f>E12/D12</f>
        <v>0.54612265585402942</v>
      </c>
    </row>
    <row r="13" spans="1:6" x14ac:dyDescent="0.2">
      <c r="A13" s="278" t="s">
        <v>226</v>
      </c>
      <c r="B13" s="178" t="s">
        <v>427</v>
      </c>
      <c r="C13" s="7">
        <f>SUM('3_sz_melléklet'!C13+'4_sz_ melléklet'!C783)</f>
        <v>0</v>
      </c>
      <c r="D13" s="7">
        <f>SUM('3_sz_melléklet'!D13+'4_sz_ melléklet'!D783)</f>
        <v>0</v>
      </c>
      <c r="E13" s="7">
        <f>SUM('3_sz_melléklet'!E13+'4_sz_ melléklet'!E783)</f>
        <v>0</v>
      </c>
      <c r="F13" s="994">
        <v>0</v>
      </c>
    </row>
    <row r="14" spans="1:6" x14ac:dyDescent="0.2">
      <c r="A14" s="278" t="s">
        <v>227</v>
      </c>
      <c r="B14" s="178" t="s">
        <v>428</v>
      </c>
      <c r="C14" s="7">
        <f>SUM('3_sz_melléklet'!C14+'4_sz_ melléklet'!C784)</f>
        <v>0</v>
      </c>
      <c r="D14" s="7">
        <f>SUM('3_sz_melléklet'!D14+'4_sz_ melléklet'!D784)</f>
        <v>0</v>
      </c>
      <c r="E14" s="7">
        <f>SUM('3_sz_melléklet'!E14+'4_sz_ melléklet'!E784)</f>
        <v>0</v>
      </c>
      <c r="F14" s="994">
        <v>0</v>
      </c>
    </row>
    <row r="15" spans="1:6" x14ac:dyDescent="0.2">
      <c r="A15" s="278" t="s">
        <v>228</v>
      </c>
      <c r="B15" s="178" t="s">
        <v>429</v>
      </c>
      <c r="C15" s="7">
        <f>SUM('3_sz_melléklet'!C15+'4_sz_ melléklet'!C785)</f>
        <v>13092</v>
      </c>
      <c r="D15" s="7">
        <f>SUM('3_sz_melléklet'!D15+'4_sz_ melléklet'!D785)</f>
        <v>16878</v>
      </c>
      <c r="E15" s="7">
        <f>SUM('3_sz_melléklet'!E15+'4_sz_ melléklet'!E785)</f>
        <v>9976</v>
      </c>
      <c r="F15" s="1358">
        <v>0</v>
      </c>
    </row>
    <row r="16" spans="1:6" x14ac:dyDescent="0.2">
      <c r="A16" s="278" t="s">
        <v>229</v>
      </c>
      <c r="B16" s="178" t="s">
        <v>433</v>
      </c>
      <c r="C16" s="7">
        <f>SUM('3_sz_melléklet'!C16+'4_sz_ melléklet'!C786)</f>
        <v>1292</v>
      </c>
      <c r="D16" s="7">
        <f>SUM('3_sz_melléklet'!D16+'4_sz_ melléklet'!D786)</f>
        <v>1292</v>
      </c>
      <c r="E16" s="7">
        <f>SUM('3_sz_melléklet'!E16+'4_sz_ melléklet'!E786)</f>
        <v>0</v>
      </c>
      <c r="F16" s="1358">
        <v>0</v>
      </c>
    </row>
    <row r="17" spans="1:6" ht="13.5" customHeight="1" x14ac:dyDescent="0.2">
      <c r="A17" s="278" t="s">
        <v>230</v>
      </c>
      <c r="B17" s="178" t="s">
        <v>434</v>
      </c>
      <c r="C17" s="7">
        <f>SUM('3_sz_melléklet'!C17+'4_sz_ melléklet'!C787)</f>
        <v>0</v>
      </c>
      <c r="D17" s="7">
        <f>SUM('3_sz_melléklet'!D17+'4_sz_ melléklet'!D787)</f>
        <v>0</v>
      </c>
      <c r="E17" s="7">
        <f>SUM('3_sz_melléklet'!E17+'4_sz_ melléklet'!E787)</f>
        <v>0</v>
      </c>
      <c r="F17" s="1358">
        <v>0</v>
      </c>
    </row>
    <row r="18" spans="1:6" x14ac:dyDescent="0.2">
      <c r="A18" s="278" t="s">
        <v>231</v>
      </c>
      <c r="B18" s="178" t="s">
        <v>435</v>
      </c>
      <c r="C18" s="7">
        <f>SUM('3_sz_melléklet'!C18+'4_sz_ melléklet'!C788)</f>
        <v>0</v>
      </c>
      <c r="D18" s="7">
        <f>SUM('3_sz_melléklet'!D18+'4_sz_ melléklet'!D788)</f>
        <v>0</v>
      </c>
      <c r="E18" s="7">
        <f>SUM('3_sz_melléklet'!E18+'4_sz_ melléklet'!E788)</f>
        <v>0</v>
      </c>
      <c r="F18" s="1358">
        <v>0</v>
      </c>
    </row>
    <row r="19" spans="1:6" x14ac:dyDescent="0.2">
      <c r="A19" s="278" t="s">
        <v>232</v>
      </c>
      <c r="B19" s="285" t="s">
        <v>431</v>
      </c>
      <c r="C19" s="7">
        <f>SUM('3_sz_melléklet'!C19+'4_sz_ melléklet'!C789)</f>
        <v>8800</v>
      </c>
      <c r="D19" s="7">
        <f>SUM('3_sz_melléklet'!D19+'4_sz_ melléklet'!D789)</f>
        <v>8800</v>
      </c>
      <c r="E19" s="7">
        <f>SUM('3_sz_melléklet'!E19+'4_sz_ melléklet'!E789)</f>
        <v>6190</v>
      </c>
      <c r="F19" s="1358">
        <v>0</v>
      </c>
    </row>
    <row r="20" spans="1:6" x14ac:dyDescent="0.2">
      <c r="A20" s="278" t="s">
        <v>233</v>
      </c>
      <c r="B20" s="573" t="s">
        <v>432</v>
      </c>
      <c r="C20" s="7">
        <f>SUM('3_sz_melléklet'!C20+'4_sz_ melléklet'!C790)</f>
        <v>500</v>
      </c>
      <c r="D20" s="7">
        <f>SUM('3_sz_melléklet'!D20+'4_sz_ melléklet'!D790)</f>
        <v>500</v>
      </c>
      <c r="E20" s="7">
        <f>SUM('3_sz_melléklet'!E20+'4_sz_ melléklet'!E790)</f>
        <v>0</v>
      </c>
      <c r="F20" s="1358">
        <v>0</v>
      </c>
    </row>
    <row r="21" spans="1:6" x14ac:dyDescent="0.2">
      <c r="A21" s="278" t="s">
        <v>234</v>
      </c>
      <c r="B21" s="574" t="s">
        <v>430</v>
      </c>
      <c r="C21" s="7">
        <f>SUM('3_sz_melléklet'!C21+'4_sz_ melléklet'!C791)</f>
        <v>2500</v>
      </c>
      <c r="D21" s="7">
        <f>SUM('3_sz_melléklet'!D21+'4_sz_ melléklet'!D791)</f>
        <v>2500</v>
      </c>
      <c r="E21" s="7">
        <f>SUM('3_sz_melléklet'!E21+'4_sz_ melléklet'!E791)</f>
        <v>0</v>
      </c>
      <c r="F21" s="1358">
        <v>0</v>
      </c>
    </row>
    <row r="22" spans="1:6" x14ac:dyDescent="0.2">
      <c r="A22" s="278" t="s">
        <v>235</v>
      </c>
      <c r="B22" s="245" t="s">
        <v>651</v>
      </c>
      <c r="C22" s="7">
        <f>SUM('3_sz_melléklet'!C22+'4_sz_ melléklet'!C792)</f>
        <v>0</v>
      </c>
      <c r="D22" s="7">
        <f>SUM('3_sz_melléklet'!D22+'4_sz_ melléklet'!D792)</f>
        <v>3786</v>
      </c>
      <c r="E22" s="7">
        <f>SUM('3_sz_melléklet'!E22+'4_sz_ melléklet'!E792)</f>
        <v>3786</v>
      </c>
      <c r="F22" s="1358">
        <v>0</v>
      </c>
    </row>
    <row r="23" spans="1:6" ht="13.5" thickBot="1" x14ac:dyDescent="0.25">
      <c r="A23" s="278" t="s">
        <v>236</v>
      </c>
      <c r="B23" s="180" t="s">
        <v>437</v>
      </c>
      <c r="C23" s="7">
        <f>SUM('3_sz_melléklet'!C23+'4_sz_ melléklet'!C793)</f>
        <v>4125</v>
      </c>
      <c r="D23" s="7">
        <f>SUM('3_sz_melléklet'!D23+'4_sz_ melléklet'!D793)</f>
        <v>6609</v>
      </c>
      <c r="E23" s="7">
        <f>SUM('3_sz_melléklet'!E23+'4_sz_ melléklet'!E793)</f>
        <v>4950</v>
      </c>
      <c r="F23" s="1358">
        <v>0</v>
      </c>
    </row>
    <row r="24" spans="1:6" ht="13.5" thickBot="1" x14ac:dyDescent="0.25">
      <c r="A24" s="447" t="s">
        <v>237</v>
      </c>
      <c r="B24" s="448" t="s">
        <v>5</v>
      </c>
      <c r="C24" s="449">
        <f>C10+C11+C12+C13+C15+C23</f>
        <v>128321</v>
      </c>
      <c r="D24" s="450">
        <f>D10+D11+D12+D13+D15+D23</f>
        <v>135427</v>
      </c>
      <c r="E24" s="457">
        <f>E10+E11+E12+E13+E15+E23</f>
        <v>75073</v>
      </c>
      <c r="F24" s="1359">
        <f>E24/D24</f>
        <v>0.55434293013948477</v>
      </c>
    </row>
    <row r="25" spans="1:6" ht="13.5" thickTop="1" x14ac:dyDescent="0.2">
      <c r="A25" s="438"/>
      <c r="B25" s="284"/>
      <c r="C25" s="584"/>
      <c r="D25" s="571"/>
      <c r="E25" s="224"/>
      <c r="F25" s="1133"/>
    </row>
    <row r="26" spans="1:6" x14ac:dyDescent="0.2">
      <c r="A26" s="279" t="s">
        <v>238</v>
      </c>
      <c r="B26" s="286" t="s">
        <v>178</v>
      </c>
      <c r="C26" s="24"/>
      <c r="D26" s="29"/>
      <c r="E26" s="222"/>
      <c r="F26" s="993"/>
    </row>
    <row r="27" spans="1:6" x14ac:dyDescent="0.2">
      <c r="A27" s="279" t="s">
        <v>239</v>
      </c>
      <c r="B27" s="178" t="s">
        <v>438</v>
      </c>
      <c r="C27" s="7">
        <f>SUM('3_sz_melléklet'!C27+'4_sz_ melléklet'!C797)</f>
        <v>48997</v>
      </c>
      <c r="D27" s="7">
        <f>SUM('3_sz_melléklet'!D27+'4_sz_ melléklet'!D797)</f>
        <v>51719</v>
      </c>
      <c r="E27" s="7">
        <f>SUM('3_sz_melléklet'!E27+'4_sz_ melléklet'!E797)</f>
        <v>21061</v>
      </c>
      <c r="F27" s="994">
        <f>E27/D27</f>
        <v>0.40721978383186064</v>
      </c>
    </row>
    <row r="28" spans="1:6" x14ac:dyDescent="0.2">
      <c r="A28" s="279" t="s">
        <v>240</v>
      </c>
      <c r="B28" s="178" t="s">
        <v>439</v>
      </c>
      <c r="C28" s="7">
        <f>SUM('3_sz_melléklet'!C28+'4_sz_ melléklet'!C798)</f>
        <v>0</v>
      </c>
      <c r="D28" s="7">
        <f>SUM('3_sz_melléklet'!D28+'4_sz_ melléklet'!D798)</f>
        <v>18406</v>
      </c>
      <c r="E28" s="7">
        <f>SUM('3_sz_melléklet'!E28+'4_sz_ melléklet'!E798)</f>
        <v>0</v>
      </c>
      <c r="F28" s="994">
        <v>0</v>
      </c>
    </row>
    <row r="29" spans="1:6" x14ac:dyDescent="0.2">
      <c r="A29" s="279" t="s">
        <v>242</v>
      </c>
      <c r="B29" s="178" t="s">
        <v>440</v>
      </c>
      <c r="C29" s="7">
        <f>SUM('3_sz_melléklet'!C29+'4_sz_ melléklet'!C799)</f>
        <v>600</v>
      </c>
      <c r="D29" s="7">
        <f>SUM('3_sz_melléklet'!D29+'4_sz_ melléklet'!D799)</f>
        <v>600</v>
      </c>
      <c r="E29" s="7">
        <f>SUM('3_sz_melléklet'!E29+'4_sz_ melléklet'!E799)</f>
        <v>0</v>
      </c>
      <c r="F29" s="994">
        <v>0</v>
      </c>
    </row>
    <row r="30" spans="1:6" x14ac:dyDescent="0.2">
      <c r="A30" s="279" t="s">
        <v>243</v>
      </c>
      <c r="B30" s="285" t="s">
        <v>441</v>
      </c>
      <c r="C30" s="7">
        <f>SUM('3_sz_melléklet'!C30+'4_sz_ melléklet'!C800)</f>
        <v>0</v>
      </c>
      <c r="D30" s="7">
        <f>SUM('3_sz_melléklet'!D30+'4_sz_ melléklet'!D800)</f>
        <v>0</v>
      </c>
      <c r="E30" s="7">
        <f>SUM('3_sz_melléklet'!E30+'4_sz_ melléklet'!E800)</f>
        <v>0</v>
      </c>
      <c r="F30" s="994">
        <v>0</v>
      </c>
    </row>
    <row r="31" spans="1:6" x14ac:dyDescent="0.2">
      <c r="A31" s="279" t="s">
        <v>244</v>
      </c>
      <c r="B31" s="285" t="s">
        <v>442</v>
      </c>
      <c r="C31" s="7">
        <f>SUM('3_sz_melléklet'!C31+'4_sz_ melléklet'!C801)</f>
        <v>600</v>
      </c>
      <c r="D31" s="7">
        <f>SUM('3_sz_melléklet'!D31+'4_sz_ melléklet'!D801)</f>
        <v>600</v>
      </c>
      <c r="E31" s="7">
        <f>SUM('3_sz_melléklet'!E31+'4_sz_ melléklet'!E801)</f>
        <v>0</v>
      </c>
      <c r="F31" s="994">
        <v>0</v>
      </c>
    </row>
    <row r="32" spans="1:6" x14ac:dyDescent="0.2">
      <c r="A32" s="279" t="s">
        <v>245</v>
      </c>
      <c r="B32" s="285" t="s">
        <v>443</v>
      </c>
      <c r="C32" s="7">
        <f>SUM('3_sz_melléklet'!C32+'4_sz_ melléklet'!C802)</f>
        <v>0</v>
      </c>
      <c r="D32" s="7">
        <f>SUM('3_sz_melléklet'!D32+'4_sz_ melléklet'!D802)</f>
        <v>0</v>
      </c>
      <c r="E32" s="7">
        <f>SUM('3_sz_melléklet'!E32+'4_sz_ melléklet'!E802)</f>
        <v>0</v>
      </c>
      <c r="F32" s="994">
        <v>0</v>
      </c>
    </row>
    <row r="33" spans="1:6" x14ac:dyDescent="0.2">
      <c r="A33" s="279" t="s">
        <v>246</v>
      </c>
      <c r="B33" s="285" t="s">
        <v>444</v>
      </c>
      <c r="C33" s="7">
        <f>SUM('3_sz_melléklet'!C33+'4_sz_ melléklet'!C803)</f>
        <v>0</v>
      </c>
      <c r="D33" s="7">
        <f>SUM('3_sz_melléklet'!D33+'4_sz_ melléklet'!D803)</f>
        <v>0</v>
      </c>
      <c r="E33" s="7">
        <f>SUM('3_sz_melléklet'!E33+'4_sz_ melléklet'!E803)</f>
        <v>0</v>
      </c>
      <c r="F33" s="994">
        <v>0</v>
      </c>
    </row>
    <row r="34" spans="1:6" x14ac:dyDescent="0.2">
      <c r="A34" s="279" t="s">
        <v>247</v>
      </c>
      <c r="B34" s="573" t="s">
        <v>445</v>
      </c>
      <c r="C34" s="7">
        <f>SUM('3_sz_melléklet'!C34+'4_sz_ melléklet'!C804)</f>
        <v>0</v>
      </c>
      <c r="D34" s="7">
        <f>SUM('3_sz_melléklet'!D34+'4_sz_ melléklet'!D804)</f>
        <v>0</v>
      </c>
      <c r="E34" s="7">
        <f>SUM('3_sz_melléklet'!E34+'4_sz_ melléklet'!E804)</f>
        <v>0</v>
      </c>
      <c r="F34" s="994">
        <v>0</v>
      </c>
    </row>
    <row r="35" spans="1:6" x14ac:dyDescent="0.2">
      <c r="A35" s="279" t="s">
        <v>248</v>
      </c>
      <c r="B35" s="245" t="s">
        <v>446</v>
      </c>
      <c r="C35" s="7">
        <f>SUM('3_sz_melléklet'!C35+'4_sz_ melléklet'!C805)</f>
        <v>0</v>
      </c>
      <c r="D35" s="7">
        <f>SUM('3_sz_melléklet'!D35+'4_sz_ melléklet'!D805)</f>
        <v>0</v>
      </c>
      <c r="E35" s="7">
        <f>SUM('3_sz_melléklet'!E35+'4_sz_ melléklet'!E805)</f>
        <v>0</v>
      </c>
      <c r="F35" s="994">
        <v>0</v>
      </c>
    </row>
    <row r="36" spans="1:6" x14ac:dyDescent="0.2">
      <c r="A36" s="279" t="s">
        <v>249</v>
      </c>
      <c r="B36" s="726" t="s">
        <v>447</v>
      </c>
      <c r="C36" s="7">
        <f>SUM('3_sz_melléklet'!C36+'4_sz_ melléklet'!C806)</f>
        <v>0</v>
      </c>
      <c r="D36" s="7">
        <f>SUM('3_sz_melléklet'!D36+'4_sz_ melléklet'!D806)</f>
        <v>0</v>
      </c>
      <c r="E36" s="7">
        <f>SUM('3_sz_melléklet'!E36+'4_sz_ melléklet'!E806)</f>
        <v>0</v>
      </c>
      <c r="F36" s="1360">
        <v>0</v>
      </c>
    </row>
    <row r="37" spans="1:6" ht="12.75" customHeight="1" x14ac:dyDescent="0.2">
      <c r="A37" s="279" t="s">
        <v>250</v>
      </c>
      <c r="B37" s="178"/>
      <c r="C37" s="24"/>
      <c r="D37" s="31"/>
      <c r="E37" s="151"/>
      <c r="F37" s="994"/>
    </row>
    <row r="38" spans="1:6" ht="13.5" thickBot="1" x14ac:dyDescent="0.25">
      <c r="A38" s="279" t="s">
        <v>251</v>
      </c>
      <c r="B38" s="180"/>
      <c r="C38" s="24"/>
      <c r="D38" s="31"/>
      <c r="E38" s="151"/>
      <c r="F38" s="994"/>
    </row>
    <row r="39" spans="1:6" ht="13.5" thickBot="1" x14ac:dyDescent="0.25">
      <c r="A39" s="447" t="s">
        <v>252</v>
      </c>
      <c r="B39" s="448" t="s">
        <v>6</v>
      </c>
      <c r="C39" s="449">
        <f>SUM(C27:C29)+C36+C37+C38</f>
        <v>49597</v>
      </c>
      <c r="D39" s="449">
        <f>SUM(D27:D29)+D36+D37+D38</f>
        <v>70725</v>
      </c>
      <c r="E39" s="449">
        <f>SUM(E27:E29)+E36+E37+E38</f>
        <v>21061</v>
      </c>
      <c r="F39" s="1359">
        <f>E39/D39</f>
        <v>0.29778720395899611</v>
      </c>
    </row>
    <row r="40" spans="1:6" ht="32.25" customHeight="1" thickTop="1" thickBot="1" x14ac:dyDescent="0.25">
      <c r="A40" s="447" t="s">
        <v>253</v>
      </c>
      <c r="B40" s="452" t="s">
        <v>338</v>
      </c>
      <c r="C40" s="451">
        <f>C39+C24</f>
        <v>177918</v>
      </c>
      <c r="D40" s="451">
        <f>D39+D24</f>
        <v>206152</v>
      </c>
      <c r="E40" s="451">
        <f>E39+E24</f>
        <v>96134</v>
      </c>
      <c r="F40" s="1361">
        <f>E40/D40</f>
        <v>0.46632581784314486</v>
      </c>
    </row>
    <row r="41" spans="1:6" ht="14.25" customHeight="1" thickTop="1" x14ac:dyDescent="0.2">
      <c r="A41" s="438"/>
      <c r="B41" s="585"/>
      <c r="C41" s="586"/>
      <c r="D41" s="503"/>
      <c r="E41" s="502"/>
      <c r="F41" s="1362"/>
    </row>
    <row r="42" spans="1:6" ht="12.75" customHeight="1" x14ac:dyDescent="0.2">
      <c r="A42" s="279" t="s">
        <v>254</v>
      </c>
      <c r="B42" s="352" t="s">
        <v>339</v>
      </c>
      <c r="C42" s="24"/>
      <c r="D42" s="29"/>
      <c r="E42" s="222"/>
      <c r="F42" s="993"/>
    </row>
    <row r="43" spans="1:6" s="16" customFormat="1" x14ac:dyDescent="0.2">
      <c r="A43" s="278" t="s">
        <v>255</v>
      </c>
      <c r="B43" s="179" t="s">
        <v>453</v>
      </c>
      <c r="C43" s="7">
        <f>SUM('3_sz_melléklet'!C43+'4_sz_ melléklet'!C813)</f>
        <v>0</v>
      </c>
      <c r="D43" s="7">
        <f>SUM('3_sz_melléklet'!D43+'4_sz_ melléklet'!D813)</f>
        <v>0</v>
      </c>
      <c r="E43" s="7">
        <f>SUM('3_sz_melléklet'!E43+'4_sz_ melléklet'!E813)</f>
        <v>0</v>
      </c>
      <c r="F43" s="994">
        <v>0</v>
      </c>
    </row>
    <row r="44" spans="1:6" s="16" customFormat="1" x14ac:dyDescent="0.2">
      <c r="A44" s="278" t="s">
        <v>256</v>
      </c>
      <c r="B44" s="504" t="s">
        <v>451</v>
      </c>
      <c r="C44" s="7">
        <f>SUM('3_sz_melléklet'!C44+'4_sz_ melléklet'!C814)</f>
        <v>0</v>
      </c>
      <c r="D44" s="7">
        <f>SUM('3_sz_melléklet'!D44+'4_sz_ melléklet'!D814)</f>
        <v>0</v>
      </c>
      <c r="E44" s="7">
        <f>SUM('3_sz_melléklet'!E44+'4_sz_ melléklet'!E814)</f>
        <v>0</v>
      </c>
      <c r="F44" s="994">
        <v>0</v>
      </c>
    </row>
    <row r="45" spans="1:6" s="16" customFormat="1" x14ac:dyDescent="0.2">
      <c r="A45" s="278" t="s">
        <v>257</v>
      </c>
      <c r="B45" s="504" t="s">
        <v>450</v>
      </c>
      <c r="C45" s="7">
        <f>SUM('3_sz_melléklet'!C45+'4_sz_ melléklet'!C815)</f>
        <v>27936</v>
      </c>
      <c r="D45" s="7">
        <f>SUM('3_sz_melléklet'!D45+'4_sz_ melléklet'!D815)</f>
        <v>27226</v>
      </c>
      <c r="E45" s="7">
        <f>SUM('3_sz_melléklet'!E45+'4_sz_ melléklet'!E815)</f>
        <v>12622</v>
      </c>
      <c r="F45" s="994">
        <v>0</v>
      </c>
    </row>
    <row r="46" spans="1:6" s="16" customFormat="1" x14ac:dyDescent="0.2">
      <c r="A46" s="278" t="s">
        <v>258</v>
      </c>
      <c r="B46" s="504" t="s">
        <v>452</v>
      </c>
      <c r="C46" s="7">
        <f>SUM('3_sz_melléklet'!C46+'4_sz_ melléklet'!C816)</f>
        <v>0</v>
      </c>
      <c r="D46" s="7">
        <f>SUM('3_sz_melléklet'!D46+'4_sz_ melléklet'!D816)</f>
        <v>0</v>
      </c>
      <c r="E46" s="7">
        <f>SUM('3_sz_melléklet'!E46+'4_sz_ melléklet'!E816)</f>
        <v>0</v>
      </c>
      <c r="F46" s="994">
        <v>0</v>
      </c>
    </row>
    <row r="47" spans="1:6" x14ac:dyDescent="0.2">
      <c r="A47" s="278" t="s">
        <v>259</v>
      </c>
      <c r="B47" s="575" t="s">
        <v>454</v>
      </c>
      <c r="C47" s="7">
        <f>SUM('3_sz_melléklet'!C47+'4_sz_ melléklet'!C817)</f>
        <v>0</v>
      </c>
      <c r="D47" s="7">
        <f>SUM('3_sz_melléklet'!D47+'4_sz_ melléklet'!D817)</f>
        <v>710</v>
      </c>
      <c r="E47" s="7">
        <f>SUM('3_sz_melléklet'!E47+'4_sz_ melléklet'!E817)</f>
        <v>710</v>
      </c>
      <c r="F47" s="994">
        <v>0</v>
      </c>
    </row>
    <row r="48" spans="1:6" x14ac:dyDescent="0.2">
      <c r="A48" s="278" t="s">
        <v>260</v>
      </c>
      <c r="B48" s="576" t="s">
        <v>457</v>
      </c>
      <c r="C48" s="7">
        <f>SUM('3_sz_melléklet'!C48+'4_sz_ melléklet'!C818)</f>
        <v>0</v>
      </c>
      <c r="D48" s="7">
        <f>SUM('3_sz_melléklet'!D48+'4_sz_ melléklet'!D818)</f>
        <v>0</v>
      </c>
      <c r="E48" s="7">
        <f>SUM('3_sz_melléklet'!E48+'4_sz_ melléklet'!E818)</f>
        <v>0</v>
      </c>
      <c r="F48" s="994">
        <v>0</v>
      </c>
    </row>
    <row r="49" spans="1:6" x14ac:dyDescent="0.2">
      <c r="A49" s="278" t="s">
        <v>261</v>
      </c>
      <c r="B49" s="577" t="s">
        <v>456</v>
      </c>
      <c r="C49" s="7">
        <f>SUM('3_sz_melléklet'!C49+'4_sz_ melléklet'!C819)</f>
        <v>0</v>
      </c>
      <c r="D49" s="7">
        <f>SUM('3_sz_melléklet'!D49+'4_sz_ melléklet'!D819)</f>
        <v>0</v>
      </c>
      <c r="E49" s="7">
        <f>SUM('3_sz_melléklet'!E49+'4_sz_ melléklet'!E819)</f>
        <v>0</v>
      </c>
      <c r="F49" s="994">
        <v>0</v>
      </c>
    </row>
    <row r="50" spans="1:6" s="16" customFormat="1" ht="13.5" thickBot="1" x14ac:dyDescent="0.25">
      <c r="A50" s="278" t="s">
        <v>262</v>
      </c>
      <c r="B50" s="287" t="s">
        <v>455</v>
      </c>
      <c r="C50" s="7">
        <f>SUM('3_sz_melléklet'!C50+'4_sz_ melléklet'!C820)</f>
        <v>0</v>
      </c>
      <c r="D50" s="7">
        <f>SUM('3_sz_melléklet'!D50+'4_sz_ melléklet'!D820)</f>
        <v>1540</v>
      </c>
      <c r="E50" s="7">
        <f>SUM('3_sz_melléklet'!E50+'4_sz_ melléklet'!E820)</f>
        <v>1540</v>
      </c>
      <c r="F50" s="994">
        <v>0</v>
      </c>
    </row>
    <row r="51" spans="1:6" s="16" customFormat="1" ht="13.5" thickBot="1" x14ac:dyDescent="0.25">
      <c r="A51" s="295" t="s">
        <v>263</v>
      </c>
      <c r="B51" s="248" t="s">
        <v>340</v>
      </c>
      <c r="C51" s="99">
        <f>SUM(C43:C50)</f>
        <v>27936</v>
      </c>
      <c r="D51" s="99">
        <f>SUM(D43:D50)</f>
        <v>29476</v>
      </c>
      <c r="E51" s="99">
        <f>SUM(E43:E50)</f>
        <v>14872</v>
      </c>
      <c r="F51" s="1170">
        <v>0</v>
      </c>
    </row>
    <row r="52" spans="1:6" s="16" customFormat="1" x14ac:dyDescent="0.2">
      <c r="A52" s="438"/>
      <c r="B52" s="43"/>
      <c r="C52" s="584"/>
      <c r="D52" s="199"/>
      <c r="E52" s="224"/>
      <c r="F52" s="1133"/>
    </row>
    <row r="53" spans="1:6" ht="18.75" customHeight="1" thickBot="1" x14ac:dyDescent="0.25">
      <c r="A53" s="458" t="s">
        <v>264</v>
      </c>
      <c r="B53" s="578" t="s">
        <v>341</v>
      </c>
      <c r="C53" s="579">
        <f>C40+C51</f>
        <v>205854</v>
      </c>
      <c r="D53" s="587">
        <f>D40+D51</f>
        <v>235628</v>
      </c>
      <c r="E53" s="590">
        <f>E40+E51</f>
        <v>111006</v>
      </c>
      <c r="F53" s="1363">
        <f>E53/D53</f>
        <v>0.47110699916818033</v>
      </c>
    </row>
    <row r="54" spans="1:6" ht="13.5" thickTop="1" x14ac:dyDescent="0.2">
      <c r="B54" s="1"/>
      <c r="C54" s="1"/>
      <c r="D54" s="1"/>
      <c r="E54" s="1"/>
    </row>
    <row r="55" spans="1:6" x14ac:dyDescent="0.2">
      <c r="B55" s="1"/>
      <c r="C55" s="1"/>
      <c r="D55" s="1"/>
      <c r="E55" s="1"/>
    </row>
    <row r="56" spans="1:6" x14ac:dyDescent="0.2">
      <c r="B56" s="1"/>
      <c r="C56" s="1"/>
      <c r="D56" s="1"/>
      <c r="E56" s="1"/>
    </row>
    <row r="57" spans="1:6" x14ac:dyDescent="0.2">
      <c r="B57" s="1"/>
      <c r="C57" s="1"/>
      <c r="D57" s="1"/>
      <c r="E57" s="1"/>
    </row>
    <row r="58" spans="1:6" x14ac:dyDescent="0.2">
      <c r="B58" s="1"/>
      <c r="C58" s="1"/>
      <c r="D58" s="1"/>
      <c r="E58" s="1"/>
    </row>
    <row r="59" spans="1:6" x14ac:dyDescent="0.2">
      <c r="B59" s="1"/>
      <c r="C59" s="1"/>
      <c r="D59" s="1"/>
      <c r="E59" s="1"/>
    </row>
    <row r="60" spans="1:6" x14ac:dyDescent="0.2">
      <c r="A60" s="13"/>
    </row>
    <row r="66" ht="12.75" customHeight="1" x14ac:dyDescent="0.2"/>
    <row r="67" ht="28.5" customHeight="1" x14ac:dyDescent="0.2"/>
    <row r="126" ht="12.75" customHeight="1" x14ac:dyDescent="0.2"/>
    <row r="127" ht="26.25" customHeight="1" x14ac:dyDescent="0.2"/>
    <row r="186" ht="12.75" customHeight="1" x14ac:dyDescent="0.2"/>
    <row r="187" ht="30" customHeight="1" x14ac:dyDescent="0.2"/>
  </sheetData>
  <mergeCells count="5">
    <mergeCell ref="C6:F6"/>
    <mergeCell ref="A6:A7"/>
    <mergeCell ref="A1:E1"/>
    <mergeCell ref="B6:B7"/>
    <mergeCell ref="A3:F3"/>
  </mergeCells>
  <pageMargins left="0.55118110236220474" right="0.35433070866141736" top="0.39370078740157483" bottom="0.39370078740157483" header="0.51181102362204722" footer="0.51181102362204722"/>
  <pageSetup paperSize="9" firstPageNumber="0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4"/>
  <sheetViews>
    <sheetView zoomScaleNormal="100" workbookViewId="0">
      <selection sqref="A1:F53"/>
    </sheetView>
  </sheetViews>
  <sheetFormatPr defaultRowHeight="12.75" x14ac:dyDescent="0.2"/>
  <cols>
    <col min="1" max="1" width="4" customWidth="1"/>
    <col min="2" max="2" width="38.42578125" customWidth="1"/>
    <col min="3" max="3" width="12.140625" customWidth="1"/>
    <col min="4" max="4" width="13.28515625" customWidth="1"/>
    <col min="5" max="5" width="12.42578125" customWidth="1"/>
    <col min="6" max="6" width="10.85546875" customWidth="1"/>
  </cols>
  <sheetData>
    <row r="1" spans="1:9" x14ac:dyDescent="0.2">
      <c r="A1" s="1618" t="s">
        <v>868</v>
      </c>
      <c r="B1" s="1618"/>
      <c r="C1" s="1618"/>
      <c r="D1" s="1618"/>
      <c r="E1" s="1618"/>
    </row>
    <row r="2" spans="1:9" x14ac:dyDescent="0.2">
      <c r="A2" s="289"/>
      <c r="B2" s="289"/>
      <c r="C2" s="289"/>
      <c r="D2" s="289"/>
      <c r="E2" s="289"/>
    </row>
    <row r="3" spans="1:9" ht="15.75" x14ac:dyDescent="0.25">
      <c r="A3" s="1635" t="s">
        <v>716</v>
      </c>
      <c r="B3" s="1636"/>
      <c r="C3" s="1636"/>
      <c r="D3" s="1636"/>
      <c r="E3" s="1636"/>
      <c r="F3" s="1636"/>
    </row>
    <row r="4" spans="1:9" ht="15.75" x14ac:dyDescent="0.25">
      <c r="B4" s="21"/>
      <c r="C4" s="21"/>
      <c r="D4" s="21"/>
      <c r="E4" s="21"/>
    </row>
    <row r="5" spans="1:9" ht="13.5" thickBot="1" x14ac:dyDescent="0.25">
      <c r="B5" s="1"/>
      <c r="C5" s="1"/>
      <c r="D5" s="1"/>
      <c r="E5" s="22" t="s">
        <v>7</v>
      </c>
    </row>
    <row r="6" spans="1:9" ht="12.75" customHeight="1" thickBot="1" x14ac:dyDescent="0.25">
      <c r="A6" s="1640" t="s">
        <v>217</v>
      </c>
      <c r="B6" s="1638" t="s">
        <v>8</v>
      </c>
      <c r="C6" s="1642" t="s">
        <v>704</v>
      </c>
      <c r="D6" s="1643"/>
      <c r="E6" s="1643"/>
      <c r="F6" s="1644"/>
    </row>
    <row r="7" spans="1:9" ht="30" customHeight="1" thickBot="1" x14ac:dyDescent="0.25">
      <c r="A7" s="1641"/>
      <c r="B7" s="1639"/>
      <c r="C7" s="910" t="s">
        <v>173</v>
      </c>
      <c r="D7" s="911" t="s">
        <v>174</v>
      </c>
      <c r="E7" s="910" t="s">
        <v>656</v>
      </c>
      <c r="F7" s="906" t="s">
        <v>176</v>
      </c>
    </row>
    <row r="8" spans="1:9" x14ac:dyDescent="0.2">
      <c r="A8" s="908" t="s">
        <v>218</v>
      </c>
      <c r="B8" s="444" t="s">
        <v>219</v>
      </c>
      <c r="C8" s="462" t="s">
        <v>220</v>
      </c>
      <c r="D8" s="463" t="s">
        <v>221</v>
      </c>
      <c r="E8" s="462" t="s">
        <v>241</v>
      </c>
      <c r="F8" s="909" t="s">
        <v>266</v>
      </c>
    </row>
    <row r="9" spans="1:9" x14ac:dyDescent="0.2">
      <c r="A9" s="279" t="s">
        <v>222</v>
      </c>
      <c r="B9" s="284" t="s">
        <v>177</v>
      </c>
      <c r="C9" s="256"/>
      <c r="D9" s="125"/>
      <c r="E9" s="256"/>
      <c r="F9" s="994"/>
      <c r="I9" s="15"/>
    </row>
    <row r="10" spans="1:9" x14ac:dyDescent="0.2">
      <c r="A10" s="278" t="s">
        <v>223</v>
      </c>
      <c r="B10" s="158" t="s">
        <v>424</v>
      </c>
      <c r="C10" s="256">
        <v>17481</v>
      </c>
      <c r="D10" s="256">
        <v>17481</v>
      </c>
      <c r="E10" s="256">
        <v>8578</v>
      </c>
      <c r="F10" s="994">
        <f>E10/D10</f>
        <v>0.49070419312396318</v>
      </c>
      <c r="I10" s="15"/>
    </row>
    <row r="11" spans="1:9" x14ac:dyDescent="0.2">
      <c r="A11" s="278" t="s">
        <v>224</v>
      </c>
      <c r="B11" s="178" t="s">
        <v>426</v>
      </c>
      <c r="C11" s="256">
        <v>4720</v>
      </c>
      <c r="D11" s="256">
        <v>4720</v>
      </c>
      <c r="E11" s="256">
        <v>2251</v>
      </c>
      <c r="F11" s="994">
        <f>E11/D11</f>
        <v>0.47690677966101697</v>
      </c>
    </row>
    <row r="12" spans="1:9" x14ac:dyDescent="0.2">
      <c r="A12" s="278" t="s">
        <v>225</v>
      </c>
      <c r="B12" s="178" t="s">
        <v>425</v>
      </c>
      <c r="C12" s="256">
        <v>5735</v>
      </c>
      <c r="D12" s="256">
        <v>5735</v>
      </c>
      <c r="E12" s="256">
        <v>1897</v>
      </c>
      <c r="F12" s="994">
        <f>E12/D12</f>
        <v>0.33077593722755011</v>
      </c>
      <c r="I12" s="15"/>
    </row>
    <row r="13" spans="1:9" x14ac:dyDescent="0.2">
      <c r="A13" s="278" t="s">
        <v>226</v>
      </c>
      <c r="B13" s="178" t="s">
        <v>427</v>
      </c>
      <c r="C13" s="256"/>
      <c r="D13" s="125"/>
      <c r="E13" s="256"/>
      <c r="F13" s="994"/>
    </row>
    <row r="14" spans="1:9" x14ac:dyDescent="0.2">
      <c r="A14" s="278" t="s">
        <v>227</v>
      </c>
      <c r="B14" s="178" t="s">
        <v>428</v>
      </c>
      <c r="C14" s="256"/>
      <c r="D14" s="125"/>
      <c r="E14" s="256"/>
      <c r="F14" s="994"/>
    </row>
    <row r="15" spans="1:9" x14ac:dyDescent="0.2">
      <c r="A15" s="278" t="s">
        <v>228</v>
      </c>
      <c r="B15" s="178" t="s">
        <v>429</v>
      </c>
      <c r="C15" s="256">
        <f>C16+C17+C18+C19+C20+C21+C22</f>
        <v>0</v>
      </c>
      <c r="D15" s="256">
        <f>D16+D17+D18+D19+D20+D21+D22</f>
        <v>0</v>
      </c>
      <c r="E15" s="256">
        <f>E16+E17+E18+E19+E20+E21+E22</f>
        <v>0</v>
      </c>
      <c r="F15" s="994"/>
    </row>
    <row r="16" spans="1:9" s="17" customFormat="1" x14ac:dyDescent="0.2">
      <c r="A16" s="278" t="s">
        <v>229</v>
      </c>
      <c r="B16" s="178" t="s">
        <v>433</v>
      </c>
      <c r="C16" s="256">
        <v>0</v>
      </c>
      <c r="D16" s="125">
        <v>0</v>
      </c>
      <c r="E16" s="256">
        <v>0</v>
      </c>
      <c r="F16" s="994"/>
    </row>
    <row r="17" spans="1:6" x14ac:dyDescent="0.2">
      <c r="A17" s="278" t="s">
        <v>230</v>
      </c>
      <c r="B17" s="178" t="s">
        <v>434</v>
      </c>
      <c r="C17" s="256"/>
      <c r="D17" s="125"/>
      <c r="E17" s="256"/>
      <c r="F17" s="994"/>
    </row>
    <row r="18" spans="1:6" x14ac:dyDescent="0.2">
      <c r="A18" s="278" t="s">
        <v>231</v>
      </c>
      <c r="B18" s="178" t="s">
        <v>435</v>
      </c>
      <c r="C18" s="256"/>
      <c r="D18" s="125"/>
      <c r="E18" s="256"/>
      <c r="F18" s="994"/>
    </row>
    <row r="19" spans="1:6" x14ac:dyDescent="0.2">
      <c r="A19" s="278" t="s">
        <v>232</v>
      </c>
      <c r="B19" s="285" t="s">
        <v>431</v>
      </c>
      <c r="C19" s="211"/>
      <c r="D19" s="129"/>
      <c r="E19" s="256"/>
      <c r="F19" s="994"/>
    </row>
    <row r="20" spans="1:6" x14ac:dyDescent="0.2">
      <c r="A20" s="278" t="s">
        <v>233</v>
      </c>
      <c r="B20" s="573" t="s">
        <v>432</v>
      </c>
      <c r="C20" s="259"/>
      <c r="D20" s="126"/>
      <c r="E20" s="256"/>
      <c r="F20" s="994"/>
    </row>
    <row r="21" spans="1:6" x14ac:dyDescent="0.2">
      <c r="A21" s="278" t="s">
        <v>234</v>
      </c>
      <c r="B21" s="574" t="s">
        <v>430</v>
      </c>
      <c r="C21" s="259"/>
      <c r="D21" s="126"/>
      <c r="E21" s="256"/>
      <c r="F21" s="994"/>
    </row>
    <row r="22" spans="1:6" ht="13.5" customHeight="1" x14ac:dyDescent="0.2">
      <c r="A22" s="278" t="s">
        <v>235</v>
      </c>
      <c r="B22" s="112" t="s">
        <v>651</v>
      </c>
      <c r="C22" s="259"/>
      <c r="D22" s="126"/>
      <c r="E22" s="256"/>
      <c r="F22" s="994"/>
    </row>
    <row r="23" spans="1:6" ht="13.5" thickBot="1" x14ac:dyDescent="0.25">
      <c r="A23" s="278" t="s">
        <v>236</v>
      </c>
      <c r="B23" s="180" t="s">
        <v>437</v>
      </c>
      <c r="C23" s="257"/>
      <c r="D23" s="130"/>
      <c r="E23" s="256"/>
      <c r="F23" s="1172"/>
    </row>
    <row r="24" spans="1:6" ht="13.5" thickBot="1" x14ac:dyDescent="0.25">
      <c r="A24" s="447" t="s">
        <v>237</v>
      </c>
      <c r="B24" s="448" t="s">
        <v>5</v>
      </c>
      <c r="C24" s="453">
        <f>C10+C11+C12+C13+C15+C23</f>
        <v>27936</v>
      </c>
      <c r="D24" s="453">
        <f>D10+D11+D12+D13+D15+D23</f>
        <v>27936</v>
      </c>
      <c r="E24" s="453">
        <f>E10+E11+E12+E13+E15+E23</f>
        <v>12726</v>
      </c>
      <c r="F24" s="1364">
        <f>E24/D24</f>
        <v>0.45554123711340205</v>
      </c>
    </row>
    <row r="25" spans="1:6" s="17" customFormat="1" ht="13.5" thickTop="1" x14ac:dyDescent="0.2">
      <c r="A25" s="438"/>
      <c r="B25" s="284"/>
      <c r="C25" s="210"/>
      <c r="D25" s="210"/>
      <c r="E25" s="210"/>
      <c r="F25" s="1133"/>
    </row>
    <row r="26" spans="1:6" x14ac:dyDescent="0.2">
      <c r="A26" s="279" t="s">
        <v>238</v>
      </c>
      <c r="B26" s="286" t="s">
        <v>178</v>
      </c>
      <c r="C26" s="258"/>
      <c r="D26" s="128"/>
      <c r="E26" s="258"/>
      <c r="F26" s="993"/>
    </row>
    <row r="27" spans="1:6" x14ac:dyDescent="0.2">
      <c r="A27" s="278" t="s">
        <v>239</v>
      </c>
      <c r="B27" s="178" t="s">
        <v>438</v>
      </c>
      <c r="C27" s="256"/>
      <c r="D27" s="256"/>
      <c r="E27" s="256"/>
      <c r="F27" s="994" t="e">
        <f>E27/D27</f>
        <v>#DIV/0!</v>
      </c>
    </row>
    <row r="28" spans="1:6" x14ac:dyDescent="0.2">
      <c r="A28" s="278" t="s">
        <v>240</v>
      </c>
      <c r="B28" s="178" t="s">
        <v>439</v>
      </c>
      <c r="C28" s="256"/>
      <c r="D28" s="125"/>
      <c r="E28" s="256"/>
      <c r="F28" s="994"/>
    </row>
    <row r="29" spans="1:6" x14ac:dyDescent="0.2">
      <c r="A29" s="278" t="s">
        <v>242</v>
      </c>
      <c r="B29" s="178" t="s">
        <v>440</v>
      </c>
      <c r="C29" s="211">
        <f>C30+C31+C32</f>
        <v>0</v>
      </c>
      <c r="D29" s="211">
        <f>D30+D31+D32</f>
        <v>0</v>
      </c>
      <c r="E29" s="211">
        <f>E30+E31+E32</f>
        <v>0</v>
      </c>
      <c r="F29" s="1161"/>
    </row>
    <row r="30" spans="1:6" s="17" customFormat="1" x14ac:dyDescent="0.2">
      <c r="A30" s="278" t="s">
        <v>243</v>
      </c>
      <c r="B30" s="285" t="s">
        <v>441</v>
      </c>
      <c r="C30" s="256"/>
      <c r="D30" s="125"/>
      <c r="E30" s="256"/>
      <c r="F30" s="994"/>
    </row>
    <row r="31" spans="1:6" s="17" customFormat="1" x14ac:dyDescent="0.2">
      <c r="A31" s="278" t="s">
        <v>244</v>
      </c>
      <c r="B31" s="285" t="s">
        <v>442</v>
      </c>
      <c r="C31" s="256"/>
      <c r="D31" s="125"/>
      <c r="E31" s="256"/>
      <c r="F31" s="994"/>
    </row>
    <row r="32" spans="1:6" s="17" customFormat="1" x14ac:dyDescent="0.2">
      <c r="A32" s="278" t="s">
        <v>245</v>
      </c>
      <c r="B32" s="285" t="s">
        <v>443</v>
      </c>
      <c r="C32" s="256"/>
      <c r="D32" s="125"/>
      <c r="E32" s="256"/>
      <c r="F32" s="1161"/>
    </row>
    <row r="33" spans="1:6" s="17" customFormat="1" x14ac:dyDescent="0.2">
      <c r="A33" s="278" t="s">
        <v>246</v>
      </c>
      <c r="B33" s="285" t="s">
        <v>444</v>
      </c>
      <c r="C33" s="256"/>
      <c r="D33" s="125"/>
      <c r="E33" s="256"/>
      <c r="F33" s="1161"/>
    </row>
    <row r="34" spans="1:6" s="17" customFormat="1" x14ac:dyDescent="0.2">
      <c r="A34" s="278" t="s">
        <v>247</v>
      </c>
      <c r="B34" s="573" t="s">
        <v>445</v>
      </c>
      <c r="C34" s="256"/>
      <c r="D34" s="125"/>
      <c r="E34" s="256"/>
      <c r="F34" s="1161"/>
    </row>
    <row r="35" spans="1:6" x14ac:dyDescent="0.2">
      <c r="A35" s="278" t="s">
        <v>248</v>
      </c>
      <c r="B35" s="245" t="s">
        <v>446</v>
      </c>
      <c r="C35" s="256"/>
      <c r="D35" s="125"/>
      <c r="E35" s="256"/>
      <c r="F35" s="1161"/>
    </row>
    <row r="36" spans="1:6" ht="13.5" customHeight="1" x14ac:dyDescent="0.2">
      <c r="A36" s="278" t="s">
        <v>249</v>
      </c>
      <c r="B36" s="726" t="s">
        <v>447</v>
      </c>
      <c r="C36" s="256"/>
      <c r="D36" s="125"/>
      <c r="E36" s="256"/>
      <c r="F36" s="1161"/>
    </row>
    <row r="37" spans="1:6" x14ac:dyDescent="0.2">
      <c r="A37" s="278" t="s">
        <v>250</v>
      </c>
      <c r="B37" s="178"/>
      <c r="C37" s="256"/>
      <c r="D37" s="125"/>
      <c r="E37" s="256"/>
      <c r="F37" s="994"/>
    </row>
    <row r="38" spans="1:6" ht="27.75" customHeight="1" thickBot="1" x14ac:dyDescent="0.25">
      <c r="A38" s="278" t="s">
        <v>251</v>
      </c>
      <c r="B38" s="180"/>
      <c r="C38" s="259"/>
      <c r="D38" s="259"/>
      <c r="E38" s="259"/>
      <c r="F38" s="1333"/>
    </row>
    <row r="39" spans="1:6" s="16" customFormat="1" ht="13.5" thickBot="1" x14ac:dyDescent="0.25">
      <c r="A39" s="447" t="s">
        <v>652</v>
      </c>
      <c r="B39" s="448" t="s">
        <v>6</v>
      </c>
      <c r="C39" s="453">
        <f>C27+C28+C29+C37+C38</f>
        <v>0</v>
      </c>
      <c r="D39" s="453">
        <f>D27+D28+D29+D37+D38</f>
        <v>0</v>
      </c>
      <c r="E39" s="453">
        <f>E27+E28+E29+E37+E38</f>
        <v>0</v>
      </c>
      <c r="F39" s="1364" t="e">
        <f>E39/D39</f>
        <v>#DIV/0!</v>
      </c>
    </row>
    <row r="40" spans="1:6" s="16" customFormat="1" ht="27" thickTop="1" thickBot="1" x14ac:dyDescent="0.25">
      <c r="A40" s="447" t="s">
        <v>253</v>
      </c>
      <c r="B40" s="452" t="s">
        <v>338</v>
      </c>
      <c r="C40" s="455">
        <f>C24+C39</f>
        <v>27936</v>
      </c>
      <c r="D40" s="455">
        <f>D24+D39</f>
        <v>27936</v>
      </c>
      <c r="E40" s="455">
        <f>E24+E39</f>
        <v>12726</v>
      </c>
      <c r="F40" s="1359">
        <f>E40/D40</f>
        <v>0.45554123711340205</v>
      </c>
    </row>
    <row r="41" spans="1:6" s="16" customFormat="1" ht="13.5" thickTop="1" x14ac:dyDescent="0.2">
      <c r="A41" s="438"/>
      <c r="B41" s="585"/>
      <c r="C41" s="220"/>
      <c r="D41" s="220"/>
      <c r="E41" s="220"/>
      <c r="F41" s="1167"/>
    </row>
    <row r="42" spans="1:6" s="16" customFormat="1" x14ac:dyDescent="0.2">
      <c r="A42" s="279" t="s">
        <v>254</v>
      </c>
      <c r="B42" s="352" t="s">
        <v>339</v>
      </c>
      <c r="C42" s="454"/>
      <c r="D42" s="128"/>
      <c r="E42" s="258"/>
      <c r="F42" s="993"/>
    </row>
    <row r="43" spans="1:6" s="16" customFormat="1" x14ac:dyDescent="0.2">
      <c r="A43" s="278" t="s">
        <v>255</v>
      </c>
      <c r="B43" s="179" t="s">
        <v>453</v>
      </c>
      <c r="C43" s="261"/>
      <c r="D43" s="125"/>
      <c r="E43" s="256"/>
      <c r="F43" s="994"/>
    </row>
    <row r="44" spans="1:6" s="16" customFormat="1" x14ac:dyDescent="0.2">
      <c r="A44" s="278" t="s">
        <v>256</v>
      </c>
      <c r="B44" s="504" t="s">
        <v>451</v>
      </c>
      <c r="C44" s="580"/>
      <c r="D44" s="130"/>
      <c r="E44" s="257"/>
      <c r="F44" s="1164"/>
    </row>
    <row r="45" spans="1:6" s="16" customFormat="1" x14ac:dyDescent="0.2">
      <c r="A45" s="278" t="s">
        <v>257</v>
      </c>
      <c r="B45" s="504" t="s">
        <v>450</v>
      </c>
      <c r="C45" s="580"/>
      <c r="D45" s="130"/>
      <c r="E45" s="257"/>
      <c r="F45" s="1164"/>
    </row>
    <row r="46" spans="1:6" s="16" customFormat="1" x14ac:dyDescent="0.2">
      <c r="A46" s="278" t="s">
        <v>258</v>
      </c>
      <c r="B46" s="504" t="s">
        <v>452</v>
      </c>
      <c r="C46" s="580"/>
      <c r="D46" s="130"/>
      <c r="E46" s="257"/>
      <c r="F46" s="1164"/>
    </row>
    <row r="47" spans="1:6" s="16" customFormat="1" x14ac:dyDescent="0.2">
      <c r="A47" s="278" t="s">
        <v>259</v>
      </c>
      <c r="B47" s="575" t="s">
        <v>454</v>
      </c>
      <c r="C47" s="580"/>
      <c r="D47" s="130"/>
      <c r="E47" s="257"/>
      <c r="F47" s="1164"/>
    </row>
    <row r="48" spans="1:6" s="16" customFormat="1" x14ac:dyDescent="0.2">
      <c r="A48" s="278" t="s">
        <v>260</v>
      </c>
      <c r="B48" s="576" t="s">
        <v>457</v>
      </c>
      <c r="C48" s="580"/>
      <c r="D48" s="130"/>
      <c r="E48" s="257"/>
      <c r="F48" s="1164"/>
    </row>
    <row r="49" spans="1:6" ht="15.75" customHeight="1" x14ac:dyDescent="0.2">
      <c r="A49" s="278" t="s">
        <v>261</v>
      </c>
      <c r="B49" s="577" t="s">
        <v>456</v>
      </c>
      <c r="C49" s="580"/>
      <c r="D49" s="130"/>
      <c r="E49" s="257"/>
      <c r="F49" s="1164"/>
    </row>
    <row r="50" spans="1:6" ht="13.5" thickBot="1" x14ac:dyDescent="0.25">
      <c r="A50" s="278" t="s">
        <v>262</v>
      </c>
      <c r="B50" s="287" t="s">
        <v>455</v>
      </c>
      <c r="C50" s="580"/>
      <c r="D50" s="130"/>
      <c r="E50" s="257"/>
      <c r="F50" s="1164"/>
    </row>
    <row r="51" spans="1:6" ht="13.5" thickBot="1" x14ac:dyDescent="0.25">
      <c r="A51" s="295" t="s">
        <v>263</v>
      </c>
      <c r="B51" s="248" t="s">
        <v>458</v>
      </c>
      <c r="C51" s="581"/>
      <c r="D51" s="218"/>
      <c r="E51" s="127"/>
      <c r="F51" s="1038"/>
    </row>
    <row r="52" spans="1:6" x14ac:dyDescent="0.2">
      <c r="A52" s="438"/>
      <c r="B52" s="43"/>
      <c r="C52" s="591"/>
      <c r="D52" s="593"/>
      <c r="E52" s="566"/>
      <c r="F52" s="1416"/>
    </row>
    <row r="53" spans="1:6" ht="13.5" thickBot="1" x14ac:dyDescent="0.25">
      <c r="A53" s="458" t="s">
        <v>264</v>
      </c>
      <c r="B53" s="583" t="s">
        <v>341</v>
      </c>
      <c r="C53" s="590">
        <f>C40+C51</f>
        <v>27936</v>
      </c>
      <c r="D53" s="592">
        <f>D40+D51</f>
        <v>27936</v>
      </c>
      <c r="E53" s="590">
        <f>E40+E51</f>
        <v>12726</v>
      </c>
      <c r="F53" s="1363">
        <f>E53/D53</f>
        <v>0.45554123711340205</v>
      </c>
    </row>
    <row r="54" spans="1:6" ht="14.25" customHeight="1" thickTop="1" x14ac:dyDescent="0.2"/>
    <row r="55" spans="1:6" ht="25.5" customHeight="1" x14ac:dyDescent="0.2"/>
    <row r="58" spans="1:6" ht="15.75" customHeight="1" x14ac:dyDescent="0.2">
      <c r="A58" s="1637"/>
      <c r="B58" s="1637"/>
      <c r="C58" s="1637"/>
      <c r="D58" s="1637"/>
      <c r="E58" s="1637"/>
      <c r="F58" s="1637"/>
    </row>
    <row r="59" spans="1:6" ht="13.5" customHeight="1" x14ac:dyDescent="0.2"/>
    <row r="60" spans="1:6" ht="12" customHeight="1" x14ac:dyDescent="0.2"/>
    <row r="65" ht="13.5" customHeight="1" x14ac:dyDescent="0.2"/>
    <row r="102" ht="17.25" customHeight="1" x14ac:dyDescent="0.2"/>
    <row r="106" ht="16.5" customHeight="1" x14ac:dyDescent="0.2"/>
    <row r="107" ht="15.75" customHeight="1" x14ac:dyDescent="0.2"/>
    <row r="124" ht="13.5" customHeight="1" x14ac:dyDescent="0.2"/>
    <row r="184" ht="13.5" customHeight="1" x14ac:dyDescent="0.2"/>
  </sheetData>
  <mergeCells count="6">
    <mergeCell ref="A1:E1"/>
    <mergeCell ref="A58:F58"/>
    <mergeCell ref="B6:B7"/>
    <mergeCell ref="A6:A7"/>
    <mergeCell ref="C6:F6"/>
    <mergeCell ref="A3:F3"/>
  </mergeCells>
  <pageMargins left="0.55118110236220474" right="0.35433070866141736" top="0.39370078740157483" bottom="0.39370078740157483" header="0.51181102362204722" footer="0.51181102362204722"/>
  <pageSetup paperSize="9" firstPageNumber="0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42"/>
  <sheetViews>
    <sheetView zoomScaleNormal="100" workbookViewId="0">
      <selection sqref="A1:F823"/>
    </sheetView>
  </sheetViews>
  <sheetFormatPr defaultRowHeight="12.75" x14ac:dyDescent="0.2"/>
  <cols>
    <col min="1" max="1" width="4.42578125" customWidth="1"/>
    <col min="2" max="2" width="39" customWidth="1"/>
    <col min="3" max="3" width="13" customWidth="1"/>
    <col min="4" max="4" width="13.7109375" customWidth="1"/>
    <col min="5" max="5" width="13.5703125" customWidth="1"/>
    <col min="6" max="6" width="11.28515625" customWidth="1"/>
    <col min="7" max="7" width="10.7109375" customWidth="1"/>
  </cols>
  <sheetData>
    <row r="1" spans="1:7" ht="15" x14ac:dyDescent="0.25">
      <c r="A1" s="1618" t="s">
        <v>869</v>
      </c>
      <c r="B1" s="1618"/>
      <c r="C1" s="1618"/>
      <c r="D1" s="1618"/>
      <c r="E1" s="1618"/>
      <c r="F1" s="19"/>
      <c r="G1" s="19"/>
    </row>
    <row r="2" spans="1:7" ht="15" x14ac:dyDescent="0.25">
      <c r="A2" s="289"/>
      <c r="B2" s="289"/>
      <c r="C2" s="289"/>
      <c r="D2" s="289"/>
      <c r="E2" s="289"/>
      <c r="F2" s="19"/>
      <c r="G2" s="19"/>
    </row>
    <row r="3" spans="1:7" ht="15.75" x14ac:dyDescent="0.25">
      <c r="A3" s="1635" t="s">
        <v>705</v>
      </c>
      <c r="B3" s="1636"/>
      <c r="C3" s="1636"/>
      <c r="D3" s="1636"/>
      <c r="E3" s="1636"/>
      <c r="F3" s="1636"/>
      <c r="G3" s="13"/>
    </row>
    <row r="4" spans="1:7" ht="15.75" x14ac:dyDescent="0.25">
      <c r="B4" s="21"/>
      <c r="C4" s="21"/>
      <c r="D4" s="21"/>
      <c r="E4" s="21"/>
      <c r="F4" s="37"/>
      <c r="G4" s="13"/>
    </row>
    <row r="5" spans="1:7" ht="13.5" thickBot="1" x14ac:dyDescent="0.25">
      <c r="B5" s="1"/>
      <c r="C5" s="1"/>
      <c r="D5" s="1"/>
      <c r="E5" s="22" t="s">
        <v>7</v>
      </c>
    </row>
    <row r="6" spans="1:7" ht="13.5" thickBot="1" x14ac:dyDescent="0.25">
      <c r="A6" s="1640" t="s">
        <v>217</v>
      </c>
      <c r="B6" s="1638" t="s">
        <v>8</v>
      </c>
      <c r="C6" s="1642" t="s">
        <v>677</v>
      </c>
      <c r="D6" s="1643"/>
      <c r="E6" s="1643"/>
      <c r="F6" s="1644"/>
    </row>
    <row r="7" spans="1:7" ht="26.25" thickBot="1" x14ac:dyDescent="0.25">
      <c r="A7" s="1641"/>
      <c r="B7" s="1639"/>
      <c r="C7" s="910" t="s">
        <v>173</v>
      </c>
      <c r="D7" s="911" t="s">
        <v>174</v>
      </c>
      <c r="E7" s="910" t="s">
        <v>656</v>
      </c>
      <c r="F7" s="906" t="s">
        <v>176</v>
      </c>
    </row>
    <row r="8" spans="1:7" ht="13.5" thickBot="1" x14ac:dyDescent="0.25">
      <c r="A8" s="916" t="s">
        <v>218</v>
      </c>
      <c r="B8" s="917" t="s">
        <v>219</v>
      </c>
      <c r="C8" s="918" t="s">
        <v>220</v>
      </c>
      <c r="D8" s="919" t="s">
        <v>221</v>
      </c>
      <c r="E8" s="918" t="s">
        <v>241</v>
      </c>
      <c r="F8" s="920" t="s">
        <v>266</v>
      </c>
    </row>
    <row r="9" spans="1:7" x14ac:dyDescent="0.2">
      <c r="A9" s="279" t="s">
        <v>222</v>
      </c>
      <c r="B9" s="284" t="s">
        <v>177</v>
      </c>
      <c r="C9" s="258"/>
      <c r="D9" s="128"/>
      <c r="E9" s="258"/>
      <c r="F9" s="993"/>
    </row>
    <row r="10" spans="1:7" x14ac:dyDescent="0.2">
      <c r="A10" s="278" t="s">
        <v>223</v>
      </c>
      <c r="B10" s="158" t="s">
        <v>424</v>
      </c>
      <c r="C10" s="563">
        <v>5782</v>
      </c>
      <c r="D10" s="125">
        <v>5782</v>
      </c>
      <c r="E10" s="256">
        <v>2371</v>
      </c>
      <c r="F10" s="994">
        <f>E10/D10</f>
        <v>0.41006572120373574</v>
      </c>
    </row>
    <row r="11" spans="1:7" x14ac:dyDescent="0.2">
      <c r="A11" s="278" t="s">
        <v>224</v>
      </c>
      <c r="B11" s="178" t="s">
        <v>426</v>
      </c>
      <c r="C11" s="563">
        <v>1668</v>
      </c>
      <c r="D11" s="125">
        <v>1668</v>
      </c>
      <c r="E11" s="256">
        <v>643</v>
      </c>
      <c r="F11" s="994">
        <f>E11/D11</f>
        <v>0.38549160671462829</v>
      </c>
    </row>
    <row r="12" spans="1:7" x14ac:dyDescent="0.2">
      <c r="A12" s="278" t="s">
        <v>225</v>
      </c>
      <c r="B12" s="178" t="s">
        <v>425</v>
      </c>
      <c r="C12" s="256">
        <v>4119</v>
      </c>
      <c r="D12" s="125">
        <v>4119</v>
      </c>
      <c r="E12" s="256">
        <v>2945</v>
      </c>
      <c r="F12" s="994">
        <f>E12/D12</f>
        <v>0.71497936392328232</v>
      </c>
    </row>
    <row r="13" spans="1:7" x14ac:dyDescent="0.2">
      <c r="A13" s="278" t="s">
        <v>226</v>
      </c>
      <c r="B13" s="178" t="s">
        <v>427</v>
      </c>
      <c r="C13" s="256"/>
      <c r="D13" s="125"/>
      <c r="E13" s="256"/>
      <c r="F13" s="994">
        <v>0</v>
      </c>
    </row>
    <row r="14" spans="1:7" x14ac:dyDescent="0.2">
      <c r="A14" s="278" t="s">
        <v>227</v>
      </c>
      <c r="B14" s="178" t="s">
        <v>428</v>
      </c>
      <c r="C14" s="256"/>
      <c r="D14" s="125"/>
      <c r="E14" s="256"/>
      <c r="F14" s="994">
        <v>0</v>
      </c>
    </row>
    <row r="15" spans="1:7" x14ac:dyDescent="0.2">
      <c r="A15" s="278" t="s">
        <v>228</v>
      </c>
      <c r="B15" s="178" t="s">
        <v>429</v>
      </c>
      <c r="C15" s="256">
        <f>C16+C17+C18+C19+C20+C21+C22</f>
        <v>0</v>
      </c>
      <c r="D15" s="256">
        <f>D16+D17+D18+D19+D20+D21+D22</f>
        <v>0</v>
      </c>
      <c r="E15" s="256">
        <f>E16+E17+E18+E19+E20+E21+E22</f>
        <v>0</v>
      </c>
      <c r="F15" s="994" t="e">
        <f>E15/D15</f>
        <v>#DIV/0!</v>
      </c>
    </row>
    <row r="16" spans="1:7" x14ac:dyDescent="0.2">
      <c r="A16" s="278" t="s">
        <v>229</v>
      </c>
      <c r="B16" s="178" t="s">
        <v>433</v>
      </c>
      <c r="C16" s="125">
        <f>'6 7_sz_melléklet'!C10</f>
        <v>0</v>
      </c>
      <c r="D16" s="125"/>
      <c r="E16" s="125"/>
      <c r="F16" s="994" t="e">
        <f>E16/D16</f>
        <v>#DIV/0!</v>
      </c>
    </row>
    <row r="17" spans="1:6" s="17" customFormat="1" x14ac:dyDescent="0.2">
      <c r="A17" s="278" t="s">
        <v>230</v>
      </c>
      <c r="B17" s="178" t="s">
        <v>434</v>
      </c>
      <c r="C17" s="256"/>
      <c r="D17" s="125"/>
      <c r="E17" s="563"/>
      <c r="F17" s="994">
        <v>0</v>
      </c>
    </row>
    <row r="18" spans="1:6" x14ac:dyDescent="0.2">
      <c r="A18" s="278" t="s">
        <v>231</v>
      </c>
      <c r="B18" s="178" t="s">
        <v>435</v>
      </c>
      <c r="C18" s="256"/>
      <c r="D18" s="125"/>
      <c r="E18" s="256"/>
      <c r="F18" s="994">
        <v>0</v>
      </c>
    </row>
    <row r="19" spans="1:6" ht="11.25" customHeight="1" x14ac:dyDescent="0.2">
      <c r="A19" s="278" t="s">
        <v>232</v>
      </c>
      <c r="B19" s="285" t="s">
        <v>431</v>
      </c>
      <c r="C19" s="211"/>
      <c r="D19" s="129"/>
      <c r="E19" s="256"/>
      <c r="F19" s="994">
        <v>0</v>
      </c>
    </row>
    <row r="20" spans="1:6" ht="11.25" customHeight="1" x14ac:dyDescent="0.2">
      <c r="A20" s="278" t="s">
        <v>233</v>
      </c>
      <c r="B20" s="573" t="s">
        <v>432</v>
      </c>
      <c r="C20" s="259"/>
      <c r="D20" s="126"/>
      <c r="E20" s="256"/>
      <c r="F20" s="994">
        <v>0</v>
      </c>
    </row>
    <row r="21" spans="1:6" ht="11.25" customHeight="1" x14ac:dyDescent="0.2">
      <c r="A21" s="278" t="s">
        <v>234</v>
      </c>
      <c r="B21" s="574" t="s">
        <v>430</v>
      </c>
      <c r="C21" s="259"/>
      <c r="D21" s="126"/>
      <c r="E21" s="256"/>
      <c r="F21" s="994">
        <v>0</v>
      </c>
    </row>
    <row r="22" spans="1:6" ht="11.25" customHeight="1" x14ac:dyDescent="0.2">
      <c r="A22" s="278" t="s">
        <v>235</v>
      </c>
      <c r="B22" s="112" t="s">
        <v>651</v>
      </c>
      <c r="C22" s="259"/>
      <c r="D22" s="126"/>
      <c r="E22" s="256"/>
      <c r="F22" s="994">
        <v>0</v>
      </c>
    </row>
    <row r="23" spans="1:6" ht="13.5" thickBot="1" x14ac:dyDescent="0.25">
      <c r="A23" s="278" t="s">
        <v>236</v>
      </c>
      <c r="B23" s="180" t="s">
        <v>437</v>
      </c>
      <c r="C23" s="257"/>
      <c r="D23" s="130"/>
      <c r="E23" s="256"/>
      <c r="F23" s="994">
        <v>0</v>
      </c>
    </row>
    <row r="24" spans="1:6" ht="13.5" thickBot="1" x14ac:dyDescent="0.25">
      <c r="A24" s="447" t="s">
        <v>237</v>
      </c>
      <c r="B24" s="448" t="s">
        <v>5</v>
      </c>
      <c r="C24" s="456">
        <f>C10+C11+C12+C13+C15+C23</f>
        <v>11569</v>
      </c>
      <c r="D24" s="456">
        <f>D10+D11+D12+D13+D15+D23</f>
        <v>11569</v>
      </c>
      <c r="E24" s="456">
        <f>E10+E11+E12+E13+E15+E23</f>
        <v>5959</v>
      </c>
      <c r="F24" s="1359">
        <f>E24/D24</f>
        <v>0.51508341256806989</v>
      </c>
    </row>
    <row r="25" spans="1:6" ht="13.5" thickTop="1" x14ac:dyDescent="0.2">
      <c r="A25" s="438"/>
      <c r="B25" s="284"/>
      <c r="C25" s="210"/>
      <c r="D25" s="210"/>
      <c r="E25" s="912"/>
      <c r="F25" s="1133"/>
    </row>
    <row r="26" spans="1:6" x14ac:dyDescent="0.2">
      <c r="A26" s="279" t="s">
        <v>238</v>
      </c>
      <c r="B26" s="286" t="s">
        <v>178</v>
      </c>
      <c r="C26" s="258"/>
      <c r="D26" s="258"/>
      <c r="E26" s="258"/>
      <c r="F26" s="993"/>
    </row>
    <row r="27" spans="1:6" x14ac:dyDescent="0.2">
      <c r="A27" s="278" t="s">
        <v>239</v>
      </c>
      <c r="B27" s="178" t="s">
        <v>438</v>
      </c>
      <c r="C27" s="256"/>
      <c r="D27" s="256"/>
      <c r="E27" s="256"/>
      <c r="F27" s="994" t="e">
        <f>E27/D27</f>
        <v>#DIV/0!</v>
      </c>
    </row>
    <row r="28" spans="1:6" x14ac:dyDescent="0.2">
      <c r="A28" s="278" t="s">
        <v>240</v>
      </c>
      <c r="B28" s="178" t="s">
        <v>439</v>
      </c>
      <c r="C28" s="256"/>
      <c r="D28" s="125"/>
      <c r="E28" s="256"/>
      <c r="F28" s="994">
        <v>0</v>
      </c>
    </row>
    <row r="29" spans="1:6" x14ac:dyDescent="0.2">
      <c r="A29" s="278" t="s">
        <v>242</v>
      </c>
      <c r="B29" s="178" t="s">
        <v>440</v>
      </c>
      <c r="C29" s="211">
        <f>C30+C31+C32+C33+C34+C35+C36</f>
        <v>0</v>
      </c>
      <c r="D29" s="211">
        <f>D30+D31+D32+D33+D34+D35+D36</f>
        <v>0</v>
      </c>
      <c r="E29" s="211">
        <f>E30+E31+E32+E33+E34+E35+E36</f>
        <v>0</v>
      </c>
      <c r="F29" s="994">
        <v>0</v>
      </c>
    </row>
    <row r="30" spans="1:6" x14ac:dyDescent="0.2">
      <c r="A30" s="278" t="s">
        <v>243</v>
      </c>
      <c r="B30" s="285" t="s">
        <v>441</v>
      </c>
      <c r="C30" s="256"/>
      <c r="D30" s="125"/>
      <c r="E30" s="256"/>
      <c r="F30" s="994">
        <v>0</v>
      </c>
    </row>
    <row r="31" spans="1:6" x14ac:dyDescent="0.2">
      <c r="A31" s="278" t="s">
        <v>244</v>
      </c>
      <c r="B31" s="285" t="s">
        <v>442</v>
      </c>
      <c r="C31" s="256"/>
      <c r="D31" s="125"/>
      <c r="E31" s="256"/>
      <c r="F31" s="994">
        <v>0</v>
      </c>
    </row>
    <row r="32" spans="1:6" x14ac:dyDescent="0.2">
      <c r="A32" s="278" t="s">
        <v>245</v>
      </c>
      <c r="B32" s="285" t="s">
        <v>443</v>
      </c>
      <c r="C32" s="256"/>
      <c r="D32" s="125"/>
      <c r="E32" s="256"/>
      <c r="F32" s="994">
        <v>0</v>
      </c>
    </row>
    <row r="33" spans="1:6" x14ac:dyDescent="0.2">
      <c r="A33" s="278" t="s">
        <v>246</v>
      </c>
      <c r="B33" s="285" t="s">
        <v>444</v>
      </c>
      <c r="C33" s="256"/>
      <c r="D33" s="125"/>
      <c r="E33" s="256"/>
      <c r="F33" s="994">
        <v>0</v>
      </c>
    </row>
    <row r="34" spans="1:6" x14ac:dyDescent="0.2">
      <c r="A34" s="278" t="s">
        <v>247</v>
      </c>
      <c r="B34" s="573" t="s">
        <v>445</v>
      </c>
      <c r="C34" s="256"/>
      <c r="D34" s="125"/>
      <c r="E34" s="256"/>
      <c r="F34" s="994">
        <v>0</v>
      </c>
    </row>
    <row r="35" spans="1:6" x14ac:dyDescent="0.2">
      <c r="A35" s="278" t="s">
        <v>248</v>
      </c>
      <c r="B35" s="245" t="s">
        <v>446</v>
      </c>
      <c r="C35" s="256"/>
      <c r="D35" s="125"/>
      <c r="E35" s="256"/>
      <c r="F35" s="994">
        <v>0</v>
      </c>
    </row>
    <row r="36" spans="1:6" x14ac:dyDescent="0.2">
      <c r="A36" s="278" t="s">
        <v>249</v>
      </c>
      <c r="B36" s="726" t="s">
        <v>447</v>
      </c>
      <c r="C36" s="256">
        <f>-C13</f>
        <v>0</v>
      </c>
      <c r="D36" s="256">
        <f>-D13</f>
        <v>0</v>
      </c>
      <c r="E36" s="256">
        <f>-E13</f>
        <v>0</v>
      </c>
      <c r="F36" s="994">
        <v>0</v>
      </c>
    </row>
    <row r="37" spans="1:6" x14ac:dyDescent="0.2">
      <c r="A37" s="278" t="s">
        <v>250</v>
      </c>
      <c r="B37" s="178"/>
      <c r="C37" s="256"/>
      <c r="D37" s="125"/>
      <c r="E37" s="256"/>
      <c r="F37" s="994"/>
    </row>
    <row r="38" spans="1:6" ht="13.5" customHeight="1" thickBot="1" x14ac:dyDescent="0.25">
      <c r="A38" s="278" t="s">
        <v>251</v>
      </c>
      <c r="B38" s="180"/>
      <c r="C38" s="259"/>
      <c r="D38" s="259"/>
      <c r="E38" s="259"/>
      <c r="F38" s="994"/>
    </row>
    <row r="39" spans="1:6" ht="13.5" thickBot="1" x14ac:dyDescent="0.25">
      <c r="A39" s="447" t="s">
        <v>652</v>
      </c>
      <c r="B39" s="448" t="s">
        <v>6</v>
      </c>
      <c r="C39" s="599">
        <f>C27+C28+C29+C37+C38</f>
        <v>0</v>
      </c>
      <c r="D39" s="599">
        <f>D27+D28+D29+D37+D38</f>
        <v>0</v>
      </c>
      <c r="E39" s="913">
        <f>E27+E28+E29+E37+E38</f>
        <v>0</v>
      </c>
      <c r="F39" s="1359" t="e">
        <f>E39/D39</f>
        <v>#DIV/0!</v>
      </c>
    </row>
    <row r="40" spans="1:6" ht="27" thickTop="1" thickBot="1" x14ac:dyDescent="0.25">
      <c r="A40" s="447" t="s">
        <v>253</v>
      </c>
      <c r="B40" s="452" t="s">
        <v>338</v>
      </c>
      <c r="C40" s="598">
        <f>C24+C39</f>
        <v>11569</v>
      </c>
      <c r="D40" s="598">
        <f>D24+D39</f>
        <v>11569</v>
      </c>
      <c r="E40" s="914">
        <f>E24+E39</f>
        <v>5959</v>
      </c>
      <c r="F40" s="1367">
        <f>E40/D40</f>
        <v>0.51508341256806989</v>
      </c>
    </row>
    <row r="41" spans="1:6" ht="13.5" thickTop="1" x14ac:dyDescent="0.2">
      <c r="A41" s="438"/>
      <c r="B41" s="585"/>
      <c r="C41" s="133"/>
      <c r="D41" s="30"/>
      <c r="E41" s="210"/>
      <c r="F41" s="1133"/>
    </row>
    <row r="42" spans="1:6" x14ac:dyDescent="0.2">
      <c r="A42" s="279" t="s">
        <v>254</v>
      </c>
      <c r="B42" s="352" t="s">
        <v>339</v>
      </c>
      <c r="C42" s="128"/>
      <c r="D42" s="134"/>
      <c r="E42" s="258"/>
      <c r="F42" s="993"/>
    </row>
    <row r="43" spans="1:6" x14ac:dyDescent="0.2">
      <c r="A43" s="278" t="s">
        <v>255</v>
      </c>
      <c r="B43" s="179" t="s">
        <v>453</v>
      </c>
      <c r="C43" s="125"/>
      <c r="D43" s="102"/>
      <c r="E43" s="256"/>
      <c r="F43" s="994">
        <v>0</v>
      </c>
    </row>
    <row r="44" spans="1:6" x14ac:dyDescent="0.2">
      <c r="A44" s="278" t="s">
        <v>256</v>
      </c>
      <c r="B44" s="504" t="s">
        <v>451</v>
      </c>
      <c r="C44" s="125"/>
      <c r="D44" s="102"/>
      <c r="E44" s="256"/>
      <c r="F44" s="994">
        <v>0</v>
      </c>
    </row>
    <row r="45" spans="1:6" x14ac:dyDescent="0.2">
      <c r="A45" s="278" t="s">
        <v>257</v>
      </c>
      <c r="B45" s="504" t="s">
        <v>450</v>
      </c>
      <c r="C45" s="125"/>
      <c r="D45" s="102"/>
      <c r="E45" s="256"/>
      <c r="F45" s="994">
        <v>0</v>
      </c>
    </row>
    <row r="46" spans="1:6" x14ac:dyDescent="0.2">
      <c r="A46" s="278" t="s">
        <v>258</v>
      </c>
      <c r="B46" s="504" t="s">
        <v>452</v>
      </c>
      <c r="C46" s="125"/>
      <c r="D46" s="102"/>
      <c r="E46" s="256"/>
      <c r="F46" s="994">
        <v>0</v>
      </c>
    </row>
    <row r="47" spans="1:6" x14ac:dyDescent="0.2">
      <c r="A47" s="278" t="s">
        <v>259</v>
      </c>
      <c r="B47" s="575" t="s">
        <v>454</v>
      </c>
      <c r="C47" s="125"/>
      <c r="D47" s="102"/>
      <c r="E47" s="256"/>
      <c r="F47" s="994">
        <v>0</v>
      </c>
    </row>
    <row r="48" spans="1:6" x14ac:dyDescent="0.2">
      <c r="A48" s="278" t="s">
        <v>260</v>
      </c>
      <c r="B48" s="576" t="s">
        <v>457</v>
      </c>
      <c r="C48" s="125"/>
      <c r="D48" s="102"/>
      <c r="E48" s="256"/>
      <c r="F48" s="994">
        <v>0</v>
      </c>
    </row>
    <row r="49" spans="1:6" x14ac:dyDescent="0.2">
      <c r="A49" s="278" t="s">
        <v>261</v>
      </c>
      <c r="B49" s="577" t="s">
        <v>456</v>
      </c>
      <c r="C49" s="125"/>
      <c r="D49" s="102"/>
      <c r="E49" s="256"/>
      <c r="F49" s="994">
        <v>0</v>
      </c>
    </row>
    <row r="50" spans="1:6" ht="13.5" thickBot="1" x14ac:dyDescent="0.25">
      <c r="A50" s="278" t="s">
        <v>262</v>
      </c>
      <c r="B50" s="287" t="s">
        <v>455</v>
      </c>
      <c r="C50" s="130"/>
      <c r="D50" s="103"/>
      <c r="E50" s="257"/>
      <c r="F50" s="994">
        <v>0</v>
      </c>
    </row>
    <row r="51" spans="1:6" ht="13.5" thickBot="1" x14ac:dyDescent="0.25">
      <c r="A51" s="295" t="s">
        <v>263</v>
      </c>
      <c r="B51" s="248" t="s">
        <v>458</v>
      </c>
      <c r="C51" s="132">
        <f>C43+C44+C45+C46+C47+C48+C49+C50</f>
        <v>0</v>
      </c>
      <c r="D51" s="132">
        <f>D43+D44+D45+D46+D47+D48+D49+D50</f>
        <v>0</v>
      </c>
      <c r="E51" s="214">
        <f>E43+E44+E45+E46+E47+E48+E49+E50</f>
        <v>0</v>
      </c>
      <c r="F51" s="1031">
        <v>0</v>
      </c>
    </row>
    <row r="52" spans="1:6" x14ac:dyDescent="0.2">
      <c r="A52" s="438"/>
      <c r="B52" s="43"/>
      <c r="C52" s="133"/>
      <c r="D52" s="30"/>
      <c r="E52" s="210"/>
      <c r="F52" s="1167"/>
    </row>
    <row r="53" spans="1:6" ht="13.5" thickBot="1" x14ac:dyDescent="0.25">
      <c r="A53" s="338" t="s">
        <v>264</v>
      </c>
      <c r="B53" s="878" t="s">
        <v>341</v>
      </c>
      <c r="C53" s="263">
        <f>C40+C51</f>
        <v>11569</v>
      </c>
      <c r="D53" s="263">
        <f>D40+D51</f>
        <v>11569</v>
      </c>
      <c r="E53" s="867">
        <f>E40+E51</f>
        <v>5959</v>
      </c>
      <c r="F53" s="1169">
        <f>E53/D53</f>
        <v>0.51508341256806989</v>
      </c>
    </row>
    <row r="54" spans="1:6" x14ac:dyDescent="0.2">
      <c r="A54" s="294"/>
      <c r="B54" s="43"/>
      <c r="C54" s="30"/>
      <c r="D54" s="30"/>
      <c r="E54" s="30"/>
    </row>
    <row r="55" spans="1:6" x14ac:dyDescent="0.2">
      <c r="A55" s="294"/>
      <c r="B55" s="43"/>
      <c r="C55" s="30"/>
      <c r="D55" s="30"/>
      <c r="E55" s="30"/>
    </row>
    <row r="56" spans="1:6" x14ac:dyDescent="0.2">
      <c r="A56" s="294"/>
      <c r="B56" s="43"/>
      <c r="C56" s="30"/>
      <c r="D56" s="30"/>
      <c r="E56" s="30"/>
    </row>
    <row r="57" spans="1:6" x14ac:dyDescent="0.2">
      <c r="A57" s="294"/>
      <c r="B57" s="43"/>
      <c r="C57" s="30"/>
      <c r="D57" s="30"/>
      <c r="E57" s="30"/>
    </row>
    <row r="58" spans="1:6" x14ac:dyDescent="0.2">
      <c r="A58" s="294"/>
      <c r="B58" s="43"/>
      <c r="C58" s="30"/>
      <c r="D58" s="30"/>
      <c r="E58" s="30"/>
    </row>
    <row r="59" spans="1:6" x14ac:dyDescent="0.2">
      <c r="A59" s="294"/>
      <c r="B59" s="43"/>
      <c r="C59" s="30"/>
      <c r="D59" s="30"/>
      <c r="E59" s="30"/>
    </row>
    <row r="60" spans="1:6" x14ac:dyDescent="0.2">
      <c r="A60" s="294"/>
      <c r="B60" s="43"/>
      <c r="C60" s="30"/>
      <c r="D60" s="30"/>
      <c r="E60" s="30"/>
    </row>
    <row r="61" spans="1:6" ht="14.25" customHeight="1" x14ac:dyDescent="0.2">
      <c r="A61" s="1645">
        <v>2</v>
      </c>
      <c r="B61" s="1637"/>
      <c r="C61" s="1637"/>
      <c r="D61" s="1637"/>
      <c r="E61" s="1637"/>
    </row>
    <row r="62" spans="1:6" ht="15" x14ac:dyDescent="0.25">
      <c r="A62" s="1618" t="s">
        <v>869</v>
      </c>
      <c r="B62" s="1618"/>
      <c r="C62" s="1618"/>
      <c r="D62" s="1618"/>
      <c r="E62" s="1618"/>
      <c r="F62" s="19"/>
    </row>
    <row r="63" spans="1:6" ht="15" x14ac:dyDescent="0.25">
      <c r="A63" s="289"/>
      <c r="B63" s="289"/>
      <c r="C63" s="289"/>
      <c r="D63" s="289"/>
      <c r="E63" s="289"/>
      <c r="F63" s="19"/>
    </row>
    <row r="64" spans="1:6" ht="15.75" x14ac:dyDescent="0.25">
      <c r="A64" s="1635" t="s">
        <v>705</v>
      </c>
      <c r="B64" s="1636"/>
      <c r="C64" s="1636"/>
      <c r="D64" s="1636"/>
      <c r="E64" s="1636"/>
      <c r="F64" s="1636"/>
    </row>
    <row r="65" spans="1:6" ht="15.75" x14ac:dyDescent="0.25">
      <c r="B65" s="21"/>
      <c r="C65" s="21"/>
      <c r="D65" s="21"/>
      <c r="E65" s="21"/>
      <c r="F65" s="37"/>
    </row>
    <row r="66" spans="1:6" ht="13.5" thickBot="1" x14ac:dyDescent="0.25">
      <c r="B66" s="1"/>
      <c r="C66" s="1"/>
      <c r="D66" s="1"/>
      <c r="E66" s="22" t="s">
        <v>7</v>
      </c>
    </row>
    <row r="67" spans="1:6" ht="13.5" thickBot="1" x14ac:dyDescent="0.25">
      <c r="A67" s="1640" t="s">
        <v>217</v>
      </c>
      <c r="B67" s="1638" t="s">
        <v>8</v>
      </c>
      <c r="C67" s="1642" t="s">
        <v>706</v>
      </c>
      <c r="D67" s="1643"/>
      <c r="E67" s="1643"/>
      <c r="F67" s="1644"/>
    </row>
    <row r="68" spans="1:6" ht="12.75" customHeight="1" thickBot="1" x14ac:dyDescent="0.25">
      <c r="A68" s="1641"/>
      <c r="B68" s="1639"/>
      <c r="C68" s="910" t="s">
        <v>173</v>
      </c>
      <c r="D68" s="911" t="s">
        <v>174</v>
      </c>
      <c r="E68" s="910" t="s">
        <v>656</v>
      </c>
      <c r="F68" s="906" t="s">
        <v>176</v>
      </c>
    </row>
    <row r="69" spans="1:6" ht="11.25" customHeight="1" thickBot="1" x14ac:dyDescent="0.25">
      <c r="A69" s="916" t="s">
        <v>218</v>
      </c>
      <c r="B69" s="917" t="s">
        <v>219</v>
      </c>
      <c r="C69" s="918" t="s">
        <v>220</v>
      </c>
      <c r="D69" s="919" t="s">
        <v>221</v>
      </c>
      <c r="E69" s="918" t="s">
        <v>241</v>
      </c>
      <c r="F69" s="920" t="s">
        <v>266</v>
      </c>
    </row>
    <row r="70" spans="1:6" x14ac:dyDescent="0.2">
      <c r="A70" s="279" t="s">
        <v>222</v>
      </c>
      <c r="B70" s="284" t="s">
        <v>177</v>
      </c>
      <c r="C70" s="258"/>
      <c r="D70" s="128"/>
      <c r="E70" s="258"/>
      <c r="F70" s="993"/>
    </row>
    <row r="71" spans="1:6" x14ac:dyDescent="0.2">
      <c r="A71" s="278" t="s">
        <v>223</v>
      </c>
      <c r="B71" s="158" t="s">
        <v>424</v>
      </c>
      <c r="C71" s="563"/>
      <c r="D71" s="125"/>
      <c r="E71" s="256"/>
      <c r="F71" s="994">
        <v>0</v>
      </c>
    </row>
    <row r="72" spans="1:6" x14ac:dyDescent="0.2">
      <c r="A72" s="278" t="s">
        <v>224</v>
      </c>
      <c r="B72" s="178" t="s">
        <v>426</v>
      </c>
      <c r="C72" s="563"/>
      <c r="D72" s="125"/>
      <c r="E72" s="256"/>
      <c r="F72" s="994">
        <v>0</v>
      </c>
    </row>
    <row r="73" spans="1:6" x14ac:dyDescent="0.2">
      <c r="A73" s="278" t="s">
        <v>225</v>
      </c>
      <c r="B73" s="178" t="s">
        <v>425</v>
      </c>
      <c r="C73" s="256">
        <v>15904</v>
      </c>
      <c r="D73" s="125">
        <v>16399</v>
      </c>
      <c r="E73" s="256">
        <v>8776</v>
      </c>
      <c r="F73" s="994">
        <v>0</v>
      </c>
    </row>
    <row r="74" spans="1:6" x14ac:dyDescent="0.2">
      <c r="A74" s="278" t="s">
        <v>226</v>
      </c>
      <c r="B74" s="178" t="s">
        <v>427</v>
      </c>
      <c r="C74" s="256"/>
      <c r="D74" s="125"/>
      <c r="E74" s="256"/>
      <c r="F74" s="994">
        <v>0</v>
      </c>
    </row>
    <row r="75" spans="1:6" x14ac:dyDescent="0.2">
      <c r="A75" s="278" t="s">
        <v>227</v>
      </c>
      <c r="B75" s="178" t="s">
        <v>428</v>
      </c>
      <c r="C75" s="256"/>
      <c r="D75" s="125"/>
      <c r="E75" s="256"/>
      <c r="F75" s="994">
        <v>0</v>
      </c>
    </row>
    <row r="76" spans="1:6" x14ac:dyDescent="0.2">
      <c r="A76" s="278" t="s">
        <v>228</v>
      </c>
      <c r="B76" s="178" t="s">
        <v>429</v>
      </c>
      <c r="C76" s="256">
        <f>C77+C78+C79+C80+C81+C82+C83</f>
        <v>0</v>
      </c>
      <c r="D76" s="256">
        <f>D77+D78+D79+D80+D81+D82+D83</f>
        <v>0</v>
      </c>
      <c r="E76" s="256">
        <f>E77+E78+E79+E80+E81+E82+E83</f>
        <v>0</v>
      </c>
      <c r="F76" s="994">
        <v>0</v>
      </c>
    </row>
    <row r="77" spans="1:6" x14ac:dyDescent="0.2">
      <c r="A77" s="278" t="s">
        <v>229</v>
      </c>
      <c r="B77" s="178" t="s">
        <v>433</v>
      </c>
      <c r="C77" s="256"/>
      <c r="D77" s="125"/>
      <c r="E77" s="256"/>
      <c r="F77" s="994">
        <v>0</v>
      </c>
    </row>
    <row r="78" spans="1:6" x14ac:dyDescent="0.2">
      <c r="A78" s="278" t="s">
        <v>230</v>
      </c>
      <c r="B78" s="178" t="s">
        <v>434</v>
      </c>
      <c r="C78" s="256"/>
      <c r="D78" s="125"/>
      <c r="E78" s="563"/>
      <c r="F78" s="994">
        <v>0</v>
      </c>
    </row>
    <row r="79" spans="1:6" ht="13.5" customHeight="1" x14ac:dyDescent="0.2">
      <c r="A79" s="278" t="s">
        <v>231</v>
      </c>
      <c r="B79" s="178" t="s">
        <v>435</v>
      </c>
      <c r="C79" s="256"/>
      <c r="D79" s="125"/>
      <c r="E79" s="256"/>
      <c r="F79" s="994">
        <v>0</v>
      </c>
    </row>
    <row r="80" spans="1:6" ht="13.5" customHeight="1" x14ac:dyDescent="0.2">
      <c r="A80" s="278" t="s">
        <v>232</v>
      </c>
      <c r="B80" s="285" t="s">
        <v>431</v>
      </c>
      <c r="C80" s="211"/>
      <c r="D80" s="129"/>
      <c r="E80" s="256"/>
      <c r="F80" s="994">
        <v>0</v>
      </c>
    </row>
    <row r="81" spans="1:6" ht="13.5" customHeight="1" x14ac:dyDescent="0.2">
      <c r="A81" s="278" t="s">
        <v>233</v>
      </c>
      <c r="B81" s="573" t="s">
        <v>432</v>
      </c>
      <c r="C81" s="259"/>
      <c r="D81" s="126"/>
      <c r="E81" s="256"/>
      <c r="F81" s="994">
        <v>0</v>
      </c>
    </row>
    <row r="82" spans="1:6" ht="13.5" customHeight="1" x14ac:dyDescent="0.2">
      <c r="A82" s="278" t="s">
        <v>234</v>
      </c>
      <c r="B82" s="574" t="s">
        <v>430</v>
      </c>
      <c r="C82" s="259"/>
      <c r="D82" s="126"/>
      <c r="E82" s="256"/>
      <c r="F82" s="994">
        <v>0</v>
      </c>
    </row>
    <row r="83" spans="1:6" s="17" customFormat="1" x14ac:dyDescent="0.2">
      <c r="A83" s="278" t="s">
        <v>235</v>
      </c>
      <c r="B83" s="112" t="s">
        <v>651</v>
      </c>
      <c r="C83" s="259"/>
      <c r="D83" s="126"/>
      <c r="E83" s="256"/>
      <c r="F83" s="994">
        <v>0</v>
      </c>
    </row>
    <row r="84" spans="1:6" ht="15" customHeight="1" thickBot="1" x14ac:dyDescent="0.25">
      <c r="A84" s="278" t="s">
        <v>236</v>
      </c>
      <c r="B84" s="180" t="s">
        <v>437</v>
      </c>
      <c r="C84" s="257"/>
      <c r="D84" s="130"/>
      <c r="E84" s="256"/>
      <c r="F84" s="994">
        <v>0</v>
      </c>
    </row>
    <row r="85" spans="1:6" ht="17.25" customHeight="1" thickBot="1" x14ac:dyDescent="0.25">
      <c r="A85" s="447" t="s">
        <v>237</v>
      </c>
      <c r="B85" s="448" t="s">
        <v>5</v>
      </c>
      <c r="C85" s="456">
        <f>C71+C72+C73+C74+C76+C84</f>
        <v>15904</v>
      </c>
      <c r="D85" s="456">
        <f>D71+D72+D73+D74+D76+D84</f>
        <v>16399</v>
      </c>
      <c r="E85" s="456">
        <f>E71+E72+E73+E74+E76+E84</f>
        <v>8776</v>
      </c>
      <c r="F85" s="1359">
        <v>0</v>
      </c>
    </row>
    <row r="86" spans="1:6" ht="13.5" customHeight="1" thickTop="1" x14ac:dyDescent="0.2">
      <c r="A86" s="438"/>
      <c r="B86" s="284"/>
      <c r="C86" s="210"/>
      <c r="D86" s="210"/>
      <c r="E86" s="912"/>
      <c r="F86" s="1133"/>
    </row>
    <row r="87" spans="1:6" x14ac:dyDescent="0.2">
      <c r="A87" s="279" t="s">
        <v>238</v>
      </c>
      <c r="B87" s="286" t="s">
        <v>178</v>
      </c>
      <c r="C87" s="258"/>
      <c r="D87" s="258"/>
      <c r="E87" s="258"/>
      <c r="F87" s="993"/>
    </row>
    <row r="88" spans="1:6" x14ac:dyDescent="0.2">
      <c r="A88" s="278" t="s">
        <v>239</v>
      </c>
      <c r="B88" s="178" t="s">
        <v>438</v>
      </c>
      <c r="C88" s="256">
        <v>41123</v>
      </c>
      <c r="D88" s="256">
        <v>41123</v>
      </c>
      <c r="E88" s="256">
        <v>21061</v>
      </c>
      <c r="F88" s="994">
        <v>0</v>
      </c>
    </row>
    <row r="89" spans="1:6" x14ac:dyDescent="0.2">
      <c r="A89" s="278" t="s">
        <v>240</v>
      </c>
      <c r="B89" s="178" t="s">
        <v>439</v>
      </c>
      <c r="C89" s="256"/>
      <c r="D89" s="125"/>
      <c r="E89" s="256"/>
      <c r="F89" s="994">
        <v>0</v>
      </c>
    </row>
    <row r="90" spans="1:6" x14ac:dyDescent="0.2">
      <c r="A90" s="278" t="s">
        <v>242</v>
      </c>
      <c r="B90" s="178" t="s">
        <v>440</v>
      </c>
      <c r="C90" s="211">
        <f>C91+C92+C93+C94+C95+C96+C97</f>
        <v>600</v>
      </c>
      <c r="D90" s="211">
        <f>D91+D92+D93+D94+D95+D96+D97</f>
        <v>600</v>
      </c>
      <c r="E90" s="211">
        <f>E91+E92+E93+E94+E95+E96+E97</f>
        <v>0</v>
      </c>
      <c r="F90" s="994">
        <v>0</v>
      </c>
    </row>
    <row r="91" spans="1:6" x14ac:dyDescent="0.2">
      <c r="A91" s="278" t="s">
        <v>243</v>
      </c>
      <c r="B91" s="285" t="s">
        <v>441</v>
      </c>
      <c r="C91" s="256"/>
      <c r="D91" s="125"/>
      <c r="E91" s="256"/>
      <c r="F91" s="994">
        <v>0</v>
      </c>
    </row>
    <row r="92" spans="1:6" s="17" customFormat="1" x14ac:dyDescent="0.2">
      <c r="A92" s="278" t="s">
        <v>244</v>
      </c>
      <c r="B92" s="285" t="s">
        <v>442</v>
      </c>
      <c r="C92" s="256">
        <v>600</v>
      </c>
      <c r="D92" s="125">
        <v>600</v>
      </c>
      <c r="E92" s="256"/>
      <c r="F92" s="994">
        <v>0</v>
      </c>
    </row>
    <row r="93" spans="1:6" s="17" customFormat="1" x14ac:dyDescent="0.2">
      <c r="A93" s="278" t="s">
        <v>245</v>
      </c>
      <c r="B93" s="285" t="s">
        <v>443</v>
      </c>
      <c r="C93" s="256"/>
      <c r="D93" s="125"/>
      <c r="E93" s="256"/>
      <c r="F93" s="994">
        <v>0</v>
      </c>
    </row>
    <row r="94" spans="1:6" s="17" customFormat="1" x14ac:dyDescent="0.2">
      <c r="A94" s="278" t="s">
        <v>246</v>
      </c>
      <c r="B94" s="285" t="s">
        <v>444</v>
      </c>
      <c r="C94" s="256"/>
      <c r="D94" s="125"/>
      <c r="E94" s="256"/>
      <c r="F94" s="994">
        <v>0</v>
      </c>
    </row>
    <row r="95" spans="1:6" s="17" customFormat="1" x14ac:dyDescent="0.2">
      <c r="A95" s="278" t="s">
        <v>247</v>
      </c>
      <c r="B95" s="573" t="s">
        <v>445</v>
      </c>
      <c r="C95" s="256"/>
      <c r="D95" s="125"/>
      <c r="E95" s="256"/>
      <c r="F95" s="994">
        <v>0</v>
      </c>
    </row>
    <row r="96" spans="1:6" s="17" customFormat="1" x14ac:dyDescent="0.2">
      <c r="A96" s="278" t="s">
        <v>248</v>
      </c>
      <c r="B96" s="245" t="s">
        <v>446</v>
      </c>
      <c r="C96" s="256"/>
      <c r="D96" s="125"/>
      <c r="E96" s="256"/>
      <c r="F96" s="994">
        <v>0</v>
      </c>
    </row>
    <row r="97" spans="1:6" x14ac:dyDescent="0.2">
      <c r="A97" s="278" t="s">
        <v>249</v>
      </c>
      <c r="B97" s="726" t="s">
        <v>447</v>
      </c>
      <c r="C97" s="256">
        <f>-C74</f>
        <v>0</v>
      </c>
      <c r="D97" s="256">
        <f>-D74</f>
        <v>0</v>
      </c>
      <c r="E97" s="256">
        <f>-E74</f>
        <v>0</v>
      </c>
      <c r="F97" s="994">
        <v>0</v>
      </c>
    </row>
    <row r="98" spans="1:6" x14ac:dyDescent="0.2">
      <c r="A98" s="278" t="s">
        <v>250</v>
      </c>
      <c r="B98" s="178"/>
      <c r="C98" s="256"/>
      <c r="D98" s="125"/>
      <c r="E98" s="256"/>
      <c r="F98" s="994"/>
    </row>
    <row r="99" spans="1:6" ht="12.75" customHeight="1" thickBot="1" x14ac:dyDescent="0.25">
      <c r="A99" s="278" t="s">
        <v>251</v>
      </c>
      <c r="B99" s="180"/>
      <c r="C99" s="259"/>
      <c r="D99" s="259"/>
      <c r="E99" s="259"/>
      <c r="F99" s="994"/>
    </row>
    <row r="100" spans="1:6" ht="13.5" thickBot="1" x14ac:dyDescent="0.25">
      <c r="A100" s="447" t="s">
        <v>652</v>
      </c>
      <c r="B100" s="448" t="s">
        <v>6</v>
      </c>
      <c r="C100" s="599">
        <f>C88+C89+C90+C98+C99</f>
        <v>41723</v>
      </c>
      <c r="D100" s="599">
        <f>D88+D89+D90+D98+D99</f>
        <v>41723</v>
      </c>
      <c r="E100" s="913">
        <f>E88+E89+E90+E98+E99</f>
        <v>21061</v>
      </c>
      <c r="F100" s="1359">
        <v>0</v>
      </c>
    </row>
    <row r="101" spans="1:6" ht="27" thickTop="1" thickBot="1" x14ac:dyDescent="0.25">
      <c r="A101" s="447" t="s">
        <v>253</v>
      </c>
      <c r="B101" s="452" t="s">
        <v>338</v>
      </c>
      <c r="C101" s="598">
        <f>C85+C100</f>
        <v>57627</v>
      </c>
      <c r="D101" s="598">
        <f>D85+D100</f>
        <v>58122</v>
      </c>
      <c r="E101" s="914">
        <f>E85+E100</f>
        <v>29837</v>
      </c>
      <c r="F101" s="1367">
        <v>0</v>
      </c>
    </row>
    <row r="102" spans="1:6" ht="13.5" thickTop="1" x14ac:dyDescent="0.2">
      <c r="A102" s="438"/>
      <c r="B102" s="585"/>
      <c r="C102" s="133"/>
      <c r="D102" s="30"/>
      <c r="E102" s="210"/>
      <c r="F102" s="1133"/>
    </row>
    <row r="103" spans="1:6" x14ac:dyDescent="0.2">
      <c r="A103" s="279" t="s">
        <v>254</v>
      </c>
      <c r="B103" s="352" t="s">
        <v>339</v>
      </c>
      <c r="C103" s="128"/>
      <c r="D103" s="134"/>
      <c r="E103" s="258"/>
      <c r="F103" s="993"/>
    </row>
    <row r="104" spans="1:6" x14ac:dyDescent="0.2">
      <c r="A104" s="278" t="s">
        <v>255</v>
      </c>
      <c r="B104" s="179" t="s">
        <v>453</v>
      </c>
      <c r="C104" s="125"/>
      <c r="D104" s="102"/>
      <c r="E104" s="256"/>
      <c r="F104" s="994">
        <v>0</v>
      </c>
    </row>
    <row r="105" spans="1:6" x14ac:dyDescent="0.2">
      <c r="A105" s="278" t="s">
        <v>256</v>
      </c>
      <c r="B105" s="504" t="s">
        <v>451</v>
      </c>
      <c r="C105" s="125"/>
      <c r="D105" s="102"/>
      <c r="E105" s="256"/>
      <c r="F105" s="994">
        <v>0</v>
      </c>
    </row>
    <row r="106" spans="1:6" x14ac:dyDescent="0.2">
      <c r="A106" s="278" t="s">
        <v>257</v>
      </c>
      <c r="B106" s="504" t="s">
        <v>450</v>
      </c>
      <c r="C106" s="125"/>
      <c r="D106" s="102"/>
      <c r="E106" s="256"/>
      <c r="F106" s="994">
        <v>0</v>
      </c>
    </row>
    <row r="107" spans="1:6" x14ac:dyDescent="0.2">
      <c r="A107" s="278" t="s">
        <v>258</v>
      </c>
      <c r="B107" s="504" t="s">
        <v>452</v>
      </c>
      <c r="C107" s="125"/>
      <c r="D107" s="102"/>
      <c r="E107" s="256"/>
      <c r="F107" s="994">
        <v>0</v>
      </c>
    </row>
    <row r="108" spans="1:6" x14ac:dyDescent="0.2">
      <c r="A108" s="278" t="s">
        <v>259</v>
      </c>
      <c r="B108" s="575" t="s">
        <v>454</v>
      </c>
      <c r="C108" s="125"/>
      <c r="D108" s="102"/>
      <c r="E108" s="256"/>
      <c r="F108" s="994" t="e">
        <f>E108/D108</f>
        <v>#DIV/0!</v>
      </c>
    </row>
    <row r="109" spans="1:6" x14ac:dyDescent="0.2">
      <c r="A109" s="278" t="s">
        <v>260</v>
      </c>
      <c r="B109" s="576" t="s">
        <v>457</v>
      </c>
      <c r="C109" s="125"/>
      <c r="D109" s="102"/>
      <c r="E109" s="256"/>
      <c r="F109" s="994">
        <v>0</v>
      </c>
    </row>
    <row r="110" spans="1:6" x14ac:dyDescent="0.2">
      <c r="A110" s="278" t="s">
        <v>261</v>
      </c>
      <c r="B110" s="577" t="s">
        <v>456</v>
      </c>
      <c r="C110" s="125"/>
      <c r="D110" s="125"/>
      <c r="E110" s="125">
        <f>'  46 47_sz_ melléklet'!F15</f>
        <v>0</v>
      </c>
      <c r="F110" s="994" t="e">
        <f>E110/D110</f>
        <v>#DIV/0!</v>
      </c>
    </row>
    <row r="111" spans="1:6" ht="13.5" thickBot="1" x14ac:dyDescent="0.25">
      <c r="A111" s="278" t="s">
        <v>262</v>
      </c>
      <c r="B111" s="287" t="s">
        <v>455</v>
      </c>
      <c r="C111" s="130"/>
      <c r="D111" s="130"/>
      <c r="E111" s="257"/>
      <c r="F111" s="1164" t="e">
        <f>E111/D111</f>
        <v>#DIV/0!</v>
      </c>
    </row>
    <row r="112" spans="1:6" ht="13.5" thickBot="1" x14ac:dyDescent="0.25">
      <c r="A112" s="295" t="s">
        <v>263</v>
      </c>
      <c r="B112" s="248" t="s">
        <v>458</v>
      </c>
      <c r="C112" s="132">
        <f>C104+C105+C106+C107+C108+C109+C110+C111</f>
        <v>0</v>
      </c>
      <c r="D112" s="132">
        <f>D104+D105+D106+D107+D108+D109+D110+D111</f>
        <v>0</v>
      </c>
      <c r="E112" s="214">
        <f>E104+E105+E106+E107+E108+E109+E110+E111</f>
        <v>0</v>
      </c>
      <c r="F112" s="1038" t="e">
        <f>E112/D112</f>
        <v>#DIV/0!</v>
      </c>
    </row>
    <row r="113" spans="1:6" x14ac:dyDescent="0.2">
      <c r="A113" s="438"/>
      <c r="B113" s="43"/>
      <c r="C113" s="133"/>
      <c r="D113" s="30"/>
      <c r="E113" s="210"/>
      <c r="F113" s="1133"/>
    </row>
    <row r="114" spans="1:6" ht="13.5" thickBot="1" x14ac:dyDescent="0.25">
      <c r="A114" s="338" t="s">
        <v>264</v>
      </c>
      <c r="B114" s="878" t="s">
        <v>341</v>
      </c>
      <c r="C114" s="263">
        <f>C101+C112</f>
        <v>57627</v>
      </c>
      <c r="D114" s="263">
        <f>D101+D112</f>
        <v>58122</v>
      </c>
      <c r="E114" s="867">
        <f>E101+E112</f>
        <v>29837</v>
      </c>
      <c r="F114" s="1366">
        <f>E114/D114</f>
        <v>0.51335122672998179</v>
      </c>
    </row>
    <row r="115" spans="1:6" x14ac:dyDescent="0.2">
      <c r="A115" s="294"/>
      <c r="B115" s="43"/>
      <c r="C115" s="30"/>
      <c r="D115" s="30"/>
      <c r="E115" s="30"/>
    </row>
    <row r="116" spans="1:6" x14ac:dyDescent="0.2">
      <c r="A116" s="294"/>
      <c r="B116" s="43"/>
      <c r="C116" s="30"/>
      <c r="D116" s="30"/>
      <c r="E116" s="30"/>
    </row>
    <row r="117" spans="1:6" x14ac:dyDescent="0.2">
      <c r="A117" s="294"/>
      <c r="B117" s="43"/>
      <c r="C117" s="30"/>
      <c r="D117" s="30"/>
      <c r="E117" s="30"/>
    </row>
    <row r="118" spans="1:6" x14ac:dyDescent="0.2">
      <c r="A118" s="294"/>
      <c r="B118" s="43"/>
      <c r="C118" s="30"/>
      <c r="D118" s="30"/>
      <c r="E118" s="30"/>
    </row>
    <row r="119" spans="1:6" x14ac:dyDescent="0.2">
      <c r="A119" s="294"/>
      <c r="B119" s="43"/>
      <c r="C119" s="30"/>
      <c r="D119" s="30"/>
      <c r="E119" s="30"/>
    </row>
    <row r="120" spans="1:6" x14ac:dyDescent="0.2">
      <c r="A120" s="294"/>
      <c r="B120" s="43"/>
      <c r="C120" s="30"/>
      <c r="D120" s="30"/>
      <c r="E120" s="30"/>
    </row>
    <row r="121" spans="1:6" x14ac:dyDescent="0.2">
      <c r="A121" s="1645">
        <v>3</v>
      </c>
      <c r="B121" s="1637"/>
      <c r="C121" s="1637"/>
      <c r="D121" s="1637"/>
      <c r="E121" s="1637"/>
    </row>
    <row r="122" spans="1:6" ht="13.5" customHeight="1" x14ac:dyDescent="0.25">
      <c r="A122" s="1618" t="s">
        <v>869</v>
      </c>
      <c r="B122" s="1618"/>
      <c r="C122" s="1618"/>
      <c r="D122" s="1618"/>
      <c r="E122" s="1618"/>
      <c r="F122" s="19"/>
    </row>
    <row r="123" spans="1:6" ht="13.5" customHeight="1" x14ac:dyDescent="0.25">
      <c r="A123" s="289"/>
      <c r="B123" s="289"/>
      <c r="C123" s="289"/>
      <c r="D123" s="289"/>
      <c r="E123" s="289"/>
      <c r="F123" s="19"/>
    </row>
    <row r="124" spans="1:6" ht="15.75" x14ac:dyDescent="0.25">
      <c r="A124" s="1635" t="s">
        <v>705</v>
      </c>
      <c r="B124" s="1636"/>
      <c r="C124" s="1636"/>
      <c r="D124" s="1636"/>
      <c r="E124" s="1636"/>
      <c r="F124" s="1636"/>
    </row>
    <row r="125" spans="1:6" ht="15.75" x14ac:dyDescent="0.25">
      <c r="B125" s="21"/>
      <c r="C125" s="21"/>
      <c r="D125" s="21"/>
      <c r="E125" s="21"/>
      <c r="F125" s="37"/>
    </row>
    <row r="126" spans="1:6" ht="13.5" thickBot="1" x14ac:dyDescent="0.25">
      <c r="B126" s="1"/>
      <c r="C126" s="1"/>
      <c r="D126" s="1"/>
      <c r="E126" s="22" t="s">
        <v>7</v>
      </c>
    </row>
    <row r="127" spans="1:6" ht="18" customHeight="1" thickBot="1" x14ac:dyDescent="0.25">
      <c r="A127" s="1640" t="s">
        <v>217</v>
      </c>
      <c r="B127" s="1638" t="s">
        <v>8</v>
      </c>
      <c r="C127" s="1642" t="s">
        <v>707</v>
      </c>
      <c r="D127" s="1643"/>
      <c r="E127" s="1643"/>
      <c r="F127" s="1644"/>
    </row>
    <row r="128" spans="1:6" ht="26.25" thickBot="1" x14ac:dyDescent="0.25">
      <c r="A128" s="1641"/>
      <c r="B128" s="1639"/>
      <c r="C128" s="910" t="s">
        <v>173</v>
      </c>
      <c r="D128" s="911" t="s">
        <v>174</v>
      </c>
      <c r="E128" s="910" t="s">
        <v>656</v>
      </c>
      <c r="F128" s="906" t="s">
        <v>176</v>
      </c>
    </row>
    <row r="129" spans="1:6" ht="13.5" thickBot="1" x14ac:dyDescent="0.25">
      <c r="A129" s="916" t="s">
        <v>218</v>
      </c>
      <c r="B129" s="917" t="s">
        <v>219</v>
      </c>
      <c r="C129" s="918" t="s">
        <v>220</v>
      </c>
      <c r="D129" s="919" t="s">
        <v>221</v>
      </c>
      <c r="E129" s="918" t="s">
        <v>241</v>
      </c>
      <c r="F129" s="920" t="s">
        <v>266</v>
      </c>
    </row>
    <row r="130" spans="1:6" ht="12" customHeight="1" x14ac:dyDescent="0.2">
      <c r="A130" s="279" t="s">
        <v>222</v>
      </c>
      <c r="B130" s="284" t="s">
        <v>177</v>
      </c>
      <c r="C130" s="258"/>
      <c r="D130" s="128"/>
      <c r="E130" s="258"/>
      <c r="F130" s="993"/>
    </row>
    <row r="131" spans="1:6" x14ac:dyDescent="0.2">
      <c r="A131" s="278" t="s">
        <v>223</v>
      </c>
      <c r="B131" s="158" t="s">
        <v>424</v>
      </c>
      <c r="C131" s="563"/>
      <c r="D131" s="125"/>
      <c r="E131" s="256"/>
      <c r="F131" s="994">
        <v>0</v>
      </c>
    </row>
    <row r="132" spans="1:6" x14ac:dyDescent="0.2">
      <c r="A132" s="278" t="s">
        <v>224</v>
      </c>
      <c r="B132" s="178" t="s">
        <v>426</v>
      </c>
      <c r="C132" s="563"/>
      <c r="D132" s="125"/>
      <c r="E132" s="256"/>
      <c r="F132" s="994">
        <v>0</v>
      </c>
    </row>
    <row r="133" spans="1:6" x14ac:dyDescent="0.2">
      <c r="A133" s="278" t="s">
        <v>225</v>
      </c>
      <c r="B133" s="178" t="s">
        <v>425</v>
      </c>
      <c r="C133" s="256"/>
      <c r="D133" s="125"/>
      <c r="E133" s="256"/>
      <c r="F133" s="994">
        <v>0</v>
      </c>
    </row>
    <row r="134" spans="1:6" x14ac:dyDescent="0.2">
      <c r="A134" s="278" t="s">
        <v>226</v>
      </c>
      <c r="B134" s="178" t="s">
        <v>427</v>
      </c>
      <c r="C134" s="256"/>
      <c r="D134" s="125"/>
      <c r="E134" s="256"/>
      <c r="F134" s="994">
        <v>0</v>
      </c>
    </row>
    <row r="135" spans="1:6" x14ac:dyDescent="0.2">
      <c r="A135" s="278" t="s">
        <v>227</v>
      </c>
      <c r="B135" s="178" t="s">
        <v>428</v>
      </c>
      <c r="C135" s="256"/>
      <c r="D135" s="125"/>
      <c r="E135" s="256"/>
      <c r="F135" s="994">
        <v>0</v>
      </c>
    </row>
    <row r="136" spans="1:6" x14ac:dyDescent="0.2">
      <c r="A136" s="278" t="s">
        <v>228</v>
      </c>
      <c r="B136" s="178" t="s">
        <v>429</v>
      </c>
      <c r="C136" s="256">
        <f>C137+C138+C139+C140+C141+C142+C143</f>
        <v>0</v>
      </c>
      <c r="D136" s="256">
        <f>D137+D138+D139+D140+D141+D142+D143</f>
        <v>0</v>
      </c>
      <c r="E136" s="256">
        <f>E137+E138+E139+E140+E141+E142+E143</f>
        <v>0</v>
      </c>
      <c r="F136" s="994" t="e">
        <f>E136/D136</f>
        <v>#DIV/0!</v>
      </c>
    </row>
    <row r="137" spans="1:6" ht="12" customHeight="1" x14ac:dyDescent="0.2">
      <c r="A137" s="278" t="s">
        <v>229</v>
      </c>
      <c r="B137" s="178" t="s">
        <v>433</v>
      </c>
      <c r="C137" s="256"/>
      <c r="D137" s="125"/>
      <c r="E137" s="256"/>
      <c r="F137" s="994">
        <v>0</v>
      </c>
    </row>
    <row r="138" spans="1:6" x14ac:dyDescent="0.2">
      <c r="A138" s="278" t="s">
        <v>230</v>
      </c>
      <c r="B138" s="178" t="s">
        <v>434</v>
      </c>
      <c r="C138" s="256"/>
      <c r="D138" s="125"/>
      <c r="E138" s="563"/>
      <c r="F138" s="994">
        <v>0</v>
      </c>
    </row>
    <row r="139" spans="1:6" ht="14.25" customHeight="1" x14ac:dyDescent="0.2">
      <c r="A139" s="278" t="s">
        <v>231</v>
      </c>
      <c r="B139" s="178" t="s">
        <v>435</v>
      </c>
      <c r="C139" s="256"/>
      <c r="D139" s="125"/>
      <c r="E139" s="256"/>
      <c r="F139" s="994">
        <v>0</v>
      </c>
    </row>
    <row r="140" spans="1:6" ht="14.25" customHeight="1" x14ac:dyDescent="0.2">
      <c r="A140" s="278" t="s">
        <v>232</v>
      </c>
      <c r="B140" s="285" t="s">
        <v>431</v>
      </c>
      <c r="C140" s="256"/>
      <c r="D140" s="256"/>
      <c r="E140" s="256"/>
      <c r="F140" s="994" t="e">
        <f>E140/D140</f>
        <v>#DIV/0!</v>
      </c>
    </row>
    <row r="141" spans="1:6" ht="14.25" customHeight="1" x14ac:dyDescent="0.2">
      <c r="A141" s="278" t="s">
        <v>233</v>
      </c>
      <c r="B141" s="573" t="s">
        <v>432</v>
      </c>
      <c r="C141" s="259"/>
      <c r="D141" s="126"/>
      <c r="E141" s="256"/>
      <c r="F141" s="994">
        <v>0</v>
      </c>
    </row>
    <row r="142" spans="1:6" ht="14.25" customHeight="1" x14ac:dyDescent="0.2">
      <c r="A142" s="278" t="s">
        <v>234</v>
      </c>
      <c r="B142" s="574" t="s">
        <v>430</v>
      </c>
      <c r="C142" s="259"/>
      <c r="D142" s="126"/>
      <c r="E142" s="256"/>
      <c r="F142" s="994">
        <v>0</v>
      </c>
    </row>
    <row r="143" spans="1:6" ht="13.5" customHeight="1" x14ac:dyDescent="0.2">
      <c r="A143" s="278" t="s">
        <v>235</v>
      </c>
      <c r="B143" s="112" t="s">
        <v>651</v>
      </c>
      <c r="C143" s="259"/>
      <c r="D143" s="126"/>
      <c r="E143" s="256"/>
      <c r="F143" s="994">
        <v>0</v>
      </c>
    </row>
    <row r="144" spans="1:6" s="17" customFormat="1" ht="13.5" thickBot="1" x14ac:dyDescent="0.25">
      <c r="A144" s="278" t="s">
        <v>236</v>
      </c>
      <c r="B144" s="180" t="s">
        <v>437</v>
      </c>
      <c r="C144" s="257"/>
      <c r="D144" s="130"/>
      <c r="E144" s="256"/>
      <c r="F144" s="994">
        <v>0</v>
      </c>
    </row>
    <row r="145" spans="1:6" s="17" customFormat="1" ht="13.5" thickBot="1" x14ac:dyDescent="0.25">
      <c r="A145" s="447" t="s">
        <v>237</v>
      </c>
      <c r="B145" s="448" t="s">
        <v>5</v>
      </c>
      <c r="C145" s="456">
        <f>C131+C132+C133+C134+C136+C144</f>
        <v>0</v>
      </c>
      <c r="D145" s="456">
        <f>D131+D132+D133+D134+D136+D144</f>
        <v>0</v>
      </c>
      <c r="E145" s="456">
        <f>E131+E132+E133+E134+E136+E144</f>
        <v>0</v>
      </c>
      <c r="F145" s="1359" t="e">
        <f>E145/D145</f>
        <v>#DIV/0!</v>
      </c>
    </row>
    <row r="146" spans="1:6" ht="14.25" customHeight="1" thickTop="1" x14ac:dyDescent="0.2">
      <c r="A146" s="438"/>
      <c r="B146" s="284"/>
      <c r="C146" s="210"/>
      <c r="D146" s="210"/>
      <c r="E146" s="912"/>
      <c r="F146" s="1133"/>
    </row>
    <row r="147" spans="1:6" x14ac:dyDescent="0.2">
      <c r="A147" s="279" t="s">
        <v>238</v>
      </c>
      <c r="B147" s="286" t="s">
        <v>178</v>
      </c>
      <c r="C147" s="258"/>
      <c r="D147" s="258"/>
      <c r="E147" s="258"/>
      <c r="F147" s="993"/>
    </row>
    <row r="148" spans="1:6" ht="14.25" customHeight="1" x14ac:dyDescent="0.2">
      <c r="A148" s="278" t="s">
        <v>239</v>
      </c>
      <c r="B148" s="178" t="s">
        <v>438</v>
      </c>
      <c r="C148" s="256">
        <v>7874</v>
      </c>
      <c r="D148" s="256">
        <v>10596</v>
      </c>
      <c r="E148" s="256">
        <f>'33_sz_ melléklet'!E156</f>
        <v>0</v>
      </c>
      <c r="F148" s="994">
        <v>0</v>
      </c>
    </row>
    <row r="149" spans="1:6" s="17" customFormat="1" ht="14.25" customHeight="1" x14ac:dyDescent="0.2">
      <c r="A149" s="278" t="s">
        <v>240</v>
      </c>
      <c r="B149" s="178" t="s">
        <v>439</v>
      </c>
      <c r="C149" s="256"/>
      <c r="D149" s="125">
        <v>18406</v>
      </c>
      <c r="E149" s="256"/>
      <c r="F149" s="994">
        <v>0</v>
      </c>
    </row>
    <row r="150" spans="1:6" x14ac:dyDescent="0.2">
      <c r="A150" s="278" t="s">
        <v>242</v>
      </c>
      <c r="B150" s="178" t="s">
        <v>440</v>
      </c>
      <c r="C150" s="211">
        <f>C151+C152+C153+C154+C155+C156+C157</f>
        <v>0</v>
      </c>
      <c r="D150" s="211">
        <f>D151+D152+D153+D154+D155+D156+D157</f>
        <v>0</v>
      </c>
      <c r="E150" s="211">
        <f>E151+E152+E153+E154+E155+E156+E157</f>
        <v>0</v>
      </c>
      <c r="F150" s="994">
        <v>0</v>
      </c>
    </row>
    <row r="151" spans="1:6" x14ac:dyDescent="0.2">
      <c r="A151" s="278" t="s">
        <v>243</v>
      </c>
      <c r="B151" s="285" t="s">
        <v>441</v>
      </c>
      <c r="C151" s="256"/>
      <c r="D151" s="125"/>
      <c r="E151" s="256"/>
      <c r="F151" s="994">
        <v>0</v>
      </c>
    </row>
    <row r="152" spans="1:6" ht="12.75" customHeight="1" x14ac:dyDescent="0.2">
      <c r="A152" s="278" t="s">
        <v>244</v>
      </c>
      <c r="B152" s="285" t="s">
        <v>442</v>
      </c>
      <c r="C152" s="256"/>
      <c r="D152" s="125"/>
      <c r="E152" s="256"/>
      <c r="F152" s="994">
        <v>0</v>
      </c>
    </row>
    <row r="153" spans="1:6" ht="12.75" customHeight="1" x14ac:dyDescent="0.2">
      <c r="A153" s="278" t="s">
        <v>245</v>
      </c>
      <c r="B153" s="285" t="s">
        <v>443</v>
      </c>
      <c r="C153" s="256"/>
      <c r="D153" s="125"/>
      <c r="E153" s="256"/>
      <c r="F153" s="994">
        <v>0</v>
      </c>
    </row>
    <row r="154" spans="1:6" ht="12.75" customHeight="1" x14ac:dyDescent="0.2">
      <c r="A154" s="278" t="s">
        <v>246</v>
      </c>
      <c r="B154" s="285" t="s">
        <v>444</v>
      </c>
      <c r="C154" s="256"/>
      <c r="D154" s="125"/>
      <c r="E154" s="256"/>
      <c r="F154" s="994">
        <v>0</v>
      </c>
    </row>
    <row r="155" spans="1:6" ht="12.75" customHeight="1" x14ac:dyDescent="0.2">
      <c r="A155" s="278" t="s">
        <v>247</v>
      </c>
      <c r="B155" s="573" t="s">
        <v>445</v>
      </c>
      <c r="C155" s="256"/>
      <c r="D155" s="125"/>
      <c r="E155" s="256"/>
      <c r="F155" s="994">
        <v>0</v>
      </c>
    </row>
    <row r="156" spans="1:6" ht="12.75" customHeight="1" x14ac:dyDescent="0.2">
      <c r="A156" s="278" t="s">
        <v>248</v>
      </c>
      <c r="B156" s="245" t="s">
        <v>446</v>
      </c>
      <c r="C156" s="256"/>
      <c r="D156" s="125"/>
      <c r="E156" s="256"/>
      <c r="F156" s="994">
        <v>0</v>
      </c>
    </row>
    <row r="157" spans="1:6" x14ac:dyDescent="0.2">
      <c r="A157" s="278" t="s">
        <v>249</v>
      </c>
      <c r="B157" s="726" t="s">
        <v>447</v>
      </c>
      <c r="C157" s="256">
        <f>-C134</f>
        <v>0</v>
      </c>
      <c r="D157" s="256">
        <f>-D134</f>
        <v>0</v>
      </c>
      <c r="E157" s="256">
        <f>-E134</f>
        <v>0</v>
      </c>
      <c r="F157" s="994">
        <v>0</v>
      </c>
    </row>
    <row r="158" spans="1:6" x14ac:dyDescent="0.2">
      <c r="A158" s="278" t="s">
        <v>250</v>
      </c>
      <c r="B158" s="178"/>
      <c r="C158" s="256"/>
      <c r="D158" s="125"/>
      <c r="E158" s="256"/>
      <c r="F158" s="994"/>
    </row>
    <row r="159" spans="1:6" ht="13.5" thickBot="1" x14ac:dyDescent="0.25">
      <c r="A159" s="278" t="s">
        <v>251</v>
      </c>
      <c r="B159" s="180"/>
      <c r="C159" s="259"/>
      <c r="D159" s="259"/>
      <c r="E159" s="259"/>
      <c r="F159" s="1164"/>
    </row>
    <row r="160" spans="1:6" ht="13.5" thickBot="1" x14ac:dyDescent="0.25">
      <c r="A160" s="447" t="s">
        <v>652</v>
      </c>
      <c r="B160" s="448" t="s">
        <v>6</v>
      </c>
      <c r="C160" s="599">
        <f>C148+C149+C150+C158+C159</f>
        <v>7874</v>
      </c>
      <c r="D160" s="599">
        <f>D148+D149+D150+D158+D159</f>
        <v>29002</v>
      </c>
      <c r="E160" s="913">
        <f>E148+E149+E150+E158+E159</f>
        <v>0</v>
      </c>
      <c r="F160" s="1359">
        <v>0</v>
      </c>
    </row>
    <row r="161" spans="1:6" ht="27" thickTop="1" thickBot="1" x14ac:dyDescent="0.25">
      <c r="A161" s="447" t="s">
        <v>253</v>
      </c>
      <c r="B161" s="452" t="s">
        <v>338</v>
      </c>
      <c r="C161" s="598">
        <f>C145+C160</f>
        <v>7874</v>
      </c>
      <c r="D161" s="598">
        <f>D145+D160</f>
        <v>29002</v>
      </c>
      <c r="E161" s="914">
        <f>E145+E160</f>
        <v>0</v>
      </c>
      <c r="F161" s="1367">
        <f>E161/D161</f>
        <v>0</v>
      </c>
    </row>
    <row r="162" spans="1:6" ht="13.5" thickTop="1" x14ac:dyDescent="0.2">
      <c r="A162" s="438"/>
      <c r="B162" s="585"/>
      <c r="C162" s="133"/>
      <c r="D162" s="30"/>
      <c r="E162" s="210"/>
      <c r="F162" s="1133"/>
    </row>
    <row r="163" spans="1:6" x14ac:dyDescent="0.2">
      <c r="A163" s="279" t="s">
        <v>254</v>
      </c>
      <c r="B163" s="352" t="s">
        <v>339</v>
      </c>
      <c r="C163" s="128"/>
      <c r="D163" s="134"/>
      <c r="E163" s="258"/>
      <c r="F163" s="993"/>
    </row>
    <row r="164" spans="1:6" x14ac:dyDescent="0.2">
      <c r="A164" s="278" t="s">
        <v>255</v>
      </c>
      <c r="B164" s="179" t="s">
        <v>453</v>
      </c>
      <c r="C164" s="125"/>
      <c r="D164" s="102"/>
      <c r="E164" s="256"/>
      <c r="F164" s="994">
        <v>0</v>
      </c>
    </row>
    <row r="165" spans="1:6" x14ac:dyDescent="0.2">
      <c r="A165" s="278" t="s">
        <v>256</v>
      </c>
      <c r="B165" s="504" t="s">
        <v>451</v>
      </c>
      <c r="C165" s="125"/>
      <c r="D165" s="102"/>
      <c r="E165" s="256"/>
      <c r="F165" s="994">
        <v>0</v>
      </c>
    </row>
    <row r="166" spans="1:6" x14ac:dyDescent="0.2">
      <c r="A166" s="278" t="s">
        <v>257</v>
      </c>
      <c r="B166" s="504" t="s">
        <v>450</v>
      </c>
      <c r="C166" s="125"/>
      <c r="D166" s="102"/>
      <c r="E166" s="256"/>
      <c r="F166" s="994">
        <v>0</v>
      </c>
    </row>
    <row r="167" spans="1:6" x14ac:dyDescent="0.2">
      <c r="A167" s="278" t="s">
        <v>258</v>
      </c>
      <c r="B167" s="504" t="s">
        <v>452</v>
      </c>
      <c r="C167" s="125"/>
      <c r="D167" s="102"/>
      <c r="E167" s="256"/>
      <c r="F167" s="994">
        <v>0</v>
      </c>
    </row>
    <row r="168" spans="1:6" x14ac:dyDescent="0.2">
      <c r="A168" s="278" t="s">
        <v>259</v>
      </c>
      <c r="B168" s="575" t="s">
        <v>454</v>
      </c>
      <c r="C168" s="125"/>
      <c r="D168" s="102"/>
      <c r="E168" s="256"/>
      <c r="F168" s="994">
        <v>0</v>
      </c>
    </row>
    <row r="169" spans="1:6" x14ac:dyDescent="0.2">
      <c r="A169" s="278" t="s">
        <v>260</v>
      </c>
      <c r="B169" s="576" t="s">
        <v>457</v>
      </c>
      <c r="C169" s="125"/>
      <c r="D169" s="102"/>
      <c r="E169" s="256"/>
      <c r="F169" s="994">
        <v>0</v>
      </c>
    </row>
    <row r="170" spans="1:6" x14ac:dyDescent="0.2">
      <c r="A170" s="278" t="s">
        <v>261</v>
      </c>
      <c r="B170" s="577" t="s">
        <v>456</v>
      </c>
      <c r="C170" s="125"/>
      <c r="D170" s="102"/>
      <c r="E170" s="256"/>
      <c r="F170" s="994">
        <v>0</v>
      </c>
    </row>
    <row r="171" spans="1:6" ht="13.5" thickBot="1" x14ac:dyDescent="0.25">
      <c r="A171" s="278" t="s">
        <v>262</v>
      </c>
      <c r="B171" s="287" t="s">
        <v>455</v>
      </c>
      <c r="C171" s="130"/>
      <c r="D171" s="103"/>
      <c r="E171" s="257"/>
      <c r="F171" s="994">
        <v>0</v>
      </c>
    </row>
    <row r="172" spans="1:6" ht="13.5" thickBot="1" x14ac:dyDescent="0.25">
      <c r="A172" s="295" t="s">
        <v>263</v>
      </c>
      <c r="B172" s="248" t="s">
        <v>458</v>
      </c>
      <c r="C172" s="132">
        <f>C164+C165+C166+C167+C168+C169+C170+C171</f>
        <v>0</v>
      </c>
      <c r="D172" s="132">
        <f>D164+D165+D166+D167+D168+D169+D170+D171</f>
        <v>0</v>
      </c>
      <c r="E172" s="214">
        <f>E164+E165+E166+E167+E168+E169+E170+E171</f>
        <v>0</v>
      </c>
      <c r="F172" s="1031">
        <v>0</v>
      </c>
    </row>
    <row r="173" spans="1:6" x14ac:dyDescent="0.2">
      <c r="A173" s="438"/>
      <c r="B173" s="43"/>
      <c r="C173" s="133"/>
      <c r="D173" s="30"/>
      <c r="E173" s="210"/>
      <c r="F173" s="1133"/>
    </row>
    <row r="174" spans="1:6" ht="13.5" thickBot="1" x14ac:dyDescent="0.25">
      <c r="A174" s="338" t="s">
        <v>264</v>
      </c>
      <c r="B174" s="878" t="s">
        <v>341</v>
      </c>
      <c r="C174" s="263">
        <f>C161+C172</f>
        <v>7874</v>
      </c>
      <c r="D174" s="263">
        <f>D161+D172</f>
        <v>29002</v>
      </c>
      <c r="E174" s="867">
        <f>E161+E172</f>
        <v>0</v>
      </c>
      <c r="F174" s="1169">
        <f>E174/D174</f>
        <v>0</v>
      </c>
    </row>
    <row r="175" spans="1:6" x14ac:dyDescent="0.2">
      <c r="A175" s="294"/>
      <c r="B175" s="570"/>
      <c r="C175" s="240"/>
      <c r="D175" s="30"/>
      <c r="E175" s="30"/>
    </row>
    <row r="176" spans="1:6" x14ac:dyDescent="0.2">
      <c r="A176" s="294"/>
      <c r="B176" s="570"/>
      <c r="C176" s="240"/>
      <c r="D176" s="30"/>
      <c r="E176" s="30"/>
    </row>
    <row r="177" spans="1:6" x14ac:dyDescent="0.2">
      <c r="A177" s="294"/>
      <c r="B177" s="570"/>
      <c r="C177" s="240"/>
      <c r="D177" s="30"/>
      <c r="E177" s="30"/>
    </row>
    <row r="178" spans="1:6" x14ac:dyDescent="0.2">
      <c r="A178" s="294"/>
      <c r="B178" s="570"/>
      <c r="C178" s="240"/>
      <c r="D178" s="30"/>
      <c r="E178" s="30"/>
    </row>
    <row r="180" spans="1:6" x14ac:dyDescent="0.2">
      <c r="A180" s="1645">
        <v>4</v>
      </c>
      <c r="B180" s="1637"/>
      <c r="C180" s="1637"/>
      <c r="D180" s="1637"/>
      <c r="E180" s="1637"/>
    </row>
    <row r="181" spans="1:6" ht="15" x14ac:dyDescent="0.25">
      <c r="A181" s="1618" t="s">
        <v>869</v>
      </c>
      <c r="B181" s="1618"/>
      <c r="C181" s="1618"/>
      <c r="D181" s="1618"/>
      <c r="E181" s="1618"/>
      <c r="F181" s="19"/>
    </row>
    <row r="182" spans="1:6" ht="15" x14ac:dyDescent="0.25">
      <c r="A182" s="289"/>
      <c r="B182" s="289"/>
      <c r="C182" s="289"/>
      <c r="D182" s="289"/>
      <c r="E182" s="289"/>
      <c r="F182" s="19"/>
    </row>
    <row r="183" spans="1:6" ht="15.75" x14ac:dyDescent="0.25">
      <c r="A183" s="1635" t="s">
        <v>705</v>
      </c>
      <c r="B183" s="1636"/>
      <c r="C183" s="1636"/>
      <c r="D183" s="1636"/>
      <c r="E183" s="1636"/>
      <c r="F183" s="1636"/>
    </row>
    <row r="184" spans="1:6" ht="15.75" x14ac:dyDescent="0.25">
      <c r="B184" s="21"/>
      <c r="C184" s="21"/>
      <c r="D184" s="21"/>
      <c r="E184" s="21"/>
      <c r="F184" s="37"/>
    </row>
    <row r="185" spans="1:6" ht="13.5" thickBot="1" x14ac:dyDescent="0.25">
      <c r="B185" s="1"/>
      <c r="C185" s="1"/>
      <c r="D185" s="1"/>
      <c r="E185" s="22" t="s">
        <v>7</v>
      </c>
    </row>
    <row r="186" spans="1:6" ht="16.5" customHeight="1" thickBot="1" x14ac:dyDescent="0.25">
      <c r="A186" s="1640" t="s">
        <v>217</v>
      </c>
      <c r="B186" s="1638" t="s">
        <v>8</v>
      </c>
      <c r="C186" s="1642" t="s">
        <v>708</v>
      </c>
      <c r="D186" s="1643"/>
      <c r="E186" s="1643"/>
      <c r="F186" s="1644"/>
    </row>
    <row r="187" spans="1:6" ht="26.25" thickBot="1" x14ac:dyDescent="0.25">
      <c r="A187" s="1641"/>
      <c r="B187" s="1639"/>
      <c r="C187" s="910" t="s">
        <v>173</v>
      </c>
      <c r="D187" s="911" t="s">
        <v>174</v>
      </c>
      <c r="E187" s="910" t="s">
        <v>656</v>
      </c>
      <c r="F187" s="906" t="s">
        <v>176</v>
      </c>
    </row>
    <row r="188" spans="1:6" ht="13.5" thickBot="1" x14ac:dyDescent="0.25">
      <c r="A188" s="916" t="s">
        <v>218</v>
      </c>
      <c r="B188" s="917" t="s">
        <v>219</v>
      </c>
      <c r="C188" s="918" t="s">
        <v>220</v>
      </c>
      <c r="D188" s="919" t="s">
        <v>221</v>
      </c>
      <c r="E188" s="918" t="s">
        <v>241</v>
      </c>
      <c r="F188" s="920" t="s">
        <v>266</v>
      </c>
    </row>
    <row r="189" spans="1:6" x14ac:dyDescent="0.2">
      <c r="A189" s="279" t="s">
        <v>222</v>
      </c>
      <c r="B189" s="284" t="s">
        <v>177</v>
      </c>
      <c r="C189" s="258"/>
      <c r="D189" s="128"/>
      <c r="E189" s="258"/>
      <c r="F189" s="993"/>
    </row>
    <row r="190" spans="1:6" x14ac:dyDescent="0.2">
      <c r="A190" s="278" t="s">
        <v>223</v>
      </c>
      <c r="B190" s="158" t="s">
        <v>424</v>
      </c>
      <c r="C190" s="563">
        <v>4816</v>
      </c>
      <c r="D190" s="563">
        <v>4816</v>
      </c>
      <c r="E190" s="256">
        <v>2320</v>
      </c>
      <c r="F190" s="994">
        <f>E190/D190</f>
        <v>0.48172757475083056</v>
      </c>
    </row>
    <row r="191" spans="1:6" x14ac:dyDescent="0.2">
      <c r="A191" s="278" t="s">
        <v>224</v>
      </c>
      <c r="B191" s="178" t="s">
        <v>426</v>
      </c>
      <c r="C191" s="563">
        <v>1220</v>
      </c>
      <c r="D191" s="563">
        <v>1220</v>
      </c>
      <c r="E191" s="256">
        <v>627</v>
      </c>
      <c r="F191" s="994">
        <f>E191/D191</f>
        <v>0.51393442622950825</v>
      </c>
    </row>
    <row r="192" spans="1:6" x14ac:dyDescent="0.2">
      <c r="A192" s="278" t="s">
        <v>225</v>
      </c>
      <c r="B192" s="178" t="s">
        <v>425</v>
      </c>
      <c r="C192" s="256">
        <v>9250</v>
      </c>
      <c r="D192" s="256">
        <v>9250</v>
      </c>
      <c r="E192" s="256">
        <v>4459</v>
      </c>
      <c r="F192" s="994">
        <f>E192/D192</f>
        <v>0.48205405405405405</v>
      </c>
    </row>
    <row r="193" spans="1:6" x14ac:dyDescent="0.2">
      <c r="A193" s="278" t="s">
        <v>226</v>
      </c>
      <c r="B193" s="178" t="s">
        <v>427</v>
      </c>
      <c r="C193" s="256"/>
      <c r="D193" s="125"/>
      <c r="E193" s="256"/>
      <c r="F193" s="994">
        <v>0</v>
      </c>
    </row>
    <row r="194" spans="1:6" x14ac:dyDescent="0.2">
      <c r="A194" s="278" t="s">
        <v>227</v>
      </c>
      <c r="B194" s="178" t="s">
        <v>428</v>
      </c>
      <c r="C194" s="256"/>
      <c r="D194" s="125"/>
      <c r="E194" s="256"/>
      <c r="F194" s="994">
        <v>0</v>
      </c>
    </row>
    <row r="195" spans="1:6" x14ac:dyDescent="0.2">
      <c r="A195" s="278" t="s">
        <v>228</v>
      </c>
      <c r="B195" s="178" t="s">
        <v>429</v>
      </c>
      <c r="C195" s="256">
        <f>C196+C197+C198+C199+C200+C201+C202</f>
        <v>5450</v>
      </c>
      <c r="D195" s="256">
        <f>D196+D197+D198+D199+D200+D201+D202</f>
        <v>5450</v>
      </c>
      <c r="E195" s="256">
        <f>E196+E197+E198+E199+E200+E201+E202</f>
        <v>2400</v>
      </c>
      <c r="F195" s="994">
        <f>E195/D195</f>
        <v>0.44036697247706424</v>
      </c>
    </row>
    <row r="196" spans="1:6" x14ac:dyDescent="0.2">
      <c r="A196" s="278" t="s">
        <v>229</v>
      </c>
      <c r="B196" s="178" t="s">
        <v>433</v>
      </c>
      <c r="C196" s="256">
        <v>650</v>
      </c>
      <c r="D196" s="256">
        <v>650</v>
      </c>
      <c r="E196" s="256">
        <f>'6 7_sz_melléklet'!E6+'6 7_sz_melléklet'!E7+'6 7_sz_melléklet'!E8</f>
        <v>0</v>
      </c>
      <c r="F196" s="994">
        <f>E196/D196</f>
        <v>0</v>
      </c>
    </row>
    <row r="197" spans="1:6" x14ac:dyDescent="0.2">
      <c r="A197" s="278" t="s">
        <v>230</v>
      </c>
      <c r="B197" s="178" t="s">
        <v>434</v>
      </c>
      <c r="C197" s="256"/>
      <c r="D197" s="256"/>
      <c r="E197" s="563"/>
      <c r="F197" s="994">
        <v>0</v>
      </c>
    </row>
    <row r="198" spans="1:6" x14ac:dyDescent="0.2">
      <c r="A198" s="278" t="s">
        <v>231</v>
      </c>
      <c r="B198" s="178" t="s">
        <v>435</v>
      </c>
      <c r="C198" s="256"/>
      <c r="D198" s="256"/>
      <c r="E198" s="256"/>
      <c r="F198" s="994">
        <v>0</v>
      </c>
    </row>
    <row r="199" spans="1:6" x14ac:dyDescent="0.2">
      <c r="A199" s="278" t="s">
        <v>232</v>
      </c>
      <c r="B199" s="285" t="s">
        <v>431</v>
      </c>
      <c r="C199" s="211">
        <v>4800</v>
      </c>
      <c r="D199" s="211">
        <v>4800</v>
      </c>
      <c r="E199" s="125">
        <v>2400</v>
      </c>
      <c r="F199" s="994">
        <f>E199/D199</f>
        <v>0.5</v>
      </c>
    </row>
    <row r="200" spans="1:6" x14ac:dyDescent="0.2">
      <c r="A200" s="278" t="s">
        <v>233</v>
      </c>
      <c r="B200" s="573" t="s">
        <v>432</v>
      </c>
      <c r="C200" s="259"/>
      <c r="D200" s="126"/>
      <c r="E200" s="256"/>
      <c r="F200" s="994">
        <v>0</v>
      </c>
    </row>
    <row r="201" spans="1:6" x14ac:dyDescent="0.2">
      <c r="A201" s="278" t="s">
        <v>234</v>
      </c>
      <c r="B201" s="574" t="s">
        <v>430</v>
      </c>
      <c r="C201" s="259"/>
      <c r="D201" s="126"/>
      <c r="E201" s="256"/>
      <c r="F201" s="994">
        <v>0</v>
      </c>
    </row>
    <row r="202" spans="1:6" x14ac:dyDescent="0.2">
      <c r="A202" s="278" t="s">
        <v>235</v>
      </c>
      <c r="B202" s="112" t="s">
        <v>651</v>
      </c>
      <c r="C202" s="259"/>
      <c r="D202" s="126"/>
      <c r="E202" s="256"/>
      <c r="F202" s="994">
        <v>0</v>
      </c>
    </row>
    <row r="203" spans="1:6" ht="18.75" customHeight="1" thickBot="1" x14ac:dyDescent="0.25">
      <c r="A203" s="278" t="s">
        <v>236</v>
      </c>
      <c r="B203" s="180" t="s">
        <v>437</v>
      </c>
      <c r="C203" s="257"/>
      <c r="D203" s="130"/>
      <c r="E203" s="256"/>
      <c r="F203" s="994">
        <v>0</v>
      </c>
    </row>
    <row r="204" spans="1:6" ht="13.5" thickBot="1" x14ac:dyDescent="0.25">
      <c r="A204" s="447" t="s">
        <v>237</v>
      </c>
      <c r="B204" s="448" t="s">
        <v>5</v>
      </c>
      <c r="C204" s="456">
        <f>C190+C191+C192+C193+C195+C203</f>
        <v>20736</v>
      </c>
      <c r="D204" s="456">
        <f>D190+D191+D192+D193+D195+D203</f>
        <v>20736</v>
      </c>
      <c r="E204" s="456">
        <f>E190+E191+E192+E193+E195+E203</f>
        <v>9806</v>
      </c>
      <c r="F204" s="1359">
        <f>E204/D204</f>
        <v>0.4728973765432099</v>
      </c>
    </row>
    <row r="205" spans="1:6" ht="13.5" thickTop="1" x14ac:dyDescent="0.2">
      <c r="A205" s="438"/>
      <c r="B205" s="284"/>
      <c r="C205" s="210"/>
      <c r="D205" s="210"/>
      <c r="E205" s="912"/>
      <c r="F205" s="1133"/>
    </row>
    <row r="206" spans="1:6" x14ac:dyDescent="0.2">
      <c r="A206" s="279" t="s">
        <v>238</v>
      </c>
      <c r="B206" s="286" t="s">
        <v>178</v>
      </c>
      <c r="C206" s="258"/>
      <c r="D206" s="258"/>
      <c r="E206" s="258"/>
      <c r="F206" s="993"/>
    </row>
    <row r="207" spans="1:6" x14ac:dyDescent="0.2">
      <c r="A207" s="278" t="s">
        <v>239</v>
      </c>
      <c r="B207" s="178" t="s">
        <v>438</v>
      </c>
      <c r="C207" s="256"/>
      <c r="D207" s="256"/>
      <c r="E207" s="256"/>
      <c r="F207" s="994" t="e">
        <f>E207/D207</f>
        <v>#DIV/0!</v>
      </c>
    </row>
    <row r="208" spans="1:6" x14ac:dyDescent="0.2">
      <c r="A208" s="278" t="s">
        <v>240</v>
      </c>
      <c r="B208" s="178" t="s">
        <v>439</v>
      </c>
      <c r="C208" s="256"/>
      <c r="D208" s="125"/>
      <c r="E208" s="125"/>
      <c r="F208" s="994" t="e">
        <f>E208/D208</f>
        <v>#DIV/0!</v>
      </c>
    </row>
    <row r="209" spans="1:6" x14ac:dyDescent="0.2">
      <c r="A209" s="278" t="s">
        <v>242</v>
      </c>
      <c r="B209" s="178" t="s">
        <v>440</v>
      </c>
      <c r="C209" s="256">
        <f>C210+C211+C212+C213+C214+C215+C216</f>
        <v>0</v>
      </c>
      <c r="D209" s="256">
        <f>D210+D211+D212+D213+D214+D215+D216</f>
        <v>0</v>
      </c>
      <c r="E209" s="256">
        <f>E210+E211+E212+E213+E214+E215+E216</f>
        <v>0</v>
      </c>
      <c r="F209" s="994" t="e">
        <f>E209/D209</f>
        <v>#DIV/0!</v>
      </c>
    </row>
    <row r="210" spans="1:6" x14ac:dyDescent="0.2">
      <c r="A210" s="278" t="s">
        <v>243</v>
      </c>
      <c r="B210" s="285" t="s">
        <v>441</v>
      </c>
      <c r="C210" s="256"/>
      <c r="D210" s="125"/>
      <c r="E210" s="256"/>
      <c r="F210" s="994">
        <v>0</v>
      </c>
    </row>
    <row r="211" spans="1:6" x14ac:dyDescent="0.2">
      <c r="A211" s="278" t="s">
        <v>244</v>
      </c>
      <c r="B211" s="285" t="s">
        <v>442</v>
      </c>
      <c r="C211" s="256"/>
      <c r="D211" s="125"/>
      <c r="E211" s="256"/>
      <c r="F211" s="994">
        <v>0</v>
      </c>
    </row>
    <row r="212" spans="1:6" x14ac:dyDescent="0.2">
      <c r="A212" s="278" t="s">
        <v>245</v>
      </c>
      <c r="B212" s="285" t="s">
        <v>443</v>
      </c>
      <c r="C212" s="256"/>
      <c r="D212" s="125"/>
      <c r="E212" s="256"/>
      <c r="F212" s="994">
        <v>0</v>
      </c>
    </row>
    <row r="213" spans="1:6" x14ac:dyDescent="0.2">
      <c r="A213" s="278" t="s">
        <v>246</v>
      </c>
      <c r="B213" s="285" t="s">
        <v>444</v>
      </c>
      <c r="C213" s="256"/>
      <c r="D213" s="256">
        <f>' 8 10 sz. melléklet'!D51</f>
        <v>0</v>
      </c>
      <c r="E213" s="256">
        <f>' 8 10 sz. melléklet'!E51</f>
        <v>0</v>
      </c>
      <c r="F213" s="994">
        <v>0</v>
      </c>
    </row>
    <row r="214" spans="1:6" x14ac:dyDescent="0.2">
      <c r="A214" s="278" t="s">
        <v>247</v>
      </c>
      <c r="B214" s="573" t="s">
        <v>445</v>
      </c>
      <c r="C214" s="256"/>
      <c r="D214" s="125"/>
      <c r="E214" s="256"/>
      <c r="F214" s="994">
        <v>0</v>
      </c>
    </row>
    <row r="215" spans="1:6" x14ac:dyDescent="0.2">
      <c r="A215" s="278" t="s">
        <v>248</v>
      </c>
      <c r="B215" s="245" t="s">
        <v>446</v>
      </c>
      <c r="C215" s="256"/>
      <c r="D215" s="125"/>
      <c r="E215" s="256"/>
      <c r="F215" s="994">
        <v>0</v>
      </c>
    </row>
    <row r="216" spans="1:6" x14ac:dyDescent="0.2">
      <c r="A216" s="278" t="s">
        <v>249</v>
      </c>
      <c r="B216" s="726" t="s">
        <v>447</v>
      </c>
      <c r="C216" s="256">
        <f>-C193</f>
        <v>0</v>
      </c>
      <c r="D216" s="256">
        <f>-D193</f>
        <v>0</v>
      </c>
      <c r="E216" s="256">
        <f>-E193</f>
        <v>0</v>
      </c>
      <c r="F216" s="994">
        <v>0</v>
      </c>
    </row>
    <row r="217" spans="1:6" x14ac:dyDescent="0.2">
      <c r="A217" s="278" t="s">
        <v>250</v>
      </c>
      <c r="B217" s="178"/>
      <c r="C217" s="256"/>
      <c r="D217" s="125"/>
      <c r="E217" s="256"/>
      <c r="F217" s="994"/>
    </row>
    <row r="218" spans="1:6" ht="13.5" thickBot="1" x14ac:dyDescent="0.25">
      <c r="A218" s="278" t="s">
        <v>251</v>
      </c>
      <c r="B218" s="180"/>
      <c r="C218" s="259"/>
      <c r="D218" s="259"/>
      <c r="E218" s="259"/>
      <c r="F218" s="1164"/>
    </row>
    <row r="219" spans="1:6" ht="13.5" thickBot="1" x14ac:dyDescent="0.25">
      <c r="A219" s="447" t="s">
        <v>652</v>
      </c>
      <c r="B219" s="448" t="s">
        <v>6</v>
      </c>
      <c r="C219" s="599">
        <f>C207+C208+C209+C217+C218</f>
        <v>0</v>
      </c>
      <c r="D219" s="599">
        <f>D207+D208+D209+D217+D218</f>
        <v>0</v>
      </c>
      <c r="E219" s="913">
        <f>E207+E208+E209+E217+E218</f>
        <v>0</v>
      </c>
      <c r="F219" s="1359" t="e">
        <f>E219/D219</f>
        <v>#DIV/0!</v>
      </c>
    </row>
    <row r="220" spans="1:6" ht="27" thickTop="1" thickBot="1" x14ac:dyDescent="0.25">
      <c r="A220" s="447" t="s">
        <v>253</v>
      </c>
      <c r="B220" s="452" t="s">
        <v>338</v>
      </c>
      <c r="C220" s="598">
        <f>C204+C219</f>
        <v>20736</v>
      </c>
      <c r="D220" s="598">
        <f>D204+D219</f>
        <v>20736</v>
      </c>
      <c r="E220" s="914">
        <f>E204+E219</f>
        <v>9806</v>
      </c>
      <c r="F220" s="1367">
        <f>E220/D220</f>
        <v>0.4728973765432099</v>
      </c>
    </row>
    <row r="221" spans="1:6" ht="13.5" thickTop="1" x14ac:dyDescent="0.2">
      <c r="A221" s="438"/>
      <c r="B221" s="585"/>
      <c r="C221" s="133"/>
      <c r="D221" s="30"/>
      <c r="E221" s="210"/>
      <c r="F221" s="1133"/>
    </row>
    <row r="222" spans="1:6" x14ac:dyDescent="0.2">
      <c r="A222" s="279" t="s">
        <v>254</v>
      </c>
      <c r="B222" s="352" t="s">
        <v>339</v>
      </c>
      <c r="C222" s="128"/>
      <c r="D222" s="134"/>
      <c r="E222" s="258"/>
      <c r="F222" s="993"/>
    </row>
    <row r="223" spans="1:6" x14ac:dyDescent="0.2">
      <c r="A223" s="278" t="s">
        <v>255</v>
      </c>
      <c r="B223" s="179" t="s">
        <v>453</v>
      </c>
      <c r="C223" s="125"/>
      <c r="D223" s="102"/>
      <c r="E223" s="256"/>
      <c r="F223" s="994">
        <v>0</v>
      </c>
    </row>
    <row r="224" spans="1:6" x14ac:dyDescent="0.2">
      <c r="A224" s="278" t="s">
        <v>256</v>
      </c>
      <c r="B224" s="504" t="s">
        <v>451</v>
      </c>
      <c r="C224" s="125"/>
      <c r="D224" s="102"/>
      <c r="E224" s="256"/>
      <c r="F224" s="994">
        <v>0</v>
      </c>
    </row>
    <row r="225" spans="1:6" x14ac:dyDescent="0.2">
      <c r="A225" s="278" t="s">
        <v>257</v>
      </c>
      <c r="B225" s="504" t="s">
        <v>450</v>
      </c>
      <c r="C225" s="125"/>
      <c r="D225" s="102"/>
      <c r="E225" s="256"/>
      <c r="F225" s="994">
        <v>0</v>
      </c>
    </row>
    <row r="226" spans="1:6" x14ac:dyDescent="0.2">
      <c r="A226" s="278" t="s">
        <v>258</v>
      </c>
      <c r="B226" s="504" t="s">
        <v>452</v>
      </c>
      <c r="C226" s="125"/>
      <c r="D226" s="102"/>
      <c r="E226" s="256"/>
      <c r="F226" s="994">
        <v>0</v>
      </c>
    </row>
    <row r="227" spans="1:6" x14ac:dyDescent="0.2">
      <c r="A227" s="278" t="s">
        <v>259</v>
      </c>
      <c r="B227" s="575" t="s">
        <v>454</v>
      </c>
      <c r="C227" s="125"/>
      <c r="D227" s="102"/>
      <c r="E227" s="256"/>
      <c r="F227" s="994">
        <v>0</v>
      </c>
    </row>
    <row r="228" spans="1:6" x14ac:dyDescent="0.2">
      <c r="A228" s="278" t="s">
        <v>260</v>
      </c>
      <c r="B228" s="576" t="s">
        <v>457</v>
      </c>
      <c r="C228" s="125"/>
      <c r="D228" s="102"/>
      <c r="E228" s="256"/>
      <c r="F228" s="994">
        <v>0</v>
      </c>
    </row>
    <row r="229" spans="1:6" x14ac:dyDescent="0.2">
      <c r="A229" s="278" t="s">
        <v>261</v>
      </c>
      <c r="B229" s="577" t="s">
        <v>456</v>
      </c>
      <c r="C229" s="125"/>
      <c r="D229" s="102"/>
      <c r="E229" s="256"/>
      <c r="F229" s="994">
        <v>0</v>
      </c>
    </row>
    <row r="230" spans="1:6" ht="13.5" thickBot="1" x14ac:dyDescent="0.25">
      <c r="A230" s="278" t="s">
        <v>262</v>
      </c>
      <c r="B230" s="287" t="s">
        <v>455</v>
      </c>
      <c r="C230" s="130"/>
      <c r="D230" s="103"/>
      <c r="E230" s="257"/>
      <c r="F230" s="994">
        <v>0</v>
      </c>
    </row>
    <row r="231" spans="1:6" ht="13.5" thickBot="1" x14ac:dyDescent="0.25">
      <c r="A231" s="295" t="s">
        <v>263</v>
      </c>
      <c r="B231" s="248" t="s">
        <v>458</v>
      </c>
      <c r="C231" s="132">
        <f>C223+C224+C225+C226+C227+C228+C229+C230</f>
        <v>0</v>
      </c>
      <c r="D231" s="132">
        <f>D223+D224+D225+D226+D227+D228+D229+D230</f>
        <v>0</v>
      </c>
      <c r="E231" s="214">
        <f>E223+E224+E225+E226+E227+E228+E229+E230</f>
        <v>0</v>
      </c>
      <c r="F231" s="1031">
        <v>0</v>
      </c>
    </row>
    <row r="232" spans="1:6" x14ac:dyDescent="0.2">
      <c r="A232" s="438"/>
      <c r="B232" s="43"/>
      <c r="C232" s="133"/>
      <c r="D232" s="30"/>
      <c r="E232" s="210"/>
      <c r="F232" s="1167"/>
    </row>
    <row r="233" spans="1:6" ht="13.5" thickBot="1" x14ac:dyDescent="0.25">
      <c r="A233" s="338" t="s">
        <v>264</v>
      </c>
      <c r="B233" s="878" t="s">
        <v>341</v>
      </c>
      <c r="C233" s="263">
        <f>C220+C231</f>
        <v>20736</v>
      </c>
      <c r="D233" s="263">
        <f>D220+D231</f>
        <v>20736</v>
      </c>
      <c r="E233" s="867">
        <f>E220+E231</f>
        <v>9806</v>
      </c>
      <c r="F233" s="1169">
        <f>E233/D233</f>
        <v>0.4728973765432099</v>
      </c>
    </row>
    <row r="234" spans="1:6" x14ac:dyDescent="0.2">
      <c r="A234" s="294"/>
      <c r="B234" s="570"/>
      <c r="C234" s="30"/>
      <c r="D234" s="30"/>
      <c r="E234" s="30"/>
      <c r="F234" s="1"/>
    </row>
    <row r="235" spans="1:6" x14ac:dyDescent="0.2">
      <c r="A235" s="294"/>
      <c r="B235" s="570"/>
      <c r="C235" s="30"/>
      <c r="D235" s="30"/>
      <c r="E235" s="30"/>
    </row>
    <row r="236" spans="1:6" x14ac:dyDescent="0.2">
      <c r="A236" s="294"/>
      <c r="B236" s="570"/>
      <c r="C236" s="30"/>
      <c r="D236" s="30"/>
      <c r="E236" s="30"/>
    </row>
    <row r="237" spans="1:6" ht="12.75" customHeight="1" x14ac:dyDescent="0.2"/>
    <row r="238" spans="1:6" x14ac:dyDescent="0.2">
      <c r="A238" s="1645">
        <v>5</v>
      </c>
      <c r="B238" s="1637"/>
      <c r="C238" s="1637"/>
      <c r="D238" s="1637"/>
      <c r="E238" s="1637"/>
    </row>
    <row r="239" spans="1:6" ht="15" x14ac:dyDescent="0.25">
      <c r="A239" s="1618" t="s">
        <v>869</v>
      </c>
      <c r="B239" s="1618"/>
      <c r="C239" s="1618"/>
      <c r="D239" s="1618"/>
      <c r="E239" s="1618"/>
      <c r="F239" s="19"/>
    </row>
    <row r="240" spans="1:6" ht="15" x14ac:dyDescent="0.25">
      <c r="A240" s="289"/>
      <c r="B240" s="289"/>
      <c r="C240" s="289"/>
      <c r="D240" s="289"/>
      <c r="E240" s="289"/>
      <c r="F240" s="19"/>
    </row>
    <row r="241" spans="1:6" ht="15.75" x14ac:dyDescent="0.25">
      <c r="A241" s="1635" t="s">
        <v>705</v>
      </c>
      <c r="B241" s="1636"/>
      <c r="C241" s="1636"/>
      <c r="D241" s="1636"/>
      <c r="E241" s="1636"/>
      <c r="F241" s="1636"/>
    </row>
    <row r="242" spans="1:6" ht="15.75" x14ac:dyDescent="0.25">
      <c r="B242" s="21"/>
      <c r="C242" s="21"/>
      <c r="D242" s="21"/>
      <c r="E242" s="21"/>
      <c r="F242" s="37"/>
    </row>
    <row r="243" spans="1:6" ht="13.5" thickBot="1" x14ac:dyDescent="0.25">
      <c r="B243" s="1"/>
      <c r="C243" s="1"/>
      <c r="D243" s="1"/>
      <c r="E243" s="22" t="s">
        <v>7</v>
      </c>
    </row>
    <row r="244" spans="1:6" ht="15.75" customHeight="1" thickBot="1" x14ac:dyDescent="0.25">
      <c r="A244" s="1640" t="s">
        <v>217</v>
      </c>
      <c r="B244" s="1638" t="s">
        <v>8</v>
      </c>
      <c r="C244" s="1642" t="s">
        <v>709</v>
      </c>
      <c r="D244" s="1643"/>
      <c r="E244" s="1643"/>
      <c r="F244" s="1644"/>
    </row>
    <row r="245" spans="1:6" ht="26.25" thickBot="1" x14ac:dyDescent="0.25">
      <c r="A245" s="1641"/>
      <c r="B245" s="1639"/>
      <c r="C245" s="910" t="s">
        <v>173</v>
      </c>
      <c r="D245" s="911" t="s">
        <v>174</v>
      </c>
      <c r="E245" s="910" t="s">
        <v>656</v>
      </c>
      <c r="F245" s="906" t="s">
        <v>176</v>
      </c>
    </row>
    <row r="246" spans="1:6" ht="13.5" thickBot="1" x14ac:dyDescent="0.25">
      <c r="A246" s="916" t="s">
        <v>218</v>
      </c>
      <c r="B246" s="917" t="s">
        <v>219</v>
      </c>
      <c r="C246" s="918" t="s">
        <v>220</v>
      </c>
      <c r="D246" s="919" t="s">
        <v>221</v>
      </c>
      <c r="E246" s="918" t="s">
        <v>241</v>
      </c>
      <c r="F246" s="920" t="s">
        <v>266</v>
      </c>
    </row>
    <row r="247" spans="1:6" x14ac:dyDescent="0.2">
      <c r="A247" s="279" t="s">
        <v>222</v>
      </c>
      <c r="B247" s="284" t="s">
        <v>177</v>
      </c>
      <c r="C247" s="258"/>
      <c r="D247" s="128"/>
      <c r="E247" s="258"/>
      <c r="F247" s="993"/>
    </row>
    <row r="248" spans="1:6" x14ac:dyDescent="0.2">
      <c r="A248" s="278" t="s">
        <v>223</v>
      </c>
      <c r="B248" s="158" t="s">
        <v>424</v>
      </c>
      <c r="C248" s="563">
        <v>588</v>
      </c>
      <c r="D248" s="563">
        <v>588</v>
      </c>
      <c r="E248" s="256">
        <v>274</v>
      </c>
      <c r="F248" s="994">
        <v>0</v>
      </c>
    </row>
    <row r="249" spans="1:6" x14ac:dyDescent="0.2">
      <c r="A249" s="278" t="s">
        <v>224</v>
      </c>
      <c r="B249" s="178" t="s">
        <v>426</v>
      </c>
      <c r="C249" s="563">
        <v>159</v>
      </c>
      <c r="D249" s="563">
        <v>159</v>
      </c>
      <c r="E249" s="256">
        <v>74</v>
      </c>
      <c r="F249" s="994">
        <v>0</v>
      </c>
    </row>
    <row r="250" spans="1:6" x14ac:dyDescent="0.2">
      <c r="A250" s="278" t="s">
        <v>225</v>
      </c>
      <c r="B250" s="178" t="s">
        <v>425</v>
      </c>
      <c r="C250" s="256">
        <v>2178</v>
      </c>
      <c r="D250" s="256">
        <v>2178</v>
      </c>
      <c r="E250" s="256">
        <v>702</v>
      </c>
      <c r="F250" s="994">
        <v>0</v>
      </c>
    </row>
    <row r="251" spans="1:6" x14ac:dyDescent="0.2">
      <c r="A251" s="278" t="s">
        <v>226</v>
      </c>
      <c r="B251" s="178" t="s">
        <v>427</v>
      </c>
      <c r="C251" s="256"/>
      <c r="D251" s="125"/>
      <c r="E251" s="256"/>
      <c r="F251" s="994">
        <v>0</v>
      </c>
    </row>
    <row r="252" spans="1:6" x14ac:dyDescent="0.2">
      <c r="A252" s="278" t="s">
        <v>227</v>
      </c>
      <c r="B252" s="178" t="s">
        <v>428</v>
      </c>
      <c r="C252" s="256"/>
      <c r="D252" s="125"/>
      <c r="E252" s="256"/>
      <c r="F252" s="994">
        <v>0</v>
      </c>
    </row>
    <row r="253" spans="1:6" x14ac:dyDescent="0.2">
      <c r="A253" s="278" t="s">
        <v>228</v>
      </c>
      <c r="B253" s="178" t="s">
        <v>429</v>
      </c>
      <c r="C253" s="256">
        <f>C254+C255+C256+C257+C258+C259+C260</f>
        <v>0</v>
      </c>
      <c r="D253" s="256">
        <f>D254+D255+D256+D257+D258+D259+D260</f>
        <v>3786</v>
      </c>
      <c r="E253" s="256">
        <f>E254+E255+E256+E257+E258+E259+E260</f>
        <v>3786</v>
      </c>
      <c r="F253" s="994">
        <v>0</v>
      </c>
    </row>
    <row r="254" spans="1:6" x14ac:dyDescent="0.2">
      <c r="A254" s="278" t="s">
        <v>229</v>
      </c>
      <c r="B254" s="178" t="s">
        <v>433</v>
      </c>
      <c r="C254" s="256"/>
      <c r="D254" s="125"/>
      <c r="E254" s="256"/>
      <c r="F254" s="994">
        <v>0</v>
      </c>
    </row>
    <row r="255" spans="1:6" x14ac:dyDescent="0.2">
      <c r="A255" s="278" t="s">
        <v>230</v>
      </c>
      <c r="B255" s="178" t="s">
        <v>434</v>
      </c>
      <c r="C255" s="256"/>
      <c r="D255" s="125"/>
      <c r="E255" s="563"/>
      <c r="F255" s="994">
        <v>0</v>
      </c>
    </row>
    <row r="256" spans="1:6" x14ac:dyDescent="0.2">
      <c r="A256" s="278" t="s">
        <v>231</v>
      </c>
      <c r="B256" s="178" t="s">
        <v>435</v>
      </c>
      <c r="C256" s="256"/>
      <c r="D256" s="125"/>
      <c r="E256" s="256"/>
      <c r="F256" s="994">
        <v>0</v>
      </c>
    </row>
    <row r="257" spans="1:6" x14ac:dyDescent="0.2">
      <c r="A257" s="278" t="s">
        <v>232</v>
      </c>
      <c r="B257" s="285" t="s">
        <v>431</v>
      </c>
      <c r="C257" s="211"/>
      <c r="D257" s="129"/>
      <c r="E257" s="256"/>
      <c r="F257" s="994">
        <v>0</v>
      </c>
    </row>
    <row r="258" spans="1:6" x14ac:dyDescent="0.2">
      <c r="A258" s="278" t="s">
        <v>233</v>
      </c>
      <c r="B258" s="573" t="s">
        <v>432</v>
      </c>
      <c r="C258" s="259"/>
      <c r="D258" s="126"/>
      <c r="E258" s="256"/>
      <c r="F258" s="994">
        <v>0</v>
      </c>
    </row>
    <row r="259" spans="1:6" x14ac:dyDescent="0.2">
      <c r="A259" s="278" t="s">
        <v>234</v>
      </c>
      <c r="B259" s="574" t="s">
        <v>430</v>
      </c>
      <c r="C259" s="259"/>
      <c r="D259" s="126"/>
      <c r="E259" s="256"/>
      <c r="F259" s="994">
        <v>0</v>
      </c>
    </row>
    <row r="260" spans="1:6" x14ac:dyDescent="0.2">
      <c r="A260" s="278" t="s">
        <v>235</v>
      </c>
      <c r="B260" s="112" t="s">
        <v>651</v>
      </c>
      <c r="C260" s="259"/>
      <c r="D260" s="126">
        <v>3786</v>
      </c>
      <c r="E260" s="256">
        <v>3786</v>
      </c>
      <c r="F260" s="994">
        <v>0</v>
      </c>
    </row>
    <row r="261" spans="1:6" ht="13.5" customHeight="1" thickBot="1" x14ac:dyDescent="0.25">
      <c r="A261" s="278" t="s">
        <v>236</v>
      </c>
      <c r="B261" s="180" t="s">
        <v>437</v>
      </c>
      <c r="C261" s="257"/>
      <c r="D261" s="130"/>
      <c r="E261" s="256"/>
      <c r="F261" s="994">
        <v>0</v>
      </c>
    </row>
    <row r="262" spans="1:6" ht="13.5" thickBot="1" x14ac:dyDescent="0.25">
      <c r="A262" s="447" t="s">
        <v>237</v>
      </c>
      <c r="B262" s="448" t="s">
        <v>5</v>
      </c>
      <c r="C262" s="456">
        <f>C248+C249+C250+C251+C253+C261</f>
        <v>2925</v>
      </c>
      <c r="D262" s="456">
        <f>D248+D249+D250+D251+D253+D261</f>
        <v>6711</v>
      </c>
      <c r="E262" s="456">
        <f>E248+E249+E250+E251+E253+E261</f>
        <v>4836</v>
      </c>
      <c r="F262" s="1364">
        <v>0</v>
      </c>
    </row>
    <row r="263" spans="1:6" ht="13.5" thickTop="1" x14ac:dyDescent="0.2">
      <c r="A263" s="438"/>
      <c r="B263" s="284"/>
      <c r="C263" s="210"/>
      <c r="D263" s="210"/>
      <c r="E263" s="912"/>
      <c r="F263" s="1133"/>
    </row>
    <row r="264" spans="1:6" x14ac:dyDescent="0.2">
      <c r="A264" s="279" t="s">
        <v>238</v>
      </c>
      <c r="B264" s="286" t="s">
        <v>178</v>
      </c>
      <c r="C264" s="258"/>
      <c r="D264" s="258"/>
      <c r="E264" s="258"/>
      <c r="F264" s="993"/>
    </row>
    <row r="265" spans="1:6" x14ac:dyDescent="0.2">
      <c r="A265" s="278" t="s">
        <v>239</v>
      </c>
      <c r="B265" s="178" t="s">
        <v>438</v>
      </c>
      <c r="C265" s="256"/>
      <c r="D265" s="256">
        <f>'33_sz_ melléklet'!D274</f>
        <v>0</v>
      </c>
      <c r="E265" s="256">
        <f>'33_sz_ melléklet'!E274</f>
        <v>0</v>
      </c>
      <c r="F265" s="994">
        <v>0</v>
      </c>
    </row>
    <row r="266" spans="1:6" x14ac:dyDescent="0.2">
      <c r="A266" s="278" t="s">
        <v>240</v>
      </c>
      <c r="B266" s="178" t="s">
        <v>439</v>
      </c>
      <c r="C266" s="256"/>
      <c r="D266" s="125"/>
      <c r="E266" s="256"/>
      <c r="F266" s="994">
        <v>0</v>
      </c>
    </row>
    <row r="267" spans="1:6" x14ac:dyDescent="0.2">
      <c r="A267" s="278" t="s">
        <v>242</v>
      </c>
      <c r="B267" s="178" t="s">
        <v>440</v>
      </c>
      <c r="C267" s="256">
        <f>C268+C269+C270+C271+C272+C273+C274</f>
        <v>0</v>
      </c>
      <c r="D267" s="256">
        <f>D268+D269+D270+D271+D272+D273+D274</f>
        <v>0</v>
      </c>
      <c r="E267" s="256">
        <f>E268+E269+E270+E271+E272+E273+E274</f>
        <v>0</v>
      </c>
      <c r="F267" s="994" t="e">
        <f>E267/D267</f>
        <v>#DIV/0!</v>
      </c>
    </row>
    <row r="268" spans="1:6" x14ac:dyDescent="0.2">
      <c r="A268" s="278" t="s">
        <v>243</v>
      </c>
      <c r="B268" s="285" t="s">
        <v>441</v>
      </c>
      <c r="C268" s="256"/>
      <c r="D268" s="125"/>
      <c r="E268" s="256"/>
      <c r="F268" s="994">
        <v>0</v>
      </c>
    </row>
    <row r="269" spans="1:6" x14ac:dyDescent="0.2">
      <c r="A269" s="278" t="s">
        <v>244</v>
      </c>
      <c r="B269" s="285" t="s">
        <v>442</v>
      </c>
      <c r="C269" s="256"/>
      <c r="D269" s="125"/>
      <c r="E269" s="256"/>
      <c r="F269" s="994">
        <v>0</v>
      </c>
    </row>
    <row r="270" spans="1:6" x14ac:dyDescent="0.2">
      <c r="A270" s="278" t="s">
        <v>245</v>
      </c>
      <c r="B270" s="285" t="s">
        <v>443</v>
      </c>
      <c r="C270" s="256"/>
      <c r="D270" s="125"/>
      <c r="E270" s="256"/>
      <c r="F270" s="994">
        <v>0</v>
      </c>
    </row>
    <row r="271" spans="1:6" x14ac:dyDescent="0.2">
      <c r="A271" s="278" t="s">
        <v>246</v>
      </c>
      <c r="B271" s="285" t="s">
        <v>444</v>
      </c>
      <c r="C271" s="256"/>
      <c r="D271" s="125"/>
      <c r="E271" s="256"/>
      <c r="F271" s="994">
        <v>0</v>
      </c>
    </row>
    <row r="272" spans="1:6" x14ac:dyDescent="0.2">
      <c r="A272" s="278" t="s">
        <v>247</v>
      </c>
      <c r="B272" s="573" t="s">
        <v>445</v>
      </c>
      <c r="C272" s="256"/>
      <c r="D272" s="256"/>
      <c r="E272" s="256">
        <f>'11 12 sz_melléklet'!E33</f>
        <v>0</v>
      </c>
      <c r="F272" s="994" t="e">
        <f>E272/D272</f>
        <v>#DIV/0!</v>
      </c>
    </row>
    <row r="273" spans="1:6" x14ac:dyDescent="0.2">
      <c r="A273" s="278" t="s">
        <v>248</v>
      </c>
      <c r="B273" s="245" t="s">
        <v>446</v>
      </c>
      <c r="C273" s="256">
        <f>'11 12 sz_melléklet'!C12</f>
        <v>0</v>
      </c>
      <c r="D273" s="256">
        <f>'11 12 sz_melléklet'!D12</f>
        <v>0</v>
      </c>
      <c r="E273" s="256">
        <f>'11 12 sz_melléklet'!E12</f>
        <v>0</v>
      </c>
      <c r="F273" s="994" t="e">
        <f>E273/D273</f>
        <v>#DIV/0!</v>
      </c>
    </row>
    <row r="274" spans="1:6" x14ac:dyDescent="0.2">
      <c r="A274" s="278" t="s">
        <v>249</v>
      </c>
      <c r="B274" s="726" t="s">
        <v>447</v>
      </c>
      <c r="C274" s="256">
        <f>-C251</f>
        <v>0</v>
      </c>
      <c r="D274" s="256">
        <f>-D251</f>
        <v>0</v>
      </c>
      <c r="E274" s="256">
        <f>-E251</f>
        <v>0</v>
      </c>
      <c r="F274" s="994">
        <v>0</v>
      </c>
    </row>
    <row r="275" spans="1:6" x14ac:dyDescent="0.2">
      <c r="A275" s="278" t="s">
        <v>250</v>
      </c>
      <c r="B275" s="178"/>
      <c r="C275" s="256"/>
      <c r="D275" s="125"/>
      <c r="E275" s="256"/>
      <c r="F275" s="994"/>
    </row>
    <row r="276" spans="1:6" ht="13.5" thickBot="1" x14ac:dyDescent="0.25">
      <c r="A276" s="278" t="s">
        <v>251</v>
      </c>
      <c r="B276" s="180"/>
      <c r="C276" s="259"/>
      <c r="D276" s="259"/>
      <c r="E276" s="259"/>
      <c r="F276" s="1164"/>
    </row>
    <row r="277" spans="1:6" ht="13.5" thickBot="1" x14ac:dyDescent="0.25">
      <c r="A277" s="447" t="s">
        <v>652</v>
      </c>
      <c r="B277" s="448" t="s">
        <v>6</v>
      </c>
      <c r="C277" s="599">
        <f>C265+C266+C267+C275+C276</f>
        <v>0</v>
      </c>
      <c r="D277" s="599">
        <f>D265+D266+D267+D275+D276</f>
        <v>0</v>
      </c>
      <c r="E277" s="913">
        <f>E265+E266+E267+E275+E276</f>
        <v>0</v>
      </c>
      <c r="F277" s="1359" t="e">
        <f>E277/D277</f>
        <v>#DIV/0!</v>
      </c>
    </row>
    <row r="278" spans="1:6" ht="27" thickTop="1" thickBot="1" x14ac:dyDescent="0.25">
      <c r="A278" s="447" t="s">
        <v>253</v>
      </c>
      <c r="B278" s="452" t="s">
        <v>338</v>
      </c>
      <c r="C278" s="598">
        <f>C262+C277</f>
        <v>2925</v>
      </c>
      <c r="D278" s="598">
        <f>D262+D277</f>
        <v>6711</v>
      </c>
      <c r="E278" s="914">
        <f>E262+E277</f>
        <v>4836</v>
      </c>
      <c r="F278" s="1367">
        <f>E278/D278</f>
        <v>0.72060795708538217</v>
      </c>
    </row>
    <row r="279" spans="1:6" ht="13.5" thickTop="1" x14ac:dyDescent="0.2">
      <c r="A279" s="438"/>
      <c r="B279" s="585"/>
      <c r="C279" s="133"/>
      <c r="D279" s="30"/>
      <c r="E279" s="210"/>
      <c r="F279" s="1133"/>
    </row>
    <row r="280" spans="1:6" x14ac:dyDescent="0.2">
      <c r="A280" s="279" t="s">
        <v>254</v>
      </c>
      <c r="B280" s="352" t="s">
        <v>339</v>
      </c>
      <c r="C280" s="128"/>
      <c r="D280" s="134"/>
      <c r="E280" s="258"/>
      <c r="F280" s="993"/>
    </row>
    <row r="281" spans="1:6" x14ac:dyDescent="0.2">
      <c r="A281" s="278" t="s">
        <v>255</v>
      </c>
      <c r="B281" s="179" t="s">
        <v>453</v>
      </c>
      <c r="C281" s="125"/>
      <c r="D281" s="102"/>
      <c r="E281" s="256"/>
      <c r="F281" s="994">
        <v>0</v>
      </c>
    </row>
    <row r="282" spans="1:6" x14ac:dyDescent="0.2">
      <c r="A282" s="278" t="s">
        <v>256</v>
      </c>
      <c r="B282" s="504" t="s">
        <v>451</v>
      </c>
      <c r="C282" s="125"/>
      <c r="D282" s="102"/>
      <c r="E282" s="256"/>
      <c r="F282" s="994">
        <v>0</v>
      </c>
    </row>
    <row r="283" spans="1:6" x14ac:dyDescent="0.2">
      <c r="A283" s="278" t="s">
        <v>257</v>
      </c>
      <c r="B283" s="504" t="s">
        <v>450</v>
      </c>
      <c r="C283" s="125"/>
      <c r="D283" s="102"/>
      <c r="E283" s="256"/>
      <c r="F283" s="994">
        <v>0</v>
      </c>
    </row>
    <row r="284" spans="1:6" x14ac:dyDescent="0.2">
      <c r="A284" s="278" t="s">
        <v>258</v>
      </c>
      <c r="B284" s="504" t="s">
        <v>452</v>
      </c>
      <c r="C284" s="125"/>
      <c r="D284" s="102"/>
      <c r="E284" s="256"/>
      <c r="F284" s="994">
        <v>0</v>
      </c>
    </row>
    <row r="285" spans="1:6" x14ac:dyDescent="0.2">
      <c r="A285" s="278" t="s">
        <v>259</v>
      </c>
      <c r="B285" s="575" t="s">
        <v>454</v>
      </c>
      <c r="C285" s="125"/>
      <c r="D285" s="102"/>
      <c r="E285" s="256"/>
      <c r="F285" s="994">
        <v>0</v>
      </c>
    </row>
    <row r="286" spans="1:6" x14ac:dyDescent="0.2">
      <c r="A286" s="278" t="s">
        <v>260</v>
      </c>
      <c r="B286" s="576" t="s">
        <v>457</v>
      </c>
      <c r="C286" s="125"/>
      <c r="D286" s="102"/>
      <c r="E286" s="256"/>
      <c r="F286" s="994">
        <v>0</v>
      </c>
    </row>
    <row r="287" spans="1:6" x14ac:dyDescent="0.2">
      <c r="A287" s="278" t="s">
        <v>261</v>
      </c>
      <c r="B287" s="577" t="s">
        <v>456</v>
      </c>
      <c r="C287" s="125"/>
      <c r="D287" s="102"/>
      <c r="E287" s="256"/>
      <c r="F287" s="994">
        <v>0</v>
      </c>
    </row>
    <row r="288" spans="1:6" ht="13.5" thickBot="1" x14ac:dyDescent="0.25">
      <c r="A288" s="278" t="s">
        <v>262</v>
      </c>
      <c r="B288" s="287" t="s">
        <v>455</v>
      </c>
      <c r="C288" s="130"/>
      <c r="D288" s="103"/>
      <c r="E288" s="257"/>
      <c r="F288" s="994">
        <v>0</v>
      </c>
    </row>
    <row r="289" spans="1:6" ht="13.5" thickBot="1" x14ac:dyDescent="0.25">
      <c r="A289" s="295" t="s">
        <v>263</v>
      </c>
      <c r="B289" s="248" t="s">
        <v>458</v>
      </c>
      <c r="C289" s="132">
        <f>C281+C282+C283+C284+C285+C286+C287+C288</f>
        <v>0</v>
      </c>
      <c r="D289" s="132">
        <f>D281+D282+D283+D284+D285+D286+D287+D288</f>
        <v>0</v>
      </c>
      <c r="E289" s="214">
        <f>E281+E282+E283+E284+E285+E286+E287+E288</f>
        <v>0</v>
      </c>
      <c r="F289" s="1038">
        <v>0</v>
      </c>
    </row>
    <row r="290" spans="1:6" x14ac:dyDescent="0.2">
      <c r="A290" s="438"/>
      <c r="B290" s="43"/>
      <c r="C290" s="133"/>
      <c r="D290" s="30"/>
      <c r="E290" s="210"/>
      <c r="F290" s="1133"/>
    </row>
    <row r="291" spans="1:6" ht="13.5" thickBot="1" x14ac:dyDescent="0.25">
      <c r="A291" s="338" t="s">
        <v>264</v>
      </c>
      <c r="B291" s="878" t="s">
        <v>341</v>
      </c>
      <c r="C291" s="263">
        <f>C278+C289</f>
        <v>2925</v>
      </c>
      <c r="D291" s="263">
        <f>D278+D289</f>
        <v>6711</v>
      </c>
      <c r="E291" s="867">
        <f>E278+E289</f>
        <v>4836</v>
      </c>
      <c r="F291" s="1169">
        <f>E291/D291</f>
        <v>0.72060795708538217</v>
      </c>
    </row>
    <row r="292" spans="1:6" x14ac:dyDescent="0.2">
      <c r="A292" s="294"/>
      <c r="B292" s="570"/>
      <c r="C292" s="571"/>
      <c r="D292" s="571"/>
      <c r="E292" s="571"/>
    </row>
    <row r="293" spans="1:6" x14ac:dyDescent="0.2">
      <c r="A293" s="294"/>
      <c r="B293" s="570"/>
      <c r="C293" s="571"/>
      <c r="D293" s="571"/>
      <c r="E293" s="571"/>
    </row>
    <row r="294" spans="1:6" x14ac:dyDescent="0.2">
      <c r="A294" s="294"/>
      <c r="B294" s="570"/>
      <c r="C294" s="571"/>
      <c r="D294" s="571"/>
      <c r="E294" s="571"/>
    </row>
    <row r="295" spans="1:6" x14ac:dyDescent="0.2">
      <c r="A295" s="294"/>
      <c r="B295" s="570"/>
      <c r="C295" s="571"/>
      <c r="D295" s="571"/>
      <c r="E295" s="571"/>
    </row>
    <row r="296" spans="1:6" x14ac:dyDescent="0.2">
      <c r="A296" s="294"/>
      <c r="B296" s="530"/>
      <c r="C296" s="30"/>
      <c r="D296" s="30"/>
      <c r="E296" s="30"/>
    </row>
    <row r="297" spans="1:6" x14ac:dyDescent="0.2">
      <c r="A297" s="1645">
        <v>6</v>
      </c>
      <c r="B297" s="1637"/>
      <c r="C297" s="1637"/>
      <c r="D297" s="1637"/>
      <c r="E297" s="1637"/>
    </row>
    <row r="298" spans="1:6" x14ac:dyDescent="0.2">
      <c r="A298" s="572"/>
      <c r="B298" s="13"/>
      <c r="C298" s="13"/>
      <c r="D298" s="13"/>
      <c r="E298" s="13"/>
    </row>
    <row r="299" spans="1:6" ht="15" x14ac:dyDescent="0.25">
      <c r="A299" s="1618" t="s">
        <v>869</v>
      </c>
      <c r="B299" s="1618"/>
      <c r="C299" s="1618"/>
      <c r="D299" s="1618"/>
      <c r="E299" s="1618"/>
      <c r="F299" s="19"/>
    </row>
    <row r="300" spans="1:6" ht="15" x14ac:dyDescent="0.25">
      <c r="A300" s="289"/>
      <c r="B300" s="289"/>
      <c r="C300" s="289"/>
      <c r="D300" s="289"/>
      <c r="E300" s="289"/>
      <c r="F300" s="19"/>
    </row>
    <row r="301" spans="1:6" ht="15.75" x14ac:dyDescent="0.25">
      <c r="A301" s="1635" t="s">
        <v>705</v>
      </c>
      <c r="B301" s="1636"/>
      <c r="C301" s="1636"/>
      <c r="D301" s="1636"/>
      <c r="E301" s="1636"/>
      <c r="F301" s="1636"/>
    </row>
    <row r="302" spans="1:6" ht="15.75" x14ac:dyDescent="0.25">
      <c r="B302" s="21"/>
      <c r="C302" s="21"/>
      <c r="D302" s="21"/>
      <c r="E302" s="21"/>
      <c r="F302" s="37"/>
    </row>
    <row r="303" spans="1:6" ht="13.5" thickBot="1" x14ac:dyDescent="0.25">
      <c r="B303" s="1"/>
      <c r="C303" s="1"/>
      <c r="D303" s="1"/>
      <c r="E303" s="22" t="s">
        <v>7</v>
      </c>
    </row>
    <row r="304" spans="1:6" ht="13.5" thickBot="1" x14ac:dyDescent="0.25">
      <c r="A304" s="1640" t="s">
        <v>217</v>
      </c>
      <c r="B304" s="1638" t="s">
        <v>8</v>
      </c>
      <c r="C304" s="1642" t="s">
        <v>710</v>
      </c>
      <c r="D304" s="1643"/>
      <c r="E304" s="1643"/>
      <c r="F304" s="1644"/>
    </row>
    <row r="305" spans="1:6" ht="26.25" thickBot="1" x14ac:dyDescent="0.25">
      <c r="A305" s="1641"/>
      <c r="B305" s="1639"/>
      <c r="C305" s="910" t="s">
        <v>173</v>
      </c>
      <c r="D305" s="911" t="s">
        <v>174</v>
      </c>
      <c r="E305" s="910" t="s">
        <v>656</v>
      </c>
      <c r="F305" s="906" t="s">
        <v>176</v>
      </c>
    </row>
    <row r="306" spans="1:6" ht="13.5" thickBot="1" x14ac:dyDescent="0.25">
      <c r="A306" s="916" t="s">
        <v>218</v>
      </c>
      <c r="B306" s="917" t="s">
        <v>219</v>
      </c>
      <c r="C306" s="918" t="s">
        <v>220</v>
      </c>
      <c r="D306" s="919" t="s">
        <v>221</v>
      </c>
      <c r="E306" s="918" t="s">
        <v>241</v>
      </c>
      <c r="F306" s="920" t="s">
        <v>266</v>
      </c>
    </row>
    <row r="307" spans="1:6" x14ac:dyDescent="0.2">
      <c r="A307" s="279" t="s">
        <v>222</v>
      </c>
      <c r="B307" s="284" t="s">
        <v>177</v>
      </c>
      <c r="C307" s="258"/>
      <c r="D307" s="128"/>
      <c r="E307" s="258"/>
      <c r="F307" s="993"/>
    </row>
    <row r="308" spans="1:6" x14ac:dyDescent="0.2">
      <c r="A308" s="278" t="s">
        <v>223</v>
      </c>
      <c r="B308" s="158" t="s">
        <v>424</v>
      </c>
      <c r="C308" s="563">
        <v>4962</v>
      </c>
      <c r="D308" s="125">
        <v>4962</v>
      </c>
      <c r="E308" s="256">
        <v>2596</v>
      </c>
      <c r="F308" s="994">
        <v>0</v>
      </c>
    </row>
    <row r="309" spans="1:6" x14ac:dyDescent="0.2">
      <c r="A309" s="278" t="s">
        <v>224</v>
      </c>
      <c r="B309" s="178" t="s">
        <v>426</v>
      </c>
      <c r="C309" s="563">
        <v>1339</v>
      </c>
      <c r="D309" s="125">
        <v>1339</v>
      </c>
      <c r="E309" s="256">
        <v>701</v>
      </c>
      <c r="F309" s="994">
        <v>0</v>
      </c>
    </row>
    <row r="310" spans="1:6" x14ac:dyDescent="0.2">
      <c r="A310" s="278" t="s">
        <v>225</v>
      </c>
      <c r="B310" s="178" t="s">
        <v>425</v>
      </c>
      <c r="C310" s="256">
        <v>17084</v>
      </c>
      <c r="D310" s="125">
        <v>17084</v>
      </c>
      <c r="E310" s="256">
        <v>10896</v>
      </c>
      <c r="F310" s="994">
        <v>0</v>
      </c>
    </row>
    <row r="311" spans="1:6" x14ac:dyDescent="0.2">
      <c r="A311" s="278" t="s">
        <v>226</v>
      </c>
      <c r="B311" s="178" t="s">
        <v>427</v>
      </c>
      <c r="C311" s="256"/>
      <c r="D311" s="125"/>
      <c r="E311" s="256"/>
      <c r="F311" s="994">
        <v>0</v>
      </c>
    </row>
    <row r="312" spans="1:6" x14ac:dyDescent="0.2">
      <c r="A312" s="278" t="s">
        <v>227</v>
      </c>
      <c r="B312" s="178" t="s">
        <v>428</v>
      </c>
      <c r="C312" s="256"/>
      <c r="D312" s="125"/>
      <c r="E312" s="256"/>
      <c r="F312" s="994">
        <v>0</v>
      </c>
    </row>
    <row r="313" spans="1:6" x14ac:dyDescent="0.2">
      <c r="A313" s="278" t="s">
        <v>228</v>
      </c>
      <c r="B313" s="178" t="s">
        <v>429</v>
      </c>
      <c r="C313" s="256">
        <f>C314+C315+C316+C317+C318+C319+C320</f>
        <v>1142</v>
      </c>
      <c r="D313" s="256">
        <f>D314+D315+D316+D317+D318+D319+D320</f>
        <v>1142</v>
      </c>
      <c r="E313" s="256">
        <f>E314+E315+E316+E317+E318+E319+E320</f>
        <v>0</v>
      </c>
      <c r="F313" s="994">
        <f>E313/D313</f>
        <v>0</v>
      </c>
    </row>
    <row r="314" spans="1:6" x14ac:dyDescent="0.2">
      <c r="A314" s="278" t="s">
        <v>229</v>
      </c>
      <c r="B314" s="178" t="s">
        <v>433</v>
      </c>
      <c r="C314" s="256">
        <v>642</v>
      </c>
      <c r="D314" s="125">
        <v>642</v>
      </c>
      <c r="E314" s="256"/>
      <c r="F314" s="994">
        <v>0</v>
      </c>
    </row>
    <row r="315" spans="1:6" x14ac:dyDescent="0.2">
      <c r="A315" s="278" t="s">
        <v>230</v>
      </c>
      <c r="B315" s="178" t="s">
        <v>434</v>
      </c>
      <c r="C315" s="256"/>
      <c r="D315" s="125"/>
      <c r="E315" s="563"/>
      <c r="F315" s="994">
        <v>0</v>
      </c>
    </row>
    <row r="316" spans="1:6" x14ac:dyDescent="0.2">
      <c r="A316" s="278" t="s">
        <v>231</v>
      </c>
      <c r="B316" s="178" t="s">
        <v>435</v>
      </c>
      <c r="C316" s="256"/>
      <c r="D316" s="125"/>
      <c r="E316" s="256"/>
      <c r="F316" s="994">
        <v>0</v>
      </c>
    </row>
    <row r="317" spans="1:6" x14ac:dyDescent="0.2">
      <c r="A317" s="278" t="s">
        <v>232</v>
      </c>
      <c r="B317" s="285" t="s">
        <v>431</v>
      </c>
      <c r="C317" s="256">
        <f>'6 7_sz_melléklet'!C37+'6 7_sz_melléklet'!C36</f>
        <v>0</v>
      </c>
      <c r="D317" s="256">
        <f>'6 7_sz_melléklet'!D37+'6 7_sz_melléklet'!D36</f>
        <v>0</v>
      </c>
      <c r="E317" s="256">
        <f>'6 7_sz_melléklet'!E37+'6 7_sz_melléklet'!E36</f>
        <v>0</v>
      </c>
      <c r="F317" s="994" t="e">
        <f>E317/D317</f>
        <v>#DIV/0!</v>
      </c>
    </row>
    <row r="318" spans="1:6" x14ac:dyDescent="0.2">
      <c r="A318" s="278" t="s">
        <v>233</v>
      </c>
      <c r="B318" s="573" t="s">
        <v>432</v>
      </c>
      <c r="C318" s="259">
        <v>500</v>
      </c>
      <c r="D318" s="126">
        <v>500</v>
      </c>
      <c r="E318" s="256"/>
      <c r="F318" s="994">
        <v>0</v>
      </c>
    </row>
    <row r="319" spans="1:6" x14ac:dyDescent="0.2">
      <c r="A319" s="278" t="s">
        <v>234</v>
      </c>
      <c r="B319" s="574" t="s">
        <v>430</v>
      </c>
      <c r="C319" s="259"/>
      <c r="D319" s="126"/>
      <c r="E319" s="256"/>
      <c r="F319" s="994">
        <v>0</v>
      </c>
    </row>
    <row r="320" spans="1:6" x14ac:dyDescent="0.2">
      <c r="A320" s="278" t="s">
        <v>235</v>
      </c>
      <c r="B320" s="112" t="s">
        <v>651</v>
      </c>
      <c r="C320" s="259"/>
      <c r="D320" s="126"/>
      <c r="E320" s="256"/>
      <c r="F320" s="994">
        <v>0</v>
      </c>
    </row>
    <row r="321" spans="1:6" ht="13.5" thickBot="1" x14ac:dyDescent="0.25">
      <c r="A321" s="278" t="s">
        <v>236</v>
      </c>
      <c r="B321" s="180" t="s">
        <v>437</v>
      </c>
      <c r="C321" s="257">
        <v>4125</v>
      </c>
      <c r="D321" s="130">
        <v>6609</v>
      </c>
      <c r="E321" s="256">
        <v>4950</v>
      </c>
      <c r="F321" s="994">
        <v>0</v>
      </c>
    </row>
    <row r="322" spans="1:6" ht="13.5" thickBot="1" x14ac:dyDescent="0.25">
      <c r="A322" s="447" t="s">
        <v>237</v>
      </c>
      <c r="B322" s="448" t="s">
        <v>5</v>
      </c>
      <c r="C322" s="456">
        <f>C308+C309+C310+C311+C313+C321</f>
        <v>28652</v>
      </c>
      <c r="D322" s="456">
        <f>D308+D309+D310+D311+D313+D321</f>
        <v>31136</v>
      </c>
      <c r="E322" s="456">
        <f>E308+E309+E310+E311+E313+E321</f>
        <v>19143</v>
      </c>
      <c r="F322" s="1359">
        <f>E322/D322</f>
        <v>0.61481885919835555</v>
      </c>
    </row>
    <row r="323" spans="1:6" ht="13.5" thickTop="1" x14ac:dyDescent="0.2">
      <c r="A323" s="438"/>
      <c r="B323" s="284"/>
      <c r="C323" s="210"/>
      <c r="D323" s="210"/>
      <c r="E323" s="912"/>
      <c r="F323" s="1133"/>
    </row>
    <row r="324" spans="1:6" x14ac:dyDescent="0.2">
      <c r="A324" s="279" t="s">
        <v>238</v>
      </c>
      <c r="B324" s="286" t="s">
        <v>178</v>
      </c>
      <c r="C324" s="258"/>
      <c r="D324" s="258"/>
      <c r="E324" s="258"/>
      <c r="F324" s="993"/>
    </row>
    <row r="325" spans="1:6" x14ac:dyDescent="0.2">
      <c r="A325" s="278" t="s">
        <v>239</v>
      </c>
      <c r="B325" s="178" t="s">
        <v>438</v>
      </c>
      <c r="C325" s="256"/>
      <c r="D325" s="256">
        <f>'33_sz_ melléklet'!D334</f>
        <v>0</v>
      </c>
      <c r="E325" s="256">
        <f>'33_sz_ melléklet'!E334</f>
        <v>0</v>
      </c>
      <c r="F325" s="994">
        <v>0</v>
      </c>
    </row>
    <row r="326" spans="1:6" x14ac:dyDescent="0.2">
      <c r="A326" s="278" t="s">
        <v>240</v>
      </c>
      <c r="B326" s="178" t="s">
        <v>439</v>
      </c>
      <c r="C326" s="256"/>
      <c r="D326" s="125"/>
      <c r="E326" s="256"/>
      <c r="F326" s="994">
        <v>0</v>
      </c>
    </row>
    <row r="327" spans="1:6" x14ac:dyDescent="0.2">
      <c r="A327" s="278" t="s">
        <v>242</v>
      </c>
      <c r="B327" s="178" t="s">
        <v>440</v>
      </c>
      <c r="C327" s="211">
        <f>C328+C329+C330+C331+C332+C333+C334</f>
        <v>0</v>
      </c>
      <c r="D327" s="211">
        <f>D328+D329+D330+D331+D332+D333+D334</f>
        <v>0</v>
      </c>
      <c r="E327" s="211">
        <f>E328+E329+E330+E331+E332+E333+E334</f>
        <v>0</v>
      </c>
      <c r="F327" s="994">
        <v>0</v>
      </c>
    </row>
    <row r="328" spans="1:6" x14ac:dyDescent="0.2">
      <c r="A328" s="278" t="s">
        <v>243</v>
      </c>
      <c r="B328" s="285" t="s">
        <v>441</v>
      </c>
      <c r="C328" s="256"/>
      <c r="D328" s="125"/>
      <c r="E328" s="256"/>
      <c r="F328" s="994">
        <v>0</v>
      </c>
    </row>
    <row r="329" spans="1:6" x14ac:dyDescent="0.2">
      <c r="A329" s="278" t="s">
        <v>244</v>
      </c>
      <c r="B329" s="285" t="s">
        <v>442</v>
      </c>
      <c r="C329" s="256"/>
      <c r="D329" s="125"/>
      <c r="E329" s="256"/>
      <c r="F329" s="994">
        <v>0</v>
      </c>
    </row>
    <row r="330" spans="1:6" x14ac:dyDescent="0.2">
      <c r="A330" s="278" t="s">
        <v>245</v>
      </c>
      <c r="B330" s="285" t="s">
        <v>443</v>
      </c>
      <c r="C330" s="256"/>
      <c r="D330" s="125"/>
      <c r="E330" s="256"/>
      <c r="F330" s="994">
        <v>0</v>
      </c>
    </row>
    <row r="331" spans="1:6" x14ac:dyDescent="0.2">
      <c r="A331" s="278" t="s">
        <v>246</v>
      </c>
      <c r="B331" s="285" t="s">
        <v>444</v>
      </c>
      <c r="C331" s="256"/>
      <c r="D331" s="125"/>
      <c r="E331" s="256"/>
      <c r="F331" s="994">
        <v>0</v>
      </c>
    </row>
    <row r="332" spans="1:6" x14ac:dyDescent="0.2">
      <c r="A332" s="278" t="s">
        <v>247</v>
      </c>
      <c r="B332" s="573" t="s">
        <v>445</v>
      </c>
      <c r="C332" s="256"/>
      <c r="D332" s="125"/>
      <c r="E332" s="256"/>
      <c r="F332" s="994">
        <v>0</v>
      </c>
    </row>
    <row r="333" spans="1:6" x14ac:dyDescent="0.2">
      <c r="A333" s="278" t="s">
        <v>248</v>
      </c>
      <c r="B333" s="245" t="s">
        <v>446</v>
      </c>
      <c r="C333" s="256"/>
      <c r="D333" s="125"/>
      <c r="E333" s="256"/>
      <c r="F333" s="994">
        <v>0</v>
      </c>
    </row>
    <row r="334" spans="1:6" x14ac:dyDescent="0.2">
      <c r="A334" s="278" t="s">
        <v>249</v>
      </c>
      <c r="B334" s="726" t="s">
        <v>447</v>
      </c>
      <c r="C334" s="256">
        <f>-C311</f>
        <v>0</v>
      </c>
      <c r="D334" s="256">
        <f>-D311</f>
        <v>0</v>
      </c>
      <c r="E334" s="256">
        <f>-E311</f>
        <v>0</v>
      </c>
      <c r="F334" s="994">
        <v>0</v>
      </c>
    </row>
    <row r="335" spans="1:6" x14ac:dyDescent="0.2">
      <c r="A335" s="278" t="s">
        <v>250</v>
      </c>
      <c r="B335" s="178"/>
      <c r="C335" s="256"/>
      <c r="D335" s="125"/>
      <c r="E335" s="256"/>
      <c r="F335" s="994"/>
    </row>
    <row r="336" spans="1:6" ht="13.5" thickBot="1" x14ac:dyDescent="0.25">
      <c r="A336" s="278" t="s">
        <v>251</v>
      </c>
      <c r="B336" s="180"/>
      <c r="C336" s="259"/>
      <c r="D336" s="259"/>
      <c r="E336" s="259"/>
      <c r="F336" s="994"/>
    </row>
    <row r="337" spans="1:6" ht="13.5" thickBot="1" x14ac:dyDescent="0.25">
      <c r="A337" s="447" t="s">
        <v>652</v>
      </c>
      <c r="B337" s="448" t="s">
        <v>6</v>
      </c>
      <c r="C337" s="599">
        <f>C325+C326+C327+C335+C336</f>
        <v>0</v>
      </c>
      <c r="D337" s="599">
        <f>D325+D326+D327+D335+D336</f>
        <v>0</v>
      </c>
      <c r="E337" s="913">
        <f>E325+E326+E327+E335+E336</f>
        <v>0</v>
      </c>
      <c r="F337" s="1359">
        <v>0</v>
      </c>
    </row>
    <row r="338" spans="1:6" ht="27" thickTop="1" thickBot="1" x14ac:dyDescent="0.25">
      <c r="A338" s="447" t="s">
        <v>253</v>
      </c>
      <c r="B338" s="452" t="s">
        <v>338</v>
      </c>
      <c r="C338" s="598">
        <f>C322+C337</f>
        <v>28652</v>
      </c>
      <c r="D338" s="598">
        <f>D322+D337</f>
        <v>31136</v>
      </c>
      <c r="E338" s="914">
        <f>E322+E337</f>
        <v>19143</v>
      </c>
      <c r="F338" s="1367">
        <f>E338/D338</f>
        <v>0.61481885919835555</v>
      </c>
    </row>
    <row r="339" spans="1:6" ht="13.5" thickTop="1" x14ac:dyDescent="0.2">
      <c r="A339" s="438"/>
      <c r="B339" s="585"/>
      <c r="C339" s="133"/>
      <c r="D339" s="30"/>
      <c r="E339" s="210"/>
      <c r="F339" s="1133"/>
    </row>
    <row r="340" spans="1:6" x14ac:dyDescent="0.2">
      <c r="A340" s="279" t="s">
        <v>254</v>
      </c>
      <c r="B340" s="352" t="s">
        <v>339</v>
      </c>
      <c r="C340" s="128"/>
      <c r="D340" s="134"/>
      <c r="E340" s="258"/>
      <c r="F340" s="993"/>
    </row>
    <row r="341" spans="1:6" x14ac:dyDescent="0.2">
      <c r="A341" s="278" t="s">
        <v>255</v>
      </c>
      <c r="B341" s="179" t="s">
        <v>453</v>
      </c>
      <c r="C341" s="125"/>
      <c r="D341" s="102"/>
      <c r="E341" s="256"/>
      <c r="F341" s="994">
        <v>0</v>
      </c>
    </row>
    <row r="342" spans="1:6" x14ac:dyDescent="0.2">
      <c r="A342" s="278" t="s">
        <v>256</v>
      </c>
      <c r="B342" s="504" t="s">
        <v>451</v>
      </c>
      <c r="C342" s="125"/>
      <c r="D342" s="102"/>
      <c r="E342" s="256"/>
      <c r="F342" s="994">
        <v>0</v>
      </c>
    </row>
    <row r="343" spans="1:6" x14ac:dyDescent="0.2">
      <c r="A343" s="278" t="s">
        <v>257</v>
      </c>
      <c r="B343" s="504" t="s">
        <v>450</v>
      </c>
      <c r="C343" s="125"/>
      <c r="D343" s="102"/>
      <c r="E343" s="256"/>
      <c r="F343" s="994">
        <v>0</v>
      </c>
    </row>
    <row r="344" spans="1:6" x14ac:dyDescent="0.2">
      <c r="A344" s="278" t="s">
        <v>258</v>
      </c>
      <c r="B344" s="504" t="s">
        <v>452</v>
      </c>
      <c r="C344" s="125"/>
      <c r="D344" s="102"/>
      <c r="E344" s="256"/>
      <c r="F344" s="994">
        <v>0</v>
      </c>
    </row>
    <row r="345" spans="1:6" x14ac:dyDescent="0.2">
      <c r="A345" s="278" t="s">
        <v>259</v>
      </c>
      <c r="B345" s="575" t="s">
        <v>454</v>
      </c>
      <c r="C345" s="125"/>
      <c r="D345" s="102"/>
      <c r="E345" s="256"/>
      <c r="F345" s="994">
        <v>0</v>
      </c>
    </row>
    <row r="346" spans="1:6" x14ac:dyDescent="0.2">
      <c r="A346" s="278" t="s">
        <v>260</v>
      </c>
      <c r="B346" s="576" t="s">
        <v>457</v>
      </c>
      <c r="C346" s="125"/>
      <c r="D346" s="102"/>
      <c r="E346" s="256"/>
      <c r="F346" s="994">
        <v>0</v>
      </c>
    </row>
    <row r="347" spans="1:6" x14ac:dyDescent="0.2">
      <c r="A347" s="278" t="s">
        <v>261</v>
      </c>
      <c r="B347" s="577" t="s">
        <v>456</v>
      </c>
      <c r="C347" s="125"/>
      <c r="D347" s="102"/>
      <c r="E347" s="256"/>
      <c r="F347" s="994">
        <v>0</v>
      </c>
    </row>
    <row r="348" spans="1:6" ht="13.5" thickBot="1" x14ac:dyDescent="0.25">
      <c r="A348" s="278" t="s">
        <v>262</v>
      </c>
      <c r="B348" s="287" t="s">
        <v>455</v>
      </c>
      <c r="C348" s="130"/>
      <c r="D348" s="103"/>
      <c r="E348" s="257"/>
      <c r="F348" s="994">
        <v>0</v>
      </c>
    </row>
    <row r="349" spans="1:6" ht="13.5" thickBot="1" x14ac:dyDescent="0.25">
      <c r="A349" s="295" t="s">
        <v>263</v>
      </c>
      <c r="B349" s="248" t="s">
        <v>458</v>
      </c>
      <c r="C349" s="132">
        <f>C341+C342+C343+C344+C345+C346+C347+C348</f>
        <v>0</v>
      </c>
      <c r="D349" s="132">
        <f>D341+D342+D343+D344+D345+D346+D347+D348</f>
        <v>0</v>
      </c>
      <c r="E349" s="214">
        <f>E341+E342+E343+E344+E345+E346+E347+E348</f>
        <v>0</v>
      </c>
      <c r="F349" s="1031">
        <v>0</v>
      </c>
    </row>
    <row r="350" spans="1:6" x14ac:dyDescent="0.2">
      <c r="A350" s="438"/>
      <c r="B350" s="43"/>
      <c r="C350" s="133"/>
      <c r="D350" s="30"/>
      <c r="E350" s="210"/>
      <c r="F350" s="1167"/>
    </row>
    <row r="351" spans="1:6" ht="13.5" thickBot="1" x14ac:dyDescent="0.25">
      <c r="A351" s="338" t="s">
        <v>264</v>
      </c>
      <c r="B351" s="878" t="s">
        <v>341</v>
      </c>
      <c r="C351" s="263">
        <f>C338+C349</f>
        <v>28652</v>
      </c>
      <c r="D351" s="263">
        <f>D338+D349</f>
        <v>31136</v>
      </c>
      <c r="E351" s="867">
        <f>E338+E349</f>
        <v>19143</v>
      </c>
      <c r="F351" s="1169">
        <f>E351/D351</f>
        <v>0.61481885919835555</v>
      </c>
    </row>
    <row r="352" spans="1:6" x14ac:dyDescent="0.2">
      <c r="A352" s="294"/>
      <c r="B352" s="570"/>
      <c r="C352" s="30"/>
      <c r="D352" s="30"/>
      <c r="E352" s="30"/>
    </row>
    <row r="353" spans="1:6" x14ac:dyDescent="0.2">
      <c r="A353" s="294"/>
      <c r="B353" s="570"/>
      <c r="C353" s="30"/>
      <c r="D353" s="30"/>
      <c r="E353" s="30"/>
    </row>
    <row r="354" spans="1:6" x14ac:dyDescent="0.2">
      <c r="A354" s="294"/>
      <c r="B354" s="570"/>
      <c r="C354" s="30"/>
      <c r="D354" s="30"/>
      <c r="E354" s="30"/>
    </row>
    <row r="356" spans="1:6" x14ac:dyDescent="0.2">
      <c r="A356" s="1645">
        <v>7</v>
      </c>
      <c r="B356" s="1645"/>
      <c r="C356" s="1645"/>
      <c r="D356" s="1645"/>
      <c r="E356" s="1645"/>
    </row>
    <row r="357" spans="1:6" x14ac:dyDescent="0.2">
      <c r="A357" s="572"/>
      <c r="B357" s="572"/>
      <c r="C357" s="572"/>
      <c r="D357" s="572"/>
      <c r="E357" s="572"/>
    </row>
    <row r="358" spans="1:6" ht="15" x14ac:dyDescent="0.25">
      <c r="A358" s="1618" t="s">
        <v>869</v>
      </c>
      <c r="B358" s="1618"/>
      <c r="C358" s="1618"/>
      <c r="D358" s="1618"/>
      <c r="E358" s="1618"/>
      <c r="F358" s="19"/>
    </row>
    <row r="359" spans="1:6" ht="15" x14ac:dyDescent="0.25">
      <c r="A359" s="289"/>
      <c r="B359" s="289"/>
      <c r="C359" s="289"/>
      <c r="D359" s="289"/>
      <c r="E359" s="289"/>
      <c r="F359" s="19"/>
    </row>
    <row r="360" spans="1:6" ht="15.75" x14ac:dyDescent="0.25">
      <c r="A360" s="1635" t="s">
        <v>705</v>
      </c>
      <c r="B360" s="1636"/>
      <c r="C360" s="1636"/>
      <c r="D360" s="1636"/>
      <c r="E360" s="1636"/>
      <c r="F360" s="1636"/>
    </row>
    <row r="361" spans="1:6" ht="15.75" x14ac:dyDescent="0.25">
      <c r="B361" s="21"/>
      <c r="C361" s="21"/>
      <c r="D361" s="21"/>
      <c r="E361" s="21"/>
      <c r="F361" s="37"/>
    </row>
    <row r="362" spans="1:6" ht="13.5" thickBot="1" x14ac:dyDescent="0.25">
      <c r="B362" s="1"/>
      <c r="C362" s="1"/>
      <c r="D362" s="1"/>
      <c r="E362" s="22" t="s">
        <v>7</v>
      </c>
    </row>
    <row r="363" spans="1:6" ht="13.5" thickBot="1" x14ac:dyDescent="0.25">
      <c r="A363" s="1640" t="s">
        <v>217</v>
      </c>
      <c r="B363" s="1638" t="s">
        <v>8</v>
      </c>
      <c r="C363" s="1642" t="s">
        <v>711</v>
      </c>
      <c r="D363" s="1643"/>
      <c r="E363" s="1643"/>
      <c r="F363" s="1644"/>
    </row>
    <row r="364" spans="1:6" ht="26.25" thickBot="1" x14ac:dyDescent="0.25">
      <c r="A364" s="1641"/>
      <c r="B364" s="1639"/>
      <c r="C364" s="910" t="s">
        <v>173</v>
      </c>
      <c r="D364" s="911" t="s">
        <v>174</v>
      </c>
      <c r="E364" s="910" t="s">
        <v>656</v>
      </c>
      <c r="F364" s="906" t="s">
        <v>176</v>
      </c>
    </row>
    <row r="365" spans="1:6" ht="13.5" thickBot="1" x14ac:dyDescent="0.25">
      <c r="A365" s="916" t="s">
        <v>218</v>
      </c>
      <c r="B365" s="917" t="s">
        <v>219</v>
      </c>
      <c r="C365" s="918" t="s">
        <v>220</v>
      </c>
      <c r="D365" s="919" t="s">
        <v>221</v>
      </c>
      <c r="E365" s="918" t="s">
        <v>241</v>
      </c>
      <c r="F365" s="920" t="s">
        <v>266</v>
      </c>
    </row>
    <row r="366" spans="1:6" x14ac:dyDescent="0.2">
      <c r="A366" s="279" t="s">
        <v>222</v>
      </c>
      <c r="B366" s="284" t="s">
        <v>177</v>
      </c>
      <c r="C366" s="258"/>
      <c r="D366" s="128"/>
      <c r="E366" s="258"/>
      <c r="F366" s="921"/>
    </row>
    <row r="367" spans="1:6" x14ac:dyDescent="0.2">
      <c r="A367" s="278" t="s">
        <v>223</v>
      </c>
      <c r="B367" s="158" t="s">
        <v>424</v>
      </c>
      <c r="C367" s="563"/>
      <c r="D367" s="125"/>
      <c r="E367" s="256"/>
      <c r="F367" s="994" t="e">
        <f>E367/D367</f>
        <v>#DIV/0!</v>
      </c>
    </row>
    <row r="368" spans="1:6" x14ac:dyDescent="0.2">
      <c r="A368" s="278" t="s">
        <v>224</v>
      </c>
      <c r="B368" s="178" t="s">
        <v>426</v>
      </c>
      <c r="C368" s="563"/>
      <c r="D368" s="125"/>
      <c r="E368" s="256"/>
      <c r="F368" s="994" t="e">
        <f>E368/D368</f>
        <v>#DIV/0!</v>
      </c>
    </row>
    <row r="369" spans="1:6" x14ac:dyDescent="0.2">
      <c r="A369" s="278" t="s">
        <v>225</v>
      </c>
      <c r="B369" s="178" t="s">
        <v>425</v>
      </c>
      <c r="C369" s="256">
        <v>330</v>
      </c>
      <c r="D369" s="125">
        <v>330</v>
      </c>
      <c r="E369" s="256">
        <v>111</v>
      </c>
      <c r="F369" s="994">
        <f>E369/D369</f>
        <v>0.33636363636363636</v>
      </c>
    </row>
    <row r="370" spans="1:6" x14ac:dyDescent="0.2">
      <c r="A370" s="278" t="s">
        <v>226</v>
      </c>
      <c r="B370" s="178" t="s">
        <v>427</v>
      </c>
      <c r="C370" s="256"/>
      <c r="D370" s="125"/>
      <c r="E370" s="256"/>
      <c r="F370" s="994">
        <v>0</v>
      </c>
    </row>
    <row r="371" spans="1:6" x14ac:dyDescent="0.2">
      <c r="A371" s="278" t="s">
        <v>227</v>
      </c>
      <c r="B371" s="178" t="s">
        <v>428</v>
      </c>
      <c r="C371" s="256"/>
      <c r="D371" s="125"/>
      <c r="E371" s="256"/>
      <c r="F371" s="994">
        <v>0</v>
      </c>
    </row>
    <row r="372" spans="1:6" x14ac:dyDescent="0.2">
      <c r="A372" s="278" t="s">
        <v>228</v>
      </c>
      <c r="B372" s="178" t="s">
        <v>429</v>
      </c>
      <c r="C372" s="256">
        <f>C373+C374+C375+C376+C377+C378+C379</f>
        <v>0</v>
      </c>
      <c r="D372" s="256">
        <f>D373+D374+D375+D376+D377+D378+D379</f>
        <v>0</v>
      </c>
      <c r="E372" s="256">
        <f>E373+E374+E375+E376+E377+E378+E379</f>
        <v>0</v>
      </c>
      <c r="F372" s="994" t="e">
        <f>E372/D372</f>
        <v>#DIV/0!</v>
      </c>
    </row>
    <row r="373" spans="1:6" x14ac:dyDescent="0.2">
      <c r="A373" s="278" t="s">
        <v>229</v>
      </c>
      <c r="B373" s="178" t="s">
        <v>433</v>
      </c>
      <c r="C373" s="256">
        <f>'6 7_sz_melléklet'!C9</f>
        <v>0</v>
      </c>
      <c r="D373" s="256">
        <f>'6 7_sz_melléklet'!D9</f>
        <v>0</v>
      </c>
      <c r="E373" s="256">
        <f>'6 7_sz_melléklet'!E9</f>
        <v>0</v>
      </c>
      <c r="F373" s="994" t="e">
        <f>E373/D373</f>
        <v>#DIV/0!</v>
      </c>
    </row>
    <row r="374" spans="1:6" x14ac:dyDescent="0.2">
      <c r="A374" s="278" t="s">
        <v>230</v>
      </c>
      <c r="B374" s="178" t="s">
        <v>434</v>
      </c>
      <c r="C374" s="256"/>
      <c r="D374" s="125"/>
      <c r="E374" s="563"/>
      <c r="F374" s="994">
        <v>0</v>
      </c>
    </row>
    <row r="375" spans="1:6" x14ac:dyDescent="0.2">
      <c r="A375" s="278" t="s">
        <v>231</v>
      </c>
      <c r="B375" s="178" t="s">
        <v>435</v>
      </c>
      <c r="C375" s="256"/>
      <c r="D375" s="125"/>
      <c r="E375" s="256"/>
      <c r="F375" s="994">
        <v>0</v>
      </c>
    </row>
    <row r="376" spans="1:6" x14ac:dyDescent="0.2">
      <c r="A376" s="278" t="s">
        <v>232</v>
      </c>
      <c r="B376" s="285" t="s">
        <v>431</v>
      </c>
      <c r="C376" s="211"/>
      <c r="D376" s="129"/>
      <c r="E376" s="256"/>
      <c r="F376" s="994">
        <v>0</v>
      </c>
    </row>
    <row r="377" spans="1:6" x14ac:dyDescent="0.2">
      <c r="A377" s="278" t="s">
        <v>233</v>
      </c>
      <c r="B377" s="573" t="s">
        <v>432</v>
      </c>
      <c r="C377" s="259"/>
      <c r="D377" s="126"/>
      <c r="E377" s="256"/>
      <c r="F377" s="994">
        <v>0</v>
      </c>
    </row>
    <row r="378" spans="1:6" x14ac:dyDescent="0.2">
      <c r="A378" s="278" t="s">
        <v>234</v>
      </c>
      <c r="B378" s="574" t="s">
        <v>430</v>
      </c>
      <c r="C378" s="259"/>
      <c r="D378" s="126"/>
      <c r="E378" s="256"/>
      <c r="F378" s="994">
        <v>0</v>
      </c>
    </row>
    <row r="379" spans="1:6" x14ac:dyDescent="0.2">
      <c r="A379" s="278" t="s">
        <v>235</v>
      </c>
      <c r="B379" s="112" t="s">
        <v>651</v>
      </c>
      <c r="C379" s="259"/>
      <c r="D379" s="126"/>
      <c r="E379" s="256">
        <v>0</v>
      </c>
      <c r="F379" s="994">
        <v>0</v>
      </c>
    </row>
    <row r="380" spans="1:6" ht="13.5" thickBot="1" x14ac:dyDescent="0.25">
      <c r="A380" s="278" t="s">
        <v>236</v>
      </c>
      <c r="B380" s="180" t="s">
        <v>437</v>
      </c>
      <c r="C380" s="257"/>
      <c r="D380" s="130"/>
      <c r="E380" s="256"/>
      <c r="F380" s="994">
        <v>0</v>
      </c>
    </row>
    <row r="381" spans="1:6" ht="13.5" thickBot="1" x14ac:dyDescent="0.25">
      <c r="A381" s="447" t="s">
        <v>237</v>
      </c>
      <c r="B381" s="448" t="s">
        <v>5</v>
      </c>
      <c r="C381" s="456">
        <f>C367+C368+C369+C370+C372+C380</f>
        <v>330</v>
      </c>
      <c r="D381" s="456">
        <f>D367+D368+D369+D370+D372+D380</f>
        <v>330</v>
      </c>
      <c r="E381" s="456">
        <f>E367+E368+E369+E370+E372+E380</f>
        <v>111</v>
      </c>
      <c r="F381" s="1359">
        <f>E381/D381</f>
        <v>0.33636363636363636</v>
      </c>
    </row>
    <row r="382" spans="1:6" ht="13.5" thickTop="1" x14ac:dyDescent="0.2">
      <c r="A382" s="438"/>
      <c r="B382" s="284"/>
      <c r="C382" s="210"/>
      <c r="D382" s="210"/>
      <c r="E382" s="912"/>
      <c r="F382" s="1133"/>
    </row>
    <row r="383" spans="1:6" x14ac:dyDescent="0.2">
      <c r="A383" s="279" t="s">
        <v>238</v>
      </c>
      <c r="B383" s="286" t="s">
        <v>178</v>
      </c>
      <c r="C383" s="258"/>
      <c r="D383" s="258"/>
      <c r="E383" s="258"/>
      <c r="F383" s="993"/>
    </row>
    <row r="384" spans="1:6" x14ac:dyDescent="0.2">
      <c r="A384" s="278" t="s">
        <v>239</v>
      </c>
      <c r="B384" s="178" t="s">
        <v>438</v>
      </c>
      <c r="C384" s="256"/>
      <c r="D384" s="256"/>
      <c r="E384" s="256"/>
      <c r="F384" s="994" t="e">
        <f>E384/D384</f>
        <v>#DIV/0!</v>
      </c>
    </row>
    <row r="385" spans="1:6" x14ac:dyDescent="0.2">
      <c r="A385" s="278" t="s">
        <v>240</v>
      </c>
      <c r="B385" s="178" t="s">
        <v>439</v>
      </c>
      <c r="C385" s="256"/>
      <c r="D385" s="125"/>
      <c r="E385" s="256"/>
      <c r="F385" s="994">
        <v>0</v>
      </c>
    </row>
    <row r="386" spans="1:6" x14ac:dyDescent="0.2">
      <c r="A386" s="278" t="s">
        <v>242</v>
      </c>
      <c r="B386" s="178" t="s">
        <v>440</v>
      </c>
      <c r="C386" s="211">
        <f>C387+C388+C389+C390+C391+C392+C393</f>
        <v>0</v>
      </c>
      <c r="D386" s="211">
        <f>D387+D388+D389+D390+D391+D392+D393</f>
        <v>0</v>
      </c>
      <c r="E386" s="211">
        <f>E387+E388+E389+E390+E391+E392+E393</f>
        <v>0</v>
      </c>
      <c r="F386" s="994">
        <v>0</v>
      </c>
    </row>
    <row r="387" spans="1:6" x14ac:dyDescent="0.2">
      <c r="A387" s="278" t="s">
        <v>243</v>
      </c>
      <c r="B387" s="285" t="s">
        <v>441</v>
      </c>
      <c r="C387" s="256"/>
      <c r="D387" s="125"/>
      <c r="E387" s="256"/>
      <c r="F387" s="994">
        <v>0</v>
      </c>
    </row>
    <row r="388" spans="1:6" x14ac:dyDescent="0.2">
      <c r="A388" s="278" t="s">
        <v>244</v>
      </c>
      <c r="B388" s="285" t="s">
        <v>442</v>
      </c>
      <c r="C388" s="256"/>
      <c r="D388" s="125"/>
      <c r="E388" s="256"/>
      <c r="F388" s="994">
        <v>0</v>
      </c>
    </row>
    <row r="389" spans="1:6" x14ac:dyDescent="0.2">
      <c r="A389" s="278" t="s">
        <v>245</v>
      </c>
      <c r="B389" s="285" t="s">
        <v>443</v>
      </c>
      <c r="C389" s="256"/>
      <c r="D389" s="125"/>
      <c r="E389" s="256"/>
      <c r="F389" s="994">
        <v>0</v>
      </c>
    </row>
    <row r="390" spans="1:6" x14ac:dyDescent="0.2">
      <c r="A390" s="278" t="s">
        <v>246</v>
      </c>
      <c r="B390" s="285" t="s">
        <v>444</v>
      </c>
      <c r="C390" s="256"/>
      <c r="D390" s="125"/>
      <c r="E390" s="256"/>
      <c r="F390" s="994">
        <v>0</v>
      </c>
    </row>
    <row r="391" spans="1:6" x14ac:dyDescent="0.2">
      <c r="A391" s="278" t="s">
        <v>247</v>
      </c>
      <c r="B391" s="573" t="s">
        <v>445</v>
      </c>
      <c r="C391" s="256"/>
      <c r="D391" s="125"/>
      <c r="E391" s="256"/>
      <c r="F391" s="994">
        <v>0</v>
      </c>
    </row>
    <row r="392" spans="1:6" x14ac:dyDescent="0.2">
      <c r="A392" s="278" t="s">
        <v>248</v>
      </c>
      <c r="B392" s="245" t="s">
        <v>446</v>
      </c>
      <c r="C392" s="256"/>
      <c r="D392" s="125"/>
      <c r="E392" s="256"/>
      <c r="F392" s="994">
        <v>0</v>
      </c>
    </row>
    <row r="393" spans="1:6" x14ac:dyDescent="0.2">
      <c r="A393" s="278" t="s">
        <v>249</v>
      </c>
      <c r="B393" s="726" t="s">
        <v>447</v>
      </c>
      <c r="C393" s="256">
        <f>-C370</f>
        <v>0</v>
      </c>
      <c r="D393" s="256">
        <f>-D370</f>
        <v>0</v>
      </c>
      <c r="E393" s="256">
        <f>-E370</f>
        <v>0</v>
      </c>
      <c r="F393" s="994">
        <v>0</v>
      </c>
    </row>
    <row r="394" spans="1:6" x14ac:dyDescent="0.2">
      <c r="A394" s="278" t="s">
        <v>250</v>
      </c>
      <c r="B394" s="178"/>
      <c r="C394" s="256"/>
      <c r="D394" s="125"/>
      <c r="E394" s="256"/>
      <c r="F394" s="994"/>
    </row>
    <row r="395" spans="1:6" ht="13.5" thickBot="1" x14ac:dyDescent="0.25">
      <c r="A395" s="278" t="s">
        <v>251</v>
      </c>
      <c r="B395" s="180"/>
      <c r="C395" s="259"/>
      <c r="D395" s="259"/>
      <c r="E395" s="259"/>
      <c r="F395" s="1161"/>
    </row>
    <row r="396" spans="1:6" ht="13.5" thickBot="1" x14ac:dyDescent="0.25">
      <c r="A396" s="447" t="s">
        <v>652</v>
      </c>
      <c r="B396" s="448" t="s">
        <v>6</v>
      </c>
      <c r="C396" s="599">
        <f>C384+C385+C386+C394+C395</f>
        <v>0</v>
      </c>
      <c r="D396" s="599">
        <f>D384+D385+D386+D394+D395</f>
        <v>0</v>
      </c>
      <c r="E396" s="913">
        <f>E384+E385+E386+E394+E395</f>
        <v>0</v>
      </c>
      <c r="F396" s="1359" t="e">
        <f>E396/D396</f>
        <v>#DIV/0!</v>
      </c>
    </row>
    <row r="397" spans="1:6" ht="27" thickTop="1" thickBot="1" x14ac:dyDescent="0.25">
      <c r="A397" s="447" t="s">
        <v>253</v>
      </c>
      <c r="B397" s="452" t="s">
        <v>338</v>
      </c>
      <c r="C397" s="598">
        <f>C381+C396</f>
        <v>330</v>
      </c>
      <c r="D397" s="598">
        <f>D381+D396</f>
        <v>330</v>
      </c>
      <c r="E397" s="914">
        <f>E381+E396</f>
        <v>111</v>
      </c>
      <c r="F397" s="1367">
        <f>E397/D397</f>
        <v>0.33636363636363636</v>
      </c>
    </row>
    <row r="398" spans="1:6" ht="13.5" thickTop="1" x14ac:dyDescent="0.2">
      <c r="A398" s="438"/>
      <c r="B398" s="585"/>
      <c r="C398" s="133"/>
      <c r="D398" s="30"/>
      <c r="E398" s="210"/>
      <c r="F398" s="1133"/>
    </row>
    <row r="399" spans="1:6" x14ac:dyDescent="0.2">
      <c r="A399" s="279" t="s">
        <v>254</v>
      </c>
      <c r="B399" s="352" t="s">
        <v>339</v>
      </c>
      <c r="C399" s="128"/>
      <c r="D399" s="134"/>
      <c r="E399" s="258"/>
      <c r="F399" s="993"/>
    </row>
    <row r="400" spans="1:6" x14ac:dyDescent="0.2">
      <c r="A400" s="278" t="s">
        <v>255</v>
      </c>
      <c r="B400" s="179" t="s">
        <v>453</v>
      </c>
      <c r="C400" s="125"/>
      <c r="D400" s="102"/>
      <c r="E400" s="256"/>
      <c r="F400" s="994">
        <v>0</v>
      </c>
    </row>
    <row r="401" spans="1:6" x14ac:dyDescent="0.2">
      <c r="A401" s="278" t="s">
        <v>256</v>
      </c>
      <c r="B401" s="504" t="s">
        <v>451</v>
      </c>
      <c r="C401" s="125"/>
      <c r="D401" s="102"/>
      <c r="E401" s="256"/>
      <c r="F401" s="994">
        <v>0</v>
      </c>
    </row>
    <row r="402" spans="1:6" x14ac:dyDescent="0.2">
      <c r="A402" s="278" t="s">
        <v>257</v>
      </c>
      <c r="B402" s="504" t="s">
        <v>450</v>
      </c>
      <c r="C402" s="125"/>
      <c r="D402" s="102"/>
      <c r="E402" s="256"/>
      <c r="F402" s="994">
        <v>0</v>
      </c>
    </row>
    <row r="403" spans="1:6" x14ac:dyDescent="0.2">
      <c r="A403" s="278" t="s">
        <v>258</v>
      </c>
      <c r="B403" s="504" t="s">
        <v>452</v>
      </c>
      <c r="C403" s="125"/>
      <c r="D403" s="102"/>
      <c r="E403" s="256"/>
      <c r="F403" s="994">
        <v>0</v>
      </c>
    </row>
    <row r="404" spans="1:6" x14ac:dyDescent="0.2">
      <c r="A404" s="278" t="s">
        <v>259</v>
      </c>
      <c r="B404" s="575" t="s">
        <v>454</v>
      </c>
      <c r="C404" s="125"/>
      <c r="D404" s="102"/>
      <c r="E404" s="256"/>
      <c r="F404" s="994">
        <v>0</v>
      </c>
    </row>
    <row r="405" spans="1:6" x14ac:dyDescent="0.2">
      <c r="A405" s="278" t="s">
        <v>260</v>
      </c>
      <c r="B405" s="576" t="s">
        <v>457</v>
      </c>
      <c r="C405" s="125"/>
      <c r="D405" s="102"/>
      <c r="E405" s="256"/>
      <c r="F405" s="994">
        <v>0</v>
      </c>
    </row>
    <row r="406" spans="1:6" x14ac:dyDescent="0.2">
      <c r="A406" s="278" t="s">
        <v>261</v>
      </c>
      <c r="B406" s="577" t="s">
        <v>456</v>
      </c>
      <c r="C406" s="125"/>
      <c r="D406" s="102"/>
      <c r="E406" s="256"/>
      <c r="F406" s="994">
        <v>0</v>
      </c>
    </row>
    <row r="407" spans="1:6" ht="13.5" thickBot="1" x14ac:dyDescent="0.25">
      <c r="A407" s="278" t="s">
        <v>262</v>
      </c>
      <c r="B407" s="287" t="s">
        <v>455</v>
      </c>
      <c r="C407" s="130"/>
      <c r="D407" s="103"/>
      <c r="E407" s="257"/>
      <c r="F407" s="994">
        <v>0</v>
      </c>
    </row>
    <row r="408" spans="1:6" ht="13.5" thickBot="1" x14ac:dyDescent="0.25">
      <c r="A408" s="295" t="s">
        <v>263</v>
      </c>
      <c r="B408" s="248" t="s">
        <v>458</v>
      </c>
      <c r="C408" s="132">
        <f>C400+C401+C402+C403+C404+C405+C406+C407</f>
        <v>0</v>
      </c>
      <c r="D408" s="132">
        <f>D400+D401+D402+D403+D404+D405+D406+D407</f>
        <v>0</v>
      </c>
      <c r="E408" s="214">
        <f>E400+E401+E402+E403+E404+E405+E406+E407</f>
        <v>0</v>
      </c>
      <c r="F408" s="1031">
        <v>0</v>
      </c>
    </row>
    <row r="409" spans="1:6" x14ac:dyDescent="0.2">
      <c r="A409" s="438"/>
      <c r="B409" s="43"/>
      <c r="C409" s="133"/>
      <c r="D409" s="30"/>
      <c r="E409" s="210"/>
      <c r="F409" s="1133"/>
    </row>
    <row r="410" spans="1:6" ht="13.5" thickBot="1" x14ac:dyDescent="0.25">
      <c r="A410" s="338" t="s">
        <v>264</v>
      </c>
      <c r="B410" s="878" t="s">
        <v>341</v>
      </c>
      <c r="C410" s="263">
        <f>C397+C408</f>
        <v>330</v>
      </c>
      <c r="D410" s="263">
        <f>D397+D408</f>
        <v>330</v>
      </c>
      <c r="E410" s="867">
        <f>E397+E408</f>
        <v>111</v>
      </c>
      <c r="F410" s="1169">
        <f>E410/D410</f>
        <v>0.33636363636363636</v>
      </c>
    </row>
    <row r="411" spans="1:6" x14ac:dyDescent="0.2">
      <c r="A411" s="294"/>
      <c r="B411" s="570"/>
      <c r="C411" s="30"/>
      <c r="D411" s="30"/>
      <c r="E411" s="30"/>
    </row>
    <row r="412" spans="1:6" x14ac:dyDescent="0.2">
      <c r="A412" s="294"/>
      <c r="B412" s="570"/>
      <c r="C412" s="30"/>
      <c r="D412" s="30"/>
      <c r="E412" s="30"/>
    </row>
    <row r="413" spans="1:6" x14ac:dyDescent="0.2">
      <c r="A413" s="294"/>
      <c r="B413" s="570"/>
      <c r="C413" s="30"/>
      <c r="D413" s="30"/>
      <c r="E413" s="30"/>
    </row>
    <row r="414" spans="1:6" x14ac:dyDescent="0.2">
      <c r="A414" s="294"/>
      <c r="B414" s="530"/>
      <c r="C414" s="30"/>
      <c r="D414" s="30"/>
      <c r="E414" s="30"/>
    </row>
    <row r="415" spans="1:6" x14ac:dyDescent="0.2">
      <c r="A415" s="1645">
        <v>8</v>
      </c>
      <c r="B415" s="1637"/>
      <c r="C415" s="1637"/>
      <c r="D415" s="1637"/>
      <c r="E415" s="1637"/>
    </row>
    <row r="416" spans="1:6" x14ac:dyDescent="0.2">
      <c r="A416" s="572"/>
      <c r="B416" s="13"/>
      <c r="C416" s="13"/>
      <c r="D416" s="13"/>
      <c r="E416" s="13"/>
    </row>
    <row r="417" spans="1:6" ht="15" x14ac:dyDescent="0.25">
      <c r="A417" s="1618" t="s">
        <v>869</v>
      </c>
      <c r="B417" s="1618"/>
      <c r="C417" s="1618"/>
      <c r="D417" s="1618"/>
      <c r="E417" s="1618"/>
      <c r="F417" s="19"/>
    </row>
    <row r="418" spans="1:6" ht="15" x14ac:dyDescent="0.25">
      <c r="A418" s="289"/>
      <c r="B418" s="289"/>
      <c r="C418" s="289"/>
      <c r="D418" s="289"/>
      <c r="E418" s="289"/>
      <c r="F418" s="19"/>
    </row>
    <row r="419" spans="1:6" ht="15.75" x14ac:dyDescent="0.25">
      <c r="A419" s="1635" t="s">
        <v>705</v>
      </c>
      <c r="B419" s="1636"/>
      <c r="C419" s="1636"/>
      <c r="D419" s="1636"/>
      <c r="E419" s="1636"/>
      <c r="F419" s="1636"/>
    </row>
    <row r="420" spans="1:6" ht="15.75" x14ac:dyDescent="0.25">
      <c r="B420" s="21"/>
      <c r="C420" s="21"/>
      <c r="D420" s="21"/>
      <c r="E420" s="21"/>
      <c r="F420" s="37"/>
    </row>
    <row r="421" spans="1:6" ht="27" customHeight="1" thickBot="1" x14ac:dyDescent="0.25">
      <c r="B421" s="1"/>
      <c r="C421" s="1"/>
      <c r="D421" s="1"/>
      <c r="E421" s="22" t="s">
        <v>7</v>
      </c>
    </row>
    <row r="422" spans="1:6" ht="13.5" thickBot="1" x14ac:dyDescent="0.25">
      <c r="A422" s="1640" t="s">
        <v>217</v>
      </c>
      <c r="B422" s="1638" t="s">
        <v>8</v>
      </c>
      <c r="C422" s="1642" t="s">
        <v>712</v>
      </c>
      <c r="D422" s="1643"/>
      <c r="E422" s="1643"/>
      <c r="F422" s="1644"/>
    </row>
    <row r="423" spans="1:6" ht="26.25" thickBot="1" x14ac:dyDescent="0.25">
      <c r="A423" s="1641"/>
      <c r="B423" s="1639"/>
      <c r="C423" s="910" t="s">
        <v>173</v>
      </c>
      <c r="D423" s="911" t="s">
        <v>174</v>
      </c>
      <c r="E423" s="910" t="s">
        <v>656</v>
      </c>
      <c r="F423" s="906" t="s">
        <v>176</v>
      </c>
    </row>
    <row r="424" spans="1:6" ht="13.5" thickBot="1" x14ac:dyDescent="0.25">
      <c r="A424" s="916" t="s">
        <v>218</v>
      </c>
      <c r="B424" s="917" t="s">
        <v>219</v>
      </c>
      <c r="C424" s="918" t="s">
        <v>220</v>
      </c>
      <c r="D424" s="919" t="s">
        <v>221</v>
      </c>
      <c r="E424" s="918" t="s">
        <v>241</v>
      </c>
      <c r="F424" s="920" t="s">
        <v>266</v>
      </c>
    </row>
    <row r="425" spans="1:6" x14ac:dyDescent="0.2">
      <c r="A425" s="279" t="s">
        <v>222</v>
      </c>
      <c r="B425" s="284" t="s">
        <v>177</v>
      </c>
      <c r="C425" s="258"/>
      <c r="D425" s="128"/>
      <c r="E425" s="258"/>
      <c r="F425" s="993"/>
    </row>
    <row r="426" spans="1:6" x14ac:dyDescent="0.2">
      <c r="A426" s="278" t="s">
        <v>223</v>
      </c>
      <c r="B426" s="158" t="s">
        <v>424</v>
      </c>
      <c r="C426" s="563"/>
      <c r="D426" s="125"/>
      <c r="E426" s="256"/>
      <c r="F426" s="994" t="e">
        <f>E426/D426</f>
        <v>#DIV/0!</v>
      </c>
    </row>
    <row r="427" spans="1:6" x14ac:dyDescent="0.2">
      <c r="A427" s="278" t="s">
        <v>224</v>
      </c>
      <c r="B427" s="178" t="s">
        <v>426</v>
      </c>
      <c r="C427" s="563"/>
      <c r="D427" s="125"/>
      <c r="E427" s="256"/>
      <c r="F427" s="994" t="e">
        <f>E427/D427</f>
        <v>#DIV/0!</v>
      </c>
    </row>
    <row r="428" spans="1:6" x14ac:dyDescent="0.2">
      <c r="A428" s="278" t="s">
        <v>225</v>
      </c>
      <c r="B428" s="178" t="s">
        <v>425</v>
      </c>
      <c r="C428" s="256">
        <v>149</v>
      </c>
      <c r="D428" s="125">
        <v>149</v>
      </c>
      <c r="E428" s="256">
        <v>8</v>
      </c>
      <c r="F428" s="994">
        <f>E428/D428</f>
        <v>5.3691275167785234E-2</v>
      </c>
    </row>
    <row r="429" spans="1:6" x14ac:dyDescent="0.2">
      <c r="A429" s="278" t="s">
        <v>226</v>
      </c>
      <c r="B429" s="178" t="s">
        <v>427</v>
      </c>
      <c r="C429" s="256"/>
      <c r="D429" s="125"/>
      <c r="E429" s="256"/>
      <c r="F429" s="994">
        <v>0</v>
      </c>
    </row>
    <row r="430" spans="1:6" x14ac:dyDescent="0.2">
      <c r="A430" s="278" t="s">
        <v>227</v>
      </c>
      <c r="B430" s="178" t="s">
        <v>428</v>
      </c>
      <c r="C430" s="256"/>
      <c r="D430" s="125"/>
      <c r="E430" s="256"/>
      <c r="F430" s="994">
        <v>0</v>
      </c>
    </row>
    <row r="431" spans="1:6" x14ac:dyDescent="0.2">
      <c r="A431" s="278" t="s">
        <v>228</v>
      </c>
      <c r="B431" s="178" t="s">
        <v>429</v>
      </c>
      <c r="C431" s="256">
        <f>C432+C433+C434+C435+C436+C437+C438</f>
        <v>0</v>
      </c>
      <c r="D431" s="256">
        <f>D432+D433+D434+D435+D436+D437+D438</f>
        <v>0</v>
      </c>
      <c r="E431" s="256">
        <f>E432+E433+E434+E435+E436+E437+E438</f>
        <v>0</v>
      </c>
      <c r="F431" s="994">
        <v>0</v>
      </c>
    </row>
    <row r="432" spans="1:6" x14ac:dyDescent="0.2">
      <c r="A432" s="278" t="s">
        <v>229</v>
      </c>
      <c r="B432" s="178" t="s">
        <v>433</v>
      </c>
      <c r="C432" s="256"/>
      <c r="D432" s="125"/>
      <c r="E432" s="256"/>
      <c r="F432" s="994">
        <v>0</v>
      </c>
    </row>
    <row r="433" spans="1:6" x14ac:dyDescent="0.2">
      <c r="A433" s="278" t="s">
        <v>230</v>
      </c>
      <c r="B433" s="178" t="s">
        <v>434</v>
      </c>
      <c r="C433" s="256"/>
      <c r="D433" s="125"/>
      <c r="E433" s="563"/>
      <c r="F433" s="994">
        <v>0</v>
      </c>
    </row>
    <row r="434" spans="1:6" x14ac:dyDescent="0.2">
      <c r="A434" s="278" t="s">
        <v>231</v>
      </c>
      <c r="B434" s="178" t="s">
        <v>435</v>
      </c>
      <c r="C434" s="256"/>
      <c r="D434" s="125"/>
      <c r="E434" s="256"/>
      <c r="F434" s="994">
        <v>0</v>
      </c>
    </row>
    <row r="435" spans="1:6" x14ac:dyDescent="0.2">
      <c r="A435" s="278" t="s">
        <v>232</v>
      </c>
      <c r="B435" s="285" t="s">
        <v>431</v>
      </c>
      <c r="C435" s="211"/>
      <c r="D435" s="129"/>
      <c r="E435" s="256"/>
      <c r="F435" s="994">
        <v>0</v>
      </c>
    </row>
    <row r="436" spans="1:6" x14ac:dyDescent="0.2">
      <c r="A436" s="278" t="s">
        <v>233</v>
      </c>
      <c r="B436" s="573" t="s">
        <v>432</v>
      </c>
      <c r="C436" s="259"/>
      <c r="D436" s="126"/>
      <c r="E436" s="256"/>
      <c r="F436" s="994">
        <v>0</v>
      </c>
    </row>
    <row r="437" spans="1:6" x14ac:dyDescent="0.2">
      <c r="A437" s="278" t="s">
        <v>234</v>
      </c>
      <c r="B437" s="574" t="s">
        <v>430</v>
      </c>
      <c r="C437" s="259"/>
      <c r="D437" s="126"/>
      <c r="E437" s="256"/>
      <c r="F437" s="994">
        <v>0</v>
      </c>
    </row>
    <row r="438" spans="1:6" ht="15" customHeight="1" x14ac:dyDescent="0.2">
      <c r="A438" s="278" t="s">
        <v>235</v>
      </c>
      <c r="B438" s="112" t="s">
        <v>651</v>
      </c>
      <c r="C438" s="259"/>
      <c r="D438" s="126"/>
      <c r="E438" s="256"/>
      <c r="F438" s="994">
        <v>0</v>
      </c>
    </row>
    <row r="439" spans="1:6" ht="13.5" thickBot="1" x14ac:dyDescent="0.25">
      <c r="A439" s="278" t="s">
        <v>236</v>
      </c>
      <c r="B439" s="180" t="s">
        <v>437</v>
      </c>
      <c r="C439" s="257"/>
      <c r="D439" s="130"/>
      <c r="E439" s="256"/>
      <c r="F439" s="994">
        <v>0</v>
      </c>
    </row>
    <row r="440" spans="1:6" ht="13.5" thickBot="1" x14ac:dyDescent="0.25">
      <c r="A440" s="447" t="s">
        <v>237</v>
      </c>
      <c r="B440" s="448" t="s">
        <v>5</v>
      </c>
      <c r="C440" s="456">
        <f>C426+C427+C428+C429+C431+C439</f>
        <v>149</v>
      </c>
      <c r="D440" s="456">
        <f>D426+D427+D428+D429+D431+D439</f>
        <v>149</v>
      </c>
      <c r="E440" s="456">
        <f>E426+E427+E428+E429+E431+E439</f>
        <v>8</v>
      </c>
      <c r="F440" s="1359">
        <f>E440/D440</f>
        <v>5.3691275167785234E-2</v>
      </c>
    </row>
    <row r="441" spans="1:6" ht="13.5" thickTop="1" x14ac:dyDescent="0.2">
      <c r="A441" s="438"/>
      <c r="B441" s="284"/>
      <c r="C441" s="210"/>
      <c r="D441" s="210"/>
      <c r="E441" s="912"/>
      <c r="F441" s="1133"/>
    </row>
    <row r="442" spans="1:6" x14ac:dyDescent="0.2">
      <c r="A442" s="279" t="s">
        <v>238</v>
      </c>
      <c r="B442" s="286" t="s">
        <v>178</v>
      </c>
      <c r="C442" s="258"/>
      <c r="D442" s="258"/>
      <c r="E442" s="258"/>
      <c r="F442" s="993"/>
    </row>
    <row r="443" spans="1:6" x14ac:dyDescent="0.2">
      <c r="A443" s="278" t="s">
        <v>239</v>
      </c>
      <c r="B443" s="178" t="s">
        <v>438</v>
      </c>
      <c r="C443" s="256"/>
      <c r="D443" s="256">
        <f>'33_sz_ melléklet'!D453</f>
        <v>0</v>
      </c>
      <c r="E443" s="256">
        <f>'33_sz_ melléklet'!E453</f>
        <v>0</v>
      </c>
      <c r="F443" s="994">
        <v>0</v>
      </c>
    </row>
    <row r="444" spans="1:6" x14ac:dyDescent="0.2">
      <c r="A444" s="278" t="s">
        <v>240</v>
      </c>
      <c r="B444" s="178" t="s">
        <v>439</v>
      </c>
      <c r="C444" s="256"/>
      <c r="D444" s="125"/>
      <c r="E444" s="256"/>
      <c r="F444" s="994">
        <v>0</v>
      </c>
    </row>
    <row r="445" spans="1:6" x14ac:dyDescent="0.2">
      <c r="A445" s="278" t="s">
        <v>242</v>
      </c>
      <c r="B445" s="178" t="s">
        <v>440</v>
      </c>
      <c r="C445" s="211">
        <f>C446+C447+C448+C449+C450+C451+C452</f>
        <v>0</v>
      </c>
      <c r="D445" s="211">
        <f>D446+D447+D448+D449+D450+D451+D452</f>
        <v>0</v>
      </c>
      <c r="E445" s="211">
        <f>E446+E447+E448+E449+E450+E451+E452</f>
        <v>0</v>
      </c>
      <c r="F445" s="994">
        <v>0</v>
      </c>
    </row>
    <row r="446" spans="1:6" x14ac:dyDescent="0.2">
      <c r="A446" s="278" t="s">
        <v>243</v>
      </c>
      <c r="B446" s="285" t="s">
        <v>441</v>
      </c>
      <c r="C446" s="256"/>
      <c r="D446" s="125"/>
      <c r="E446" s="256"/>
      <c r="F446" s="994">
        <v>0</v>
      </c>
    </row>
    <row r="447" spans="1:6" x14ac:dyDescent="0.2">
      <c r="A447" s="278" t="s">
        <v>244</v>
      </c>
      <c r="B447" s="285" t="s">
        <v>442</v>
      </c>
      <c r="C447" s="256"/>
      <c r="D447" s="125"/>
      <c r="E447" s="256"/>
      <c r="F447" s="994">
        <v>0</v>
      </c>
    </row>
    <row r="448" spans="1:6" x14ac:dyDescent="0.2">
      <c r="A448" s="278" t="s">
        <v>245</v>
      </c>
      <c r="B448" s="285" t="s">
        <v>443</v>
      </c>
      <c r="C448" s="256"/>
      <c r="D448" s="125"/>
      <c r="E448" s="256"/>
      <c r="F448" s="994">
        <v>0</v>
      </c>
    </row>
    <row r="449" spans="1:6" x14ac:dyDescent="0.2">
      <c r="A449" s="278" t="s">
        <v>246</v>
      </c>
      <c r="B449" s="285" t="s">
        <v>444</v>
      </c>
      <c r="C449" s="256"/>
      <c r="D449" s="125"/>
      <c r="E449" s="256"/>
      <c r="F449" s="994">
        <v>0</v>
      </c>
    </row>
    <row r="450" spans="1:6" x14ac:dyDescent="0.2">
      <c r="A450" s="278" t="s">
        <v>247</v>
      </c>
      <c r="B450" s="573" t="s">
        <v>445</v>
      </c>
      <c r="C450" s="256"/>
      <c r="D450" s="125"/>
      <c r="E450" s="256"/>
      <c r="F450" s="994">
        <v>0</v>
      </c>
    </row>
    <row r="451" spans="1:6" x14ac:dyDescent="0.2">
      <c r="A451" s="278" t="s">
        <v>248</v>
      </c>
      <c r="B451" s="245" t="s">
        <v>446</v>
      </c>
      <c r="C451" s="256"/>
      <c r="D451" s="125"/>
      <c r="E451" s="256"/>
      <c r="F451" s="994">
        <v>0</v>
      </c>
    </row>
    <row r="452" spans="1:6" x14ac:dyDescent="0.2">
      <c r="A452" s="278" t="s">
        <v>249</v>
      </c>
      <c r="B452" s="726" t="s">
        <v>447</v>
      </c>
      <c r="C452" s="256"/>
      <c r="D452" s="125"/>
      <c r="E452" s="256"/>
      <c r="F452" s="994">
        <v>0</v>
      </c>
    </row>
    <row r="453" spans="1:6" x14ac:dyDescent="0.2">
      <c r="A453" s="278" t="s">
        <v>250</v>
      </c>
      <c r="B453" s="178"/>
      <c r="C453" s="256"/>
      <c r="D453" s="125"/>
      <c r="E453" s="256"/>
      <c r="F453" s="994">
        <v>0</v>
      </c>
    </row>
    <row r="454" spans="1:6" ht="13.5" thickBot="1" x14ac:dyDescent="0.25">
      <c r="A454" s="278" t="s">
        <v>251</v>
      </c>
      <c r="B454" s="180"/>
      <c r="C454" s="259">
        <f>-C429</f>
        <v>0</v>
      </c>
      <c r="D454" s="259">
        <f>-D429</f>
        <v>0</v>
      </c>
      <c r="E454" s="259">
        <f>-E429</f>
        <v>0</v>
      </c>
      <c r="F454" s="994">
        <v>0</v>
      </c>
    </row>
    <row r="455" spans="1:6" ht="13.5" thickBot="1" x14ac:dyDescent="0.25">
      <c r="A455" s="447" t="s">
        <v>652</v>
      </c>
      <c r="B455" s="448" t="s">
        <v>6</v>
      </c>
      <c r="C455" s="599">
        <f>C443+C444+C445+C453+C454</f>
        <v>0</v>
      </c>
      <c r="D455" s="599">
        <f>D443+D444+D445+D453+D454</f>
        <v>0</v>
      </c>
      <c r="E455" s="913">
        <f>E443+E444+E445+E453+E454</f>
        <v>0</v>
      </c>
      <c r="F455" s="1359">
        <v>0</v>
      </c>
    </row>
    <row r="456" spans="1:6" ht="27" thickTop="1" thickBot="1" x14ac:dyDescent="0.25">
      <c r="A456" s="447" t="s">
        <v>253</v>
      </c>
      <c r="B456" s="452" t="s">
        <v>338</v>
      </c>
      <c r="C456" s="598">
        <f>C440+C455</f>
        <v>149</v>
      </c>
      <c r="D456" s="598">
        <f>D440+D455</f>
        <v>149</v>
      </c>
      <c r="E456" s="914">
        <f>E440+E455</f>
        <v>8</v>
      </c>
      <c r="F456" s="1367">
        <f>E456/D456</f>
        <v>5.3691275167785234E-2</v>
      </c>
    </row>
    <row r="457" spans="1:6" ht="13.5" thickTop="1" x14ac:dyDescent="0.2">
      <c r="A457" s="438"/>
      <c r="B457" s="585"/>
      <c r="C457" s="133"/>
      <c r="D457" s="30"/>
      <c r="E457" s="210"/>
      <c r="F457" s="1133"/>
    </row>
    <row r="458" spans="1:6" x14ac:dyDescent="0.2">
      <c r="A458" s="279" t="s">
        <v>254</v>
      </c>
      <c r="B458" s="352" t="s">
        <v>339</v>
      </c>
      <c r="C458" s="128"/>
      <c r="D458" s="134"/>
      <c r="E458" s="258"/>
      <c r="F458" s="993"/>
    </row>
    <row r="459" spans="1:6" x14ac:dyDescent="0.2">
      <c r="A459" s="278" t="s">
        <v>255</v>
      </c>
      <c r="B459" s="179" t="s">
        <v>453</v>
      </c>
      <c r="C459" s="125"/>
      <c r="D459" s="102"/>
      <c r="E459" s="256"/>
      <c r="F459" s="994">
        <v>0</v>
      </c>
    </row>
    <row r="460" spans="1:6" x14ac:dyDescent="0.2">
      <c r="A460" s="278" t="s">
        <v>256</v>
      </c>
      <c r="B460" s="504" t="s">
        <v>451</v>
      </c>
      <c r="C460" s="125"/>
      <c r="D460" s="102"/>
      <c r="E460" s="256"/>
      <c r="F460" s="994">
        <v>0</v>
      </c>
    </row>
    <row r="461" spans="1:6" x14ac:dyDescent="0.2">
      <c r="A461" s="278" t="s">
        <v>257</v>
      </c>
      <c r="B461" s="504" t="s">
        <v>450</v>
      </c>
      <c r="C461" s="125"/>
      <c r="D461" s="102"/>
      <c r="E461" s="256"/>
      <c r="F461" s="994">
        <v>0</v>
      </c>
    </row>
    <row r="462" spans="1:6" x14ac:dyDescent="0.2">
      <c r="A462" s="278" t="s">
        <v>258</v>
      </c>
      <c r="B462" s="504" t="s">
        <v>452</v>
      </c>
      <c r="C462" s="125"/>
      <c r="D462" s="102"/>
      <c r="E462" s="256"/>
      <c r="F462" s="994">
        <v>0</v>
      </c>
    </row>
    <row r="463" spans="1:6" x14ac:dyDescent="0.2">
      <c r="A463" s="278" t="s">
        <v>259</v>
      </c>
      <c r="B463" s="575" t="s">
        <v>454</v>
      </c>
      <c r="C463" s="125"/>
      <c r="D463" s="102"/>
      <c r="E463" s="256"/>
      <c r="F463" s="994">
        <v>0</v>
      </c>
    </row>
    <row r="464" spans="1:6" x14ac:dyDescent="0.2">
      <c r="A464" s="278" t="s">
        <v>260</v>
      </c>
      <c r="B464" s="576" t="s">
        <v>457</v>
      </c>
      <c r="C464" s="125"/>
      <c r="D464" s="102"/>
      <c r="E464" s="256"/>
      <c r="F464" s="994">
        <v>0</v>
      </c>
    </row>
    <row r="465" spans="1:6" x14ac:dyDescent="0.2">
      <c r="A465" s="278" t="s">
        <v>261</v>
      </c>
      <c r="B465" s="577" t="s">
        <v>456</v>
      </c>
      <c r="C465" s="125"/>
      <c r="D465" s="102"/>
      <c r="E465" s="256"/>
      <c r="F465" s="994">
        <v>0</v>
      </c>
    </row>
    <row r="466" spans="1:6" ht="13.5" thickBot="1" x14ac:dyDescent="0.25">
      <c r="A466" s="278" t="s">
        <v>262</v>
      </c>
      <c r="B466" s="287" t="s">
        <v>455</v>
      </c>
      <c r="C466" s="130"/>
      <c r="D466" s="103"/>
      <c r="E466" s="257"/>
      <c r="F466" s="994">
        <v>0</v>
      </c>
    </row>
    <row r="467" spans="1:6" ht="13.5" thickBot="1" x14ac:dyDescent="0.25">
      <c r="A467" s="295" t="s">
        <v>263</v>
      </c>
      <c r="B467" s="248" t="s">
        <v>458</v>
      </c>
      <c r="C467" s="132">
        <f>C459+C460+C461+C462+C463+C464+C465+C466</f>
        <v>0</v>
      </c>
      <c r="D467" s="132">
        <f>D459+D460+D461+D462+D463+D464+D465+D466</f>
        <v>0</v>
      </c>
      <c r="E467" s="214">
        <f>E459+E460+E461+E462+E463+E464+E465+E466</f>
        <v>0</v>
      </c>
      <c r="F467" s="1031">
        <v>0</v>
      </c>
    </row>
    <row r="468" spans="1:6" x14ac:dyDescent="0.2">
      <c r="A468" s="438"/>
      <c r="B468" s="43"/>
      <c r="C468" s="133"/>
      <c r="D468" s="30"/>
      <c r="E468" s="210"/>
      <c r="F468" s="1167"/>
    </row>
    <row r="469" spans="1:6" ht="13.5" thickBot="1" x14ac:dyDescent="0.25">
      <c r="A469" s="338" t="s">
        <v>264</v>
      </c>
      <c r="B469" s="878" t="s">
        <v>341</v>
      </c>
      <c r="C469" s="263">
        <f>C456+C467</f>
        <v>149</v>
      </c>
      <c r="D469" s="263">
        <f>D456+D467</f>
        <v>149</v>
      </c>
      <c r="E469" s="867">
        <f>E456+E467</f>
        <v>8</v>
      </c>
      <c r="F469" s="1169">
        <f>E469/D469</f>
        <v>5.3691275167785234E-2</v>
      </c>
    </row>
    <row r="470" spans="1:6" x14ac:dyDescent="0.2">
      <c r="A470" s="294"/>
      <c r="B470" s="570"/>
      <c r="C470" s="30"/>
      <c r="D470" s="30"/>
      <c r="E470" s="30"/>
    </row>
    <row r="471" spans="1:6" x14ac:dyDescent="0.2">
      <c r="A471" s="294"/>
      <c r="B471" s="570"/>
      <c r="C471" s="30"/>
      <c r="D471" s="30"/>
      <c r="E471" s="30"/>
    </row>
    <row r="472" spans="1:6" x14ac:dyDescent="0.2">
      <c r="A472" s="294"/>
      <c r="B472" s="570"/>
      <c r="C472" s="30"/>
      <c r="D472" s="30"/>
      <c r="E472" s="30"/>
    </row>
    <row r="473" spans="1:6" x14ac:dyDescent="0.2">
      <c r="A473" s="1645">
        <v>9</v>
      </c>
      <c r="B473" s="1637"/>
      <c r="C473" s="1637"/>
      <c r="D473" s="1637"/>
      <c r="E473" s="1637"/>
    </row>
    <row r="474" spans="1:6" x14ac:dyDescent="0.2">
      <c r="A474" s="572"/>
      <c r="B474" s="13"/>
      <c r="C474" s="13"/>
      <c r="D474" s="13"/>
      <c r="E474" s="13"/>
    </row>
    <row r="475" spans="1:6" ht="15" x14ac:dyDescent="0.25">
      <c r="A475" s="1618" t="s">
        <v>869</v>
      </c>
      <c r="B475" s="1618"/>
      <c r="C475" s="1618"/>
      <c r="D475" s="1618"/>
      <c r="E475" s="1618"/>
      <c r="F475" s="19"/>
    </row>
    <row r="476" spans="1:6" ht="15" x14ac:dyDescent="0.25">
      <c r="A476" s="289"/>
      <c r="B476" s="289"/>
      <c r="C476" s="289"/>
      <c r="D476" s="289"/>
      <c r="E476" s="289"/>
      <c r="F476" s="19"/>
    </row>
    <row r="477" spans="1:6" ht="15.75" x14ac:dyDescent="0.25">
      <c r="A477" s="1635" t="s">
        <v>705</v>
      </c>
      <c r="B477" s="1636"/>
      <c r="C477" s="1636"/>
      <c r="D477" s="1636"/>
      <c r="E477" s="1636"/>
      <c r="F477" s="1636"/>
    </row>
    <row r="478" spans="1:6" ht="15.75" x14ac:dyDescent="0.25">
      <c r="B478" s="21"/>
      <c r="C478" s="21"/>
      <c r="D478" s="21"/>
      <c r="E478" s="21"/>
      <c r="F478" s="37"/>
    </row>
    <row r="479" spans="1:6" ht="13.5" thickBot="1" x14ac:dyDescent="0.25">
      <c r="B479" s="1"/>
      <c r="C479" s="1"/>
      <c r="D479" s="1"/>
      <c r="E479" s="22" t="s">
        <v>7</v>
      </c>
    </row>
    <row r="480" spans="1:6" ht="13.5" thickBot="1" x14ac:dyDescent="0.25">
      <c r="A480" s="1640" t="s">
        <v>217</v>
      </c>
      <c r="B480" s="1638" t="s">
        <v>8</v>
      </c>
      <c r="C480" s="1642" t="s">
        <v>713</v>
      </c>
      <c r="D480" s="1643"/>
      <c r="E480" s="1643"/>
      <c r="F480" s="1644"/>
    </row>
    <row r="481" spans="1:6" ht="26.25" thickBot="1" x14ac:dyDescent="0.25">
      <c r="A481" s="1641"/>
      <c r="B481" s="1639"/>
      <c r="C481" s="910" t="s">
        <v>173</v>
      </c>
      <c r="D481" s="911" t="s">
        <v>174</v>
      </c>
      <c r="E481" s="910" t="s">
        <v>656</v>
      </c>
      <c r="F481" s="906" t="s">
        <v>176</v>
      </c>
    </row>
    <row r="482" spans="1:6" ht="13.5" thickBot="1" x14ac:dyDescent="0.25">
      <c r="A482" s="916" t="s">
        <v>218</v>
      </c>
      <c r="B482" s="917" t="s">
        <v>219</v>
      </c>
      <c r="C482" s="918" t="s">
        <v>220</v>
      </c>
      <c r="D482" s="919" t="s">
        <v>221</v>
      </c>
      <c r="E482" s="918" t="s">
        <v>241</v>
      </c>
      <c r="F482" s="920" t="s">
        <v>266</v>
      </c>
    </row>
    <row r="483" spans="1:6" x14ac:dyDescent="0.2">
      <c r="A483" s="279" t="s">
        <v>222</v>
      </c>
      <c r="B483" s="284" t="s">
        <v>177</v>
      </c>
      <c r="C483" s="258"/>
      <c r="D483" s="128"/>
      <c r="E483" s="258"/>
      <c r="F483" s="993"/>
    </row>
    <row r="484" spans="1:6" x14ac:dyDescent="0.2">
      <c r="A484" s="278" t="s">
        <v>223</v>
      </c>
      <c r="B484" s="158" t="s">
        <v>424</v>
      </c>
      <c r="C484" s="563"/>
      <c r="D484" s="125"/>
      <c r="E484" s="256"/>
      <c r="F484" s="994">
        <v>0</v>
      </c>
    </row>
    <row r="485" spans="1:6" x14ac:dyDescent="0.2">
      <c r="A485" s="278" t="s">
        <v>224</v>
      </c>
      <c r="B485" s="178" t="s">
        <v>426</v>
      </c>
      <c r="C485" s="563"/>
      <c r="D485" s="125"/>
      <c r="E485" s="256"/>
      <c r="F485" s="994">
        <v>0</v>
      </c>
    </row>
    <row r="486" spans="1:6" x14ac:dyDescent="0.2">
      <c r="A486" s="278" t="s">
        <v>225</v>
      </c>
      <c r="B486" s="178" t="s">
        <v>425</v>
      </c>
      <c r="C486" s="256"/>
      <c r="D486" s="125"/>
      <c r="E486" s="256"/>
      <c r="F486" s="994" t="e">
        <f>E486/D486</f>
        <v>#DIV/0!</v>
      </c>
    </row>
    <row r="487" spans="1:6" x14ac:dyDescent="0.2">
      <c r="A487" s="278" t="s">
        <v>226</v>
      </c>
      <c r="B487" s="178" t="s">
        <v>427</v>
      </c>
      <c r="C487" s="256"/>
      <c r="D487" s="125"/>
      <c r="E487" s="256"/>
      <c r="F487" s="994">
        <v>0</v>
      </c>
    </row>
    <row r="488" spans="1:6" x14ac:dyDescent="0.2">
      <c r="A488" s="278" t="s">
        <v>227</v>
      </c>
      <c r="B488" s="178" t="s">
        <v>428</v>
      </c>
      <c r="C488" s="256"/>
      <c r="D488" s="125"/>
      <c r="E488" s="256"/>
      <c r="F488" s="994">
        <v>0</v>
      </c>
    </row>
    <row r="489" spans="1:6" x14ac:dyDescent="0.2">
      <c r="A489" s="278" t="s">
        <v>228</v>
      </c>
      <c r="B489" s="178" t="s">
        <v>429</v>
      </c>
      <c r="C489" s="256">
        <f>C490+C491+C492+C493+C494+C495+C496</f>
        <v>4000</v>
      </c>
      <c r="D489" s="256">
        <f>D490+D491+D492+D493+D494+D495+D496</f>
        <v>4000</v>
      </c>
      <c r="E489" s="256">
        <f>E490+E491+E492+E493+E494+E495+E496</f>
        <v>3790</v>
      </c>
      <c r="F489" s="994">
        <v>0</v>
      </c>
    </row>
    <row r="490" spans="1:6" x14ac:dyDescent="0.2">
      <c r="A490" s="278" t="s">
        <v>229</v>
      </c>
      <c r="B490" s="178" t="s">
        <v>433</v>
      </c>
      <c r="C490" s="256"/>
      <c r="D490" s="125"/>
      <c r="E490" s="256"/>
      <c r="F490" s="994">
        <v>0</v>
      </c>
    </row>
    <row r="491" spans="1:6" x14ac:dyDescent="0.2">
      <c r="A491" s="278" t="s">
        <v>230</v>
      </c>
      <c r="B491" s="178" t="s">
        <v>434</v>
      </c>
      <c r="C491" s="256"/>
      <c r="D491" s="125"/>
      <c r="E491" s="563"/>
      <c r="F491" s="994">
        <v>0</v>
      </c>
    </row>
    <row r="492" spans="1:6" x14ac:dyDescent="0.2">
      <c r="A492" s="278" t="s">
        <v>231</v>
      </c>
      <c r="B492" s="178" t="s">
        <v>435</v>
      </c>
      <c r="C492" s="256"/>
      <c r="D492" s="125"/>
      <c r="E492" s="256"/>
      <c r="F492" s="994">
        <v>0</v>
      </c>
    </row>
    <row r="493" spans="1:6" x14ac:dyDescent="0.2">
      <c r="A493" s="278" t="s">
        <v>232</v>
      </c>
      <c r="B493" s="285" t="s">
        <v>431</v>
      </c>
      <c r="C493" s="211">
        <v>4000</v>
      </c>
      <c r="D493" s="129">
        <v>4000</v>
      </c>
      <c r="E493" s="256">
        <v>3790</v>
      </c>
      <c r="F493" s="994">
        <v>0</v>
      </c>
    </row>
    <row r="494" spans="1:6" x14ac:dyDescent="0.2">
      <c r="A494" s="278" t="s">
        <v>233</v>
      </c>
      <c r="B494" s="573" t="s">
        <v>432</v>
      </c>
      <c r="C494" s="259"/>
      <c r="D494" s="126"/>
      <c r="E494" s="256"/>
      <c r="F494" s="994">
        <v>0</v>
      </c>
    </row>
    <row r="495" spans="1:6" x14ac:dyDescent="0.2">
      <c r="A495" s="278" t="s">
        <v>234</v>
      </c>
      <c r="B495" s="574" t="s">
        <v>430</v>
      </c>
      <c r="C495" s="259"/>
      <c r="D495" s="126"/>
      <c r="E495" s="256"/>
      <c r="F495" s="994">
        <v>0</v>
      </c>
    </row>
    <row r="496" spans="1:6" ht="13.5" customHeight="1" x14ac:dyDescent="0.2">
      <c r="A496" s="278" t="s">
        <v>235</v>
      </c>
      <c r="B496" s="112" t="s">
        <v>651</v>
      </c>
      <c r="C496" s="259"/>
      <c r="D496" s="126"/>
      <c r="E496" s="256"/>
      <c r="F496" s="994">
        <v>0</v>
      </c>
    </row>
    <row r="497" spans="1:6" ht="13.5" thickBot="1" x14ac:dyDescent="0.25">
      <c r="A497" s="278" t="s">
        <v>236</v>
      </c>
      <c r="B497" s="180" t="s">
        <v>437</v>
      </c>
      <c r="C497" s="257"/>
      <c r="D497" s="130"/>
      <c r="E497" s="256"/>
      <c r="F497" s="994">
        <v>0</v>
      </c>
    </row>
    <row r="498" spans="1:6" ht="13.5" thickBot="1" x14ac:dyDescent="0.25">
      <c r="A498" s="447" t="s">
        <v>237</v>
      </c>
      <c r="B498" s="448" t="s">
        <v>5</v>
      </c>
      <c r="C498" s="456">
        <f>C484+C485+C486+C487+C489+C497</f>
        <v>4000</v>
      </c>
      <c r="D498" s="456">
        <f>D484+D485+D486+D487+D489+D497</f>
        <v>4000</v>
      </c>
      <c r="E498" s="456">
        <f>E484+E485+E486+E487+E489+E497</f>
        <v>3790</v>
      </c>
      <c r="F498" s="1359">
        <f>E498/D498</f>
        <v>0.94750000000000001</v>
      </c>
    </row>
    <row r="499" spans="1:6" ht="13.5" thickTop="1" x14ac:dyDescent="0.2">
      <c r="A499" s="438"/>
      <c r="B499" s="284"/>
      <c r="C499" s="210"/>
      <c r="D499" s="210"/>
      <c r="E499" s="912"/>
      <c r="F499" s="1133"/>
    </row>
    <row r="500" spans="1:6" x14ac:dyDescent="0.2">
      <c r="A500" s="279" t="s">
        <v>238</v>
      </c>
      <c r="B500" s="286" t="s">
        <v>178</v>
      </c>
      <c r="C500" s="258"/>
      <c r="D500" s="258"/>
      <c r="E500" s="258"/>
      <c r="F500" s="993"/>
    </row>
    <row r="501" spans="1:6" x14ac:dyDescent="0.2">
      <c r="A501" s="278" t="s">
        <v>239</v>
      </c>
      <c r="B501" s="178" t="s">
        <v>438</v>
      </c>
      <c r="C501" s="256"/>
      <c r="D501" s="256">
        <f>'33_sz_ melléklet'!D512</f>
        <v>0</v>
      </c>
      <c r="E501" s="256">
        <f>'33_sz_ melléklet'!E512</f>
        <v>0</v>
      </c>
      <c r="F501" s="994">
        <v>0</v>
      </c>
    </row>
    <row r="502" spans="1:6" x14ac:dyDescent="0.2">
      <c r="A502" s="278" t="s">
        <v>240</v>
      </c>
      <c r="B502" s="178" t="s">
        <v>439</v>
      </c>
      <c r="C502" s="256"/>
      <c r="D502" s="125"/>
      <c r="E502" s="256"/>
      <c r="F502" s="994">
        <v>0</v>
      </c>
    </row>
    <row r="503" spans="1:6" x14ac:dyDescent="0.2">
      <c r="A503" s="278" t="s">
        <v>242</v>
      </c>
      <c r="B503" s="178" t="s">
        <v>440</v>
      </c>
      <c r="C503" s="211">
        <f>C504+C505+C506+C507+C508+C509+C510</f>
        <v>0</v>
      </c>
      <c r="D503" s="211">
        <f>D504+D505+D506+D507+D508+D509+D510</f>
        <v>0</v>
      </c>
      <c r="E503" s="211">
        <f>E504+E505+E506+E507+E508+E509+E510</f>
        <v>0</v>
      </c>
      <c r="F503" s="994">
        <v>0</v>
      </c>
    </row>
    <row r="504" spans="1:6" x14ac:dyDescent="0.2">
      <c r="A504" s="278" t="s">
        <v>243</v>
      </c>
      <c r="B504" s="285" t="s">
        <v>441</v>
      </c>
      <c r="C504" s="256"/>
      <c r="D504" s="125"/>
      <c r="E504" s="256"/>
      <c r="F504" s="994">
        <v>0</v>
      </c>
    </row>
    <row r="505" spans="1:6" x14ac:dyDescent="0.2">
      <c r="A505" s="278" t="s">
        <v>244</v>
      </c>
      <c r="B505" s="285" t="s">
        <v>442</v>
      </c>
      <c r="C505" s="256"/>
      <c r="D505" s="125"/>
      <c r="E505" s="256"/>
      <c r="F505" s="994">
        <v>0</v>
      </c>
    </row>
    <row r="506" spans="1:6" x14ac:dyDescent="0.2">
      <c r="A506" s="278" t="s">
        <v>245</v>
      </c>
      <c r="B506" s="285" t="s">
        <v>443</v>
      </c>
      <c r="C506" s="256"/>
      <c r="D506" s="125"/>
      <c r="E506" s="256"/>
      <c r="F506" s="994">
        <v>0</v>
      </c>
    </row>
    <row r="507" spans="1:6" x14ac:dyDescent="0.2">
      <c r="A507" s="278" t="s">
        <v>246</v>
      </c>
      <c r="B507" s="285" t="s">
        <v>444</v>
      </c>
      <c r="C507" s="256"/>
      <c r="D507" s="125"/>
      <c r="E507" s="256"/>
      <c r="F507" s="994">
        <v>0</v>
      </c>
    </row>
    <row r="508" spans="1:6" x14ac:dyDescent="0.2">
      <c r="A508" s="278" t="s">
        <v>247</v>
      </c>
      <c r="B508" s="573" t="s">
        <v>445</v>
      </c>
      <c r="C508" s="256"/>
      <c r="D508" s="125"/>
      <c r="E508" s="256"/>
      <c r="F508" s="994">
        <v>0</v>
      </c>
    </row>
    <row r="509" spans="1:6" x14ac:dyDescent="0.2">
      <c r="A509" s="278" t="s">
        <v>248</v>
      </c>
      <c r="B509" s="245" t="s">
        <v>446</v>
      </c>
      <c r="C509" s="256"/>
      <c r="D509" s="125"/>
      <c r="E509" s="256"/>
      <c r="F509" s="994">
        <v>0</v>
      </c>
    </row>
    <row r="510" spans="1:6" x14ac:dyDescent="0.2">
      <c r="A510" s="278" t="s">
        <v>249</v>
      </c>
      <c r="B510" s="726" t="s">
        <v>447</v>
      </c>
      <c r="C510" s="256">
        <f>-C487</f>
        <v>0</v>
      </c>
      <c r="D510" s="256">
        <f>-D487</f>
        <v>0</v>
      </c>
      <c r="E510" s="256">
        <f>-E487</f>
        <v>0</v>
      </c>
      <c r="F510" s="994">
        <v>0</v>
      </c>
    </row>
    <row r="511" spans="1:6" x14ac:dyDescent="0.2">
      <c r="A511" s="278" t="s">
        <v>250</v>
      </c>
      <c r="B511" s="178"/>
      <c r="C511" s="256"/>
      <c r="D511" s="125"/>
      <c r="E511" s="256"/>
      <c r="F511" s="994"/>
    </row>
    <row r="512" spans="1:6" ht="13.5" thickBot="1" x14ac:dyDescent="0.25">
      <c r="A512" s="278" t="s">
        <v>251</v>
      </c>
      <c r="B512" s="180"/>
      <c r="C512" s="259"/>
      <c r="D512" s="259"/>
      <c r="E512" s="259"/>
      <c r="F512" s="994"/>
    </row>
    <row r="513" spans="1:6" ht="13.5" thickBot="1" x14ac:dyDescent="0.25">
      <c r="A513" s="447" t="s">
        <v>652</v>
      </c>
      <c r="B513" s="448" t="s">
        <v>6</v>
      </c>
      <c r="C513" s="599">
        <f>C501+C502+C503+C511+C512</f>
        <v>0</v>
      </c>
      <c r="D513" s="599">
        <f>D501+D502+D503+D511+D512</f>
        <v>0</v>
      </c>
      <c r="E513" s="913">
        <f>E501+E502+E503+E511+E512</f>
        <v>0</v>
      </c>
      <c r="F513" s="1364">
        <v>0</v>
      </c>
    </row>
    <row r="514" spans="1:6" ht="27" thickTop="1" thickBot="1" x14ac:dyDescent="0.25">
      <c r="A514" s="447" t="s">
        <v>253</v>
      </c>
      <c r="B514" s="452" t="s">
        <v>338</v>
      </c>
      <c r="C514" s="598">
        <f>C498+C513</f>
        <v>4000</v>
      </c>
      <c r="D514" s="598">
        <f>D498+D513</f>
        <v>4000</v>
      </c>
      <c r="E514" s="914">
        <f>E498+E513</f>
        <v>3790</v>
      </c>
      <c r="F514" s="1365">
        <f>E514/D514</f>
        <v>0.94750000000000001</v>
      </c>
    </row>
    <row r="515" spans="1:6" ht="13.5" thickTop="1" x14ac:dyDescent="0.2">
      <c r="A515" s="438"/>
      <c r="B515" s="585"/>
      <c r="C515" s="133"/>
      <c r="D515" s="30"/>
      <c r="E515" s="210"/>
      <c r="F515" s="1133"/>
    </row>
    <row r="516" spans="1:6" x14ac:dyDescent="0.2">
      <c r="A516" s="279" t="s">
        <v>254</v>
      </c>
      <c r="B516" s="352" t="s">
        <v>339</v>
      </c>
      <c r="C516" s="128"/>
      <c r="D516" s="134"/>
      <c r="E516" s="258"/>
      <c r="F516" s="993"/>
    </row>
    <row r="517" spans="1:6" x14ac:dyDescent="0.2">
      <c r="A517" s="278" t="s">
        <v>255</v>
      </c>
      <c r="B517" s="179" t="s">
        <v>453</v>
      </c>
      <c r="C517" s="125"/>
      <c r="D517" s="102"/>
      <c r="E517" s="256"/>
      <c r="F517" s="994">
        <v>0</v>
      </c>
    </row>
    <row r="518" spans="1:6" x14ac:dyDescent="0.2">
      <c r="A518" s="278" t="s">
        <v>256</v>
      </c>
      <c r="B518" s="504" t="s">
        <v>451</v>
      </c>
      <c r="C518" s="125"/>
      <c r="D518" s="102"/>
      <c r="E518" s="256"/>
      <c r="F518" s="994">
        <v>0</v>
      </c>
    </row>
    <row r="519" spans="1:6" x14ac:dyDescent="0.2">
      <c r="A519" s="278" t="s">
        <v>257</v>
      </c>
      <c r="B519" s="504" t="s">
        <v>450</v>
      </c>
      <c r="C519" s="125"/>
      <c r="D519" s="102"/>
      <c r="E519" s="256"/>
      <c r="F519" s="994">
        <v>0</v>
      </c>
    </row>
    <row r="520" spans="1:6" x14ac:dyDescent="0.2">
      <c r="A520" s="278" t="s">
        <v>258</v>
      </c>
      <c r="B520" s="504" t="s">
        <v>452</v>
      </c>
      <c r="C520" s="125"/>
      <c r="D520" s="102"/>
      <c r="E520" s="256"/>
      <c r="F520" s="994">
        <v>0</v>
      </c>
    </row>
    <row r="521" spans="1:6" x14ac:dyDescent="0.2">
      <c r="A521" s="278" t="s">
        <v>259</v>
      </c>
      <c r="B521" s="575" t="s">
        <v>454</v>
      </c>
      <c r="C521" s="125"/>
      <c r="D521" s="102"/>
      <c r="E521" s="256"/>
      <c r="F521" s="994">
        <v>0</v>
      </c>
    </row>
    <row r="522" spans="1:6" x14ac:dyDescent="0.2">
      <c r="A522" s="278" t="s">
        <v>260</v>
      </c>
      <c r="B522" s="576" t="s">
        <v>457</v>
      </c>
      <c r="C522" s="125"/>
      <c r="D522" s="102"/>
      <c r="E522" s="256"/>
      <c r="F522" s="994">
        <v>0</v>
      </c>
    </row>
    <row r="523" spans="1:6" x14ac:dyDescent="0.2">
      <c r="A523" s="278" t="s">
        <v>261</v>
      </c>
      <c r="B523" s="577" t="s">
        <v>456</v>
      </c>
      <c r="C523" s="125"/>
      <c r="D523" s="102"/>
      <c r="E523" s="256"/>
      <c r="F523" s="994">
        <v>0</v>
      </c>
    </row>
    <row r="524" spans="1:6" ht="13.5" thickBot="1" x14ac:dyDescent="0.25">
      <c r="A524" s="278" t="s">
        <v>262</v>
      </c>
      <c r="B524" s="287" t="s">
        <v>455</v>
      </c>
      <c r="C524" s="130"/>
      <c r="D524" s="103"/>
      <c r="E524" s="257"/>
      <c r="F524" s="994">
        <v>0</v>
      </c>
    </row>
    <row r="525" spans="1:6" ht="13.5" thickBot="1" x14ac:dyDescent="0.25">
      <c r="A525" s="295" t="s">
        <v>263</v>
      </c>
      <c r="B525" s="248" t="s">
        <v>458</v>
      </c>
      <c r="C525" s="132">
        <f>C517+C518+C519+C520+C521+C522+C523+C524</f>
        <v>0</v>
      </c>
      <c r="D525" s="132">
        <f>D517+D518+D519+D520+D521+D522+D523+D524</f>
        <v>0</v>
      </c>
      <c r="E525" s="214">
        <f>E517+E518+E519+E520+E521+E522+E523+E524</f>
        <v>0</v>
      </c>
      <c r="F525" s="1038">
        <v>0</v>
      </c>
    </row>
    <row r="526" spans="1:6" x14ac:dyDescent="0.2">
      <c r="A526" s="438"/>
      <c r="B526" s="43"/>
      <c r="C526" s="133"/>
      <c r="D526" s="30"/>
      <c r="E526" s="210"/>
      <c r="F526" s="1133"/>
    </row>
    <row r="527" spans="1:6" ht="13.5" thickBot="1" x14ac:dyDescent="0.25">
      <c r="A527" s="338" t="s">
        <v>264</v>
      </c>
      <c r="B527" s="878" t="s">
        <v>341</v>
      </c>
      <c r="C527" s="263">
        <f>C514+C525</f>
        <v>4000</v>
      </c>
      <c r="D527" s="263">
        <f>D514+D525</f>
        <v>4000</v>
      </c>
      <c r="E527" s="867">
        <f>E514+E525</f>
        <v>3790</v>
      </c>
      <c r="F527" s="1169">
        <f>E527/D527</f>
        <v>0.94750000000000001</v>
      </c>
    </row>
    <row r="528" spans="1:6" x14ac:dyDescent="0.2">
      <c r="A528" s="294"/>
      <c r="B528" s="570"/>
      <c r="C528" s="30"/>
      <c r="D528" s="30"/>
      <c r="E528" s="30"/>
    </row>
    <row r="529" spans="1:6" x14ac:dyDescent="0.2">
      <c r="A529" s="294"/>
      <c r="B529" s="570"/>
      <c r="C529" s="30"/>
      <c r="D529" s="30"/>
      <c r="E529" s="30"/>
    </row>
    <row r="530" spans="1:6" x14ac:dyDescent="0.2">
      <c r="A530" s="294"/>
      <c r="B530" s="570"/>
      <c r="C530" s="30"/>
      <c r="D530" s="30"/>
      <c r="E530" s="30"/>
    </row>
    <row r="531" spans="1:6" x14ac:dyDescent="0.2">
      <c r="A531" s="294"/>
      <c r="B531" s="530"/>
      <c r="C531" s="30"/>
      <c r="D531" s="30"/>
      <c r="E531" s="30"/>
    </row>
    <row r="532" spans="1:6" x14ac:dyDescent="0.2">
      <c r="A532" s="1645">
        <v>10</v>
      </c>
      <c r="B532" s="1637"/>
      <c r="C532" s="1637"/>
      <c r="D532" s="1637"/>
      <c r="E532" s="1637"/>
    </row>
    <row r="533" spans="1:6" x14ac:dyDescent="0.2">
      <c r="A533" s="572"/>
      <c r="B533" s="13"/>
      <c r="C533" s="13"/>
      <c r="D533" s="13"/>
      <c r="E533" s="13"/>
    </row>
    <row r="534" spans="1:6" ht="15" x14ac:dyDescent="0.25">
      <c r="A534" s="1618" t="s">
        <v>869</v>
      </c>
      <c r="B534" s="1618"/>
      <c r="C534" s="1618"/>
      <c r="D534" s="1618"/>
      <c r="E534" s="1618"/>
      <c r="F534" s="19"/>
    </row>
    <row r="535" spans="1:6" ht="15" x14ac:dyDescent="0.25">
      <c r="A535" s="289"/>
      <c r="B535" s="289"/>
      <c r="C535" s="289"/>
      <c r="D535" s="289"/>
      <c r="E535" s="289"/>
      <c r="F535" s="19"/>
    </row>
    <row r="536" spans="1:6" ht="15.75" x14ac:dyDescent="0.25">
      <c r="A536" s="1635" t="s">
        <v>705</v>
      </c>
      <c r="B536" s="1636"/>
      <c r="C536" s="1636"/>
      <c r="D536" s="1636"/>
      <c r="E536" s="1636"/>
      <c r="F536" s="1636"/>
    </row>
    <row r="537" spans="1:6" ht="15.75" x14ac:dyDescent="0.25">
      <c r="B537" s="21"/>
      <c r="C537" s="21"/>
      <c r="D537" s="21"/>
      <c r="E537" s="21"/>
      <c r="F537" s="37"/>
    </row>
    <row r="538" spans="1:6" ht="13.5" thickBot="1" x14ac:dyDescent="0.25">
      <c r="B538" s="1"/>
      <c r="C538" s="1"/>
      <c r="D538" s="1"/>
      <c r="E538" s="22" t="s">
        <v>7</v>
      </c>
    </row>
    <row r="539" spans="1:6" ht="13.5" thickBot="1" x14ac:dyDescent="0.25">
      <c r="A539" s="1640" t="s">
        <v>217</v>
      </c>
      <c r="B539" s="1638" t="s">
        <v>8</v>
      </c>
      <c r="C539" s="1642" t="s">
        <v>714</v>
      </c>
      <c r="D539" s="1643"/>
      <c r="E539" s="1643"/>
      <c r="F539" s="1644"/>
    </row>
    <row r="540" spans="1:6" ht="26.25" thickBot="1" x14ac:dyDescent="0.25">
      <c r="A540" s="1641"/>
      <c r="B540" s="1639"/>
      <c r="C540" s="910" t="s">
        <v>173</v>
      </c>
      <c r="D540" s="911" t="s">
        <v>174</v>
      </c>
      <c r="E540" s="910" t="s">
        <v>656</v>
      </c>
      <c r="F540" s="906" t="s">
        <v>176</v>
      </c>
    </row>
    <row r="541" spans="1:6" ht="13.5" thickBot="1" x14ac:dyDescent="0.25">
      <c r="A541" s="916" t="s">
        <v>218</v>
      </c>
      <c r="B541" s="917" t="s">
        <v>219</v>
      </c>
      <c r="C541" s="918" t="s">
        <v>220</v>
      </c>
      <c r="D541" s="919" t="s">
        <v>221</v>
      </c>
      <c r="E541" s="918" t="s">
        <v>241</v>
      </c>
      <c r="F541" s="920" t="s">
        <v>266</v>
      </c>
    </row>
    <row r="542" spans="1:6" x14ac:dyDescent="0.2">
      <c r="A542" s="279" t="s">
        <v>222</v>
      </c>
      <c r="B542" s="284" t="s">
        <v>177</v>
      </c>
      <c r="C542" s="258"/>
      <c r="D542" s="128"/>
      <c r="E542" s="258"/>
      <c r="F542" s="921"/>
    </row>
    <row r="543" spans="1:6" x14ac:dyDescent="0.2">
      <c r="A543" s="278" t="s">
        <v>223</v>
      </c>
      <c r="B543" s="158" t="s">
        <v>424</v>
      </c>
      <c r="C543" s="563"/>
      <c r="D543" s="125"/>
      <c r="E543" s="256"/>
      <c r="F543" s="994">
        <v>0</v>
      </c>
    </row>
    <row r="544" spans="1:6" x14ac:dyDescent="0.2">
      <c r="A544" s="278" t="s">
        <v>224</v>
      </c>
      <c r="B544" s="178" t="s">
        <v>426</v>
      </c>
      <c r="C544" s="563"/>
      <c r="D544" s="125"/>
      <c r="E544" s="256"/>
      <c r="F544" s="994">
        <v>0</v>
      </c>
    </row>
    <row r="545" spans="1:6" x14ac:dyDescent="0.2">
      <c r="A545" s="278" t="s">
        <v>225</v>
      </c>
      <c r="B545" s="178" t="s">
        <v>425</v>
      </c>
      <c r="C545" s="256"/>
      <c r="D545" s="125"/>
      <c r="E545" s="256"/>
      <c r="F545" s="994" t="e">
        <f>E545/D545</f>
        <v>#DIV/0!</v>
      </c>
    </row>
    <row r="546" spans="1:6" x14ac:dyDescent="0.2">
      <c r="A546" s="278" t="s">
        <v>226</v>
      </c>
      <c r="B546" s="178" t="s">
        <v>427</v>
      </c>
      <c r="C546" s="256"/>
      <c r="D546" s="125"/>
      <c r="E546" s="256"/>
      <c r="F546" s="994">
        <v>0</v>
      </c>
    </row>
    <row r="547" spans="1:6" x14ac:dyDescent="0.2">
      <c r="A547" s="278" t="s">
        <v>227</v>
      </c>
      <c r="B547" s="178" t="s">
        <v>428</v>
      </c>
      <c r="C547" s="256"/>
      <c r="D547" s="125"/>
      <c r="E547" s="256"/>
      <c r="F547" s="994">
        <v>0</v>
      </c>
    </row>
    <row r="548" spans="1:6" x14ac:dyDescent="0.2">
      <c r="A548" s="278" t="s">
        <v>228</v>
      </c>
      <c r="B548" s="178" t="s">
        <v>429</v>
      </c>
      <c r="C548" s="256">
        <f>C549+C550+C551+C552+C553+C554+C555</f>
        <v>0</v>
      </c>
      <c r="D548" s="256">
        <f>D549+D550+D551+D552+D553+D554+D555</f>
        <v>0</v>
      </c>
      <c r="E548" s="256">
        <f>E549+E550+E551+E552+E553+E554+E555</f>
        <v>0</v>
      </c>
      <c r="F548" s="994" t="e">
        <f>E548/D548</f>
        <v>#DIV/0!</v>
      </c>
    </row>
    <row r="549" spans="1:6" x14ac:dyDescent="0.2">
      <c r="A549" s="278" t="s">
        <v>229</v>
      </c>
      <c r="B549" s="178" t="s">
        <v>433</v>
      </c>
      <c r="C549" s="256"/>
      <c r="D549" s="125"/>
      <c r="E549" s="256"/>
      <c r="F549" s="994">
        <v>0</v>
      </c>
    </row>
    <row r="550" spans="1:6" x14ac:dyDescent="0.2">
      <c r="A550" s="278" t="s">
        <v>230</v>
      </c>
      <c r="B550" s="178" t="s">
        <v>434</v>
      </c>
      <c r="C550" s="256"/>
      <c r="D550" s="125"/>
      <c r="E550" s="563"/>
      <c r="F550" s="994">
        <v>0</v>
      </c>
    </row>
    <row r="551" spans="1:6" x14ac:dyDescent="0.2">
      <c r="A551" s="278" t="s">
        <v>231</v>
      </c>
      <c r="B551" s="178" t="s">
        <v>435</v>
      </c>
      <c r="C551" s="256"/>
      <c r="D551" s="125"/>
      <c r="E551" s="256"/>
      <c r="F551" s="994">
        <v>0</v>
      </c>
    </row>
    <row r="552" spans="1:6" x14ac:dyDescent="0.2">
      <c r="A552" s="278" t="s">
        <v>232</v>
      </c>
      <c r="B552" s="285" t="s">
        <v>431</v>
      </c>
      <c r="C552" s="256"/>
      <c r="D552" s="256"/>
      <c r="E552" s="256"/>
      <c r="F552" s="994" t="e">
        <f>E552/D552</f>
        <v>#DIV/0!</v>
      </c>
    </row>
    <row r="553" spans="1:6" x14ac:dyDescent="0.2">
      <c r="A553" s="278" t="s">
        <v>233</v>
      </c>
      <c r="B553" s="573" t="s">
        <v>432</v>
      </c>
      <c r="C553" s="259"/>
      <c r="D553" s="126"/>
      <c r="E553" s="256"/>
      <c r="F553" s="994">
        <v>0</v>
      </c>
    </row>
    <row r="554" spans="1:6" x14ac:dyDescent="0.2">
      <c r="A554" s="278" t="s">
        <v>234</v>
      </c>
      <c r="B554" s="574" t="s">
        <v>430</v>
      </c>
      <c r="C554" s="259"/>
      <c r="D554" s="126"/>
      <c r="E554" s="256"/>
      <c r="F554" s="994">
        <v>0</v>
      </c>
    </row>
    <row r="555" spans="1:6" ht="15" customHeight="1" x14ac:dyDescent="0.2">
      <c r="A555" s="278" t="s">
        <v>235</v>
      </c>
      <c r="B555" s="112" t="s">
        <v>651</v>
      </c>
      <c r="C555" s="259"/>
      <c r="D555" s="126"/>
      <c r="E555" s="256"/>
      <c r="F555" s="994">
        <v>0</v>
      </c>
    </row>
    <row r="556" spans="1:6" ht="13.5" thickBot="1" x14ac:dyDescent="0.25">
      <c r="A556" s="278" t="s">
        <v>236</v>
      </c>
      <c r="B556" s="180" t="s">
        <v>437</v>
      </c>
      <c r="C556" s="257"/>
      <c r="D556" s="130"/>
      <c r="E556" s="256"/>
      <c r="F556" s="994">
        <v>0</v>
      </c>
    </row>
    <row r="557" spans="1:6" ht="13.5" thickBot="1" x14ac:dyDescent="0.25">
      <c r="A557" s="447" t="s">
        <v>237</v>
      </c>
      <c r="B557" s="448" t="s">
        <v>5</v>
      </c>
      <c r="C557" s="456">
        <f>C543+C544+C545+C546+C548+C556</f>
        <v>0</v>
      </c>
      <c r="D557" s="456">
        <f>D543+D544+D545+D546+D548+D556</f>
        <v>0</v>
      </c>
      <c r="E557" s="456">
        <f>E543+E544+E545+E546+E548+E556</f>
        <v>0</v>
      </c>
      <c r="F557" s="1364" t="e">
        <f>E557/D557</f>
        <v>#DIV/0!</v>
      </c>
    </row>
    <row r="558" spans="1:6" ht="13.5" thickTop="1" x14ac:dyDescent="0.2">
      <c r="A558" s="438"/>
      <c r="B558" s="284"/>
      <c r="C558" s="210"/>
      <c r="D558" s="210"/>
      <c r="E558" s="912"/>
      <c r="F558" s="1133"/>
    </row>
    <row r="559" spans="1:6" x14ac:dyDescent="0.2">
      <c r="A559" s="279" t="s">
        <v>238</v>
      </c>
      <c r="B559" s="286" t="s">
        <v>178</v>
      </c>
      <c r="C559" s="258"/>
      <c r="D559" s="258"/>
      <c r="E559" s="258"/>
      <c r="F559" s="993"/>
    </row>
    <row r="560" spans="1:6" x14ac:dyDescent="0.2">
      <c r="A560" s="278" t="s">
        <v>239</v>
      </c>
      <c r="B560" s="178" t="s">
        <v>438</v>
      </c>
      <c r="C560" s="256"/>
      <c r="D560" s="256"/>
      <c r="E560" s="256"/>
      <c r="F560" s="994" t="e">
        <f>E560/D560</f>
        <v>#DIV/0!</v>
      </c>
    </row>
    <row r="561" spans="1:6" x14ac:dyDescent="0.2">
      <c r="A561" s="278" t="s">
        <v>240</v>
      </c>
      <c r="B561" s="178" t="s">
        <v>439</v>
      </c>
      <c r="C561" s="256">
        <f>'32_sz_ melléklet'!C24</f>
        <v>0</v>
      </c>
      <c r="D561" s="256">
        <f>'32_sz_ melléklet'!D24</f>
        <v>0</v>
      </c>
      <c r="E561" s="256">
        <f>'32_sz_ melléklet'!E24</f>
        <v>0</v>
      </c>
      <c r="F561" s="994" t="e">
        <f>E561/D561</f>
        <v>#DIV/0!</v>
      </c>
    </row>
    <row r="562" spans="1:6" x14ac:dyDescent="0.2">
      <c r="A562" s="278" t="s">
        <v>242</v>
      </c>
      <c r="B562" s="178" t="s">
        <v>440</v>
      </c>
      <c r="C562" s="211">
        <f>C563+C564+C565+C566+C567+C568+C569</f>
        <v>0</v>
      </c>
      <c r="D562" s="211">
        <f>D563+D564+D565+D566+D567+D568+D569</f>
        <v>0</v>
      </c>
      <c r="E562" s="211">
        <f>E563+E564+E565+E566+E567+E568+E569</f>
        <v>0</v>
      </c>
      <c r="F562" s="994">
        <v>0</v>
      </c>
    </row>
    <row r="563" spans="1:6" x14ac:dyDescent="0.2">
      <c r="A563" s="278" t="s">
        <v>243</v>
      </c>
      <c r="B563" s="285" t="s">
        <v>441</v>
      </c>
      <c r="C563" s="256"/>
      <c r="D563" s="125"/>
      <c r="E563" s="256"/>
      <c r="F563" s="994">
        <v>0</v>
      </c>
    </row>
    <row r="564" spans="1:6" x14ac:dyDescent="0.2">
      <c r="A564" s="278" t="s">
        <v>244</v>
      </c>
      <c r="B564" s="285" t="s">
        <v>442</v>
      </c>
      <c r="C564" s="256"/>
      <c r="D564" s="125"/>
      <c r="E564" s="256"/>
      <c r="F564" s="994">
        <v>0</v>
      </c>
    </row>
    <row r="565" spans="1:6" x14ac:dyDescent="0.2">
      <c r="A565" s="278" t="s">
        <v>245</v>
      </c>
      <c r="B565" s="285" t="s">
        <v>443</v>
      </c>
      <c r="C565" s="256"/>
      <c r="D565" s="125"/>
      <c r="E565" s="256"/>
      <c r="F565" s="994">
        <v>0</v>
      </c>
    </row>
    <row r="566" spans="1:6" x14ac:dyDescent="0.2">
      <c r="A566" s="278" t="s">
        <v>246</v>
      </c>
      <c r="B566" s="285" t="s">
        <v>444</v>
      </c>
      <c r="C566" s="256"/>
      <c r="D566" s="125"/>
      <c r="E566" s="256"/>
      <c r="F566" s="994">
        <v>0</v>
      </c>
    </row>
    <row r="567" spans="1:6" ht="11.25" customHeight="1" x14ac:dyDescent="0.2">
      <c r="A567" s="278" t="s">
        <v>247</v>
      </c>
      <c r="B567" s="573" t="s">
        <v>445</v>
      </c>
      <c r="C567" s="256"/>
      <c r="D567" s="125"/>
      <c r="E567" s="256"/>
      <c r="F567" s="994">
        <v>0</v>
      </c>
    </row>
    <row r="568" spans="1:6" x14ac:dyDescent="0.2">
      <c r="A568" s="278" t="s">
        <v>248</v>
      </c>
      <c r="B568" s="245" t="s">
        <v>446</v>
      </c>
      <c r="C568" s="256"/>
      <c r="D568" s="125"/>
      <c r="E568" s="256"/>
      <c r="F568" s="994">
        <v>0</v>
      </c>
    </row>
    <row r="569" spans="1:6" x14ac:dyDescent="0.2">
      <c r="A569" s="278" t="s">
        <v>249</v>
      </c>
      <c r="B569" s="726" t="s">
        <v>447</v>
      </c>
      <c r="C569" s="256">
        <f>-C546</f>
        <v>0</v>
      </c>
      <c r="D569" s="256">
        <f>-D546</f>
        <v>0</v>
      </c>
      <c r="E569" s="256">
        <f>-E546</f>
        <v>0</v>
      </c>
      <c r="F569" s="994">
        <v>0</v>
      </c>
    </row>
    <row r="570" spans="1:6" x14ac:dyDescent="0.2">
      <c r="A570" s="278" t="s">
        <v>250</v>
      </c>
      <c r="B570" s="178"/>
      <c r="C570" s="256"/>
      <c r="D570" s="125"/>
      <c r="E570" s="256"/>
      <c r="F570" s="994"/>
    </row>
    <row r="571" spans="1:6" ht="13.5" thickBot="1" x14ac:dyDescent="0.25">
      <c r="A571" s="278" t="s">
        <v>251</v>
      </c>
      <c r="B571" s="180"/>
      <c r="C571" s="259"/>
      <c r="D571" s="259"/>
      <c r="E571" s="259"/>
      <c r="F571" s="1164"/>
    </row>
    <row r="572" spans="1:6" ht="13.5" thickBot="1" x14ac:dyDescent="0.25">
      <c r="A572" s="447" t="s">
        <v>652</v>
      </c>
      <c r="B572" s="448" t="s">
        <v>6</v>
      </c>
      <c r="C572" s="599">
        <f>C560+C561+C562+C570+C571</f>
        <v>0</v>
      </c>
      <c r="D572" s="599">
        <f>D560+D561+D562+D570+D571</f>
        <v>0</v>
      </c>
      <c r="E572" s="913">
        <f>E560+E561+E562+E570+E571</f>
        <v>0</v>
      </c>
      <c r="F572" s="1359" t="e">
        <f>E572/D572</f>
        <v>#DIV/0!</v>
      </c>
    </row>
    <row r="573" spans="1:6" ht="27" thickTop="1" thickBot="1" x14ac:dyDescent="0.25">
      <c r="A573" s="447" t="s">
        <v>253</v>
      </c>
      <c r="B573" s="452" t="s">
        <v>338</v>
      </c>
      <c r="C573" s="598">
        <f>C557+C572</f>
        <v>0</v>
      </c>
      <c r="D573" s="598">
        <f>D557+D572</f>
        <v>0</v>
      </c>
      <c r="E573" s="914">
        <f>E557+E572</f>
        <v>0</v>
      </c>
      <c r="F573" s="1367" t="e">
        <f>E573/D573</f>
        <v>#DIV/0!</v>
      </c>
    </row>
    <row r="574" spans="1:6" ht="13.5" thickTop="1" x14ac:dyDescent="0.2">
      <c r="A574" s="438"/>
      <c r="B574" s="585"/>
      <c r="C574" s="133"/>
      <c r="D574" s="30"/>
      <c r="E574" s="210"/>
      <c r="F574" s="1133"/>
    </row>
    <row r="575" spans="1:6" x14ac:dyDescent="0.2">
      <c r="A575" s="279" t="s">
        <v>254</v>
      </c>
      <c r="B575" s="352" t="s">
        <v>339</v>
      </c>
      <c r="C575" s="128"/>
      <c r="D575" s="134"/>
      <c r="E575" s="258"/>
      <c r="F575" s="993"/>
    </row>
    <row r="576" spans="1:6" x14ac:dyDescent="0.2">
      <c r="A576" s="278" t="s">
        <v>255</v>
      </c>
      <c r="B576" s="179" t="s">
        <v>453</v>
      </c>
      <c r="C576" s="125"/>
      <c r="D576" s="102"/>
      <c r="E576" s="256"/>
      <c r="F576" s="994">
        <v>0</v>
      </c>
    </row>
    <row r="577" spans="1:6" x14ac:dyDescent="0.2">
      <c r="A577" s="278" t="s">
        <v>256</v>
      </c>
      <c r="B577" s="504" t="s">
        <v>451</v>
      </c>
      <c r="C577" s="125"/>
      <c r="D577" s="102"/>
      <c r="E577" s="256"/>
      <c r="F577" s="994">
        <v>0</v>
      </c>
    </row>
    <row r="578" spans="1:6" x14ac:dyDescent="0.2">
      <c r="A578" s="278" t="s">
        <v>257</v>
      </c>
      <c r="B578" s="504" t="s">
        <v>450</v>
      </c>
      <c r="C578" s="125">
        <v>27936</v>
      </c>
      <c r="D578" s="102">
        <v>27226</v>
      </c>
      <c r="E578" s="256">
        <v>12622</v>
      </c>
      <c r="F578" s="994">
        <v>0</v>
      </c>
    </row>
    <row r="579" spans="1:6" x14ac:dyDescent="0.2">
      <c r="A579" s="278" t="s">
        <v>258</v>
      </c>
      <c r="B579" s="504" t="s">
        <v>452</v>
      </c>
      <c r="C579" s="125"/>
      <c r="D579" s="102"/>
      <c r="E579" s="256"/>
      <c r="F579" s="994">
        <v>0</v>
      </c>
    </row>
    <row r="580" spans="1:6" x14ac:dyDescent="0.2">
      <c r="A580" s="278" t="s">
        <v>259</v>
      </c>
      <c r="B580" s="575" t="s">
        <v>454</v>
      </c>
      <c r="C580" s="125"/>
      <c r="D580" s="102"/>
      <c r="E580" s="256">
        <v>710</v>
      </c>
      <c r="F580" s="994">
        <v>0</v>
      </c>
    </row>
    <row r="581" spans="1:6" x14ac:dyDescent="0.2">
      <c r="A581" s="278" t="s">
        <v>260</v>
      </c>
      <c r="B581" s="576" t="s">
        <v>457</v>
      </c>
      <c r="C581" s="125"/>
      <c r="D581" s="102"/>
      <c r="E581" s="256"/>
      <c r="F581" s="994">
        <v>0</v>
      </c>
    </row>
    <row r="582" spans="1:6" x14ac:dyDescent="0.2">
      <c r="A582" s="278" t="s">
        <v>261</v>
      </c>
      <c r="B582" s="577" t="s">
        <v>456</v>
      </c>
      <c r="C582" s="125"/>
      <c r="D582" s="102"/>
      <c r="E582" s="256"/>
      <c r="F582" s="994">
        <v>0</v>
      </c>
    </row>
    <row r="583" spans="1:6" ht="13.5" thickBot="1" x14ac:dyDescent="0.25">
      <c r="A583" s="278" t="s">
        <v>262</v>
      </c>
      <c r="B583" s="287" t="s">
        <v>816</v>
      </c>
      <c r="C583" s="130"/>
      <c r="D583" s="103"/>
      <c r="E583" s="257">
        <v>1540</v>
      </c>
      <c r="F583" s="994">
        <v>0</v>
      </c>
    </row>
    <row r="584" spans="1:6" ht="13.5" thickBot="1" x14ac:dyDescent="0.25">
      <c r="A584" s="295" t="s">
        <v>263</v>
      </c>
      <c r="B584" s="248" t="s">
        <v>458</v>
      </c>
      <c r="C584" s="132">
        <f>C576+C577+C578+C579+C580+C581+C582+C583</f>
        <v>27936</v>
      </c>
      <c r="D584" s="132">
        <f>D576+D577+D578+D579+D580+D581+D582+D583</f>
        <v>27226</v>
      </c>
      <c r="E584" s="214">
        <f>E576+E577+E578+E579+E580+E581+E582+E583</f>
        <v>14872</v>
      </c>
      <c r="F584" s="1038">
        <v>0</v>
      </c>
    </row>
    <row r="585" spans="1:6" x14ac:dyDescent="0.2">
      <c r="A585" s="438"/>
      <c r="B585" s="43"/>
      <c r="C585" s="133"/>
      <c r="D585" s="30"/>
      <c r="E585" s="210"/>
      <c r="F585" s="1133"/>
    </row>
    <row r="586" spans="1:6" ht="13.5" thickBot="1" x14ac:dyDescent="0.25">
      <c r="A586" s="338" t="s">
        <v>264</v>
      </c>
      <c r="B586" s="878" t="s">
        <v>341</v>
      </c>
      <c r="C586" s="263">
        <f>C573+C584</f>
        <v>27936</v>
      </c>
      <c r="D586" s="263">
        <f>D573+D584</f>
        <v>27226</v>
      </c>
      <c r="E586" s="867">
        <f>E573+E584</f>
        <v>14872</v>
      </c>
      <c r="F586" s="1169">
        <f>E586/D586</f>
        <v>0.54624256225666645</v>
      </c>
    </row>
    <row r="590" spans="1:6" x14ac:dyDescent="0.2">
      <c r="A590" s="294"/>
      <c r="B590" s="530"/>
      <c r="C590" s="30"/>
      <c r="D590" s="30"/>
      <c r="E590" s="30"/>
    </row>
    <row r="591" spans="1:6" x14ac:dyDescent="0.2">
      <c r="A591" s="1645">
        <v>11</v>
      </c>
      <c r="B591" s="1637"/>
      <c r="C591" s="1637"/>
      <c r="D591" s="1637"/>
      <c r="E591" s="1637"/>
    </row>
    <row r="592" spans="1:6" x14ac:dyDescent="0.2">
      <c r="A592" s="572"/>
      <c r="B592" s="13"/>
      <c r="C592" s="13"/>
      <c r="D592" s="13"/>
      <c r="E592" s="13"/>
    </row>
    <row r="593" spans="1:6" ht="15" x14ac:dyDescent="0.25">
      <c r="A593" s="1618" t="s">
        <v>869</v>
      </c>
      <c r="B593" s="1618"/>
      <c r="C593" s="1618"/>
      <c r="D593" s="1618"/>
      <c r="E593" s="1618"/>
      <c r="F593" s="19"/>
    </row>
    <row r="594" spans="1:6" ht="15" x14ac:dyDescent="0.25">
      <c r="A594" s="289"/>
      <c r="B594" s="289"/>
      <c r="C594" s="289"/>
      <c r="D594" s="289"/>
      <c r="E594" s="289"/>
      <c r="F594" s="19"/>
    </row>
    <row r="595" spans="1:6" ht="15.75" x14ac:dyDescent="0.25">
      <c r="A595" s="1635" t="s">
        <v>705</v>
      </c>
      <c r="B595" s="1636"/>
      <c r="C595" s="1636"/>
      <c r="D595" s="1636"/>
      <c r="E595" s="1636"/>
      <c r="F595" s="1636"/>
    </row>
    <row r="596" spans="1:6" ht="15.75" x14ac:dyDescent="0.25">
      <c r="B596" s="21"/>
      <c r="C596" s="21"/>
      <c r="D596" s="21"/>
      <c r="E596" s="21"/>
      <c r="F596" s="37"/>
    </row>
    <row r="597" spans="1:6" ht="13.5" thickBot="1" x14ac:dyDescent="0.25">
      <c r="B597" s="1"/>
      <c r="C597" s="1"/>
      <c r="D597" s="1"/>
      <c r="E597" s="22" t="s">
        <v>7</v>
      </c>
    </row>
    <row r="598" spans="1:6" ht="13.5" thickBot="1" x14ac:dyDescent="0.25">
      <c r="A598" s="1640" t="s">
        <v>217</v>
      </c>
      <c r="B598" s="1638" t="s">
        <v>8</v>
      </c>
      <c r="C598" s="1642" t="s">
        <v>715</v>
      </c>
      <c r="D598" s="1643"/>
      <c r="E598" s="1643"/>
      <c r="F598" s="1644"/>
    </row>
    <row r="599" spans="1:6" ht="26.25" thickBot="1" x14ac:dyDescent="0.25">
      <c r="A599" s="1641"/>
      <c r="B599" s="1639"/>
      <c r="C599" s="910" t="s">
        <v>173</v>
      </c>
      <c r="D599" s="911" t="s">
        <v>174</v>
      </c>
      <c r="E599" s="910" t="s">
        <v>656</v>
      </c>
      <c r="F599" s="906" t="s">
        <v>176</v>
      </c>
    </row>
    <row r="600" spans="1:6" ht="13.5" thickBot="1" x14ac:dyDescent="0.25">
      <c r="A600" s="916" t="s">
        <v>218</v>
      </c>
      <c r="B600" s="917" t="s">
        <v>219</v>
      </c>
      <c r="C600" s="918" t="s">
        <v>220</v>
      </c>
      <c r="D600" s="919" t="s">
        <v>221</v>
      </c>
      <c r="E600" s="918" t="s">
        <v>241</v>
      </c>
      <c r="F600" s="920" t="s">
        <v>266</v>
      </c>
    </row>
    <row r="601" spans="1:6" x14ac:dyDescent="0.2">
      <c r="A601" s="279" t="s">
        <v>222</v>
      </c>
      <c r="B601" s="284" t="s">
        <v>177</v>
      </c>
      <c r="C601" s="258"/>
      <c r="D601" s="128"/>
      <c r="E601" s="258"/>
      <c r="F601" s="993"/>
    </row>
    <row r="602" spans="1:6" x14ac:dyDescent="0.2">
      <c r="A602" s="278" t="s">
        <v>223</v>
      </c>
      <c r="B602" s="158" t="s">
        <v>424</v>
      </c>
      <c r="C602" s="563">
        <v>12000</v>
      </c>
      <c r="D602" s="125">
        <v>12318</v>
      </c>
      <c r="E602" s="256">
        <v>8577</v>
      </c>
      <c r="F602" s="994">
        <v>0</v>
      </c>
    </row>
    <row r="603" spans="1:6" x14ac:dyDescent="0.2">
      <c r="A603" s="278" t="s">
        <v>224</v>
      </c>
      <c r="B603" s="178" t="s">
        <v>426</v>
      </c>
      <c r="C603" s="563">
        <v>1620</v>
      </c>
      <c r="D603" s="125">
        <v>1643</v>
      </c>
      <c r="E603" s="256">
        <v>965</v>
      </c>
      <c r="F603" s="994">
        <v>0</v>
      </c>
    </row>
    <row r="604" spans="1:6" x14ac:dyDescent="0.2">
      <c r="A604" s="278" t="s">
        <v>225</v>
      </c>
      <c r="B604" s="178" t="s">
        <v>425</v>
      </c>
      <c r="C604" s="256"/>
      <c r="D604" s="125"/>
      <c r="E604" s="256">
        <v>376</v>
      </c>
      <c r="F604" s="994" t="e">
        <f>E604/D604</f>
        <v>#DIV/0!</v>
      </c>
    </row>
    <row r="605" spans="1:6" x14ac:dyDescent="0.2">
      <c r="A605" s="278" t="s">
        <v>226</v>
      </c>
      <c r="B605" s="178" t="s">
        <v>427</v>
      </c>
      <c r="C605" s="256"/>
      <c r="D605" s="125"/>
      <c r="E605" s="256"/>
      <c r="F605" s="994">
        <v>0</v>
      </c>
    </row>
    <row r="606" spans="1:6" x14ac:dyDescent="0.2">
      <c r="A606" s="278" t="s">
        <v>227</v>
      </c>
      <c r="B606" s="178" t="s">
        <v>428</v>
      </c>
      <c r="C606" s="256"/>
      <c r="D606" s="125"/>
      <c r="E606" s="256"/>
      <c r="F606" s="994">
        <v>0</v>
      </c>
    </row>
    <row r="607" spans="1:6" x14ac:dyDescent="0.2">
      <c r="A607" s="278" t="s">
        <v>228</v>
      </c>
      <c r="B607" s="178" t="s">
        <v>429</v>
      </c>
      <c r="C607" s="256">
        <f>C608+C609+C610+C611+C612+C613+C614</f>
        <v>0</v>
      </c>
      <c r="D607" s="256">
        <f>D608+D609+D610+D611+D612+D613+D614</f>
        <v>0</v>
      </c>
      <c r="E607" s="256">
        <f>E608+E609+E610+E611+E612+E613+E614</f>
        <v>0</v>
      </c>
      <c r="F607" s="994">
        <v>0</v>
      </c>
    </row>
    <row r="608" spans="1:6" x14ac:dyDescent="0.2">
      <c r="A608" s="278" t="s">
        <v>229</v>
      </c>
      <c r="B608" s="178" t="s">
        <v>433</v>
      </c>
      <c r="C608" s="256"/>
      <c r="D608" s="125"/>
      <c r="E608" s="256"/>
      <c r="F608" s="994">
        <v>0</v>
      </c>
    </row>
    <row r="609" spans="1:6" x14ac:dyDescent="0.2">
      <c r="A609" s="278" t="s">
        <v>230</v>
      </c>
      <c r="B609" s="178" t="s">
        <v>434</v>
      </c>
      <c r="C609" s="256"/>
      <c r="D609" s="125"/>
      <c r="E609" s="563"/>
      <c r="F609" s="994">
        <v>0</v>
      </c>
    </row>
    <row r="610" spans="1:6" x14ac:dyDescent="0.2">
      <c r="A610" s="278" t="s">
        <v>231</v>
      </c>
      <c r="B610" s="178" t="s">
        <v>435</v>
      </c>
      <c r="C610" s="256"/>
      <c r="D610" s="125"/>
      <c r="E610" s="256"/>
      <c r="F610" s="994">
        <v>0</v>
      </c>
    </row>
    <row r="611" spans="1:6" x14ac:dyDescent="0.2">
      <c r="A611" s="278" t="s">
        <v>232</v>
      </c>
      <c r="B611" s="285" t="s">
        <v>431</v>
      </c>
      <c r="C611" s="211"/>
      <c r="D611" s="129"/>
      <c r="E611" s="256"/>
      <c r="F611" s="994">
        <v>0</v>
      </c>
    </row>
    <row r="612" spans="1:6" x14ac:dyDescent="0.2">
      <c r="A612" s="278" t="s">
        <v>233</v>
      </c>
      <c r="B612" s="573" t="s">
        <v>432</v>
      </c>
      <c r="C612" s="259"/>
      <c r="D612" s="126"/>
      <c r="E612" s="256"/>
      <c r="F612" s="994">
        <v>0</v>
      </c>
    </row>
    <row r="613" spans="1:6" x14ac:dyDescent="0.2">
      <c r="A613" s="278" t="s">
        <v>234</v>
      </c>
      <c r="B613" s="574" t="s">
        <v>430</v>
      </c>
      <c r="C613" s="259"/>
      <c r="D613" s="126"/>
      <c r="E613" s="256"/>
      <c r="F613" s="994">
        <v>0</v>
      </c>
    </row>
    <row r="614" spans="1:6" x14ac:dyDescent="0.2">
      <c r="A614" s="278" t="s">
        <v>235</v>
      </c>
      <c r="B614" s="112" t="s">
        <v>651</v>
      </c>
      <c r="C614" s="259"/>
      <c r="D614" s="126"/>
      <c r="E614" s="256"/>
      <c r="F614" s="994">
        <v>0</v>
      </c>
    </row>
    <row r="615" spans="1:6" ht="13.5" thickBot="1" x14ac:dyDescent="0.25">
      <c r="A615" s="278" t="s">
        <v>236</v>
      </c>
      <c r="B615" s="180" t="s">
        <v>437</v>
      </c>
      <c r="C615" s="257"/>
      <c r="D615" s="130"/>
      <c r="E615" s="256"/>
      <c r="F615" s="994">
        <v>0</v>
      </c>
    </row>
    <row r="616" spans="1:6" ht="13.5" thickBot="1" x14ac:dyDescent="0.25">
      <c r="A616" s="447" t="s">
        <v>237</v>
      </c>
      <c r="B616" s="448" t="s">
        <v>5</v>
      </c>
      <c r="C616" s="456">
        <f>C602+C603+C604+C605+C607+C615</f>
        <v>13620</v>
      </c>
      <c r="D616" s="456">
        <f>D602+D603+D604+D605+D607+D615</f>
        <v>13961</v>
      </c>
      <c r="E616" s="456">
        <f>E602+E603+E604+E605+E607+E615</f>
        <v>9918</v>
      </c>
      <c r="F616" s="1364">
        <f>E616/D616</f>
        <v>0.71040756392808535</v>
      </c>
    </row>
    <row r="617" spans="1:6" ht="13.5" thickTop="1" x14ac:dyDescent="0.2">
      <c r="A617" s="438"/>
      <c r="B617" s="284"/>
      <c r="C617" s="210"/>
      <c r="D617" s="210"/>
      <c r="E617" s="912"/>
      <c r="F617" s="1133"/>
    </row>
    <row r="618" spans="1:6" x14ac:dyDescent="0.2">
      <c r="A618" s="279" t="s">
        <v>238</v>
      </c>
      <c r="B618" s="286" t="s">
        <v>178</v>
      </c>
      <c r="C618" s="258"/>
      <c r="D618" s="258"/>
      <c r="E618" s="258"/>
      <c r="F618" s="993"/>
    </row>
    <row r="619" spans="1:6" x14ac:dyDescent="0.2">
      <c r="A619" s="278" t="s">
        <v>239</v>
      </c>
      <c r="B619" s="178" t="s">
        <v>438</v>
      </c>
      <c r="C619" s="256"/>
      <c r="D619" s="256"/>
      <c r="E619" s="256"/>
      <c r="F619" s="994" t="e">
        <f>E619/D619</f>
        <v>#DIV/0!</v>
      </c>
    </row>
    <row r="620" spans="1:6" x14ac:dyDescent="0.2">
      <c r="A620" s="278" t="s">
        <v>240</v>
      </c>
      <c r="B620" s="178" t="s">
        <v>439</v>
      </c>
      <c r="C620" s="256"/>
      <c r="D620" s="125"/>
      <c r="E620" s="256"/>
      <c r="F620" s="994">
        <v>0</v>
      </c>
    </row>
    <row r="621" spans="1:6" x14ac:dyDescent="0.2">
      <c r="A621" s="278" t="s">
        <v>242</v>
      </c>
      <c r="B621" s="178" t="s">
        <v>440</v>
      </c>
      <c r="C621" s="211">
        <f>C622+C623+C624+C625+C626+C627+C628</f>
        <v>0</v>
      </c>
      <c r="D621" s="211">
        <f>D622+D623+D624+D625+D626+D627+D628</f>
        <v>0</v>
      </c>
      <c r="E621" s="211">
        <f>E622+E623+E624+E625+E626+E627+E628</f>
        <v>0</v>
      </c>
      <c r="F621" s="994" t="e">
        <f>E621/D621</f>
        <v>#DIV/0!</v>
      </c>
    </row>
    <row r="622" spans="1:6" x14ac:dyDescent="0.2">
      <c r="A622" s="278" t="s">
        <v>243</v>
      </c>
      <c r="B622" s="285" t="s">
        <v>441</v>
      </c>
      <c r="C622" s="256"/>
      <c r="D622" s="125"/>
      <c r="E622" s="256"/>
      <c r="F622" s="994">
        <v>0</v>
      </c>
    </row>
    <row r="623" spans="1:6" x14ac:dyDescent="0.2">
      <c r="A623" s="278" t="s">
        <v>244</v>
      </c>
      <c r="B623" s="285" t="s">
        <v>442</v>
      </c>
      <c r="C623" s="256"/>
      <c r="D623" s="125"/>
      <c r="E623" s="256"/>
      <c r="F623" s="994">
        <v>0</v>
      </c>
    </row>
    <row r="624" spans="1:6" x14ac:dyDescent="0.2">
      <c r="A624" s="278" t="s">
        <v>245</v>
      </c>
      <c r="B624" s="285" t="s">
        <v>443</v>
      </c>
      <c r="C624" s="256"/>
      <c r="D624" s="125"/>
      <c r="E624" s="256"/>
      <c r="F624" s="994">
        <v>0</v>
      </c>
    </row>
    <row r="625" spans="1:6" x14ac:dyDescent="0.2">
      <c r="A625" s="278" t="s">
        <v>246</v>
      </c>
      <c r="B625" s="285" t="s">
        <v>444</v>
      </c>
      <c r="C625" s="256">
        <f>' 8 10 sz. melléklet'!C49</f>
        <v>0</v>
      </c>
      <c r="D625" s="256">
        <f>' 8 10 sz. melléklet'!D49</f>
        <v>0</v>
      </c>
      <c r="E625" s="256">
        <f>' 8 10 sz. melléklet'!E49</f>
        <v>0</v>
      </c>
      <c r="F625" s="994" t="e">
        <f>E625/D625</f>
        <v>#DIV/0!</v>
      </c>
    </row>
    <row r="626" spans="1:6" x14ac:dyDescent="0.2">
      <c r="A626" s="278" t="s">
        <v>247</v>
      </c>
      <c r="B626" s="573" t="s">
        <v>445</v>
      </c>
      <c r="C626" s="256"/>
      <c r="D626" s="125"/>
      <c r="E626" s="256"/>
      <c r="F626" s="994">
        <v>0</v>
      </c>
    </row>
    <row r="627" spans="1:6" x14ac:dyDescent="0.2">
      <c r="A627" s="278" t="s">
        <v>248</v>
      </c>
      <c r="B627" s="245" t="s">
        <v>446</v>
      </c>
      <c r="C627" s="256"/>
      <c r="D627" s="125"/>
      <c r="E627" s="256"/>
      <c r="F627" s="994">
        <v>0</v>
      </c>
    </row>
    <row r="628" spans="1:6" x14ac:dyDescent="0.2">
      <c r="A628" s="278" t="s">
        <v>249</v>
      </c>
      <c r="B628" s="726" t="s">
        <v>447</v>
      </c>
      <c r="C628" s="256">
        <f>-C605</f>
        <v>0</v>
      </c>
      <c r="D628" s="256">
        <f>-D605</f>
        <v>0</v>
      </c>
      <c r="E628" s="256">
        <f>-E605</f>
        <v>0</v>
      </c>
      <c r="F628" s="994">
        <v>0</v>
      </c>
    </row>
    <row r="629" spans="1:6" x14ac:dyDescent="0.2">
      <c r="A629" s="278" t="s">
        <v>250</v>
      </c>
      <c r="B629" s="178"/>
      <c r="C629" s="256"/>
      <c r="D629" s="125"/>
      <c r="E629" s="256"/>
      <c r="F629" s="994"/>
    </row>
    <row r="630" spans="1:6" ht="13.5" thickBot="1" x14ac:dyDescent="0.25">
      <c r="A630" s="278" t="s">
        <v>251</v>
      </c>
      <c r="B630" s="180"/>
      <c r="C630" s="259"/>
      <c r="D630" s="259"/>
      <c r="E630" s="259"/>
      <c r="F630" s="1164"/>
    </row>
    <row r="631" spans="1:6" ht="13.5" thickBot="1" x14ac:dyDescent="0.25">
      <c r="A631" s="447" t="s">
        <v>652</v>
      </c>
      <c r="B631" s="448" t="s">
        <v>6</v>
      </c>
      <c r="C631" s="599">
        <f>C619+C620+C621+C629+C630</f>
        <v>0</v>
      </c>
      <c r="D631" s="599">
        <f>D619+D620+D621+D629+D630</f>
        <v>0</v>
      </c>
      <c r="E631" s="913">
        <f>E619+E620+E621+E629+E630</f>
        <v>0</v>
      </c>
      <c r="F631" s="1359" t="e">
        <f>E631/D631</f>
        <v>#DIV/0!</v>
      </c>
    </row>
    <row r="632" spans="1:6" ht="27" thickTop="1" thickBot="1" x14ac:dyDescent="0.25">
      <c r="A632" s="447" t="s">
        <v>253</v>
      </c>
      <c r="B632" s="452" t="s">
        <v>338</v>
      </c>
      <c r="C632" s="598">
        <f>C616+C631</f>
        <v>13620</v>
      </c>
      <c r="D632" s="598">
        <f>D616+D631</f>
        <v>13961</v>
      </c>
      <c r="E632" s="914">
        <f>E616+E631</f>
        <v>9918</v>
      </c>
      <c r="F632" s="1367">
        <f>E632/D632</f>
        <v>0.71040756392808535</v>
      </c>
    </row>
    <row r="633" spans="1:6" ht="13.5" thickTop="1" x14ac:dyDescent="0.2">
      <c r="A633" s="438"/>
      <c r="B633" s="585"/>
      <c r="C633" s="133"/>
      <c r="D633" s="30"/>
      <c r="E633" s="210"/>
      <c r="F633" s="1133"/>
    </row>
    <row r="634" spans="1:6" x14ac:dyDescent="0.2">
      <c r="A634" s="279" t="s">
        <v>254</v>
      </c>
      <c r="B634" s="352" t="s">
        <v>339</v>
      </c>
      <c r="C634" s="128"/>
      <c r="D634" s="134"/>
      <c r="E634" s="258"/>
      <c r="F634" s="993"/>
    </row>
    <row r="635" spans="1:6" x14ac:dyDescent="0.2">
      <c r="A635" s="278" t="s">
        <v>255</v>
      </c>
      <c r="B635" s="179" t="s">
        <v>453</v>
      </c>
      <c r="C635" s="125"/>
      <c r="D635" s="102"/>
      <c r="E635" s="256"/>
      <c r="F635" s="994">
        <v>0</v>
      </c>
    </row>
    <row r="636" spans="1:6" x14ac:dyDescent="0.2">
      <c r="A636" s="278" t="s">
        <v>256</v>
      </c>
      <c r="B636" s="504" t="s">
        <v>451</v>
      </c>
      <c r="C636" s="125"/>
      <c r="D636" s="102"/>
      <c r="E636" s="256"/>
      <c r="F636" s="994">
        <v>0</v>
      </c>
    </row>
    <row r="637" spans="1:6" x14ac:dyDescent="0.2">
      <c r="A637" s="278" t="s">
        <v>257</v>
      </c>
      <c r="B637" s="504" t="s">
        <v>450</v>
      </c>
      <c r="C637" s="125"/>
      <c r="D637" s="102"/>
      <c r="E637" s="256"/>
      <c r="F637" s="994">
        <v>0</v>
      </c>
    </row>
    <row r="638" spans="1:6" x14ac:dyDescent="0.2">
      <c r="A638" s="278" t="s">
        <v>258</v>
      </c>
      <c r="B638" s="504" t="s">
        <v>452</v>
      </c>
      <c r="C638" s="125"/>
      <c r="D638" s="102"/>
      <c r="E638" s="256"/>
      <c r="F638" s="994">
        <v>0</v>
      </c>
    </row>
    <row r="639" spans="1:6" x14ac:dyDescent="0.2">
      <c r="A639" s="278" t="s">
        <v>259</v>
      </c>
      <c r="B639" s="575" t="s">
        <v>454</v>
      </c>
      <c r="C639" s="125"/>
      <c r="D639" s="102"/>
      <c r="E639" s="256"/>
      <c r="F639" s="994">
        <v>0</v>
      </c>
    </row>
    <row r="640" spans="1:6" x14ac:dyDescent="0.2">
      <c r="A640" s="278" t="s">
        <v>260</v>
      </c>
      <c r="B640" s="576" t="s">
        <v>457</v>
      </c>
      <c r="C640" s="125"/>
      <c r="D640" s="102"/>
      <c r="E640" s="256"/>
      <c r="F640" s="994">
        <v>0</v>
      </c>
    </row>
    <row r="641" spans="1:6" x14ac:dyDescent="0.2">
      <c r="A641" s="278" t="s">
        <v>261</v>
      </c>
      <c r="B641" s="577" t="s">
        <v>456</v>
      </c>
      <c r="C641" s="125"/>
      <c r="D641" s="102"/>
      <c r="E641" s="256"/>
      <c r="F641" s="994">
        <v>0</v>
      </c>
    </row>
    <row r="642" spans="1:6" ht="13.5" thickBot="1" x14ac:dyDescent="0.25">
      <c r="A642" s="278" t="s">
        <v>262</v>
      </c>
      <c r="B642" s="287" t="s">
        <v>455</v>
      </c>
      <c r="C642" s="130"/>
      <c r="D642" s="103"/>
      <c r="E642" s="257"/>
      <c r="F642" s="994">
        <v>0</v>
      </c>
    </row>
    <row r="643" spans="1:6" ht="13.5" thickBot="1" x14ac:dyDescent="0.25">
      <c r="A643" s="295" t="s">
        <v>263</v>
      </c>
      <c r="B643" s="248" t="s">
        <v>458</v>
      </c>
      <c r="C643" s="132">
        <f>C635+C636+C637+C638+C639+C640+C641+C642</f>
        <v>0</v>
      </c>
      <c r="D643" s="132">
        <f>D635+D636+D637+D638+D639+D640+D641+D642</f>
        <v>0</v>
      </c>
      <c r="E643" s="214">
        <f>E635+E636+E637+E638+E639+E640+E641+E642</f>
        <v>0</v>
      </c>
      <c r="F643" s="1031">
        <v>0</v>
      </c>
    </row>
    <row r="644" spans="1:6" x14ac:dyDescent="0.2">
      <c r="A644" s="438"/>
      <c r="B644" s="43"/>
      <c r="C644" s="133"/>
      <c r="D644" s="30"/>
      <c r="E644" s="210"/>
      <c r="F644" s="1133"/>
    </row>
    <row r="645" spans="1:6" ht="13.5" thickBot="1" x14ac:dyDescent="0.25">
      <c r="A645" s="338" t="s">
        <v>264</v>
      </c>
      <c r="B645" s="878" t="s">
        <v>341</v>
      </c>
      <c r="C645" s="263">
        <f>C632+C643</f>
        <v>13620</v>
      </c>
      <c r="D645" s="263">
        <f>D632+D643</f>
        <v>13961</v>
      </c>
      <c r="E645" s="867">
        <f>E632+E643</f>
        <v>9918</v>
      </c>
      <c r="F645" s="1169">
        <f>E645/D645</f>
        <v>0.71040756392808535</v>
      </c>
    </row>
    <row r="649" spans="1:6" x14ac:dyDescent="0.2">
      <c r="A649" s="294"/>
      <c r="B649" s="530"/>
      <c r="C649" s="30"/>
      <c r="D649" s="30"/>
      <c r="E649" s="30"/>
    </row>
    <row r="650" spans="1:6" x14ac:dyDescent="0.2">
      <c r="A650" s="1645">
        <v>12</v>
      </c>
      <c r="B650" s="1637"/>
      <c r="C650" s="1637"/>
      <c r="D650" s="1637"/>
      <c r="E650" s="1637"/>
    </row>
    <row r="651" spans="1:6" x14ac:dyDescent="0.2">
      <c r="A651" s="572"/>
      <c r="B651" s="13"/>
      <c r="C651" s="13"/>
      <c r="D651" s="13"/>
      <c r="E651" s="13"/>
    </row>
    <row r="652" spans="1:6" x14ac:dyDescent="0.2">
      <c r="A652" s="572"/>
      <c r="B652" s="13"/>
      <c r="C652" s="13"/>
      <c r="D652" s="13"/>
      <c r="E652" s="13"/>
    </row>
    <row r="653" spans="1:6" ht="15" x14ac:dyDescent="0.25">
      <c r="A653" s="1618" t="s">
        <v>870</v>
      </c>
      <c r="B653" s="1618"/>
      <c r="C653" s="1618"/>
      <c r="D653" s="1618"/>
      <c r="E653" s="1618"/>
      <c r="F653" s="19"/>
    </row>
    <row r="654" spans="1:6" ht="15" x14ac:dyDescent="0.25">
      <c r="A654" s="289"/>
      <c r="B654" s="289"/>
      <c r="C654" s="289"/>
      <c r="D654" s="289"/>
      <c r="E654" s="289"/>
      <c r="F654" s="19"/>
    </row>
    <row r="655" spans="1:6" ht="15.75" x14ac:dyDescent="0.25">
      <c r="A655" s="1635" t="s">
        <v>705</v>
      </c>
      <c r="B655" s="1636"/>
      <c r="C655" s="1636"/>
      <c r="D655" s="1636"/>
      <c r="E655" s="1636"/>
      <c r="F655" s="1636"/>
    </row>
    <row r="656" spans="1:6" ht="15.75" x14ac:dyDescent="0.25">
      <c r="B656" s="21"/>
      <c r="C656" s="21"/>
      <c r="D656" s="21"/>
      <c r="E656" s="21"/>
      <c r="F656" s="37"/>
    </row>
    <row r="657" spans="1:6" ht="13.5" customHeight="1" thickBot="1" x14ac:dyDescent="0.25">
      <c r="B657" s="1"/>
      <c r="C657" s="1"/>
      <c r="D657" s="1"/>
      <c r="E657" s="22" t="s">
        <v>7</v>
      </c>
    </row>
    <row r="658" spans="1:6" ht="13.5" thickBot="1" x14ac:dyDescent="0.25">
      <c r="A658" s="1640" t="s">
        <v>217</v>
      </c>
      <c r="B658" s="1638" t="s">
        <v>8</v>
      </c>
      <c r="C658" s="1642" t="s">
        <v>9</v>
      </c>
      <c r="D658" s="1643"/>
      <c r="E658" s="1643"/>
      <c r="F658" s="1644"/>
    </row>
    <row r="659" spans="1:6" ht="26.25" thickBot="1" x14ac:dyDescent="0.25">
      <c r="A659" s="1641"/>
      <c r="B659" s="1639"/>
      <c r="C659" s="910" t="s">
        <v>173</v>
      </c>
      <c r="D659" s="911" t="s">
        <v>174</v>
      </c>
      <c r="E659" s="910" t="s">
        <v>656</v>
      </c>
      <c r="F659" s="906" t="s">
        <v>176</v>
      </c>
    </row>
    <row r="660" spans="1:6" ht="13.5" thickBot="1" x14ac:dyDescent="0.25">
      <c r="A660" s="916" t="s">
        <v>218</v>
      </c>
      <c r="B660" s="917" t="s">
        <v>219</v>
      </c>
      <c r="C660" s="918" t="s">
        <v>220</v>
      </c>
      <c r="D660" s="919" t="s">
        <v>221</v>
      </c>
      <c r="E660" s="918" t="s">
        <v>241</v>
      </c>
      <c r="F660" s="920" t="s">
        <v>266</v>
      </c>
    </row>
    <row r="661" spans="1:6" x14ac:dyDescent="0.2">
      <c r="A661" s="279" t="s">
        <v>222</v>
      </c>
      <c r="B661" s="284" t="s">
        <v>177</v>
      </c>
      <c r="C661" s="258"/>
      <c r="D661" s="128"/>
      <c r="E661" s="258"/>
      <c r="F661" s="921"/>
    </row>
    <row r="662" spans="1:6" x14ac:dyDescent="0.2">
      <c r="A662" s="278" t="s">
        <v>223</v>
      </c>
      <c r="B662" s="158" t="s">
        <v>424</v>
      </c>
      <c r="C662" s="563">
        <f>C602+C543+C484+C426+C367+C308+C248+C190+C131+C71+C10</f>
        <v>28148</v>
      </c>
      <c r="D662" s="563">
        <f>D602+D543+D484+D426+D367+D308+D248+D190+D131+D71+D10</f>
        <v>28466</v>
      </c>
      <c r="E662" s="563">
        <f>+E602+E543+E484+E426+E367+E308+E248+E190+E131+E71+E10</f>
        <v>16138</v>
      </c>
      <c r="F662" s="994">
        <f>E662/D662</f>
        <v>0.56692194196585399</v>
      </c>
    </row>
    <row r="663" spans="1:6" x14ac:dyDescent="0.2">
      <c r="A663" s="278" t="s">
        <v>224</v>
      </c>
      <c r="B663" s="178" t="s">
        <v>426</v>
      </c>
      <c r="C663" s="563">
        <f t="shared" ref="C663:D675" si="0">C603+C544+C485+C427+C368+C309+C249+C191+C132+C72+C11</f>
        <v>6006</v>
      </c>
      <c r="D663" s="563">
        <f t="shared" si="0"/>
        <v>6029</v>
      </c>
      <c r="E663" s="563">
        <f t="shared" ref="E663:E675" si="1">+E603+E544+E485+E427+E368+E309+E249+E191+E132+E72+E11</f>
        <v>3010</v>
      </c>
      <c r="F663" s="994">
        <f t="shared" ref="F663:F675" si="2">E663/D663</f>
        <v>0.49925360756344334</v>
      </c>
    </row>
    <row r="664" spans="1:6" x14ac:dyDescent="0.2">
      <c r="A664" s="278" t="s">
        <v>225</v>
      </c>
      <c r="B664" s="178" t="s">
        <v>425</v>
      </c>
      <c r="C664" s="563">
        <f>C604+C545+C486+C428+C369+C310+C250+C192+C133+C73+C12</f>
        <v>49014</v>
      </c>
      <c r="D664" s="563">
        <f t="shared" si="0"/>
        <v>49509</v>
      </c>
      <c r="E664" s="563">
        <f t="shared" si="1"/>
        <v>28273</v>
      </c>
      <c r="F664" s="994">
        <f t="shared" si="2"/>
        <v>0.57106788664687225</v>
      </c>
    </row>
    <row r="665" spans="1:6" x14ac:dyDescent="0.2">
      <c r="A665" s="278" t="s">
        <v>226</v>
      </c>
      <c r="B665" s="178" t="s">
        <v>427</v>
      </c>
      <c r="C665" s="563">
        <f t="shared" si="0"/>
        <v>0</v>
      </c>
      <c r="D665" s="563">
        <f t="shared" si="0"/>
        <v>0</v>
      </c>
      <c r="E665" s="563">
        <f t="shared" si="1"/>
        <v>0</v>
      </c>
      <c r="F665" s="994">
        <v>0</v>
      </c>
    </row>
    <row r="666" spans="1:6" x14ac:dyDescent="0.2">
      <c r="A666" s="278" t="s">
        <v>227</v>
      </c>
      <c r="B666" s="178" t="s">
        <v>428</v>
      </c>
      <c r="C666" s="563">
        <f t="shared" si="0"/>
        <v>0</v>
      </c>
      <c r="D666" s="563">
        <f t="shared" si="0"/>
        <v>0</v>
      </c>
      <c r="E666" s="563">
        <f t="shared" si="1"/>
        <v>0</v>
      </c>
      <c r="F666" s="994">
        <v>0</v>
      </c>
    </row>
    <row r="667" spans="1:6" x14ac:dyDescent="0.2">
      <c r="A667" s="278" t="s">
        <v>228</v>
      </c>
      <c r="B667" s="178" t="s">
        <v>429</v>
      </c>
      <c r="C667" s="563">
        <f t="shared" si="0"/>
        <v>10592</v>
      </c>
      <c r="D667" s="563">
        <f t="shared" si="0"/>
        <v>14378</v>
      </c>
      <c r="E667" s="563">
        <f t="shared" si="1"/>
        <v>9976</v>
      </c>
      <c r="F667" s="994">
        <f t="shared" si="2"/>
        <v>0.69383780776185844</v>
      </c>
    </row>
    <row r="668" spans="1:6" x14ac:dyDescent="0.2">
      <c r="A668" s="278" t="s">
        <v>229</v>
      </c>
      <c r="B668" s="178" t="s">
        <v>433</v>
      </c>
      <c r="C668" s="563">
        <f t="shared" si="0"/>
        <v>1292</v>
      </c>
      <c r="D668" s="563">
        <f t="shared" si="0"/>
        <v>1292</v>
      </c>
      <c r="E668" s="563">
        <f t="shared" si="1"/>
        <v>0</v>
      </c>
      <c r="F668" s="994">
        <f t="shared" si="2"/>
        <v>0</v>
      </c>
    </row>
    <row r="669" spans="1:6" x14ac:dyDescent="0.2">
      <c r="A669" s="278" t="s">
        <v>230</v>
      </c>
      <c r="B669" s="178" t="s">
        <v>434</v>
      </c>
      <c r="C669" s="563">
        <f t="shared" si="0"/>
        <v>0</v>
      </c>
      <c r="D669" s="563">
        <f t="shared" si="0"/>
        <v>0</v>
      </c>
      <c r="E669" s="563">
        <f t="shared" si="1"/>
        <v>0</v>
      </c>
      <c r="F669" s="994">
        <v>0</v>
      </c>
    </row>
    <row r="670" spans="1:6" x14ac:dyDescent="0.2">
      <c r="A670" s="278" t="s">
        <v>231</v>
      </c>
      <c r="B670" s="178" t="s">
        <v>435</v>
      </c>
      <c r="C670" s="563">
        <f t="shared" si="0"/>
        <v>0</v>
      </c>
      <c r="D670" s="563">
        <f t="shared" si="0"/>
        <v>0</v>
      </c>
      <c r="E670" s="563">
        <f t="shared" si="1"/>
        <v>0</v>
      </c>
      <c r="F670" s="994">
        <v>0</v>
      </c>
    </row>
    <row r="671" spans="1:6" x14ac:dyDescent="0.2">
      <c r="A671" s="278" t="s">
        <v>232</v>
      </c>
      <c r="B671" s="285" t="s">
        <v>431</v>
      </c>
      <c r="C671" s="563">
        <f t="shared" si="0"/>
        <v>8800</v>
      </c>
      <c r="D671" s="563">
        <f t="shared" si="0"/>
        <v>8800</v>
      </c>
      <c r="E671" s="563">
        <f t="shared" si="1"/>
        <v>6190</v>
      </c>
      <c r="F671" s="994">
        <f t="shared" si="2"/>
        <v>0.70340909090909087</v>
      </c>
    </row>
    <row r="672" spans="1:6" x14ac:dyDescent="0.2">
      <c r="A672" s="278" t="s">
        <v>233</v>
      </c>
      <c r="B672" s="573" t="s">
        <v>432</v>
      </c>
      <c r="C672" s="563">
        <f t="shared" si="0"/>
        <v>500</v>
      </c>
      <c r="D672" s="563">
        <f t="shared" si="0"/>
        <v>500</v>
      </c>
      <c r="E672" s="563">
        <f t="shared" si="1"/>
        <v>0</v>
      </c>
      <c r="F672" s="994">
        <v>0</v>
      </c>
    </row>
    <row r="673" spans="1:6" x14ac:dyDescent="0.2">
      <c r="A673" s="278" t="s">
        <v>234</v>
      </c>
      <c r="B673" s="574" t="s">
        <v>430</v>
      </c>
      <c r="C673" s="563">
        <f t="shared" si="0"/>
        <v>0</v>
      </c>
      <c r="D673" s="563">
        <f t="shared" si="0"/>
        <v>0</v>
      </c>
      <c r="E673" s="563">
        <f t="shared" si="1"/>
        <v>0</v>
      </c>
      <c r="F673" s="994">
        <v>0</v>
      </c>
    </row>
    <row r="674" spans="1:6" x14ac:dyDescent="0.2">
      <c r="A674" s="278" t="s">
        <v>235</v>
      </c>
      <c r="B674" s="112" t="s">
        <v>651</v>
      </c>
      <c r="C674" s="563">
        <f t="shared" si="0"/>
        <v>0</v>
      </c>
      <c r="D674" s="563">
        <f t="shared" si="0"/>
        <v>3786</v>
      </c>
      <c r="E674" s="563">
        <f t="shared" si="1"/>
        <v>3786</v>
      </c>
      <c r="F674" s="994">
        <f t="shared" si="2"/>
        <v>1</v>
      </c>
    </row>
    <row r="675" spans="1:6" ht="13.5" thickBot="1" x14ac:dyDescent="0.25">
      <c r="A675" s="278" t="s">
        <v>236</v>
      </c>
      <c r="B675" s="180" t="s">
        <v>437</v>
      </c>
      <c r="C675" s="563">
        <f t="shared" si="0"/>
        <v>4125</v>
      </c>
      <c r="D675" s="563">
        <f t="shared" si="0"/>
        <v>6609</v>
      </c>
      <c r="E675" s="563">
        <f t="shared" si="1"/>
        <v>4950</v>
      </c>
      <c r="F675" s="994">
        <f t="shared" si="2"/>
        <v>0.74897866545619607</v>
      </c>
    </row>
    <row r="676" spans="1:6" ht="13.5" thickBot="1" x14ac:dyDescent="0.25">
      <c r="A676" s="447" t="s">
        <v>237</v>
      </c>
      <c r="B676" s="448" t="s">
        <v>5</v>
      </c>
      <c r="C676" s="456">
        <f>C662+C663+C664+C665+C667+C675</f>
        <v>97885</v>
      </c>
      <c r="D676" s="456">
        <f>D662+D663+D664+D665+D667+D675</f>
        <v>104991</v>
      </c>
      <c r="E676" s="456">
        <f>E662+E663+E664+E665+E667+E675</f>
        <v>62347</v>
      </c>
      <c r="F676" s="1359">
        <f>E676/D676</f>
        <v>0.5938318522540027</v>
      </c>
    </row>
    <row r="677" spans="1:6" ht="13.5" thickTop="1" x14ac:dyDescent="0.2">
      <c r="A677" s="438"/>
      <c r="B677" s="284"/>
      <c r="C677" s="210"/>
      <c r="D677" s="210"/>
      <c r="E677" s="912"/>
      <c r="F677" s="1133"/>
    </row>
    <row r="678" spans="1:6" x14ac:dyDescent="0.2">
      <c r="A678" s="279" t="s">
        <v>238</v>
      </c>
      <c r="B678" s="286" t="s">
        <v>178</v>
      </c>
      <c r="C678" s="258"/>
      <c r="D678" s="258"/>
      <c r="E678" s="258"/>
      <c r="F678" s="993"/>
    </row>
    <row r="679" spans="1:6" x14ac:dyDescent="0.2">
      <c r="A679" s="278" t="s">
        <v>239</v>
      </c>
      <c r="B679" s="178" t="s">
        <v>438</v>
      </c>
      <c r="C679" s="563">
        <f>C619+C560+C501+C443+C384+C325+C265+C207+C148+C88+C27</f>
        <v>48997</v>
      </c>
      <c r="D679" s="563">
        <f>D619+D560+D501+D443+D384+D325+D265+D207+D148+D88+D27</f>
        <v>51719</v>
      </c>
      <c r="E679" s="563">
        <f>E619+E560+E501+E443+E384+E325+E265+E207+E148+E88+E27</f>
        <v>21061</v>
      </c>
      <c r="F679" s="994">
        <f>E679/D679</f>
        <v>0.40721978383186064</v>
      </c>
    </row>
    <row r="680" spans="1:6" x14ac:dyDescent="0.2">
      <c r="A680" s="278" t="s">
        <v>240</v>
      </c>
      <c r="B680" s="178" t="s">
        <v>439</v>
      </c>
      <c r="C680" s="563">
        <f t="shared" ref="C680:E688" si="3">C620+C561+C502+C444+C385+C326+C266+C208+C149+C89+C28</f>
        <v>0</v>
      </c>
      <c r="D680" s="563">
        <f t="shared" si="3"/>
        <v>18406</v>
      </c>
      <c r="E680" s="563">
        <f t="shared" si="3"/>
        <v>0</v>
      </c>
      <c r="F680" s="994">
        <f t="shared" ref="F680:F692" si="4">E680/D680</f>
        <v>0</v>
      </c>
    </row>
    <row r="681" spans="1:6" x14ac:dyDescent="0.2">
      <c r="A681" s="278" t="s">
        <v>242</v>
      </c>
      <c r="B681" s="178" t="s">
        <v>440</v>
      </c>
      <c r="C681" s="563">
        <f t="shared" si="3"/>
        <v>600</v>
      </c>
      <c r="D681" s="563">
        <f t="shared" si="3"/>
        <v>600</v>
      </c>
      <c r="E681" s="563">
        <f t="shared" si="3"/>
        <v>0</v>
      </c>
      <c r="F681" s="994">
        <f t="shared" si="4"/>
        <v>0</v>
      </c>
    </row>
    <row r="682" spans="1:6" x14ac:dyDescent="0.2">
      <c r="A682" s="278" t="s">
        <v>243</v>
      </c>
      <c r="B682" s="285" t="s">
        <v>441</v>
      </c>
      <c r="C682" s="563">
        <f t="shared" si="3"/>
        <v>0</v>
      </c>
      <c r="D682" s="563">
        <f t="shared" si="3"/>
        <v>0</v>
      </c>
      <c r="E682" s="563">
        <f t="shared" si="3"/>
        <v>0</v>
      </c>
      <c r="F682" s="994" t="e">
        <f t="shared" si="4"/>
        <v>#DIV/0!</v>
      </c>
    </row>
    <row r="683" spans="1:6" x14ac:dyDescent="0.2">
      <c r="A683" s="278" t="s">
        <v>244</v>
      </c>
      <c r="B683" s="285" t="s">
        <v>442</v>
      </c>
      <c r="C683" s="563">
        <f t="shared" si="3"/>
        <v>600</v>
      </c>
      <c r="D683" s="563">
        <f t="shared" si="3"/>
        <v>600</v>
      </c>
      <c r="E683" s="563">
        <f t="shared" si="3"/>
        <v>0</v>
      </c>
      <c r="F683" s="994">
        <v>0</v>
      </c>
    </row>
    <row r="684" spans="1:6" x14ac:dyDescent="0.2">
      <c r="A684" s="278" t="s">
        <v>245</v>
      </c>
      <c r="B684" s="285" t="s">
        <v>443</v>
      </c>
      <c r="C684" s="563">
        <f t="shared" si="3"/>
        <v>0</v>
      </c>
      <c r="D684" s="563">
        <f t="shared" si="3"/>
        <v>0</v>
      </c>
      <c r="E684" s="563">
        <f t="shared" si="3"/>
        <v>0</v>
      </c>
      <c r="F684" s="994">
        <v>0</v>
      </c>
    </row>
    <row r="685" spans="1:6" x14ac:dyDescent="0.2">
      <c r="A685" s="278" t="s">
        <v>246</v>
      </c>
      <c r="B685" s="285" t="s">
        <v>444</v>
      </c>
      <c r="C685" s="563">
        <f t="shared" si="3"/>
        <v>0</v>
      </c>
      <c r="D685" s="563">
        <f t="shared" si="3"/>
        <v>0</v>
      </c>
      <c r="E685" s="563">
        <f t="shared" si="3"/>
        <v>0</v>
      </c>
      <c r="F685" s="994" t="e">
        <f t="shared" si="4"/>
        <v>#DIV/0!</v>
      </c>
    </row>
    <row r="686" spans="1:6" x14ac:dyDescent="0.2">
      <c r="A686" s="278" t="s">
        <v>247</v>
      </c>
      <c r="B686" s="573" t="s">
        <v>445</v>
      </c>
      <c r="C686" s="563">
        <f t="shared" si="3"/>
        <v>0</v>
      </c>
      <c r="D686" s="563">
        <f t="shared" si="3"/>
        <v>0</v>
      </c>
      <c r="E686" s="563">
        <f t="shared" si="3"/>
        <v>0</v>
      </c>
      <c r="F686" s="994" t="e">
        <f t="shared" si="4"/>
        <v>#DIV/0!</v>
      </c>
    </row>
    <row r="687" spans="1:6" x14ac:dyDescent="0.2">
      <c r="A687" s="278" t="s">
        <v>248</v>
      </c>
      <c r="B687" s="245" t="s">
        <v>446</v>
      </c>
      <c r="C687" s="563">
        <f t="shared" si="3"/>
        <v>0</v>
      </c>
      <c r="D687" s="563">
        <f t="shared" si="3"/>
        <v>0</v>
      </c>
      <c r="E687" s="563">
        <f t="shared" si="3"/>
        <v>0</v>
      </c>
      <c r="F687" s="994" t="e">
        <f t="shared" si="4"/>
        <v>#DIV/0!</v>
      </c>
    </row>
    <row r="688" spans="1:6" x14ac:dyDescent="0.2">
      <c r="A688" s="278" t="s">
        <v>249</v>
      </c>
      <c r="B688" s="726" t="s">
        <v>447</v>
      </c>
      <c r="C688" s="563">
        <f t="shared" si="3"/>
        <v>0</v>
      </c>
      <c r="D688" s="563">
        <f t="shared" si="3"/>
        <v>0</v>
      </c>
      <c r="E688" s="256">
        <f>'33_sz_ melléklet'!E1642</f>
        <v>0</v>
      </c>
      <c r="F688" s="994">
        <v>0</v>
      </c>
    </row>
    <row r="689" spans="1:6" x14ac:dyDescent="0.2">
      <c r="A689" s="278" t="s">
        <v>250</v>
      </c>
      <c r="B689" s="178"/>
      <c r="C689" s="256"/>
      <c r="D689" s="125"/>
      <c r="E689" s="256"/>
      <c r="F689" s="994"/>
    </row>
    <row r="690" spans="1:6" ht="13.5" thickBot="1" x14ac:dyDescent="0.25">
      <c r="A690" s="278" t="s">
        <v>251</v>
      </c>
      <c r="B690" s="180"/>
      <c r="C690" s="259"/>
      <c r="D690" s="259"/>
      <c r="E690" s="259"/>
      <c r="F690" s="1164"/>
    </row>
    <row r="691" spans="1:6" ht="13.5" thickBot="1" x14ac:dyDescent="0.25">
      <c r="A691" s="447" t="s">
        <v>652</v>
      </c>
      <c r="B691" s="448" t="s">
        <v>6</v>
      </c>
      <c r="C691" s="599">
        <f>C679+C680+C681+C689+C690</f>
        <v>49597</v>
      </c>
      <c r="D691" s="599">
        <f>D679+D680+D681+D689+D690</f>
        <v>70725</v>
      </c>
      <c r="E691" s="913">
        <f>E679+E680+E681+E689+E690</f>
        <v>21061</v>
      </c>
      <c r="F691" s="1359">
        <f t="shared" si="4"/>
        <v>0.29778720395899611</v>
      </c>
    </row>
    <row r="692" spans="1:6" ht="27" thickTop="1" thickBot="1" x14ac:dyDescent="0.25">
      <c r="A692" s="447" t="s">
        <v>253</v>
      </c>
      <c r="B692" s="452" t="s">
        <v>338</v>
      </c>
      <c r="C692" s="598">
        <f>C676+C691</f>
        <v>147482</v>
      </c>
      <c r="D692" s="598">
        <f>D676+D691</f>
        <v>175716</v>
      </c>
      <c r="E692" s="914">
        <f>E676+E691</f>
        <v>83408</v>
      </c>
      <c r="F692" s="1367">
        <f t="shared" si="4"/>
        <v>0.47467504382071068</v>
      </c>
    </row>
    <row r="693" spans="1:6" ht="13.5" thickTop="1" x14ac:dyDescent="0.2">
      <c r="A693" s="438"/>
      <c r="B693" s="585"/>
      <c r="C693" s="133"/>
      <c r="D693" s="30"/>
      <c r="E693" s="210"/>
      <c r="F693" s="1133"/>
    </row>
    <row r="694" spans="1:6" x14ac:dyDescent="0.2">
      <c r="A694" s="279" t="s">
        <v>254</v>
      </c>
      <c r="B694" s="352" t="s">
        <v>339</v>
      </c>
      <c r="C694" s="128"/>
      <c r="D694" s="134"/>
      <c r="E694" s="258"/>
      <c r="F694" s="993"/>
    </row>
    <row r="695" spans="1:6" x14ac:dyDescent="0.2">
      <c r="A695" s="278" t="s">
        <v>255</v>
      </c>
      <c r="B695" s="179" t="s">
        <v>453</v>
      </c>
      <c r="C695" s="563">
        <f>C635+C576+C517+C459+C400+C341+C281+C223+C164+C104+C43</f>
        <v>0</v>
      </c>
      <c r="D695" s="563">
        <f>D635+D576+D517+D459+D400+D341+D281+D223+D164+D104+D43</f>
        <v>0</v>
      </c>
      <c r="E695" s="563">
        <f>E635+E576+E517+E459+E400+E341+E281+E223+E164+E104+E43</f>
        <v>0</v>
      </c>
      <c r="F695" s="994">
        <v>0</v>
      </c>
    </row>
    <row r="696" spans="1:6" x14ac:dyDescent="0.2">
      <c r="A696" s="278" t="s">
        <v>256</v>
      </c>
      <c r="B696" s="504" t="s">
        <v>451</v>
      </c>
      <c r="C696" s="563">
        <f t="shared" ref="C696:E702" si="5">C636+C577+C518+C460+C401+C342+C282+C224+C165+C105+C44</f>
        <v>0</v>
      </c>
      <c r="D696" s="563">
        <f t="shared" si="5"/>
        <v>0</v>
      </c>
      <c r="E696" s="563">
        <f t="shared" si="5"/>
        <v>0</v>
      </c>
      <c r="F696" s="994">
        <v>0</v>
      </c>
    </row>
    <row r="697" spans="1:6" x14ac:dyDescent="0.2">
      <c r="A697" s="278" t="s">
        <v>257</v>
      </c>
      <c r="B697" s="504" t="s">
        <v>450</v>
      </c>
      <c r="C697" s="563">
        <f t="shared" si="5"/>
        <v>27936</v>
      </c>
      <c r="D697" s="563">
        <f t="shared" si="5"/>
        <v>27226</v>
      </c>
      <c r="E697" s="563">
        <f t="shared" si="5"/>
        <v>12622</v>
      </c>
      <c r="F697" s="994">
        <f t="shared" ref="F697:F703" si="6">E697/D697</f>
        <v>0.46360096966135311</v>
      </c>
    </row>
    <row r="698" spans="1:6" x14ac:dyDescent="0.2">
      <c r="A698" s="278" t="s">
        <v>258</v>
      </c>
      <c r="B698" s="504" t="s">
        <v>452</v>
      </c>
      <c r="C698" s="563">
        <f t="shared" si="5"/>
        <v>0</v>
      </c>
      <c r="D698" s="563">
        <f t="shared" si="5"/>
        <v>0</v>
      </c>
      <c r="E698" s="563">
        <f t="shared" si="5"/>
        <v>0</v>
      </c>
      <c r="F698" s="994">
        <v>0</v>
      </c>
    </row>
    <row r="699" spans="1:6" x14ac:dyDescent="0.2">
      <c r="A699" s="278" t="s">
        <v>259</v>
      </c>
      <c r="B699" s="575" t="s">
        <v>454</v>
      </c>
      <c r="C699" s="563">
        <f t="shared" si="5"/>
        <v>0</v>
      </c>
      <c r="D699" s="563">
        <v>710</v>
      </c>
      <c r="E699" s="563">
        <f t="shared" si="5"/>
        <v>710</v>
      </c>
      <c r="F699" s="994">
        <f>E699/D699</f>
        <v>1</v>
      </c>
    </row>
    <row r="700" spans="1:6" x14ac:dyDescent="0.2">
      <c r="A700" s="278" t="s">
        <v>260</v>
      </c>
      <c r="B700" s="576" t="s">
        <v>457</v>
      </c>
      <c r="C700" s="563">
        <f t="shared" si="5"/>
        <v>0</v>
      </c>
      <c r="D700" s="563">
        <f t="shared" si="5"/>
        <v>0</v>
      </c>
      <c r="E700" s="563">
        <f t="shared" si="5"/>
        <v>0</v>
      </c>
      <c r="F700" s="994">
        <v>0</v>
      </c>
    </row>
    <row r="701" spans="1:6" x14ac:dyDescent="0.2">
      <c r="A701" s="278" t="s">
        <v>261</v>
      </c>
      <c r="B701" s="577" t="s">
        <v>456</v>
      </c>
      <c r="C701" s="563">
        <f t="shared" si="5"/>
        <v>0</v>
      </c>
      <c r="D701" s="563">
        <f t="shared" si="5"/>
        <v>0</v>
      </c>
      <c r="E701" s="563">
        <f t="shared" si="5"/>
        <v>0</v>
      </c>
      <c r="F701" s="994" t="e">
        <f t="shared" si="6"/>
        <v>#DIV/0!</v>
      </c>
    </row>
    <row r="702" spans="1:6" ht="13.5" thickBot="1" x14ac:dyDescent="0.25">
      <c r="A702" s="278" t="s">
        <v>262</v>
      </c>
      <c r="B702" s="287" t="s">
        <v>455</v>
      </c>
      <c r="C702" s="563">
        <f t="shared" si="5"/>
        <v>0</v>
      </c>
      <c r="D702" s="563">
        <v>1540</v>
      </c>
      <c r="E702" s="563">
        <f t="shared" si="5"/>
        <v>1540</v>
      </c>
      <c r="F702" s="1164">
        <f t="shared" si="6"/>
        <v>1</v>
      </c>
    </row>
    <row r="703" spans="1:6" ht="13.5" thickBot="1" x14ac:dyDescent="0.25">
      <c r="A703" s="295" t="s">
        <v>263</v>
      </c>
      <c r="B703" s="248" t="s">
        <v>458</v>
      </c>
      <c r="C703" s="132">
        <f>C695+C696+C697+C698+C699+C700+C701+C702</f>
        <v>27936</v>
      </c>
      <c r="D703" s="132">
        <f>D695+D696+D697+D698+D699+D700+D701+D702</f>
        <v>29476</v>
      </c>
      <c r="E703" s="214">
        <f>E695+E696+E697+E698+E699+E700+E701+E702</f>
        <v>14872</v>
      </c>
      <c r="F703" s="1031">
        <f t="shared" si="6"/>
        <v>0.50454607138010588</v>
      </c>
    </row>
    <row r="704" spans="1:6" x14ac:dyDescent="0.2">
      <c r="A704" s="438"/>
      <c r="B704" s="43"/>
      <c r="C704" s="133"/>
      <c r="D704" s="30"/>
      <c r="E704" s="210"/>
      <c r="F704" s="1167"/>
    </row>
    <row r="705" spans="1:6" ht="13.5" thickBot="1" x14ac:dyDescent="0.25">
      <c r="A705" s="338" t="s">
        <v>264</v>
      </c>
      <c r="B705" s="878" t="s">
        <v>341</v>
      </c>
      <c r="C705" s="263">
        <f>C692+C703</f>
        <v>175418</v>
      </c>
      <c r="D705" s="263">
        <f>D692+D703</f>
        <v>205192</v>
      </c>
      <c r="E705" s="867">
        <f>E692+E703</f>
        <v>98280</v>
      </c>
      <c r="F705" s="1169">
        <f>E705/D705</f>
        <v>0.47896604156107453</v>
      </c>
    </row>
    <row r="709" spans="1:6" x14ac:dyDescent="0.2">
      <c r="A709" s="294"/>
      <c r="B709" s="530"/>
      <c r="C709" s="30"/>
      <c r="D709" s="30"/>
      <c r="E709" s="30"/>
    </row>
    <row r="710" spans="1:6" x14ac:dyDescent="0.2">
      <c r="A710" s="1645">
        <v>13</v>
      </c>
      <c r="B710" s="1637"/>
      <c r="C710" s="1637"/>
      <c r="D710" s="1637"/>
      <c r="E710" s="1637"/>
    </row>
    <row r="711" spans="1:6" x14ac:dyDescent="0.2">
      <c r="A711" s="572"/>
      <c r="B711" s="13"/>
      <c r="C711" s="13"/>
      <c r="D711" s="13"/>
      <c r="E711" s="13"/>
    </row>
    <row r="712" spans="1:6" ht="15" x14ac:dyDescent="0.25">
      <c r="A712" s="1618" t="s">
        <v>869</v>
      </c>
      <c r="B712" s="1618"/>
      <c r="C712" s="1618"/>
      <c r="D712" s="1618"/>
      <c r="E712" s="1618"/>
      <c r="F712" s="19"/>
    </row>
    <row r="713" spans="1:6" ht="15" x14ac:dyDescent="0.25">
      <c r="A713" s="289"/>
      <c r="B713" s="289"/>
      <c r="C713" s="289"/>
      <c r="D713" s="289"/>
      <c r="E713" s="289"/>
      <c r="F713" s="19"/>
    </row>
    <row r="714" spans="1:6" ht="15.75" x14ac:dyDescent="0.25">
      <c r="A714" s="1635" t="s">
        <v>705</v>
      </c>
      <c r="B714" s="1636"/>
      <c r="C714" s="1636"/>
      <c r="D714" s="1636"/>
      <c r="E714" s="1636"/>
      <c r="F714" s="1636"/>
    </row>
    <row r="715" spans="1:6" ht="15.75" x14ac:dyDescent="0.25">
      <c r="B715" s="21"/>
      <c r="C715" s="21"/>
      <c r="D715" s="21"/>
      <c r="E715" s="21"/>
      <c r="F715" s="37"/>
    </row>
    <row r="716" spans="1:6" ht="13.5" customHeight="1" thickBot="1" x14ac:dyDescent="0.25">
      <c r="B716" s="1"/>
      <c r="C716" s="1"/>
      <c r="D716" s="1"/>
      <c r="E716" s="22" t="s">
        <v>7</v>
      </c>
    </row>
    <row r="717" spans="1:6" ht="13.5" thickBot="1" x14ac:dyDescent="0.25">
      <c r="A717" s="1640" t="s">
        <v>217</v>
      </c>
      <c r="B717" s="1638" t="s">
        <v>8</v>
      </c>
      <c r="C717" s="1642" t="s">
        <v>657</v>
      </c>
      <c r="D717" s="1643"/>
      <c r="E717" s="1643"/>
      <c r="F717" s="1644"/>
    </row>
    <row r="718" spans="1:6" ht="26.25" thickBot="1" x14ac:dyDescent="0.25">
      <c r="A718" s="1641"/>
      <c r="B718" s="1639"/>
      <c r="C718" s="910" t="s">
        <v>173</v>
      </c>
      <c r="D718" s="911" t="s">
        <v>174</v>
      </c>
      <c r="E718" s="910" t="s">
        <v>656</v>
      </c>
      <c r="F718" s="906" t="s">
        <v>176</v>
      </c>
    </row>
    <row r="719" spans="1:6" ht="13.5" thickBot="1" x14ac:dyDescent="0.25">
      <c r="A719" s="916" t="s">
        <v>218</v>
      </c>
      <c r="B719" s="917" t="s">
        <v>219</v>
      </c>
      <c r="C719" s="918" t="s">
        <v>220</v>
      </c>
      <c r="D719" s="919" t="s">
        <v>221</v>
      </c>
      <c r="E719" s="918" t="s">
        <v>241</v>
      </c>
      <c r="F719" s="920" t="s">
        <v>266</v>
      </c>
    </row>
    <row r="720" spans="1:6" x14ac:dyDescent="0.2">
      <c r="A720" s="279" t="s">
        <v>222</v>
      </c>
      <c r="B720" s="284" t="s">
        <v>177</v>
      </c>
      <c r="C720" s="258"/>
      <c r="D720" s="128"/>
      <c r="E720" s="258"/>
      <c r="F720" s="993"/>
    </row>
    <row r="721" spans="1:6" x14ac:dyDescent="0.2">
      <c r="A721" s="278" t="s">
        <v>223</v>
      </c>
      <c r="B721" s="158" t="s">
        <v>424</v>
      </c>
      <c r="C721" s="563"/>
      <c r="D721" s="125"/>
      <c r="E721" s="256"/>
      <c r="F721" s="994">
        <v>0</v>
      </c>
    </row>
    <row r="722" spans="1:6" x14ac:dyDescent="0.2">
      <c r="A722" s="278" t="s">
        <v>224</v>
      </c>
      <c r="B722" s="178" t="s">
        <v>426</v>
      </c>
      <c r="C722" s="563"/>
      <c r="D722" s="125"/>
      <c r="E722" s="256"/>
      <c r="F722" s="994">
        <v>0</v>
      </c>
    </row>
    <row r="723" spans="1:6" x14ac:dyDescent="0.2">
      <c r="A723" s="278" t="s">
        <v>225</v>
      </c>
      <c r="B723" s="178" t="s">
        <v>425</v>
      </c>
      <c r="C723" s="256"/>
      <c r="D723" s="125"/>
      <c r="E723" s="256"/>
      <c r="F723" s="994">
        <v>0</v>
      </c>
    </row>
    <row r="724" spans="1:6" x14ac:dyDescent="0.2">
      <c r="A724" s="278" t="s">
        <v>226</v>
      </c>
      <c r="B724" s="178" t="s">
        <v>427</v>
      </c>
      <c r="C724" s="256"/>
      <c r="D724" s="125"/>
      <c r="E724" s="256"/>
      <c r="F724" s="994">
        <v>0</v>
      </c>
    </row>
    <row r="725" spans="1:6" x14ac:dyDescent="0.2">
      <c r="A725" s="278" t="s">
        <v>227</v>
      </c>
      <c r="B725" s="178" t="s">
        <v>428</v>
      </c>
      <c r="C725" s="256"/>
      <c r="D725" s="125"/>
      <c r="E725" s="256"/>
      <c r="F725" s="994">
        <v>0</v>
      </c>
    </row>
    <row r="726" spans="1:6" x14ac:dyDescent="0.2">
      <c r="A726" s="278" t="s">
        <v>228</v>
      </c>
      <c r="B726" s="178" t="s">
        <v>429</v>
      </c>
      <c r="C726" s="256">
        <f>C727+C728+C729+C730+C731+C732+C733</f>
        <v>2500</v>
      </c>
      <c r="D726" s="256">
        <f>D727+D728+D729+D730+D731+D732+D733</f>
        <v>2500</v>
      </c>
      <c r="E726" s="256">
        <f>E727+E728+E729+E730+E731+E732+E733</f>
        <v>0</v>
      </c>
      <c r="F726" s="994">
        <f>E726/D726</f>
        <v>0</v>
      </c>
    </row>
    <row r="727" spans="1:6" x14ac:dyDescent="0.2">
      <c r="A727" s="278" t="s">
        <v>229</v>
      </c>
      <c r="B727" s="178" t="s">
        <v>433</v>
      </c>
      <c r="C727" s="256"/>
      <c r="D727" s="125"/>
      <c r="E727" s="256"/>
      <c r="F727" s="994">
        <v>0</v>
      </c>
    </row>
    <row r="728" spans="1:6" x14ac:dyDescent="0.2">
      <c r="A728" s="278" t="s">
        <v>230</v>
      </c>
      <c r="B728" s="178" t="s">
        <v>434</v>
      </c>
      <c r="C728" s="256"/>
      <c r="D728" s="125"/>
      <c r="E728" s="563"/>
      <c r="F728" s="994">
        <v>0</v>
      </c>
    </row>
    <row r="729" spans="1:6" x14ac:dyDescent="0.2">
      <c r="A729" s="278" t="s">
        <v>231</v>
      </c>
      <c r="B729" s="178" t="s">
        <v>435</v>
      </c>
      <c r="C729" s="256"/>
      <c r="D729" s="125"/>
      <c r="E729" s="256"/>
      <c r="F729" s="994">
        <v>0</v>
      </c>
    </row>
    <row r="730" spans="1:6" x14ac:dyDescent="0.2">
      <c r="A730" s="278" t="s">
        <v>232</v>
      </c>
      <c r="B730" s="285" t="s">
        <v>431</v>
      </c>
      <c r="C730" s="211"/>
      <c r="D730" s="129"/>
      <c r="E730" s="256"/>
      <c r="F730" s="994">
        <v>0</v>
      </c>
    </row>
    <row r="731" spans="1:6" x14ac:dyDescent="0.2">
      <c r="A731" s="278" t="s">
        <v>233</v>
      </c>
      <c r="B731" s="573" t="s">
        <v>432</v>
      </c>
      <c r="C731" s="259"/>
      <c r="D731" s="126"/>
      <c r="E731" s="256"/>
      <c r="F731" s="994">
        <v>0</v>
      </c>
    </row>
    <row r="732" spans="1:6" x14ac:dyDescent="0.2">
      <c r="A732" s="278" t="s">
        <v>234</v>
      </c>
      <c r="B732" s="574" t="s">
        <v>430</v>
      </c>
      <c r="C732" s="257">
        <v>2500</v>
      </c>
      <c r="D732" s="257">
        <v>2500</v>
      </c>
      <c r="E732" s="257">
        <f>'34 sz melléklet'!E34</f>
        <v>0</v>
      </c>
      <c r="F732" s="994">
        <f>E732/D732</f>
        <v>0</v>
      </c>
    </row>
    <row r="733" spans="1:6" x14ac:dyDescent="0.2">
      <c r="A733" s="278" t="s">
        <v>235</v>
      </c>
      <c r="B733" s="112" t="s">
        <v>651</v>
      </c>
      <c r="C733" s="259"/>
      <c r="D733" s="126"/>
      <c r="E733" s="256"/>
      <c r="F733" s="994">
        <v>0</v>
      </c>
    </row>
    <row r="734" spans="1:6" ht="13.5" thickBot="1" x14ac:dyDescent="0.25">
      <c r="A734" s="278" t="s">
        <v>236</v>
      </c>
      <c r="B734" s="180" t="s">
        <v>437</v>
      </c>
      <c r="C734" s="257"/>
      <c r="D734" s="130"/>
      <c r="E734" s="256"/>
      <c r="F734" s="994">
        <v>0</v>
      </c>
    </row>
    <row r="735" spans="1:6" ht="13.5" thickBot="1" x14ac:dyDescent="0.25">
      <c r="A735" s="447" t="s">
        <v>237</v>
      </c>
      <c r="B735" s="448" t="s">
        <v>5</v>
      </c>
      <c r="C735" s="456">
        <f>C721+C722+C723+C724+C726+C734</f>
        <v>2500</v>
      </c>
      <c r="D735" s="456">
        <f>D721+D722+D723+D724+D726+D734</f>
        <v>2500</v>
      </c>
      <c r="E735" s="456">
        <f>E721+E722+E723+E724+E726+E734</f>
        <v>0</v>
      </c>
      <c r="F735" s="1359">
        <f>E735/D735</f>
        <v>0</v>
      </c>
    </row>
    <row r="736" spans="1:6" ht="13.5" thickTop="1" x14ac:dyDescent="0.2">
      <c r="A736" s="438"/>
      <c r="B736" s="284"/>
      <c r="C736" s="210"/>
      <c r="D736" s="210"/>
      <c r="E736" s="912"/>
      <c r="F736" s="1133"/>
    </row>
    <row r="737" spans="1:6" x14ac:dyDescent="0.2">
      <c r="A737" s="279" t="s">
        <v>238</v>
      </c>
      <c r="B737" s="286" t="s">
        <v>178</v>
      </c>
      <c r="C737" s="258"/>
      <c r="D737" s="258"/>
      <c r="E737" s="258"/>
      <c r="F737" s="993"/>
    </row>
    <row r="738" spans="1:6" x14ac:dyDescent="0.2">
      <c r="A738" s="278" t="s">
        <v>239</v>
      </c>
      <c r="B738" s="178" t="s">
        <v>438</v>
      </c>
      <c r="C738" s="256"/>
      <c r="D738" s="256"/>
      <c r="E738" s="256"/>
      <c r="F738" s="994">
        <v>0</v>
      </c>
    </row>
    <row r="739" spans="1:6" x14ac:dyDescent="0.2">
      <c r="A739" s="278" t="s">
        <v>240</v>
      </c>
      <c r="B739" s="178" t="s">
        <v>439</v>
      </c>
      <c r="C739" s="256"/>
      <c r="D739" s="125"/>
      <c r="E739" s="256"/>
      <c r="F739" s="994">
        <v>0</v>
      </c>
    </row>
    <row r="740" spans="1:6" x14ac:dyDescent="0.2">
      <c r="A740" s="278" t="s">
        <v>242</v>
      </c>
      <c r="B740" s="178" t="s">
        <v>440</v>
      </c>
      <c r="C740" s="211">
        <f>C741+C742+C743+C744+C745+C746+C747</f>
        <v>0</v>
      </c>
      <c r="D740" s="211">
        <f>D741+D742+D743+D744+D745+D746+D747</f>
        <v>0</v>
      </c>
      <c r="E740" s="211">
        <f>E741+E742+E743+E744+E745+E746+E747</f>
        <v>0</v>
      </c>
      <c r="F740" s="994">
        <v>0</v>
      </c>
    </row>
    <row r="741" spans="1:6" x14ac:dyDescent="0.2">
      <c r="A741" s="278" t="s">
        <v>243</v>
      </c>
      <c r="B741" s="285" t="s">
        <v>441</v>
      </c>
      <c r="C741" s="256"/>
      <c r="D741" s="125"/>
      <c r="E741" s="256"/>
      <c r="F741" s="994">
        <v>0</v>
      </c>
    </row>
    <row r="742" spans="1:6" x14ac:dyDescent="0.2">
      <c r="A742" s="278" t="s">
        <v>244</v>
      </c>
      <c r="B742" s="285" t="s">
        <v>442</v>
      </c>
      <c r="C742" s="256"/>
      <c r="D742" s="125"/>
      <c r="E742" s="256"/>
      <c r="F742" s="994">
        <v>0</v>
      </c>
    </row>
    <row r="743" spans="1:6" x14ac:dyDescent="0.2">
      <c r="A743" s="278" t="s">
        <v>245</v>
      </c>
      <c r="B743" s="285" t="s">
        <v>443</v>
      </c>
      <c r="C743" s="256"/>
      <c r="D743" s="125"/>
      <c r="E743" s="256"/>
      <c r="F743" s="994">
        <v>0</v>
      </c>
    </row>
    <row r="744" spans="1:6" x14ac:dyDescent="0.2">
      <c r="A744" s="278" t="s">
        <v>246</v>
      </c>
      <c r="B744" s="285" t="s">
        <v>444</v>
      </c>
      <c r="C744" s="256"/>
      <c r="D744" s="125"/>
      <c r="E744" s="256"/>
      <c r="F744" s="994">
        <v>0</v>
      </c>
    </row>
    <row r="745" spans="1:6" x14ac:dyDescent="0.2">
      <c r="A745" s="278" t="s">
        <v>247</v>
      </c>
      <c r="B745" s="573" t="s">
        <v>445</v>
      </c>
      <c r="C745" s="256"/>
      <c r="D745" s="125"/>
      <c r="E745" s="256"/>
      <c r="F745" s="994">
        <v>0</v>
      </c>
    </row>
    <row r="746" spans="1:6" x14ac:dyDescent="0.2">
      <c r="A746" s="278" t="s">
        <v>248</v>
      </c>
      <c r="B746" s="245" t="s">
        <v>446</v>
      </c>
      <c r="C746" s="256"/>
      <c r="D746" s="125"/>
      <c r="E746" s="256"/>
      <c r="F746" s="994">
        <v>0</v>
      </c>
    </row>
    <row r="747" spans="1:6" x14ac:dyDescent="0.2">
      <c r="A747" s="278" t="s">
        <v>249</v>
      </c>
      <c r="B747" s="726" t="s">
        <v>447</v>
      </c>
      <c r="C747" s="256">
        <f>-C724</f>
        <v>0</v>
      </c>
      <c r="D747" s="256">
        <f>-D724</f>
        <v>0</v>
      </c>
      <c r="E747" s="256">
        <f>-E724</f>
        <v>0</v>
      </c>
      <c r="F747" s="994">
        <v>0</v>
      </c>
    </row>
    <row r="748" spans="1:6" x14ac:dyDescent="0.2">
      <c r="A748" s="278" t="s">
        <v>250</v>
      </c>
      <c r="B748" s="178"/>
      <c r="C748" s="256"/>
      <c r="D748" s="125"/>
      <c r="E748" s="256"/>
      <c r="F748" s="994"/>
    </row>
    <row r="749" spans="1:6" ht="13.5" thickBot="1" x14ac:dyDescent="0.25">
      <c r="A749" s="278" t="s">
        <v>251</v>
      </c>
      <c r="B749" s="180"/>
      <c r="C749" s="259"/>
      <c r="D749" s="259"/>
      <c r="E749" s="259"/>
      <c r="F749" s="1164"/>
    </row>
    <row r="750" spans="1:6" ht="13.5" thickBot="1" x14ac:dyDescent="0.25">
      <c r="A750" s="447" t="s">
        <v>652</v>
      </c>
      <c r="B750" s="448" t="s">
        <v>6</v>
      </c>
      <c r="C750" s="599">
        <f>C738+C739+C740+C748+C749</f>
        <v>0</v>
      </c>
      <c r="D750" s="599">
        <f>D738+D739+D740+D748+D749</f>
        <v>0</v>
      </c>
      <c r="E750" s="913">
        <f>E738+E739+E740+E748+E749</f>
        <v>0</v>
      </c>
      <c r="F750" s="1359">
        <v>0</v>
      </c>
    </row>
    <row r="751" spans="1:6" ht="27" thickTop="1" thickBot="1" x14ac:dyDescent="0.25">
      <c r="A751" s="447" t="s">
        <v>253</v>
      </c>
      <c r="B751" s="452" t="s">
        <v>338</v>
      </c>
      <c r="C751" s="598">
        <f>C735+C750</f>
        <v>2500</v>
      </c>
      <c r="D751" s="598">
        <f>D735+D750</f>
        <v>2500</v>
      </c>
      <c r="E751" s="914">
        <f>E735+E750</f>
        <v>0</v>
      </c>
      <c r="F751" s="1367">
        <f>E751/D751</f>
        <v>0</v>
      </c>
    </row>
    <row r="752" spans="1:6" ht="13.5" thickTop="1" x14ac:dyDescent="0.2">
      <c r="A752" s="438"/>
      <c r="B752" s="585"/>
      <c r="C752" s="133"/>
      <c r="D752" s="30"/>
      <c r="E752" s="210"/>
      <c r="F752" s="1133"/>
    </row>
    <row r="753" spans="1:6" x14ac:dyDescent="0.2">
      <c r="A753" s="279" t="s">
        <v>254</v>
      </c>
      <c r="B753" s="352" t="s">
        <v>339</v>
      </c>
      <c r="C753" s="128"/>
      <c r="D753" s="134"/>
      <c r="E753" s="258"/>
      <c r="F753" s="993"/>
    </row>
    <row r="754" spans="1:6" x14ac:dyDescent="0.2">
      <c r="A754" s="278" t="s">
        <v>255</v>
      </c>
      <c r="B754" s="179" t="s">
        <v>453</v>
      </c>
      <c r="C754" s="125"/>
      <c r="D754" s="102"/>
      <c r="E754" s="256"/>
      <c r="F754" s="994">
        <v>0</v>
      </c>
    </row>
    <row r="755" spans="1:6" x14ac:dyDescent="0.2">
      <c r="A755" s="278" t="s">
        <v>256</v>
      </c>
      <c r="B755" s="504" t="s">
        <v>451</v>
      </c>
      <c r="C755" s="125"/>
      <c r="D755" s="102"/>
      <c r="E755" s="256"/>
      <c r="F755" s="994">
        <v>0</v>
      </c>
    </row>
    <row r="756" spans="1:6" x14ac:dyDescent="0.2">
      <c r="A756" s="278" t="s">
        <v>257</v>
      </c>
      <c r="B756" s="504" t="s">
        <v>450</v>
      </c>
      <c r="C756" s="125"/>
      <c r="D756" s="102"/>
      <c r="E756" s="256"/>
      <c r="F756" s="994">
        <v>0</v>
      </c>
    </row>
    <row r="757" spans="1:6" x14ac:dyDescent="0.2">
      <c r="A757" s="278" t="s">
        <v>258</v>
      </c>
      <c r="B757" s="504" t="s">
        <v>452</v>
      </c>
      <c r="C757" s="125"/>
      <c r="D757" s="102"/>
      <c r="E757" s="256"/>
      <c r="F757" s="994">
        <v>0</v>
      </c>
    </row>
    <row r="758" spans="1:6" x14ac:dyDescent="0.2">
      <c r="A758" s="278" t="s">
        <v>259</v>
      </c>
      <c r="B758" s="575" t="s">
        <v>454</v>
      </c>
      <c r="C758" s="125"/>
      <c r="D758" s="102"/>
      <c r="E758" s="256"/>
      <c r="F758" s="994">
        <v>0</v>
      </c>
    </row>
    <row r="759" spans="1:6" x14ac:dyDescent="0.2">
      <c r="A759" s="278" t="s">
        <v>260</v>
      </c>
      <c r="B759" s="576" t="s">
        <v>457</v>
      </c>
      <c r="C759" s="125"/>
      <c r="D759" s="102"/>
      <c r="E759" s="256"/>
      <c r="F759" s="994">
        <v>0</v>
      </c>
    </row>
    <row r="760" spans="1:6" x14ac:dyDescent="0.2">
      <c r="A760" s="278" t="s">
        <v>261</v>
      </c>
      <c r="B760" s="577" t="s">
        <v>456</v>
      </c>
      <c r="C760" s="125"/>
      <c r="D760" s="102"/>
      <c r="E760" s="256"/>
      <c r="F760" s="994">
        <v>0</v>
      </c>
    </row>
    <row r="761" spans="1:6" ht="13.5" thickBot="1" x14ac:dyDescent="0.25">
      <c r="A761" s="278" t="s">
        <v>262</v>
      </c>
      <c r="B761" s="287" t="s">
        <v>455</v>
      </c>
      <c r="C761" s="130"/>
      <c r="D761" s="103"/>
      <c r="E761" s="257"/>
      <c r="F761" s="994">
        <v>0</v>
      </c>
    </row>
    <row r="762" spans="1:6" ht="13.5" thickBot="1" x14ac:dyDescent="0.25">
      <c r="A762" s="295" t="s">
        <v>263</v>
      </c>
      <c r="B762" s="248" t="s">
        <v>458</v>
      </c>
      <c r="C762" s="132">
        <f>C754+C755+C756+C757+C758+C759+C760+C761</f>
        <v>0</v>
      </c>
      <c r="D762" s="132">
        <f>D754+D755+D756+D757+D758+D759+D760+D761</f>
        <v>0</v>
      </c>
      <c r="E762" s="214">
        <f>E754+E755+E756+E757+E758+E759+E760+E761</f>
        <v>0</v>
      </c>
      <c r="F762" s="1031">
        <v>0</v>
      </c>
    </row>
    <row r="763" spans="1:6" x14ac:dyDescent="0.2">
      <c r="A763" s="438"/>
      <c r="B763" s="43"/>
      <c r="C763" s="133"/>
      <c r="D763" s="30"/>
      <c r="E763" s="210"/>
      <c r="F763" s="1133"/>
    </row>
    <row r="764" spans="1:6" ht="13.5" thickBot="1" x14ac:dyDescent="0.25">
      <c r="A764" s="338" t="s">
        <v>264</v>
      </c>
      <c r="B764" s="878" t="s">
        <v>341</v>
      </c>
      <c r="C764" s="263">
        <f>C751+C762</f>
        <v>2500</v>
      </c>
      <c r="D764" s="263">
        <f>D751+D762</f>
        <v>2500</v>
      </c>
      <c r="E764" s="867">
        <f>E751+E762</f>
        <v>0</v>
      </c>
      <c r="F764" s="1169">
        <f>E764/D764</f>
        <v>0</v>
      </c>
    </row>
    <row r="768" spans="1:6" x14ac:dyDescent="0.2">
      <c r="A768" s="294"/>
      <c r="B768" s="530"/>
      <c r="C768" s="30"/>
      <c r="D768" s="30"/>
      <c r="E768" s="30"/>
    </row>
    <row r="769" spans="1:6" x14ac:dyDescent="0.2">
      <c r="A769" s="1645">
        <v>14</v>
      </c>
      <c r="B769" s="1637"/>
      <c r="C769" s="1637"/>
      <c r="D769" s="1637"/>
      <c r="E769" s="1637"/>
    </row>
    <row r="770" spans="1:6" x14ac:dyDescent="0.2">
      <c r="A770" s="572"/>
      <c r="B770" s="13"/>
      <c r="C770" s="13"/>
      <c r="D770" s="13"/>
      <c r="E770" s="13"/>
    </row>
    <row r="771" spans="1:6" ht="15" x14ac:dyDescent="0.25">
      <c r="A771" s="1618" t="s">
        <v>869</v>
      </c>
      <c r="B771" s="1618"/>
      <c r="C771" s="1618"/>
      <c r="D771" s="1618"/>
      <c r="E771" s="1618"/>
      <c r="F771" s="19"/>
    </row>
    <row r="772" spans="1:6" ht="15" x14ac:dyDescent="0.25">
      <c r="A772" s="289"/>
      <c r="B772" s="289"/>
      <c r="C772" s="289"/>
      <c r="D772" s="289"/>
      <c r="E772" s="289"/>
      <c r="F772" s="19"/>
    </row>
    <row r="773" spans="1:6" ht="15.75" x14ac:dyDescent="0.25">
      <c r="A773" s="1635" t="s">
        <v>705</v>
      </c>
      <c r="B773" s="1636"/>
      <c r="C773" s="1636"/>
      <c r="D773" s="1636"/>
      <c r="E773" s="1636"/>
      <c r="F773" s="1636"/>
    </row>
    <row r="774" spans="1:6" ht="15.75" x14ac:dyDescent="0.25">
      <c r="B774" s="21"/>
      <c r="C774" s="21"/>
      <c r="D774" s="21"/>
      <c r="E774" s="21"/>
      <c r="F774" s="37"/>
    </row>
    <row r="775" spans="1:6" ht="13.5" customHeight="1" thickBot="1" x14ac:dyDescent="0.25">
      <c r="B775" s="1"/>
      <c r="C775" s="1"/>
      <c r="D775" s="1"/>
      <c r="E775" s="22" t="s">
        <v>7</v>
      </c>
    </row>
    <row r="776" spans="1:6" ht="13.5" thickBot="1" x14ac:dyDescent="0.25">
      <c r="A776" s="1640" t="s">
        <v>217</v>
      </c>
      <c r="B776" s="1638" t="s">
        <v>8</v>
      </c>
      <c r="C776" s="1642" t="s">
        <v>12</v>
      </c>
      <c r="D776" s="1643"/>
      <c r="E776" s="1643"/>
      <c r="F776" s="1644"/>
    </row>
    <row r="777" spans="1:6" ht="26.25" thickBot="1" x14ac:dyDescent="0.25">
      <c r="A777" s="1641"/>
      <c r="B777" s="1639"/>
      <c r="C777" s="910" t="s">
        <v>173</v>
      </c>
      <c r="D777" s="911" t="s">
        <v>174</v>
      </c>
      <c r="E777" s="910" t="s">
        <v>656</v>
      </c>
      <c r="F777" s="906" t="s">
        <v>176</v>
      </c>
    </row>
    <row r="778" spans="1:6" ht="13.5" thickBot="1" x14ac:dyDescent="0.25">
      <c r="A778" s="916" t="s">
        <v>218</v>
      </c>
      <c r="B778" s="917" t="s">
        <v>219</v>
      </c>
      <c r="C778" s="918" t="s">
        <v>220</v>
      </c>
      <c r="D778" s="919" t="s">
        <v>221</v>
      </c>
      <c r="E778" s="918" t="s">
        <v>241</v>
      </c>
      <c r="F778" s="920" t="s">
        <v>266</v>
      </c>
    </row>
    <row r="779" spans="1:6" x14ac:dyDescent="0.2">
      <c r="A779" s="279" t="s">
        <v>222</v>
      </c>
      <c r="B779" s="284" t="s">
        <v>177</v>
      </c>
      <c r="C779" s="258"/>
      <c r="D779" s="128"/>
      <c r="E779" s="258"/>
      <c r="F779" s="993"/>
    </row>
    <row r="780" spans="1:6" x14ac:dyDescent="0.2">
      <c r="A780" s="278" t="s">
        <v>223</v>
      </c>
      <c r="B780" s="158" t="s">
        <v>424</v>
      </c>
      <c r="C780" s="563">
        <f>C721+C662</f>
        <v>28148</v>
      </c>
      <c r="D780" s="563">
        <f>D721+D662</f>
        <v>28466</v>
      </c>
      <c r="E780" s="563">
        <f>E721+E662</f>
        <v>16138</v>
      </c>
      <c r="F780" s="994">
        <f>E780/D780</f>
        <v>0.56692194196585399</v>
      </c>
    </row>
    <row r="781" spans="1:6" x14ac:dyDescent="0.2">
      <c r="A781" s="278" t="s">
        <v>224</v>
      </c>
      <c r="B781" s="178" t="s">
        <v>426</v>
      </c>
      <c r="C781" s="563">
        <f t="shared" ref="C781:E784" si="7">C722+C663</f>
        <v>6006</v>
      </c>
      <c r="D781" s="563">
        <f t="shared" si="7"/>
        <v>6029</v>
      </c>
      <c r="E781" s="563">
        <f t="shared" si="7"/>
        <v>3010</v>
      </c>
      <c r="F781" s="994">
        <f t="shared" ref="F781:F793" si="8">E781/D781</f>
        <v>0.49925360756344334</v>
      </c>
    </row>
    <row r="782" spans="1:6" x14ac:dyDescent="0.2">
      <c r="A782" s="278" t="s">
        <v>225</v>
      </c>
      <c r="B782" s="178" t="s">
        <v>425</v>
      </c>
      <c r="C782" s="563">
        <f t="shared" si="7"/>
        <v>49014</v>
      </c>
      <c r="D782" s="563">
        <f t="shared" si="7"/>
        <v>49509</v>
      </c>
      <c r="E782" s="563">
        <f t="shared" si="7"/>
        <v>28273</v>
      </c>
      <c r="F782" s="994">
        <f t="shared" si="8"/>
        <v>0.57106788664687225</v>
      </c>
    </row>
    <row r="783" spans="1:6" x14ac:dyDescent="0.2">
      <c r="A783" s="278" t="s">
        <v>226</v>
      </c>
      <c r="B783" s="178" t="s">
        <v>427</v>
      </c>
      <c r="C783" s="563">
        <f t="shared" si="7"/>
        <v>0</v>
      </c>
      <c r="D783" s="563">
        <f t="shared" si="7"/>
        <v>0</v>
      </c>
      <c r="E783" s="563">
        <f t="shared" si="7"/>
        <v>0</v>
      </c>
      <c r="F783" s="994">
        <v>0</v>
      </c>
    </row>
    <row r="784" spans="1:6" x14ac:dyDescent="0.2">
      <c r="A784" s="278" t="s">
        <v>227</v>
      </c>
      <c r="B784" s="178" t="s">
        <v>428</v>
      </c>
      <c r="C784" s="563">
        <f t="shared" si="7"/>
        <v>0</v>
      </c>
      <c r="D784" s="563">
        <f t="shared" si="7"/>
        <v>0</v>
      </c>
      <c r="E784" s="563">
        <f t="shared" si="7"/>
        <v>0</v>
      </c>
      <c r="F784" s="994">
        <v>0</v>
      </c>
    </row>
    <row r="785" spans="1:6" x14ac:dyDescent="0.2">
      <c r="A785" s="278" t="s">
        <v>228</v>
      </c>
      <c r="B785" s="178" t="s">
        <v>429</v>
      </c>
      <c r="C785" s="256">
        <f>C786+C787+C788+C789+C790+C791+C792</f>
        <v>13092</v>
      </c>
      <c r="D785" s="256">
        <f>D786+D787+D788+D789+D790+D791+D792</f>
        <v>16878</v>
      </c>
      <c r="E785" s="256">
        <f>E786+E787+E788+E789+E790+E791+E792</f>
        <v>9976</v>
      </c>
      <c r="F785" s="994">
        <f t="shared" si="8"/>
        <v>0.59106529209621994</v>
      </c>
    </row>
    <row r="786" spans="1:6" x14ac:dyDescent="0.2">
      <c r="A786" s="278" t="s">
        <v>229</v>
      </c>
      <c r="B786" s="178" t="s">
        <v>433</v>
      </c>
      <c r="C786" s="563">
        <v>1292</v>
      </c>
      <c r="D786" s="563">
        <v>1292</v>
      </c>
      <c r="E786" s="563">
        <f>E727+E668</f>
        <v>0</v>
      </c>
      <c r="F786" s="994">
        <f t="shared" si="8"/>
        <v>0</v>
      </c>
    </row>
    <row r="787" spans="1:6" x14ac:dyDescent="0.2">
      <c r="A787" s="278" t="s">
        <v>230</v>
      </c>
      <c r="B787" s="178" t="s">
        <v>434</v>
      </c>
      <c r="C787" s="563"/>
      <c r="D787" s="563"/>
      <c r="E787" s="563">
        <f t="shared" ref="C787:E793" si="9">E728+E669</f>
        <v>0</v>
      </c>
      <c r="F787" s="994">
        <v>0</v>
      </c>
    </row>
    <row r="788" spans="1:6" x14ac:dyDescent="0.2">
      <c r="A788" s="278" t="s">
        <v>231</v>
      </c>
      <c r="B788" s="178" t="s">
        <v>435</v>
      </c>
      <c r="C788" s="563">
        <f t="shared" si="9"/>
        <v>0</v>
      </c>
      <c r="D788" s="563">
        <f t="shared" si="9"/>
        <v>0</v>
      </c>
      <c r="E788" s="563">
        <f t="shared" si="9"/>
        <v>0</v>
      </c>
      <c r="F788" s="994">
        <v>0</v>
      </c>
    </row>
    <row r="789" spans="1:6" x14ac:dyDescent="0.2">
      <c r="A789" s="278" t="s">
        <v>232</v>
      </c>
      <c r="B789" s="285" t="s">
        <v>431</v>
      </c>
      <c r="C789" s="563">
        <f t="shared" si="9"/>
        <v>8800</v>
      </c>
      <c r="D789" s="563">
        <f t="shared" si="9"/>
        <v>8800</v>
      </c>
      <c r="E789" s="563">
        <f t="shared" si="9"/>
        <v>6190</v>
      </c>
      <c r="F789" s="994">
        <f t="shared" si="8"/>
        <v>0.70340909090909087</v>
      </c>
    </row>
    <row r="790" spans="1:6" x14ac:dyDescent="0.2">
      <c r="A790" s="278" t="s">
        <v>233</v>
      </c>
      <c r="B790" s="573" t="s">
        <v>432</v>
      </c>
      <c r="C790" s="563">
        <f t="shared" si="9"/>
        <v>500</v>
      </c>
      <c r="D790" s="563">
        <f t="shared" si="9"/>
        <v>500</v>
      </c>
      <c r="E790" s="563">
        <f t="shared" si="9"/>
        <v>0</v>
      </c>
      <c r="F790" s="994">
        <v>0</v>
      </c>
    </row>
    <row r="791" spans="1:6" x14ac:dyDescent="0.2">
      <c r="A791" s="278" t="s">
        <v>234</v>
      </c>
      <c r="B791" s="574" t="s">
        <v>430</v>
      </c>
      <c r="C791" s="563">
        <f t="shared" si="9"/>
        <v>2500</v>
      </c>
      <c r="D791" s="563">
        <f t="shared" si="9"/>
        <v>2500</v>
      </c>
      <c r="E791" s="563">
        <f t="shared" si="9"/>
        <v>0</v>
      </c>
      <c r="F791" s="994">
        <f t="shared" si="8"/>
        <v>0</v>
      </c>
    </row>
    <row r="792" spans="1:6" x14ac:dyDescent="0.2">
      <c r="A792" s="278" t="s">
        <v>235</v>
      </c>
      <c r="B792" s="112" t="s">
        <v>651</v>
      </c>
      <c r="C792" s="563">
        <f t="shared" si="9"/>
        <v>0</v>
      </c>
      <c r="D792" s="563">
        <v>3786</v>
      </c>
      <c r="E792" s="563">
        <f t="shared" si="9"/>
        <v>3786</v>
      </c>
      <c r="F792" s="994">
        <f t="shared" si="8"/>
        <v>1</v>
      </c>
    </row>
    <row r="793" spans="1:6" ht="13.5" thickBot="1" x14ac:dyDescent="0.25">
      <c r="A793" s="278" t="s">
        <v>236</v>
      </c>
      <c r="B793" s="180" t="s">
        <v>437</v>
      </c>
      <c r="C793" s="563">
        <f t="shared" si="9"/>
        <v>4125</v>
      </c>
      <c r="D793" s="563">
        <f t="shared" si="9"/>
        <v>6609</v>
      </c>
      <c r="E793" s="563">
        <f t="shared" si="9"/>
        <v>4950</v>
      </c>
      <c r="F793" s="994">
        <f t="shared" si="8"/>
        <v>0.74897866545619607</v>
      </c>
    </row>
    <row r="794" spans="1:6" ht="13.5" thickBot="1" x14ac:dyDescent="0.25">
      <c r="A794" s="447" t="s">
        <v>237</v>
      </c>
      <c r="B794" s="448" t="s">
        <v>5</v>
      </c>
      <c r="C794" s="456">
        <f>C780+C781+C782+C785+C793</f>
        <v>100385</v>
      </c>
      <c r="D794" s="456">
        <f>D780+D781+D782+D783+D785+D793</f>
        <v>107491</v>
      </c>
      <c r="E794" s="456">
        <f>E780+E781+E782+E783+E785+E793</f>
        <v>62347</v>
      </c>
      <c r="F794" s="1359">
        <f>E794/D794</f>
        <v>0.58002065289186999</v>
      </c>
    </row>
    <row r="795" spans="1:6" ht="13.5" thickTop="1" x14ac:dyDescent="0.2">
      <c r="A795" s="438"/>
      <c r="B795" s="284"/>
      <c r="C795" s="210"/>
      <c r="D795" s="210"/>
      <c r="E795" s="912"/>
      <c r="F795" s="1133"/>
    </row>
    <row r="796" spans="1:6" x14ac:dyDescent="0.2">
      <c r="A796" s="279" t="s">
        <v>238</v>
      </c>
      <c r="B796" s="286" t="s">
        <v>178</v>
      </c>
      <c r="C796" s="258"/>
      <c r="D796" s="258"/>
      <c r="E796" s="258"/>
      <c r="F796" s="993"/>
    </row>
    <row r="797" spans="1:6" x14ac:dyDescent="0.2">
      <c r="A797" s="278" t="s">
        <v>239</v>
      </c>
      <c r="B797" s="178" t="s">
        <v>438</v>
      </c>
      <c r="C797" s="563">
        <f t="shared" ref="C797:E798" si="10">C738+C679</f>
        <v>48997</v>
      </c>
      <c r="D797" s="563">
        <f t="shared" si="10"/>
        <v>51719</v>
      </c>
      <c r="E797" s="563">
        <f t="shared" si="10"/>
        <v>21061</v>
      </c>
      <c r="F797" s="994">
        <f t="shared" ref="F797:F810" si="11">E797/D797</f>
        <v>0.40721978383186064</v>
      </c>
    </row>
    <row r="798" spans="1:6" x14ac:dyDescent="0.2">
      <c r="A798" s="278" t="s">
        <v>240</v>
      </c>
      <c r="B798" s="178" t="s">
        <v>439</v>
      </c>
      <c r="C798" s="563">
        <f t="shared" si="10"/>
        <v>0</v>
      </c>
      <c r="D798" s="563">
        <f t="shared" si="10"/>
        <v>18406</v>
      </c>
      <c r="E798" s="563">
        <f t="shared" si="10"/>
        <v>0</v>
      </c>
      <c r="F798" s="994">
        <f t="shared" si="11"/>
        <v>0</v>
      </c>
    </row>
    <row r="799" spans="1:6" x14ac:dyDescent="0.2">
      <c r="A799" s="278" t="s">
        <v>242</v>
      </c>
      <c r="B799" s="178" t="s">
        <v>440</v>
      </c>
      <c r="C799" s="256">
        <f>C800+C801+C802+C803+C804+C805+C806</f>
        <v>600</v>
      </c>
      <c r="D799" s="256">
        <f>D800+D801+D802+D803+D804+D805+D806</f>
        <v>600</v>
      </c>
      <c r="E799" s="256">
        <f>E800+E801+E802+E803+E804+E805+E806</f>
        <v>0</v>
      </c>
      <c r="F799" s="994">
        <f t="shared" si="11"/>
        <v>0</v>
      </c>
    </row>
    <row r="800" spans="1:6" x14ac:dyDescent="0.2">
      <c r="A800" s="278" t="s">
        <v>243</v>
      </c>
      <c r="B800" s="285" t="s">
        <v>441</v>
      </c>
      <c r="C800" s="563">
        <f>C741+C682</f>
        <v>0</v>
      </c>
      <c r="D800" s="563">
        <f>D741+D682</f>
        <v>0</v>
      </c>
      <c r="E800" s="563">
        <f>E741+E682</f>
        <v>0</v>
      </c>
      <c r="F800" s="994" t="e">
        <f t="shared" si="11"/>
        <v>#DIV/0!</v>
      </c>
    </row>
    <row r="801" spans="1:6" x14ac:dyDescent="0.2">
      <c r="A801" s="278" t="s">
        <v>244</v>
      </c>
      <c r="B801" s="285" t="s">
        <v>442</v>
      </c>
      <c r="C801" s="563">
        <f t="shared" ref="C801:E805" si="12">C742+C683</f>
        <v>600</v>
      </c>
      <c r="D801" s="563">
        <f t="shared" si="12"/>
        <v>600</v>
      </c>
      <c r="E801" s="563">
        <f t="shared" si="12"/>
        <v>0</v>
      </c>
      <c r="F801" s="994">
        <v>0</v>
      </c>
    </row>
    <row r="802" spans="1:6" x14ac:dyDescent="0.2">
      <c r="A802" s="278" t="s">
        <v>245</v>
      </c>
      <c r="B802" s="285" t="s">
        <v>443</v>
      </c>
      <c r="C802" s="563">
        <f t="shared" si="12"/>
        <v>0</v>
      </c>
      <c r="D802" s="563">
        <f t="shared" si="12"/>
        <v>0</v>
      </c>
      <c r="E802" s="563">
        <f t="shared" si="12"/>
        <v>0</v>
      </c>
      <c r="F802" s="994">
        <v>0</v>
      </c>
    </row>
    <row r="803" spans="1:6" x14ac:dyDescent="0.2">
      <c r="A803" s="278" t="s">
        <v>246</v>
      </c>
      <c r="B803" s="285" t="s">
        <v>444</v>
      </c>
      <c r="C803" s="563">
        <f t="shared" si="12"/>
        <v>0</v>
      </c>
      <c r="D803" s="563">
        <f t="shared" si="12"/>
        <v>0</v>
      </c>
      <c r="E803" s="563">
        <f t="shared" si="12"/>
        <v>0</v>
      </c>
      <c r="F803" s="994" t="e">
        <f t="shared" si="11"/>
        <v>#DIV/0!</v>
      </c>
    </row>
    <row r="804" spans="1:6" x14ac:dyDescent="0.2">
      <c r="A804" s="278" t="s">
        <v>247</v>
      </c>
      <c r="B804" s="573" t="s">
        <v>445</v>
      </c>
      <c r="C804" s="563">
        <f t="shared" si="12"/>
        <v>0</v>
      </c>
      <c r="D804" s="563">
        <f t="shared" si="12"/>
        <v>0</v>
      </c>
      <c r="E804" s="563">
        <f t="shared" si="12"/>
        <v>0</v>
      </c>
      <c r="F804" s="994" t="e">
        <f t="shared" si="11"/>
        <v>#DIV/0!</v>
      </c>
    </row>
    <row r="805" spans="1:6" x14ac:dyDescent="0.2">
      <c r="A805" s="278" t="s">
        <v>248</v>
      </c>
      <c r="B805" s="245" t="s">
        <v>446</v>
      </c>
      <c r="C805" s="563">
        <f t="shared" si="12"/>
        <v>0</v>
      </c>
      <c r="D805" s="563">
        <f t="shared" si="12"/>
        <v>0</v>
      </c>
      <c r="E805" s="563">
        <f t="shared" si="12"/>
        <v>0</v>
      </c>
      <c r="F805" s="994" t="e">
        <f t="shared" si="11"/>
        <v>#DIV/0!</v>
      </c>
    </row>
    <row r="806" spans="1:6" x14ac:dyDescent="0.2">
      <c r="A806" s="278" t="s">
        <v>249</v>
      </c>
      <c r="B806" s="726" t="s">
        <v>447</v>
      </c>
      <c r="C806" s="256">
        <f>-C783</f>
        <v>0</v>
      </c>
      <c r="D806" s="256">
        <f>-D783</f>
        <v>0</v>
      </c>
      <c r="E806" s="256">
        <f>-E783</f>
        <v>0</v>
      </c>
      <c r="F806" s="994">
        <v>0</v>
      </c>
    </row>
    <row r="807" spans="1:6" x14ac:dyDescent="0.2">
      <c r="A807" s="278" t="s">
        <v>250</v>
      </c>
      <c r="B807" s="178"/>
      <c r="C807" s="256"/>
      <c r="D807" s="125"/>
      <c r="E807" s="256"/>
      <c r="F807" s="994"/>
    </row>
    <row r="808" spans="1:6" ht="13.5" thickBot="1" x14ac:dyDescent="0.25">
      <c r="A808" s="278" t="s">
        <v>251</v>
      </c>
      <c r="B808" s="180"/>
      <c r="C808" s="259"/>
      <c r="D808" s="259"/>
      <c r="E808" s="259"/>
      <c r="F808" s="1164"/>
    </row>
    <row r="809" spans="1:6" ht="13.5" thickBot="1" x14ac:dyDescent="0.25">
      <c r="A809" s="447" t="s">
        <v>652</v>
      </c>
      <c r="B809" s="448" t="s">
        <v>6</v>
      </c>
      <c r="C809" s="599">
        <f>C797+C798+C799+C807+C808</f>
        <v>49597</v>
      </c>
      <c r="D809" s="599">
        <f>D797+D798+D799+D807+D808</f>
        <v>70725</v>
      </c>
      <c r="E809" s="913">
        <f>E797+E798+E799+E807+E808</f>
        <v>21061</v>
      </c>
      <c r="F809" s="1359">
        <f t="shared" si="11"/>
        <v>0.29778720395899611</v>
      </c>
    </row>
    <row r="810" spans="1:6" ht="27" thickTop="1" thickBot="1" x14ac:dyDescent="0.25">
      <c r="A810" s="447" t="s">
        <v>253</v>
      </c>
      <c r="B810" s="452" t="s">
        <v>338</v>
      </c>
      <c r="C810" s="598">
        <f>C794+C809</f>
        <v>149982</v>
      </c>
      <c r="D810" s="598">
        <f>D794+D809</f>
        <v>178216</v>
      </c>
      <c r="E810" s="914">
        <f>E794+E809</f>
        <v>83408</v>
      </c>
      <c r="F810" s="1367">
        <f t="shared" si="11"/>
        <v>0.46801633972258383</v>
      </c>
    </row>
    <row r="811" spans="1:6" ht="13.5" thickTop="1" x14ac:dyDescent="0.2">
      <c r="A811" s="438"/>
      <c r="B811" s="585"/>
      <c r="C811" s="133"/>
      <c r="D811" s="30"/>
      <c r="E811" s="210"/>
      <c r="F811" s="1133"/>
    </row>
    <row r="812" spans="1:6" x14ac:dyDescent="0.2">
      <c r="A812" s="279" t="s">
        <v>254</v>
      </c>
      <c r="B812" s="352" t="s">
        <v>339</v>
      </c>
      <c r="C812" s="128"/>
      <c r="D812" s="134"/>
      <c r="E812" s="258"/>
      <c r="F812" s="993"/>
    </row>
    <row r="813" spans="1:6" x14ac:dyDescent="0.2">
      <c r="A813" s="278" t="s">
        <v>255</v>
      </c>
      <c r="B813" s="179" t="s">
        <v>453</v>
      </c>
      <c r="C813" s="563">
        <f>C754+C695</f>
        <v>0</v>
      </c>
      <c r="D813" s="563">
        <f>D754+D695</f>
        <v>0</v>
      </c>
      <c r="E813" s="563">
        <f>E754+E695</f>
        <v>0</v>
      </c>
      <c r="F813" s="994">
        <v>0</v>
      </c>
    </row>
    <row r="814" spans="1:6" x14ac:dyDescent="0.2">
      <c r="A814" s="278" t="s">
        <v>256</v>
      </c>
      <c r="B814" s="504" t="s">
        <v>451</v>
      </c>
      <c r="C814" s="563">
        <f t="shared" ref="C814:E820" si="13">C755+C696</f>
        <v>0</v>
      </c>
      <c r="D814" s="563">
        <f t="shared" si="13"/>
        <v>0</v>
      </c>
      <c r="E814" s="563">
        <f t="shared" si="13"/>
        <v>0</v>
      </c>
      <c r="F814" s="994">
        <v>0</v>
      </c>
    </row>
    <row r="815" spans="1:6" x14ac:dyDescent="0.2">
      <c r="A815" s="278" t="s">
        <v>257</v>
      </c>
      <c r="B815" s="504" t="s">
        <v>450</v>
      </c>
      <c r="C815" s="563">
        <f t="shared" si="13"/>
        <v>27936</v>
      </c>
      <c r="D815" s="563">
        <f t="shared" si="13"/>
        <v>27226</v>
      </c>
      <c r="E815" s="563">
        <f t="shared" si="13"/>
        <v>12622</v>
      </c>
      <c r="F815" s="994">
        <f t="shared" ref="F815:F821" si="14">E815/D815</f>
        <v>0.46360096966135311</v>
      </c>
    </row>
    <row r="816" spans="1:6" x14ac:dyDescent="0.2">
      <c r="A816" s="278" t="s">
        <v>258</v>
      </c>
      <c r="B816" s="504" t="s">
        <v>452</v>
      </c>
      <c r="C816" s="563">
        <f t="shared" si="13"/>
        <v>0</v>
      </c>
      <c r="D816" s="563">
        <f t="shared" si="13"/>
        <v>0</v>
      </c>
      <c r="E816" s="563">
        <f t="shared" si="13"/>
        <v>0</v>
      </c>
      <c r="F816" s="994">
        <v>0</v>
      </c>
    </row>
    <row r="817" spans="1:6" x14ac:dyDescent="0.2">
      <c r="A817" s="278" t="s">
        <v>259</v>
      </c>
      <c r="B817" s="575" t="s">
        <v>454</v>
      </c>
      <c r="C817" s="563">
        <f t="shared" si="13"/>
        <v>0</v>
      </c>
      <c r="D817" s="563">
        <f t="shared" si="13"/>
        <v>710</v>
      </c>
      <c r="E817" s="563">
        <f t="shared" si="13"/>
        <v>710</v>
      </c>
      <c r="F817" s="994">
        <f>E817/D817</f>
        <v>1</v>
      </c>
    </row>
    <row r="818" spans="1:6" x14ac:dyDescent="0.2">
      <c r="A818" s="278" t="s">
        <v>260</v>
      </c>
      <c r="B818" s="576" t="s">
        <v>457</v>
      </c>
      <c r="C818" s="563">
        <f t="shared" si="13"/>
        <v>0</v>
      </c>
      <c r="D818" s="563">
        <f t="shared" si="13"/>
        <v>0</v>
      </c>
      <c r="E818" s="563">
        <f t="shared" si="13"/>
        <v>0</v>
      </c>
      <c r="F818" s="994">
        <v>0</v>
      </c>
    </row>
    <row r="819" spans="1:6" x14ac:dyDescent="0.2">
      <c r="A819" s="278" t="s">
        <v>261</v>
      </c>
      <c r="B819" s="577" t="s">
        <v>456</v>
      </c>
      <c r="C819" s="563">
        <f t="shared" si="13"/>
        <v>0</v>
      </c>
      <c r="D819" s="563">
        <f t="shared" si="13"/>
        <v>0</v>
      </c>
      <c r="E819" s="563">
        <f t="shared" si="13"/>
        <v>0</v>
      </c>
      <c r="F819" s="994" t="e">
        <f t="shared" si="14"/>
        <v>#DIV/0!</v>
      </c>
    </row>
    <row r="820" spans="1:6" ht="13.5" thickBot="1" x14ac:dyDescent="0.25">
      <c r="A820" s="278" t="s">
        <v>262</v>
      </c>
      <c r="B820" s="287" t="s">
        <v>817</v>
      </c>
      <c r="C820" s="563">
        <f t="shared" si="13"/>
        <v>0</v>
      </c>
      <c r="D820" s="563">
        <f t="shared" si="13"/>
        <v>1540</v>
      </c>
      <c r="E820" s="563">
        <f t="shared" si="13"/>
        <v>1540</v>
      </c>
      <c r="F820" s="1164">
        <f>E820/D820</f>
        <v>1</v>
      </c>
    </row>
    <row r="821" spans="1:6" ht="13.5" thickBot="1" x14ac:dyDescent="0.25">
      <c r="A821" s="295" t="s">
        <v>263</v>
      </c>
      <c r="B821" s="248" t="s">
        <v>458</v>
      </c>
      <c r="C821" s="132">
        <f>C813+C814+C815+C816+C817+C818+C819+C820</f>
        <v>27936</v>
      </c>
      <c r="D821" s="132">
        <f>D813+D814+D815+D816+D817+D818+D819+D820</f>
        <v>29476</v>
      </c>
      <c r="E821" s="214">
        <f>E813+E814+E815+E816+E817+E818+E819+E820</f>
        <v>14872</v>
      </c>
      <c r="F821" s="1031">
        <f t="shared" si="14"/>
        <v>0.50454607138010588</v>
      </c>
    </row>
    <row r="822" spans="1:6" x14ac:dyDescent="0.2">
      <c r="A822" s="438"/>
      <c r="B822" s="43"/>
      <c r="C822" s="133"/>
      <c r="D822" s="30"/>
      <c r="E822" s="210"/>
      <c r="F822" s="1167"/>
    </row>
    <row r="823" spans="1:6" ht="13.5" thickBot="1" x14ac:dyDescent="0.25">
      <c r="A823" s="338" t="s">
        <v>264</v>
      </c>
      <c r="B823" s="878" t="s">
        <v>341</v>
      </c>
      <c r="C823" s="263">
        <f>C810+C821</f>
        <v>177918</v>
      </c>
      <c r="D823" s="263">
        <f>D810+D821</f>
        <v>207692</v>
      </c>
      <c r="E823" s="867">
        <f>E810+E821</f>
        <v>98280</v>
      </c>
      <c r="F823" s="1169">
        <f>E823/D823</f>
        <v>0.4732007010380756</v>
      </c>
    </row>
    <row r="824" spans="1:6" x14ac:dyDescent="0.2">
      <c r="F824" s="17"/>
    </row>
    <row r="834" ht="13.5" customHeight="1" x14ac:dyDescent="0.2"/>
    <row r="893" ht="13.5" customHeight="1" x14ac:dyDescent="0.2"/>
    <row r="952" ht="13.5" customHeight="1" x14ac:dyDescent="0.2"/>
    <row r="1011" ht="13.5" customHeight="1" x14ac:dyDescent="0.2"/>
    <row r="1070" ht="13.5" customHeight="1" x14ac:dyDescent="0.2"/>
    <row r="1129" ht="13.5" customHeight="1" x14ac:dyDescent="0.2"/>
    <row r="1188" ht="13.5" customHeight="1" x14ac:dyDescent="0.2"/>
    <row r="1247" ht="13.5" customHeight="1" x14ac:dyDescent="0.2"/>
    <row r="1306" ht="13.5" customHeight="1" x14ac:dyDescent="0.2"/>
    <row r="1365" ht="13.5" customHeight="1" x14ac:dyDescent="0.2"/>
    <row r="1424" ht="13.5" customHeight="1" x14ac:dyDescent="0.2"/>
    <row r="1483" ht="13.5" customHeight="1" x14ac:dyDescent="0.2"/>
    <row r="1542" ht="13.5" customHeight="1" x14ac:dyDescent="0.2"/>
  </sheetData>
  <mergeCells count="83">
    <mergeCell ref="A239:E239"/>
    <mergeCell ref="A186:A187"/>
    <mergeCell ref="B186:B187"/>
    <mergeCell ref="A477:F477"/>
    <mergeCell ref="A536:F536"/>
    <mergeCell ref="A241:F241"/>
    <mergeCell ref="A301:F301"/>
    <mergeCell ref="A360:F360"/>
    <mergeCell ref="A304:A305"/>
    <mergeCell ref="B304:B305"/>
    <mergeCell ref="C304:F304"/>
    <mergeCell ref="A244:A245"/>
    <mergeCell ref="B244:B245"/>
    <mergeCell ref="C244:F244"/>
    <mergeCell ref="A419:F419"/>
    <mergeCell ref="A297:E297"/>
    <mergeCell ref="A776:A777"/>
    <mergeCell ref="B776:B777"/>
    <mergeCell ref="C776:F776"/>
    <mergeCell ref="A710:E710"/>
    <mergeCell ref="A712:E712"/>
    <mergeCell ref="A717:A718"/>
    <mergeCell ref="B717:B718"/>
    <mergeCell ref="C717:F717"/>
    <mergeCell ref="A714:F714"/>
    <mergeCell ref="A773:F773"/>
    <mergeCell ref="A769:E769"/>
    <mergeCell ref="A771:E771"/>
    <mergeCell ref="A539:A540"/>
    <mergeCell ref="B539:B540"/>
    <mergeCell ref="C539:F539"/>
    <mergeCell ref="A534:E534"/>
    <mergeCell ref="B658:B659"/>
    <mergeCell ref="C658:F658"/>
    <mergeCell ref="A650:E650"/>
    <mergeCell ref="A591:E591"/>
    <mergeCell ref="A593:E593"/>
    <mergeCell ref="A598:A599"/>
    <mergeCell ref="B598:B599"/>
    <mergeCell ref="C598:F598"/>
    <mergeCell ref="A595:F595"/>
    <mergeCell ref="A655:F655"/>
    <mergeCell ref="A653:E653"/>
    <mergeCell ref="A658:A659"/>
    <mergeCell ref="A299:E299"/>
    <mergeCell ref="A363:A364"/>
    <mergeCell ref="B363:B364"/>
    <mergeCell ref="C363:F363"/>
    <mergeCell ref="A475:E475"/>
    <mergeCell ref="A532:E532"/>
    <mergeCell ref="A356:E356"/>
    <mergeCell ref="A473:E473"/>
    <mergeCell ref="A358:E358"/>
    <mergeCell ref="A415:E415"/>
    <mergeCell ref="A417:E417"/>
    <mergeCell ref="A422:A423"/>
    <mergeCell ref="B422:B423"/>
    <mergeCell ref="C422:F422"/>
    <mergeCell ref="A480:A481"/>
    <mergeCell ref="B480:B481"/>
    <mergeCell ref="C480:F480"/>
    <mergeCell ref="A1:E1"/>
    <mergeCell ref="A61:E61"/>
    <mergeCell ref="A121:E121"/>
    <mergeCell ref="A181:E181"/>
    <mergeCell ref="A3:F3"/>
    <mergeCell ref="A62:E62"/>
    <mergeCell ref="A6:A7"/>
    <mergeCell ref="B6:B7"/>
    <mergeCell ref="C6:F6"/>
    <mergeCell ref="A64:F64"/>
    <mergeCell ref="A238:E238"/>
    <mergeCell ref="B67:B68"/>
    <mergeCell ref="C67:F67"/>
    <mergeCell ref="A127:A128"/>
    <mergeCell ref="B127:B128"/>
    <mergeCell ref="C186:F186"/>
    <mergeCell ref="A183:F183"/>
    <mergeCell ref="A122:E122"/>
    <mergeCell ref="A180:E180"/>
    <mergeCell ref="A67:A68"/>
    <mergeCell ref="C127:F127"/>
    <mergeCell ref="A124:F124"/>
  </mergeCells>
  <pageMargins left="0.55118110236220474" right="0.35433070866141736" top="0.39370078740157483" bottom="0.39370078740157483" header="0.51181102362204722" footer="0.51181102362204722"/>
  <pageSetup paperSize="9" scale="98" firstPageNumber="0" orientation="portrait" horizontalDpi="300" verticalDpi="300" r:id="rId1"/>
  <headerFooter alignWithMargins="0"/>
  <rowBreaks count="11" manualBreakCount="11">
    <brk id="61" max="5" man="1"/>
    <brk id="121" max="16383" man="1"/>
    <brk id="180" max="16383" man="1"/>
    <brk id="238" max="5" man="1"/>
    <brk id="297" max="16383" man="1"/>
    <brk id="356" max="16383" man="1"/>
    <brk id="532" max="16383" man="1"/>
    <brk id="591" max="16383" man="1"/>
    <brk id="651" max="16383" man="1"/>
    <brk id="711" max="16383" man="1"/>
    <brk id="769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24"/>
  <sheetViews>
    <sheetView workbookViewId="0">
      <selection sqref="A1:E1"/>
    </sheetView>
  </sheetViews>
  <sheetFormatPr defaultRowHeight="12.75" x14ac:dyDescent="0.2"/>
  <cols>
    <col min="1" max="1" width="4.7109375" customWidth="1"/>
    <col min="2" max="2" width="41.140625" customWidth="1"/>
    <col min="3" max="3" width="12.42578125" customWidth="1"/>
    <col min="4" max="4" width="13.140625" customWidth="1"/>
    <col min="5" max="5" width="12.5703125" customWidth="1"/>
    <col min="6" max="6" width="9.28515625" customWidth="1"/>
    <col min="7" max="7" width="11" customWidth="1"/>
  </cols>
  <sheetData>
    <row r="1" spans="1:7" x14ac:dyDescent="0.2">
      <c r="A1" s="1618" t="s">
        <v>730</v>
      </c>
      <c r="B1" s="1618"/>
      <c r="C1" s="1618"/>
      <c r="D1" s="1618"/>
      <c r="E1" s="1618"/>
      <c r="F1" s="138"/>
      <c r="G1" s="138"/>
    </row>
    <row r="2" spans="1:7" x14ac:dyDescent="0.2">
      <c r="A2" s="37"/>
    </row>
    <row r="3" spans="1:7" x14ac:dyDescent="0.2">
      <c r="A3" s="37"/>
    </row>
    <row r="4" spans="1:7" x14ac:dyDescent="0.2">
      <c r="A4" s="355"/>
    </row>
    <row r="5" spans="1:7" ht="13.5" customHeight="1" x14ac:dyDescent="0.2">
      <c r="A5" s="355"/>
    </row>
    <row r="6" spans="1:7" ht="36.75" customHeight="1" x14ac:dyDescent="0.2"/>
    <row r="7" spans="1:7" ht="12" customHeight="1" x14ac:dyDescent="0.2"/>
    <row r="16" spans="1:7" s="17" customFormat="1" x14ac:dyDescent="0.2"/>
    <row r="17" ht="12" customHeight="1" x14ac:dyDescent="0.2"/>
    <row r="23" ht="15" customHeight="1" x14ac:dyDescent="0.2"/>
    <row r="25" s="17" customFormat="1" x14ac:dyDescent="0.2"/>
    <row r="38" ht="16.5" customHeight="1" x14ac:dyDescent="0.2"/>
    <row r="40" ht="15" customHeight="1" x14ac:dyDescent="0.2"/>
    <row r="42" ht="16.5" customHeight="1" x14ac:dyDescent="0.2"/>
    <row r="43" ht="15" customHeight="1" x14ac:dyDescent="0.2"/>
    <row r="44" ht="15" customHeight="1" x14ac:dyDescent="0.2"/>
    <row r="50" s="17" customFormat="1" x14ac:dyDescent="0.2"/>
    <row r="51" ht="13.5" customHeight="1" x14ac:dyDescent="0.2"/>
    <row r="52" ht="27" customHeight="1" x14ac:dyDescent="0.2"/>
    <row r="58" ht="12.75" customHeight="1" x14ac:dyDescent="0.2"/>
    <row r="64" ht="18.75" customHeight="1" x14ac:dyDescent="0.2"/>
    <row r="65" ht="27" customHeight="1" x14ac:dyDescent="0.2"/>
    <row r="67" ht="15.75" customHeight="1" x14ac:dyDescent="0.2"/>
    <row r="68" ht="15" customHeight="1" x14ac:dyDescent="0.2"/>
    <row r="69" ht="12" customHeight="1" x14ac:dyDescent="0.2"/>
    <row r="70" ht="11.25" customHeight="1" x14ac:dyDescent="0.2"/>
    <row r="77" ht="14.25" customHeight="1" x14ac:dyDescent="0.2"/>
    <row r="78" ht="14.25" customHeight="1" x14ac:dyDescent="0.2"/>
    <row r="79" ht="14.25" customHeight="1" x14ac:dyDescent="0.2"/>
    <row r="80" ht="14.25" customHeight="1" x14ac:dyDescent="0.2"/>
    <row r="81" spans="5:5" ht="12" customHeight="1" x14ac:dyDescent="0.2">
      <c r="E81" t="s">
        <v>18</v>
      </c>
    </row>
    <row r="94" spans="5:5" s="17" customFormat="1" x14ac:dyDescent="0.2"/>
    <row r="98" ht="28.5" customHeight="1" x14ac:dyDescent="0.2"/>
    <row r="102" s="17" customFormat="1" x14ac:dyDescent="0.2"/>
    <row r="103" ht="11.25" customHeight="1" x14ac:dyDescent="0.2"/>
    <row r="107" s="17" customFormat="1" x14ac:dyDescent="0.2"/>
    <row r="109" ht="13.5" customHeight="1" x14ac:dyDescent="0.2"/>
    <row r="111" ht="24.75" customHeight="1" x14ac:dyDescent="0.2"/>
    <row r="112" ht="24.75" customHeight="1" x14ac:dyDescent="0.2"/>
    <row r="113" s="17" customFormat="1" x14ac:dyDescent="0.2"/>
    <row r="114" s="17" customFormat="1" x14ac:dyDescent="0.2"/>
    <row r="115" s="17" customFormat="1" x14ac:dyDescent="0.2"/>
    <row r="116" ht="13.5" customHeight="1" x14ac:dyDescent="0.2"/>
    <row r="117" ht="15" customHeight="1" x14ac:dyDescent="0.2"/>
    <row r="118" ht="15" customHeight="1" x14ac:dyDescent="0.2"/>
    <row r="119" ht="15" customHeight="1" x14ac:dyDescent="0.2"/>
    <row r="120" s="17" customFormat="1" x14ac:dyDescent="0.2"/>
    <row r="121" ht="17.25" customHeight="1" x14ac:dyDescent="0.2"/>
    <row r="122" ht="39" customHeight="1" x14ac:dyDescent="0.2"/>
    <row r="124" s="17" customFormat="1" x14ac:dyDescent="0.2"/>
    <row r="126" ht="14.25" customHeight="1" x14ac:dyDescent="0.2"/>
    <row r="127" s="17" customFormat="1" x14ac:dyDescent="0.2"/>
    <row r="128" ht="12" customHeight="1" x14ac:dyDescent="0.2"/>
    <row r="133" ht="15" customHeight="1" x14ac:dyDescent="0.2"/>
    <row r="135" ht="14.25" customHeight="1" x14ac:dyDescent="0.2"/>
    <row r="136" ht="12.75" customHeight="1" x14ac:dyDescent="0.2"/>
    <row r="137" ht="12.75" customHeight="1" x14ac:dyDescent="0.2"/>
    <row r="140" ht="12" customHeight="1" x14ac:dyDescent="0.2"/>
    <row r="141" ht="13.5" customHeight="1" x14ac:dyDescent="0.2"/>
    <row r="142" ht="12" customHeight="1" x14ac:dyDescent="0.2"/>
    <row r="147" ht="12" customHeight="1" x14ac:dyDescent="0.2"/>
    <row r="148" ht="12" customHeight="1" x14ac:dyDescent="0.2"/>
    <row r="159" s="17" customFormat="1" x14ac:dyDescent="0.2"/>
    <row r="163" ht="12" customHeight="1" x14ac:dyDescent="0.2"/>
    <row r="167" ht="10.5" customHeight="1" x14ac:dyDescent="0.2"/>
    <row r="168" ht="19.5" customHeight="1" x14ac:dyDescent="0.2"/>
    <row r="170" s="17" customFormat="1" x14ac:dyDescent="0.2"/>
    <row r="175" ht="24.75" customHeight="1" x14ac:dyDescent="0.2"/>
    <row r="178" s="17" customFormat="1" x14ac:dyDescent="0.2"/>
    <row r="179" ht="12.75" customHeight="1" x14ac:dyDescent="0.2"/>
    <row r="181" ht="18" customHeight="1" x14ac:dyDescent="0.2"/>
    <row r="182" s="17" customFormat="1" x14ac:dyDescent="0.2"/>
    <row r="183" ht="12" customHeight="1" x14ac:dyDescent="0.2"/>
    <row r="189" s="17" customFormat="1" x14ac:dyDescent="0.2"/>
    <row r="190" ht="12" customHeight="1" x14ac:dyDescent="0.2"/>
    <row r="193" spans="1:1" s="17" customFormat="1" x14ac:dyDescent="0.2"/>
    <row r="195" spans="1:1" s="17" customFormat="1" ht="15.75" customHeight="1" x14ac:dyDescent="0.2"/>
    <row r="196" spans="1:1" s="17" customFormat="1" x14ac:dyDescent="0.2"/>
    <row r="200" spans="1:1" ht="15.75" customHeight="1" x14ac:dyDescent="0.2"/>
    <row r="201" spans="1:1" ht="15" customHeight="1" x14ac:dyDescent="0.2"/>
    <row r="202" spans="1:1" ht="14.25" customHeight="1" x14ac:dyDescent="0.2"/>
    <row r="206" spans="1:1" x14ac:dyDescent="0.2">
      <c r="A206">
        <v>3</v>
      </c>
    </row>
    <row r="207" spans="1:1" ht="15.75" customHeight="1" x14ac:dyDescent="0.2"/>
    <row r="208" spans="1:1" ht="15" customHeight="1" x14ac:dyDescent="0.2"/>
    <row r="209" ht="15.75" customHeight="1" x14ac:dyDescent="0.2"/>
    <row r="210" ht="12" customHeight="1" x14ac:dyDescent="0.2"/>
    <row r="218" s="17" customFormat="1" x14ac:dyDescent="0.2"/>
    <row r="219" ht="15" customHeight="1" x14ac:dyDescent="0.2"/>
    <row r="221" ht="12" customHeight="1" x14ac:dyDescent="0.2"/>
    <row r="223" ht="15" customHeight="1" x14ac:dyDescent="0.2"/>
    <row r="225" ht="14.25" customHeight="1" x14ac:dyDescent="0.2"/>
    <row r="227" ht="11.25" customHeight="1" x14ac:dyDescent="0.2"/>
    <row r="233" ht="16.5" customHeight="1" x14ac:dyDescent="0.2"/>
    <row r="234" ht="12.75" customHeight="1" x14ac:dyDescent="0.2"/>
    <row r="236" ht="13.5" customHeight="1" x14ac:dyDescent="0.2"/>
    <row r="237" ht="26.25" customHeight="1" x14ac:dyDescent="0.2"/>
    <row r="239" ht="19.5" customHeight="1" x14ac:dyDescent="0.2"/>
    <row r="240" ht="13.5" customHeight="1" x14ac:dyDescent="0.2"/>
    <row r="242" ht="10.5" customHeight="1" x14ac:dyDescent="0.2"/>
    <row r="243" ht="12.75" customHeight="1" x14ac:dyDescent="0.2"/>
    <row r="247" ht="13.5" customHeight="1" x14ac:dyDescent="0.2"/>
    <row r="249" s="17" customFormat="1" ht="13.5" customHeight="1" x14ac:dyDescent="0.2"/>
    <row r="254" ht="18.75" customHeight="1" x14ac:dyDescent="0.2"/>
    <row r="256" s="17" customFormat="1" x14ac:dyDescent="0.2"/>
    <row r="257" s="17" customFormat="1" x14ac:dyDescent="0.2"/>
    <row r="259" ht="16.5" customHeight="1" x14ac:dyDescent="0.2"/>
    <row r="260" ht="13.5" customHeight="1" x14ac:dyDescent="0.2"/>
    <row r="261" ht="14.25" customHeight="1" x14ac:dyDescent="0.2"/>
    <row r="262" ht="12" customHeight="1" x14ac:dyDescent="0.2"/>
    <row r="266" ht="16.5" customHeight="1" x14ac:dyDescent="0.2"/>
    <row r="267" ht="13.5" customHeight="1" x14ac:dyDescent="0.2"/>
    <row r="269" ht="18" customHeight="1" x14ac:dyDescent="0.2"/>
    <row r="271" ht="12" customHeight="1" x14ac:dyDescent="0.2"/>
    <row r="280" ht="12.75" customHeight="1" x14ac:dyDescent="0.2"/>
    <row r="283" s="17" customFormat="1" x14ac:dyDescent="0.2"/>
    <row r="284" ht="12" customHeight="1" x14ac:dyDescent="0.2"/>
    <row r="290" ht="13.5" customHeight="1" x14ac:dyDescent="0.2"/>
    <row r="293" s="17" customFormat="1" x14ac:dyDescent="0.2"/>
    <row r="294" ht="14.25" customHeight="1" x14ac:dyDescent="0.2"/>
    <row r="295" ht="26.25" customHeight="1" x14ac:dyDescent="0.2"/>
    <row r="298" s="17" customFormat="1" x14ac:dyDescent="0.2"/>
    <row r="299" ht="12.75" customHeight="1" x14ac:dyDescent="0.2"/>
    <row r="301" ht="16.5" customHeight="1" x14ac:dyDescent="0.2"/>
    <row r="302" s="17" customFormat="1" x14ac:dyDescent="0.2"/>
    <row r="303" ht="16.5" customHeight="1" x14ac:dyDescent="0.2"/>
    <row r="306" s="17" customFormat="1" x14ac:dyDescent="0.2"/>
    <row r="308" s="17" customFormat="1" ht="15.75" customHeight="1" x14ac:dyDescent="0.2"/>
    <row r="313" s="17" customFormat="1" ht="6" customHeight="1" x14ac:dyDescent="0.2"/>
    <row r="314" ht="18" customHeight="1" x14ac:dyDescent="0.2"/>
    <row r="315" ht="14.25" customHeight="1" x14ac:dyDescent="0.2"/>
    <row r="316" s="17" customFormat="1" x14ac:dyDescent="0.2"/>
    <row r="317" s="17" customFormat="1" x14ac:dyDescent="0.2"/>
    <row r="318" s="17" customFormat="1" x14ac:dyDescent="0.2"/>
    <row r="319" s="17" customFormat="1" x14ac:dyDescent="0.2"/>
    <row r="320" s="17" customFormat="1" ht="18" customHeight="1" x14ac:dyDescent="0.2"/>
    <row r="321" s="17" customFormat="1" x14ac:dyDescent="0.2"/>
    <row r="322" s="17" customFormat="1" x14ac:dyDescent="0.2"/>
    <row r="323" s="17" customFormat="1" x14ac:dyDescent="0.2"/>
    <row r="324" s="17" customFormat="1" x14ac:dyDescent="0.2"/>
    <row r="325" s="17" customFormat="1" x14ac:dyDescent="0.2"/>
    <row r="326" s="17" customFormat="1" x14ac:dyDescent="0.2"/>
    <row r="327" s="17" customFormat="1" x14ac:dyDescent="0.2"/>
    <row r="328" s="17" customFormat="1" x14ac:dyDescent="0.2"/>
    <row r="329" s="17" customFormat="1" x14ac:dyDescent="0.2"/>
    <row r="330" s="17" customFormat="1" x14ac:dyDescent="0.2"/>
    <row r="331" s="17" customFormat="1" x14ac:dyDescent="0.2"/>
    <row r="332" s="17" customFormat="1" x14ac:dyDescent="0.2"/>
    <row r="333" s="17" customFormat="1" ht="15.75" customHeight="1" x14ac:dyDescent="0.2"/>
    <row r="334" s="17" customFormat="1" ht="15.75" customHeight="1" x14ac:dyDescent="0.2"/>
    <row r="335" s="17" customFormat="1" x14ac:dyDescent="0.2"/>
    <row r="336" s="17" customFormat="1" x14ac:dyDescent="0.2"/>
    <row r="337" s="17" customFormat="1" x14ac:dyDescent="0.2"/>
    <row r="338" s="17" customFormat="1" x14ac:dyDescent="0.2"/>
    <row r="339" s="17" customFormat="1" x14ac:dyDescent="0.2"/>
    <row r="340" s="17" customFormat="1" x14ac:dyDescent="0.2"/>
    <row r="341" s="17" customFormat="1" x14ac:dyDescent="0.2"/>
    <row r="342" s="17" customFormat="1" x14ac:dyDescent="0.2"/>
    <row r="343" s="17" customFormat="1" x14ac:dyDescent="0.2"/>
    <row r="344" s="17" customFormat="1" ht="13.5" customHeight="1" x14ac:dyDescent="0.2"/>
    <row r="345" s="17" customFormat="1" ht="7.5" customHeight="1" x14ac:dyDescent="0.2"/>
    <row r="346" s="17" customFormat="1" x14ac:dyDescent="0.2"/>
    <row r="347" s="17" customFormat="1" x14ac:dyDescent="0.2"/>
    <row r="348" s="17" customFormat="1" x14ac:dyDescent="0.2"/>
    <row r="349" s="17" customFormat="1" x14ac:dyDescent="0.2"/>
    <row r="350" s="17" customFormat="1" x14ac:dyDescent="0.2"/>
    <row r="351" s="17" customFormat="1" x14ac:dyDescent="0.2"/>
    <row r="352" s="17" customFormat="1" x14ac:dyDescent="0.2"/>
    <row r="353" spans="1:1" s="17" customFormat="1" ht="13.5" customHeight="1" x14ac:dyDescent="0.2"/>
    <row r="354" spans="1:1" s="17" customFormat="1" ht="31.5" customHeight="1" x14ac:dyDescent="0.2"/>
    <row r="355" spans="1:1" s="17" customFormat="1" ht="15.75" customHeight="1" x14ac:dyDescent="0.2"/>
    <row r="356" spans="1:1" s="17" customFormat="1" ht="21.75" customHeight="1" x14ac:dyDescent="0.2"/>
    <row r="357" spans="1:1" s="17" customFormat="1" ht="13.5" customHeight="1" x14ac:dyDescent="0.2"/>
    <row r="358" spans="1:1" s="17" customFormat="1" x14ac:dyDescent="0.2"/>
    <row r="359" spans="1:1" s="17" customFormat="1" x14ac:dyDescent="0.2"/>
    <row r="360" spans="1:1" s="17" customFormat="1" x14ac:dyDescent="0.2">
      <c r="A360"/>
    </row>
    <row r="361" spans="1:1" s="17" customFormat="1" ht="14.25" customHeight="1" x14ac:dyDescent="0.2">
      <c r="A361"/>
    </row>
    <row r="362" spans="1:1" s="17" customFormat="1" ht="13.5" customHeight="1" x14ac:dyDescent="0.2">
      <c r="A362"/>
    </row>
    <row r="363" spans="1:1" s="17" customFormat="1" x14ac:dyDescent="0.2">
      <c r="A363"/>
    </row>
    <row r="364" spans="1:1" s="17" customFormat="1" x14ac:dyDescent="0.2">
      <c r="A364"/>
    </row>
    <row r="365" spans="1:1" s="17" customFormat="1" x14ac:dyDescent="0.2">
      <c r="A365"/>
    </row>
    <row r="366" spans="1:1" s="17" customFormat="1" ht="12.75" customHeight="1" x14ac:dyDescent="0.2">
      <c r="A366"/>
    </row>
    <row r="367" spans="1:1" s="17" customFormat="1" ht="14.25" customHeight="1" x14ac:dyDescent="0.2">
      <c r="A367"/>
    </row>
    <row r="368" spans="1:1" s="17" customFormat="1" ht="14.25" customHeight="1" x14ac:dyDescent="0.2">
      <c r="A368"/>
    </row>
    <row r="369" spans="1:1" s="17" customFormat="1" x14ac:dyDescent="0.2">
      <c r="A369"/>
    </row>
    <row r="374" spans="1:1" ht="13.5" customHeight="1" x14ac:dyDescent="0.2"/>
    <row r="385" spans="1:1" x14ac:dyDescent="0.2">
      <c r="A385" s="1"/>
    </row>
    <row r="386" spans="1:1" x14ac:dyDescent="0.2">
      <c r="A386" s="1"/>
    </row>
    <row r="387" spans="1:1" ht="27" customHeight="1" x14ac:dyDescent="0.2">
      <c r="A387" s="1"/>
    </row>
    <row r="388" spans="1:1" ht="6" customHeight="1" x14ac:dyDescent="0.2">
      <c r="A388" s="1"/>
    </row>
    <row r="389" spans="1:1" x14ac:dyDescent="0.2">
      <c r="A389" s="1"/>
    </row>
    <row r="390" spans="1:1" x14ac:dyDescent="0.2">
      <c r="A390" s="1"/>
    </row>
    <row r="398" spans="1:1" ht="14.25" customHeight="1" x14ac:dyDescent="0.2"/>
    <row r="399" spans="1:1" ht="5.25" customHeight="1" x14ac:dyDescent="0.2"/>
    <row r="404" ht="24" customHeight="1" x14ac:dyDescent="0.2"/>
    <row r="405" ht="5.25" customHeight="1" x14ac:dyDescent="0.2"/>
    <row r="411" ht="12" customHeight="1" x14ac:dyDescent="0.2"/>
    <row r="412" ht="4.5" customHeight="1" x14ac:dyDescent="0.2"/>
    <row r="413" ht="30" customHeight="1" x14ac:dyDescent="0.2"/>
    <row r="414" ht="8.25" customHeight="1" x14ac:dyDescent="0.2"/>
    <row r="418" ht="15" customHeight="1" x14ac:dyDescent="0.2"/>
    <row r="419" ht="7.5" customHeight="1" x14ac:dyDescent="0.2"/>
    <row r="423" ht="12" customHeight="1" x14ac:dyDescent="0.2"/>
    <row r="424" ht="8.25" customHeight="1" x14ac:dyDescent="0.2"/>
  </sheetData>
  <mergeCells count="1">
    <mergeCell ref="A1:E1"/>
  </mergeCells>
  <pageMargins left="0.55118110236220474" right="0.35433070866141736" top="0.39370078740157483" bottom="0.39370078740157483" header="0.51181102362204722" footer="0.51181102362204722"/>
  <pageSetup paperSize="9" firstPageNumber="0" orientation="portrait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N145"/>
  <sheetViews>
    <sheetView zoomScaleNormal="100" workbookViewId="0">
      <selection sqref="A1:F44"/>
    </sheetView>
  </sheetViews>
  <sheetFormatPr defaultRowHeight="12.75" x14ac:dyDescent="0.2"/>
  <cols>
    <col min="1" max="1" width="4.140625" customWidth="1"/>
    <col min="2" max="2" width="33.7109375" customWidth="1"/>
    <col min="3" max="3" width="12.42578125" customWidth="1"/>
    <col min="4" max="4" width="13.5703125" customWidth="1"/>
    <col min="5" max="5" width="14.28515625" customWidth="1"/>
    <col min="6" max="6" width="13.42578125" customWidth="1"/>
  </cols>
  <sheetData>
    <row r="1" spans="1:66" x14ac:dyDescent="0.2">
      <c r="A1" s="1618" t="s">
        <v>871</v>
      </c>
      <c r="B1" s="1618"/>
      <c r="C1" s="1618"/>
      <c r="D1" s="1618"/>
      <c r="E1" s="1618"/>
      <c r="F1" s="1618"/>
    </row>
    <row r="2" spans="1:66" x14ac:dyDescent="0.2">
      <c r="B2" s="22"/>
      <c r="C2" s="22"/>
      <c r="D2" s="22"/>
      <c r="E2" s="22"/>
      <c r="F2" s="22"/>
    </row>
    <row r="3" spans="1:66" ht="15" customHeight="1" x14ac:dyDescent="0.25">
      <c r="A3" s="1635" t="s">
        <v>459</v>
      </c>
      <c r="B3" s="1637"/>
      <c r="C3" s="1637"/>
      <c r="D3" s="1637"/>
      <c r="E3" s="1637"/>
      <c r="F3" s="1637"/>
    </row>
    <row r="4" spans="1:66" ht="13.5" thickBot="1" x14ac:dyDescent="0.25">
      <c r="B4" s="1646" t="s">
        <v>4</v>
      </c>
      <c r="C4" s="1646"/>
      <c r="D4" s="1646"/>
      <c r="E4" s="1646"/>
      <c r="F4" s="1646"/>
    </row>
    <row r="5" spans="1:66" ht="27" customHeight="1" thickBot="1" x14ac:dyDescent="0.25">
      <c r="A5" s="297" t="s">
        <v>217</v>
      </c>
      <c r="B5" s="146" t="s">
        <v>10</v>
      </c>
      <c r="C5" s="970" t="s">
        <v>173</v>
      </c>
      <c r="D5" s="293" t="s">
        <v>174</v>
      </c>
      <c r="E5" s="305" t="s">
        <v>656</v>
      </c>
      <c r="F5" s="280" t="s">
        <v>176</v>
      </c>
    </row>
    <row r="6" spans="1:66" s="39" customFormat="1" ht="26.25" thickBot="1" x14ac:dyDescent="0.25">
      <c r="A6" s="279" t="s">
        <v>222</v>
      </c>
      <c r="B6" s="964" t="s">
        <v>727</v>
      </c>
      <c r="C6" s="963">
        <v>650</v>
      </c>
      <c r="D6" s="961">
        <v>650</v>
      </c>
      <c r="E6" s="669"/>
      <c r="F6" s="969">
        <f>E6/D6</f>
        <v>0</v>
      </c>
      <c r="G6" s="38"/>
      <c r="H6" s="38"/>
      <c r="I6" s="38"/>
      <c r="J6" s="38"/>
      <c r="K6" s="38"/>
      <c r="L6" s="38"/>
      <c r="M6" s="38"/>
      <c r="N6" s="38"/>
      <c r="O6" s="38"/>
      <c r="P6" s="38"/>
      <c r="Q6" s="38"/>
      <c r="R6" s="38"/>
      <c r="S6" s="38"/>
      <c r="T6" s="38"/>
      <c r="U6" s="38"/>
      <c r="V6" s="38"/>
      <c r="W6" s="38"/>
      <c r="X6" s="38"/>
      <c r="Y6" s="38"/>
      <c r="Z6" s="38"/>
      <c r="AA6" s="38"/>
      <c r="AB6" s="38"/>
      <c r="AC6" s="38"/>
      <c r="AD6" s="38"/>
      <c r="AE6" s="38"/>
      <c r="AF6" s="38"/>
      <c r="AG6" s="38"/>
      <c r="AH6" s="38"/>
      <c r="AI6" s="38"/>
      <c r="AJ6" s="38"/>
      <c r="AK6" s="38"/>
      <c r="AL6" s="38"/>
      <c r="AM6" s="38"/>
      <c r="AN6" s="38"/>
      <c r="AO6" s="38"/>
      <c r="AP6" s="38"/>
      <c r="AQ6" s="38"/>
      <c r="AR6" s="38"/>
      <c r="AS6" s="38"/>
      <c r="AT6" s="38"/>
      <c r="AU6" s="38"/>
      <c r="AV6" s="38"/>
      <c r="AW6" s="38"/>
      <c r="AX6" s="38"/>
      <c r="AY6" s="38"/>
      <c r="AZ6" s="38"/>
      <c r="BA6" s="38"/>
      <c r="BB6" s="38"/>
      <c r="BC6" s="38"/>
      <c r="BD6" s="38"/>
      <c r="BE6" s="38"/>
      <c r="BF6" s="38"/>
      <c r="BG6" s="38"/>
      <c r="BH6" s="38"/>
      <c r="BI6" s="38"/>
      <c r="BJ6" s="38"/>
      <c r="BK6" s="38"/>
      <c r="BL6" s="38"/>
      <c r="BM6" s="38"/>
      <c r="BN6" s="38"/>
    </row>
    <row r="7" spans="1:66" ht="25.5" x14ac:dyDescent="0.2">
      <c r="A7" s="279" t="s">
        <v>223</v>
      </c>
      <c r="B7" s="964" t="s">
        <v>728</v>
      </c>
      <c r="C7" s="962">
        <v>642</v>
      </c>
      <c r="D7" s="141">
        <v>642</v>
      </c>
      <c r="E7" s="477"/>
      <c r="F7" s="969">
        <f>E7/D7</f>
        <v>0</v>
      </c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</row>
    <row r="8" spans="1:66" x14ac:dyDescent="0.2">
      <c r="A8" s="279" t="s">
        <v>224</v>
      </c>
      <c r="B8" s="1341"/>
      <c r="C8" s="1342"/>
      <c r="D8" s="1343"/>
      <c r="E8" s="477"/>
      <c r="F8" s="969">
        <v>0</v>
      </c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  <c r="AL8" s="15"/>
      <c r="AM8" s="15"/>
      <c r="AN8" s="15"/>
      <c r="AO8" s="15"/>
      <c r="AP8" s="15"/>
      <c r="AQ8" s="15"/>
      <c r="AR8" s="15"/>
      <c r="AS8" s="15"/>
      <c r="AT8" s="15"/>
      <c r="AU8" s="15"/>
      <c r="AV8" s="15"/>
      <c r="AW8" s="15"/>
      <c r="AX8" s="15"/>
      <c r="AY8" s="15"/>
      <c r="AZ8" s="15"/>
      <c r="BA8" s="15"/>
      <c r="BB8" s="15"/>
      <c r="BC8" s="15"/>
      <c r="BD8" s="15"/>
      <c r="BE8" s="15"/>
      <c r="BF8" s="15"/>
      <c r="BG8" s="15"/>
      <c r="BH8" s="15"/>
      <c r="BI8" s="15"/>
      <c r="BJ8" s="15"/>
      <c r="BK8" s="15"/>
      <c r="BL8" s="15"/>
      <c r="BM8" s="15"/>
      <c r="BN8" s="15"/>
    </row>
    <row r="9" spans="1:66" x14ac:dyDescent="0.2">
      <c r="A9" s="279" t="s">
        <v>225</v>
      </c>
      <c r="B9" s="1074"/>
      <c r="C9" s="477"/>
      <c r="D9" s="408"/>
      <c r="E9" s="477"/>
      <c r="F9" s="969" t="e">
        <f>E9/D9</f>
        <v>#DIV/0!</v>
      </c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H9" s="15"/>
      <c r="AI9" s="15"/>
      <c r="AJ9" s="15"/>
      <c r="AK9" s="15"/>
      <c r="AL9" s="15"/>
      <c r="AM9" s="15"/>
      <c r="AN9" s="15"/>
      <c r="AO9" s="15"/>
      <c r="AP9" s="15"/>
      <c r="AQ9" s="15"/>
      <c r="AR9" s="15"/>
      <c r="AS9" s="15"/>
      <c r="AT9" s="15"/>
      <c r="AU9" s="15"/>
      <c r="AV9" s="15"/>
      <c r="AW9" s="15"/>
      <c r="AX9" s="15"/>
      <c r="AY9" s="15"/>
      <c r="AZ9" s="15"/>
      <c r="BA9" s="15"/>
      <c r="BB9" s="15"/>
      <c r="BC9" s="15"/>
      <c r="BD9" s="15"/>
      <c r="BE9" s="15"/>
      <c r="BF9" s="15"/>
      <c r="BG9" s="15"/>
      <c r="BH9" s="15"/>
      <c r="BI9" s="15"/>
      <c r="BJ9" s="15"/>
      <c r="BK9" s="15"/>
      <c r="BL9" s="15"/>
      <c r="BM9" s="15"/>
      <c r="BN9" s="15"/>
    </row>
    <row r="10" spans="1:66" ht="13.5" thickBot="1" x14ac:dyDescent="0.25">
      <c r="A10" s="279" t="s">
        <v>226</v>
      </c>
      <c r="B10" s="965"/>
      <c r="C10" s="979"/>
      <c r="D10" s="302"/>
      <c r="E10" s="979"/>
      <c r="F10" s="969" t="e">
        <f>E10/D10</f>
        <v>#DIV/0!</v>
      </c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15"/>
      <c r="AL10" s="15"/>
      <c r="AM10" s="15"/>
      <c r="AN10" s="15"/>
      <c r="AO10" s="15"/>
      <c r="AP10" s="15"/>
      <c r="AQ10" s="15"/>
      <c r="AR10" s="15"/>
      <c r="AS10" s="15"/>
      <c r="AT10" s="15"/>
      <c r="AU10" s="15"/>
      <c r="AV10" s="15"/>
      <c r="AW10" s="15"/>
      <c r="AX10" s="15"/>
      <c r="AY10" s="15"/>
      <c r="AZ10" s="15"/>
      <c r="BA10" s="15"/>
      <c r="BB10" s="15"/>
      <c r="BC10" s="15"/>
      <c r="BD10" s="15"/>
      <c r="BE10" s="15"/>
      <c r="BF10" s="15"/>
      <c r="BG10" s="15"/>
      <c r="BH10" s="15"/>
      <c r="BI10" s="15"/>
      <c r="BJ10" s="15"/>
      <c r="BK10" s="15"/>
      <c r="BL10" s="15"/>
      <c r="BM10" s="15"/>
      <c r="BN10" s="15"/>
    </row>
    <row r="11" spans="1:66" ht="13.5" thickBot="1" x14ac:dyDescent="0.25">
      <c r="A11" s="279" t="s">
        <v>227</v>
      </c>
      <c r="B11" s="966" t="s">
        <v>29</v>
      </c>
      <c r="C11" s="251">
        <f>SUM(C6:C8)</f>
        <v>1292</v>
      </c>
      <c r="D11" s="251">
        <f>SUM(D6:D10)</f>
        <v>1292</v>
      </c>
      <c r="E11" s="251">
        <f>SUM(E6:E10)</f>
        <v>0</v>
      </c>
      <c r="F11" s="967">
        <f>E11/D11</f>
        <v>0</v>
      </c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Q11" s="15"/>
      <c r="AR11" s="15"/>
      <c r="AS11" s="15"/>
      <c r="AT11" s="15"/>
      <c r="AU11" s="15"/>
      <c r="AV11" s="15"/>
      <c r="AW11" s="15"/>
      <c r="AX11" s="15"/>
      <c r="AY11" s="15"/>
      <c r="AZ11" s="15"/>
      <c r="BA11" s="15"/>
      <c r="BB11" s="15"/>
      <c r="BC11" s="15"/>
      <c r="BD11" s="15"/>
      <c r="BE11" s="15"/>
      <c r="BF11" s="15"/>
      <c r="BG11" s="15"/>
      <c r="BH11" s="15"/>
      <c r="BI11" s="15"/>
      <c r="BJ11" s="15"/>
      <c r="BK11" s="15"/>
      <c r="BL11" s="15"/>
      <c r="BM11" s="15"/>
      <c r="BN11" s="15"/>
    </row>
    <row r="12" spans="1:66" x14ac:dyDescent="0.2">
      <c r="A12" s="294"/>
      <c r="B12" s="43"/>
      <c r="C12" s="307"/>
      <c r="D12" s="307"/>
      <c r="E12" s="307"/>
      <c r="F12" s="307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15"/>
      <c r="AM12" s="15"/>
      <c r="AN12" s="15"/>
      <c r="AO12" s="15"/>
      <c r="AP12" s="15"/>
      <c r="AQ12" s="15"/>
      <c r="AR12" s="15"/>
      <c r="AS12" s="15"/>
      <c r="AT12" s="15"/>
      <c r="AU12" s="15"/>
      <c r="AV12" s="15"/>
      <c r="AW12" s="15"/>
      <c r="AX12" s="15"/>
      <c r="AY12" s="15"/>
      <c r="AZ12" s="15"/>
      <c r="BA12" s="15"/>
      <c r="BB12" s="15"/>
      <c r="BC12" s="15"/>
      <c r="BD12" s="15"/>
      <c r="BE12" s="15"/>
      <c r="BF12" s="15"/>
      <c r="BG12" s="15"/>
      <c r="BH12" s="15"/>
      <c r="BI12" s="15"/>
      <c r="BJ12" s="15"/>
      <c r="BK12" s="15"/>
      <c r="BL12" s="15"/>
      <c r="BM12" s="15"/>
      <c r="BN12" s="15"/>
    </row>
    <row r="13" spans="1:66" s="17" customFormat="1" x14ac:dyDescent="0.2">
      <c r="A13" s="294"/>
      <c r="B13" s="43"/>
      <c r="C13" s="307"/>
      <c r="D13" s="307"/>
      <c r="E13" s="307"/>
      <c r="F13" s="307"/>
    </row>
    <row r="14" spans="1:66" s="17" customFormat="1" ht="15.75" x14ac:dyDescent="0.25">
      <c r="A14" s="1635" t="s">
        <v>647</v>
      </c>
      <c r="B14" s="1637"/>
      <c r="C14" s="1637"/>
      <c r="D14" s="1637"/>
      <c r="E14" s="1637"/>
      <c r="F14" s="1637"/>
    </row>
    <row r="15" spans="1:66" s="17" customFormat="1" ht="13.5" thickBot="1" x14ac:dyDescent="0.25">
      <c r="A15"/>
      <c r="B15" s="1646" t="s">
        <v>4</v>
      </c>
      <c r="C15" s="1646"/>
      <c r="D15" s="1646"/>
      <c r="E15" s="1646"/>
      <c r="F15" s="1646"/>
    </row>
    <row r="16" spans="1:66" s="17" customFormat="1" ht="34.5" thickBot="1" x14ac:dyDescent="0.25">
      <c r="A16" s="297" t="s">
        <v>217</v>
      </c>
      <c r="B16" s="146" t="s">
        <v>10</v>
      </c>
      <c r="C16" s="970" t="s">
        <v>173</v>
      </c>
      <c r="D16" s="293" t="s">
        <v>174</v>
      </c>
      <c r="E16" s="305" t="s">
        <v>656</v>
      </c>
      <c r="F16" s="280" t="s">
        <v>176</v>
      </c>
    </row>
    <row r="17" spans="1:6" s="17" customFormat="1" x14ac:dyDescent="0.2">
      <c r="A17" s="279" t="s">
        <v>222</v>
      </c>
      <c r="B17" s="971" t="s">
        <v>648</v>
      </c>
      <c r="C17" s="409">
        <v>435</v>
      </c>
      <c r="D17" s="477">
        <v>435</v>
      </c>
      <c r="E17" s="595"/>
      <c r="F17" s="975">
        <f>E17/D17</f>
        <v>0</v>
      </c>
    </row>
    <row r="18" spans="1:6" s="17" customFormat="1" x14ac:dyDescent="0.2">
      <c r="A18" s="279" t="s">
        <v>223</v>
      </c>
      <c r="B18" s="972" t="s">
        <v>649</v>
      </c>
      <c r="C18" s="409"/>
      <c r="D18" s="477"/>
      <c r="E18" s="595"/>
      <c r="F18" s="975" t="e">
        <f>E18/D18</f>
        <v>#DIV/0!</v>
      </c>
    </row>
    <row r="19" spans="1:6" s="17" customFormat="1" ht="13.5" thickBot="1" x14ac:dyDescent="0.25">
      <c r="A19" s="279" t="s">
        <v>224</v>
      </c>
      <c r="B19" s="973"/>
      <c r="C19" s="977"/>
      <c r="D19" s="627"/>
      <c r="E19" s="597"/>
      <c r="F19" s="976"/>
    </row>
    <row r="20" spans="1:6" s="17" customFormat="1" ht="13.5" thickBot="1" x14ac:dyDescent="0.25">
      <c r="A20" s="279" t="s">
        <v>225</v>
      </c>
      <c r="B20" s="974" t="s">
        <v>650</v>
      </c>
      <c r="C20" s="978">
        <f>SUM(C17:C19)</f>
        <v>435</v>
      </c>
      <c r="D20" s="978">
        <f>SUM(D17:D19)</f>
        <v>435</v>
      </c>
      <c r="E20" s="978">
        <f>SUM(E17:E19)</f>
        <v>0</v>
      </c>
      <c r="F20" s="1407">
        <f>E20/D20</f>
        <v>0</v>
      </c>
    </row>
    <row r="21" spans="1:6" s="17" customFormat="1" x14ac:dyDescent="0.2">
      <c r="A21" s="294"/>
      <c r="B21" s="43"/>
      <c r="C21" s="307"/>
      <c r="D21" s="307"/>
      <c r="E21" s="307"/>
      <c r="F21" s="307"/>
    </row>
    <row r="22" spans="1:6" s="17" customFormat="1" x14ac:dyDescent="0.2">
      <c r="A22" s="294"/>
      <c r="B22" s="43"/>
      <c r="C22" s="307"/>
      <c r="D22" s="307"/>
      <c r="E22" s="307"/>
      <c r="F22" s="307"/>
    </row>
    <row r="23" spans="1:6" s="17" customFormat="1" x14ac:dyDescent="0.2">
      <c r="A23" s="1618" t="s">
        <v>872</v>
      </c>
      <c r="B23" s="1618"/>
      <c r="C23" s="1618"/>
      <c r="D23" s="1618"/>
      <c r="E23" s="1618"/>
      <c r="F23" s="1618"/>
    </row>
    <row r="24" spans="1:6" s="17" customFormat="1" x14ac:dyDescent="0.2">
      <c r="A24"/>
      <c r="B24" s="22"/>
      <c r="C24" s="22"/>
      <c r="D24" s="22"/>
      <c r="E24" s="22"/>
      <c r="F24" s="22"/>
    </row>
    <row r="25" spans="1:6" ht="15.75" x14ac:dyDescent="0.25">
      <c r="B25" s="1635" t="s">
        <v>460</v>
      </c>
      <c r="C25" s="1635"/>
      <c r="D25" s="1635"/>
      <c r="E25" s="1635"/>
      <c r="F25" s="1635"/>
    </row>
    <row r="26" spans="1:6" x14ac:dyDescent="0.2">
      <c r="B26" s="1"/>
      <c r="C26" s="1"/>
      <c r="D26" s="1"/>
      <c r="E26" s="1"/>
      <c r="F26" s="1"/>
    </row>
    <row r="27" spans="1:6" ht="13.5" thickBot="1" x14ac:dyDescent="0.25">
      <c r="B27" s="1646" t="s">
        <v>4</v>
      </c>
      <c r="C27" s="1646"/>
      <c r="D27" s="1646"/>
      <c r="E27" s="1646"/>
      <c r="F27" s="1646"/>
    </row>
    <row r="28" spans="1:6" ht="34.5" thickBot="1" x14ac:dyDescent="0.25">
      <c r="A28" s="297" t="s">
        <v>217</v>
      </c>
      <c r="B28" s="309" t="s">
        <v>10</v>
      </c>
      <c r="C28" s="293" t="s">
        <v>173</v>
      </c>
      <c r="D28" s="291" t="s">
        <v>174</v>
      </c>
      <c r="E28" s="305" t="s">
        <v>656</v>
      </c>
      <c r="F28" s="280" t="s">
        <v>176</v>
      </c>
    </row>
    <row r="29" spans="1:6" ht="15.75" customHeight="1" x14ac:dyDescent="0.2">
      <c r="A29" s="279" t="s">
        <v>222</v>
      </c>
      <c r="B29" s="528" t="s">
        <v>729</v>
      </c>
      <c r="C29" s="222">
        <v>4800</v>
      </c>
      <c r="D29" s="29">
        <v>4800</v>
      </c>
      <c r="E29" s="222"/>
      <c r="F29" s="982">
        <f t="shared" ref="F29:F42" si="0">E29/D29</f>
        <v>0</v>
      </c>
    </row>
    <row r="30" spans="1:6" ht="15.75" customHeight="1" x14ac:dyDescent="0.2">
      <c r="A30" s="279" t="s">
        <v>223</v>
      </c>
      <c r="B30" s="528"/>
      <c r="C30" s="222"/>
      <c r="D30" s="29"/>
      <c r="E30" s="222"/>
      <c r="F30" s="982" t="e">
        <f t="shared" si="0"/>
        <v>#DIV/0!</v>
      </c>
    </row>
    <row r="31" spans="1:6" ht="15.75" customHeight="1" x14ac:dyDescent="0.2">
      <c r="A31" s="279" t="s">
        <v>224</v>
      </c>
      <c r="B31" s="528"/>
      <c r="C31" s="222"/>
      <c r="D31" s="29"/>
      <c r="E31" s="222"/>
      <c r="F31" s="982" t="e">
        <f t="shared" si="0"/>
        <v>#DIV/0!</v>
      </c>
    </row>
    <row r="32" spans="1:6" ht="15.75" customHeight="1" x14ac:dyDescent="0.2">
      <c r="A32" s="279" t="s">
        <v>225</v>
      </c>
      <c r="B32" s="528"/>
      <c r="C32" s="222"/>
      <c r="D32" s="29"/>
      <c r="E32" s="222"/>
      <c r="F32" s="982" t="e">
        <f t="shared" si="0"/>
        <v>#DIV/0!</v>
      </c>
    </row>
    <row r="33" spans="1:6" ht="15.75" customHeight="1" x14ac:dyDescent="0.2">
      <c r="A33" s="279" t="s">
        <v>226</v>
      </c>
      <c r="B33" s="528"/>
      <c r="C33" s="222"/>
      <c r="D33" s="29"/>
      <c r="E33" s="222"/>
      <c r="F33" s="982" t="e">
        <f t="shared" si="0"/>
        <v>#DIV/0!</v>
      </c>
    </row>
    <row r="34" spans="1:6" ht="27" customHeight="1" x14ac:dyDescent="0.2">
      <c r="A34" s="279" t="s">
        <v>227</v>
      </c>
      <c r="B34" s="528"/>
      <c r="C34" s="222"/>
      <c r="D34" s="29"/>
      <c r="E34" s="222"/>
      <c r="F34" s="982" t="e">
        <f t="shared" si="0"/>
        <v>#DIV/0!</v>
      </c>
    </row>
    <row r="35" spans="1:6" x14ac:dyDescent="0.2">
      <c r="A35" s="279" t="s">
        <v>228</v>
      </c>
      <c r="B35" s="528"/>
      <c r="C35" s="222"/>
      <c r="D35" s="29"/>
      <c r="E35" s="222"/>
      <c r="F35" s="982" t="e">
        <f t="shared" si="0"/>
        <v>#DIV/0!</v>
      </c>
    </row>
    <row r="36" spans="1:6" x14ac:dyDescent="0.2">
      <c r="A36" s="279" t="s">
        <v>229</v>
      </c>
      <c r="B36" s="528"/>
      <c r="C36" s="222"/>
      <c r="D36" s="29"/>
      <c r="E36" s="222"/>
      <c r="F36" s="982" t="e">
        <f t="shared" si="0"/>
        <v>#DIV/0!</v>
      </c>
    </row>
    <row r="37" spans="1:6" ht="13.5" customHeight="1" x14ac:dyDescent="0.2">
      <c r="A37" s="279" t="s">
        <v>230</v>
      </c>
      <c r="B37" s="528"/>
      <c r="C37" s="222"/>
      <c r="D37" s="29"/>
      <c r="E37" s="222"/>
      <c r="F37" s="982" t="e">
        <f t="shared" si="0"/>
        <v>#DIV/0!</v>
      </c>
    </row>
    <row r="38" spans="1:6" ht="15" customHeight="1" x14ac:dyDescent="0.2">
      <c r="A38" s="279" t="s">
        <v>231</v>
      </c>
      <c r="B38" s="529"/>
      <c r="C38" s="151"/>
      <c r="D38" s="31"/>
      <c r="E38" s="151"/>
      <c r="F38" s="982" t="e">
        <f t="shared" si="0"/>
        <v>#DIV/0!</v>
      </c>
    </row>
    <row r="39" spans="1:6" ht="13.5" customHeight="1" x14ac:dyDescent="0.2">
      <c r="A39" s="279" t="s">
        <v>232</v>
      </c>
      <c r="B39" s="529"/>
      <c r="C39" s="151"/>
      <c r="D39" s="31"/>
      <c r="E39" s="151"/>
      <c r="F39" s="982" t="e">
        <f t="shared" si="0"/>
        <v>#DIV/0!</v>
      </c>
    </row>
    <row r="40" spans="1:6" x14ac:dyDescent="0.2">
      <c r="A40" s="279" t="s">
        <v>233</v>
      </c>
      <c r="B40" s="528"/>
      <c r="C40" s="222"/>
      <c r="D40" s="29"/>
      <c r="E40" s="222"/>
      <c r="F40" s="982" t="e">
        <f t="shared" si="0"/>
        <v>#DIV/0!</v>
      </c>
    </row>
    <row r="41" spans="1:6" x14ac:dyDescent="0.2">
      <c r="A41" s="279" t="s">
        <v>234</v>
      </c>
      <c r="B41" s="529"/>
      <c r="C41" s="151"/>
      <c r="D41" s="31"/>
      <c r="E41" s="151"/>
      <c r="F41" s="982" t="e">
        <f t="shared" si="0"/>
        <v>#DIV/0!</v>
      </c>
    </row>
    <row r="42" spans="1:6" ht="12" customHeight="1" x14ac:dyDescent="0.2">
      <c r="A42" s="279" t="s">
        <v>235</v>
      </c>
      <c r="B42" s="529"/>
      <c r="C42" s="151"/>
      <c r="D42" s="31"/>
      <c r="E42" s="151"/>
      <c r="F42" s="982" t="e">
        <f t="shared" si="0"/>
        <v>#DIV/0!</v>
      </c>
    </row>
    <row r="43" spans="1:6" ht="13.5" customHeight="1" thickBot="1" x14ac:dyDescent="0.25">
      <c r="A43" s="279" t="s">
        <v>236</v>
      </c>
      <c r="B43" s="529"/>
      <c r="C43" s="151"/>
      <c r="D43" s="31"/>
      <c r="E43" s="151"/>
      <c r="F43" s="982">
        <v>0</v>
      </c>
    </row>
    <row r="44" spans="1:6" ht="39" thickBot="1" x14ac:dyDescent="0.25">
      <c r="A44" s="279" t="s">
        <v>237</v>
      </c>
      <c r="B44" s="980" t="s">
        <v>659</v>
      </c>
      <c r="C44" s="132">
        <f>SUM(C29:C43)</f>
        <v>4800</v>
      </c>
      <c r="D44" s="981">
        <f>SUM(D29:D43)</f>
        <v>4800</v>
      </c>
      <c r="E44" s="132">
        <f>SUM(E29:E43)</f>
        <v>0</v>
      </c>
      <c r="F44" s="986">
        <f>E44/D44</f>
        <v>0</v>
      </c>
    </row>
    <row r="45" spans="1:6" ht="12.75" customHeight="1" x14ac:dyDescent="0.2">
      <c r="B45" s="1"/>
      <c r="C45" s="1"/>
      <c r="D45" s="1"/>
      <c r="E45" s="1"/>
      <c r="F45" s="1"/>
    </row>
    <row r="46" spans="1:6" ht="25.5" customHeight="1" x14ac:dyDescent="0.2">
      <c r="B46" s="1"/>
      <c r="C46" s="1"/>
      <c r="D46" s="1"/>
      <c r="E46" s="1"/>
      <c r="F46" s="1"/>
    </row>
    <row r="47" spans="1:6" ht="17.25" customHeight="1" x14ac:dyDescent="0.2">
      <c r="B47" s="1"/>
      <c r="C47" s="1"/>
      <c r="D47" s="1"/>
      <c r="E47" s="1"/>
      <c r="F47" s="1"/>
    </row>
    <row r="48" spans="1:6" ht="24.75" customHeight="1" x14ac:dyDescent="0.2">
      <c r="B48" s="1"/>
      <c r="C48" s="1"/>
      <c r="D48" s="1"/>
      <c r="E48" s="1"/>
      <c r="F48" s="1"/>
    </row>
    <row r="49" spans="1:6" ht="16.5" customHeight="1" x14ac:dyDescent="0.2">
      <c r="B49" s="1"/>
      <c r="C49" s="1"/>
      <c r="D49" s="1"/>
      <c r="E49" s="1"/>
      <c r="F49" s="1"/>
    </row>
    <row r="50" spans="1:6" s="17" customFormat="1" x14ac:dyDescent="0.2">
      <c r="A50"/>
      <c r="B50" s="1"/>
      <c r="C50" s="1"/>
      <c r="D50" s="1"/>
      <c r="E50" s="1"/>
      <c r="F50" s="1"/>
    </row>
    <row r="51" spans="1:6" x14ac:dyDescent="0.2">
      <c r="B51" s="1"/>
      <c r="C51" s="1"/>
      <c r="D51" s="1"/>
      <c r="E51" s="1"/>
      <c r="F51" s="1"/>
    </row>
    <row r="52" spans="1:6" x14ac:dyDescent="0.2">
      <c r="B52" s="1"/>
      <c r="C52" s="1"/>
      <c r="D52" s="1"/>
      <c r="E52" s="1"/>
      <c r="F52" s="1"/>
    </row>
    <row r="53" spans="1:6" x14ac:dyDescent="0.2">
      <c r="A53" s="17"/>
      <c r="B53" s="1"/>
      <c r="C53" s="1"/>
      <c r="D53" s="1"/>
      <c r="E53" s="1"/>
      <c r="F53" s="1"/>
    </row>
    <row r="54" spans="1:6" x14ac:dyDescent="0.2">
      <c r="B54" s="1"/>
      <c r="C54" s="1"/>
      <c r="D54" s="1"/>
      <c r="E54" s="1"/>
      <c r="F54" s="1"/>
    </row>
    <row r="55" spans="1:6" x14ac:dyDescent="0.2">
      <c r="B55" s="1"/>
      <c r="C55" s="1"/>
      <c r="D55" s="1"/>
      <c r="E55" s="1"/>
      <c r="F55" s="1"/>
    </row>
    <row r="56" spans="1:6" x14ac:dyDescent="0.2">
      <c r="B56" s="1"/>
      <c r="C56" s="1"/>
      <c r="D56" s="1"/>
      <c r="E56" s="1"/>
      <c r="F56" s="1"/>
    </row>
    <row r="57" spans="1:6" x14ac:dyDescent="0.2">
      <c r="B57" s="1"/>
      <c r="C57" s="1"/>
      <c r="D57" s="1"/>
      <c r="E57" s="1"/>
      <c r="F57" s="1"/>
    </row>
    <row r="58" spans="1:6" x14ac:dyDescent="0.2">
      <c r="B58" s="1"/>
      <c r="C58" s="1"/>
      <c r="D58" s="1"/>
      <c r="E58" s="1"/>
      <c r="F58" s="1"/>
    </row>
    <row r="59" spans="1:6" x14ac:dyDescent="0.2">
      <c r="B59" s="1"/>
      <c r="C59" s="1"/>
      <c r="D59" s="1"/>
      <c r="E59" s="1"/>
      <c r="F59" s="1"/>
    </row>
    <row r="60" spans="1:6" x14ac:dyDescent="0.2">
      <c r="B60" s="1"/>
      <c r="C60" s="1"/>
      <c r="D60" s="1"/>
      <c r="E60" s="1"/>
      <c r="F60" s="1"/>
    </row>
    <row r="61" spans="1:6" x14ac:dyDescent="0.2">
      <c r="B61" s="1"/>
      <c r="C61" s="1"/>
      <c r="D61" s="1"/>
      <c r="E61" s="1"/>
      <c r="F61" s="1"/>
    </row>
    <row r="62" spans="1:6" x14ac:dyDescent="0.2">
      <c r="B62" s="1"/>
      <c r="C62" s="1"/>
      <c r="D62" s="1"/>
      <c r="E62" s="1"/>
      <c r="F62" s="1"/>
    </row>
    <row r="63" spans="1:6" x14ac:dyDescent="0.2">
      <c r="B63" s="1"/>
      <c r="C63" s="1"/>
      <c r="D63" s="1"/>
      <c r="E63" s="1"/>
      <c r="F63" s="1"/>
    </row>
    <row r="64" spans="1:6" x14ac:dyDescent="0.2">
      <c r="B64" s="1"/>
      <c r="C64" s="1"/>
      <c r="D64" s="1"/>
      <c r="E64" s="1"/>
      <c r="F64" s="1"/>
    </row>
    <row r="65" spans="2:6" x14ac:dyDescent="0.2">
      <c r="B65" s="1"/>
      <c r="C65" s="1"/>
      <c r="D65" s="1"/>
      <c r="E65" s="1"/>
      <c r="F65" s="1"/>
    </row>
    <row r="66" spans="2:6" x14ac:dyDescent="0.2">
      <c r="B66" s="1"/>
      <c r="C66" s="1"/>
      <c r="D66" s="1"/>
      <c r="E66" s="1"/>
      <c r="F66" s="1"/>
    </row>
    <row r="67" spans="2:6" x14ac:dyDescent="0.2">
      <c r="B67" s="1"/>
      <c r="C67" s="1"/>
      <c r="D67" s="1"/>
      <c r="E67" s="1"/>
      <c r="F67" s="1"/>
    </row>
    <row r="68" spans="2:6" x14ac:dyDescent="0.2">
      <c r="B68" s="1"/>
      <c r="C68" s="1"/>
      <c r="D68" s="1"/>
      <c r="E68" s="1"/>
      <c r="F68" s="1"/>
    </row>
    <row r="69" spans="2:6" x14ac:dyDescent="0.2">
      <c r="B69" s="1"/>
      <c r="C69" s="1"/>
      <c r="D69" s="1"/>
      <c r="E69" s="1"/>
      <c r="F69" s="1"/>
    </row>
    <row r="70" spans="2:6" x14ac:dyDescent="0.2">
      <c r="B70" s="1"/>
      <c r="C70" s="1"/>
      <c r="D70" s="1"/>
      <c r="E70" s="1"/>
      <c r="F70" s="1"/>
    </row>
    <row r="71" spans="2:6" x14ac:dyDescent="0.2">
      <c r="B71" s="1"/>
      <c r="C71" s="1"/>
      <c r="D71" s="1"/>
      <c r="E71" s="1"/>
      <c r="F71" s="1"/>
    </row>
    <row r="72" spans="2:6" x14ac:dyDescent="0.2">
      <c r="B72" s="1"/>
      <c r="C72" s="1"/>
      <c r="D72" s="1"/>
      <c r="E72" s="1"/>
      <c r="F72" s="1"/>
    </row>
    <row r="73" spans="2:6" x14ac:dyDescent="0.2">
      <c r="B73" s="1"/>
      <c r="C73" s="1"/>
      <c r="D73" s="1"/>
      <c r="E73" s="1"/>
      <c r="F73" s="1"/>
    </row>
    <row r="74" spans="2:6" x14ac:dyDescent="0.2">
      <c r="B74" s="1"/>
      <c r="C74" s="1"/>
      <c r="D74" s="1"/>
      <c r="E74" s="1"/>
      <c r="F74" s="1"/>
    </row>
    <row r="75" spans="2:6" x14ac:dyDescent="0.2">
      <c r="B75" s="1"/>
      <c r="C75" s="1"/>
      <c r="D75" s="1"/>
      <c r="E75" s="1"/>
      <c r="F75" s="1"/>
    </row>
    <row r="76" spans="2:6" x14ac:dyDescent="0.2">
      <c r="B76" s="1"/>
      <c r="C76" s="1"/>
      <c r="D76" s="1"/>
      <c r="E76" s="1"/>
      <c r="F76" s="1"/>
    </row>
    <row r="77" spans="2:6" x14ac:dyDescent="0.2">
      <c r="B77" s="1"/>
      <c r="C77" s="1"/>
      <c r="D77" s="1"/>
      <c r="E77" s="1"/>
      <c r="F77" s="1"/>
    </row>
    <row r="78" spans="2:6" x14ac:dyDescent="0.2">
      <c r="B78" s="1"/>
      <c r="C78" s="1"/>
      <c r="D78" s="1"/>
      <c r="E78" s="1"/>
      <c r="F78" s="1"/>
    </row>
    <row r="79" spans="2:6" x14ac:dyDescent="0.2">
      <c r="B79" s="1"/>
      <c r="C79" s="1"/>
      <c r="D79" s="1"/>
      <c r="E79" s="1"/>
      <c r="F79" s="1"/>
    </row>
    <row r="80" spans="2:6" x14ac:dyDescent="0.2">
      <c r="B80" s="1"/>
      <c r="C80" s="1"/>
      <c r="D80" s="1"/>
      <c r="E80" s="1"/>
      <c r="F80" s="1"/>
    </row>
    <row r="81" spans="2:6" x14ac:dyDescent="0.2">
      <c r="B81" s="1"/>
      <c r="C81" s="1"/>
      <c r="D81" s="1"/>
      <c r="E81" s="1"/>
      <c r="F81" s="1"/>
    </row>
    <row r="82" spans="2:6" x14ac:dyDescent="0.2">
      <c r="B82" s="1"/>
      <c r="C82" s="1"/>
      <c r="D82" s="1"/>
      <c r="E82" s="1"/>
      <c r="F82" s="1"/>
    </row>
    <row r="83" spans="2:6" x14ac:dyDescent="0.2">
      <c r="B83" s="1"/>
      <c r="C83" s="1"/>
      <c r="D83" s="1"/>
      <c r="E83" s="1"/>
      <c r="F83" s="1"/>
    </row>
    <row r="84" spans="2:6" x14ac:dyDescent="0.2">
      <c r="B84" s="1"/>
      <c r="C84" s="1"/>
      <c r="D84" s="1"/>
      <c r="E84" s="1"/>
      <c r="F84" s="1"/>
    </row>
    <row r="85" spans="2:6" x14ac:dyDescent="0.2">
      <c r="B85" s="1"/>
      <c r="C85" s="1"/>
      <c r="D85" s="1"/>
      <c r="E85" s="1"/>
      <c r="F85" s="1"/>
    </row>
    <row r="86" spans="2:6" x14ac:dyDescent="0.2">
      <c r="B86" s="1"/>
      <c r="C86" s="1"/>
      <c r="D86" s="1"/>
      <c r="E86" s="1"/>
      <c r="F86" s="1"/>
    </row>
    <row r="87" spans="2:6" x14ac:dyDescent="0.2">
      <c r="B87" s="1"/>
      <c r="C87" s="1"/>
      <c r="D87" s="1"/>
      <c r="E87" s="1"/>
      <c r="F87" s="1"/>
    </row>
    <row r="88" spans="2:6" x14ac:dyDescent="0.2">
      <c r="B88" s="1"/>
      <c r="C88" s="1"/>
      <c r="D88" s="1"/>
      <c r="E88" s="1"/>
      <c r="F88" s="1"/>
    </row>
    <row r="89" spans="2:6" x14ac:dyDescent="0.2">
      <c r="B89" s="1"/>
      <c r="C89" s="1"/>
      <c r="D89" s="1"/>
      <c r="E89" s="1"/>
      <c r="F89" s="1"/>
    </row>
    <row r="90" spans="2:6" x14ac:dyDescent="0.2">
      <c r="B90" s="1"/>
      <c r="C90" s="1"/>
      <c r="D90" s="1"/>
      <c r="E90" s="1"/>
      <c r="F90" s="1"/>
    </row>
    <row r="91" spans="2:6" x14ac:dyDescent="0.2">
      <c r="B91" s="1"/>
      <c r="C91" s="1"/>
      <c r="D91" s="1"/>
      <c r="E91" s="1"/>
      <c r="F91" s="1"/>
    </row>
    <row r="92" spans="2:6" x14ac:dyDescent="0.2">
      <c r="B92" s="1"/>
      <c r="C92" s="1"/>
      <c r="D92" s="1"/>
      <c r="E92" s="1"/>
      <c r="F92" s="1"/>
    </row>
    <row r="93" spans="2:6" x14ac:dyDescent="0.2">
      <c r="B93" s="1"/>
      <c r="C93" s="1"/>
      <c r="D93" s="1"/>
      <c r="E93" s="1"/>
      <c r="F93" s="1"/>
    </row>
    <row r="94" spans="2:6" x14ac:dyDescent="0.2">
      <c r="B94" s="1"/>
      <c r="C94" s="1"/>
      <c r="D94" s="1"/>
      <c r="E94" s="1"/>
      <c r="F94" s="1"/>
    </row>
    <row r="95" spans="2:6" x14ac:dyDescent="0.2">
      <c r="B95" s="1"/>
      <c r="C95" s="1"/>
      <c r="D95" s="1"/>
      <c r="E95" s="1"/>
      <c r="F95" s="1"/>
    </row>
    <row r="96" spans="2:6" x14ac:dyDescent="0.2">
      <c r="B96" s="1"/>
      <c r="C96" s="1"/>
      <c r="D96" s="1"/>
      <c r="E96" s="1"/>
      <c r="F96" s="1"/>
    </row>
    <row r="97" spans="2:6" x14ac:dyDescent="0.2">
      <c r="B97" s="1"/>
      <c r="C97" s="1"/>
      <c r="D97" s="1"/>
      <c r="E97" s="1"/>
      <c r="F97" s="1"/>
    </row>
    <row r="98" spans="2:6" x14ac:dyDescent="0.2">
      <c r="B98" s="1"/>
      <c r="C98" s="1"/>
      <c r="D98" s="1"/>
      <c r="E98" s="1"/>
      <c r="F98" s="1"/>
    </row>
    <row r="99" spans="2:6" x14ac:dyDescent="0.2">
      <c r="B99" s="1"/>
      <c r="C99" s="1"/>
      <c r="D99" s="1"/>
      <c r="E99" s="1"/>
      <c r="F99" s="1"/>
    </row>
    <row r="100" spans="2:6" x14ac:dyDescent="0.2">
      <c r="B100" s="1"/>
      <c r="C100" s="1"/>
      <c r="D100" s="1"/>
      <c r="E100" s="1"/>
      <c r="F100" s="1"/>
    </row>
    <row r="101" spans="2:6" x14ac:dyDescent="0.2">
      <c r="B101" s="1"/>
      <c r="C101" s="1"/>
      <c r="D101" s="1"/>
      <c r="E101" s="1"/>
      <c r="F101" s="1"/>
    </row>
    <row r="102" spans="2:6" x14ac:dyDescent="0.2">
      <c r="B102" s="1"/>
      <c r="C102" s="1"/>
      <c r="D102" s="1"/>
      <c r="E102" s="1"/>
      <c r="F102" s="1"/>
    </row>
    <row r="103" spans="2:6" x14ac:dyDescent="0.2">
      <c r="B103" s="1"/>
      <c r="C103" s="1"/>
      <c r="D103" s="1"/>
      <c r="E103" s="1"/>
      <c r="F103" s="1"/>
    </row>
    <row r="104" spans="2:6" x14ac:dyDescent="0.2">
      <c r="B104" s="1"/>
      <c r="C104" s="1"/>
      <c r="D104" s="1"/>
      <c r="E104" s="1"/>
      <c r="F104" s="1"/>
    </row>
    <row r="105" spans="2:6" x14ac:dyDescent="0.2">
      <c r="B105" s="1"/>
      <c r="C105" s="1"/>
      <c r="D105" s="1"/>
      <c r="E105" s="1"/>
      <c r="F105" s="1"/>
    </row>
    <row r="106" spans="2:6" x14ac:dyDescent="0.2">
      <c r="B106" s="1"/>
      <c r="C106" s="1"/>
      <c r="D106" s="1"/>
      <c r="E106" s="1"/>
      <c r="F106" s="1"/>
    </row>
    <row r="107" spans="2:6" x14ac:dyDescent="0.2">
      <c r="B107" s="1"/>
      <c r="C107" s="1"/>
      <c r="D107" s="1"/>
      <c r="E107" s="1"/>
      <c r="F107" s="1"/>
    </row>
    <row r="108" spans="2:6" x14ac:dyDescent="0.2">
      <c r="B108" s="1"/>
      <c r="C108" s="1"/>
      <c r="D108" s="1"/>
      <c r="E108" s="1"/>
      <c r="F108" s="1"/>
    </row>
    <row r="109" spans="2:6" x14ac:dyDescent="0.2">
      <c r="B109" s="1"/>
      <c r="C109" s="1"/>
      <c r="D109" s="1"/>
      <c r="E109" s="1"/>
      <c r="F109" s="1"/>
    </row>
    <row r="110" spans="2:6" x14ac:dyDescent="0.2">
      <c r="B110" s="1"/>
      <c r="C110" s="1"/>
      <c r="D110" s="1"/>
      <c r="E110" s="1"/>
      <c r="F110" s="1"/>
    </row>
    <row r="111" spans="2:6" x14ac:dyDescent="0.2">
      <c r="B111" s="1"/>
      <c r="C111" s="1"/>
      <c r="D111" s="1"/>
      <c r="E111" s="1"/>
      <c r="F111" s="1"/>
    </row>
    <row r="112" spans="2:6" x14ac:dyDescent="0.2">
      <c r="B112" s="1"/>
      <c r="C112" s="1"/>
      <c r="D112" s="1"/>
      <c r="E112" s="1"/>
      <c r="F112" s="1"/>
    </row>
    <row r="113" spans="2:6" x14ac:dyDescent="0.2">
      <c r="B113" s="1"/>
      <c r="C113" s="1"/>
      <c r="D113" s="1"/>
      <c r="E113" s="1"/>
      <c r="F113" s="1"/>
    </row>
    <row r="114" spans="2:6" x14ac:dyDescent="0.2">
      <c r="B114" s="1"/>
      <c r="C114" s="1"/>
      <c r="D114" s="1"/>
      <c r="E114" s="1"/>
      <c r="F114" s="1"/>
    </row>
    <row r="115" spans="2:6" x14ac:dyDescent="0.2">
      <c r="B115" s="1"/>
      <c r="C115" s="1"/>
      <c r="D115" s="1"/>
      <c r="E115" s="1"/>
      <c r="F115" s="1"/>
    </row>
    <row r="116" spans="2:6" x14ac:dyDescent="0.2">
      <c r="B116" s="1"/>
      <c r="C116" s="1"/>
      <c r="D116" s="1"/>
      <c r="E116" s="1"/>
      <c r="F116" s="1"/>
    </row>
    <row r="117" spans="2:6" x14ac:dyDescent="0.2">
      <c r="B117" s="1"/>
      <c r="C117" s="1"/>
      <c r="D117" s="1"/>
      <c r="E117" s="1"/>
      <c r="F117" s="1"/>
    </row>
    <row r="118" spans="2:6" x14ac:dyDescent="0.2">
      <c r="B118" s="1"/>
      <c r="C118" s="1"/>
      <c r="D118" s="1"/>
      <c r="E118" s="1"/>
      <c r="F118" s="1"/>
    </row>
    <row r="119" spans="2:6" x14ac:dyDescent="0.2">
      <c r="B119" s="1"/>
      <c r="C119" s="1"/>
      <c r="D119" s="1"/>
      <c r="E119" s="1"/>
      <c r="F119" s="1"/>
    </row>
    <row r="120" spans="2:6" x14ac:dyDescent="0.2">
      <c r="B120" s="1"/>
      <c r="C120" s="1"/>
      <c r="D120" s="1"/>
      <c r="E120" s="1"/>
      <c r="F120" s="1"/>
    </row>
    <row r="121" spans="2:6" x14ac:dyDescent="0.2">
      <c r="B121" s="1"/>
      <c r="C121" s="1"/>
      <c r="D121" s="1"/>
      <c r="E121" s="1"/>
      <c r="F121" s="1"/>
    </row>
    <row r="122" spans="2:6" x14ac:dyDescent="0.2">
      <c r="B122" s="1"/>
      <c r="C122" s="1"/>
      <c r="D122" s="1"/>
      <c r="E122" s="1"/>
      <c r="F122" s="1"/>
    </row>
    <row r="123" spans="2:6" x14ac:dyDescent="0.2">
      <c r="B123" s="1"/>
      <c r="C123" s="1"/>
      <c r="D123" s="1"/>
      <c r="E123" s="1"/>
      <c r="F123" s="1"/>
    </row>
    <row r="124" spans="2:6" x14ac:dyDescent="0.2">
      <c r="B124" s="1"/>
      <c r="C124" s="1"/>
      <c r="D124" s="1"/>
      <c r="E124" s="1"/>
      <c r="F124" s="1"/>
    </row>
    <row r="125" spans="2:6" x14ac:dyDescent="0.2">
      <c r="B125" s="1"/>
      <c r="C125" s="1"/>
      <c r="D125" s="1"/>
      <c r="E125" s="1"/>
      <c r="F125" s="1"/>
    </row>
    <row r="126" spans="2:6" x14ac:dyDescent="0.2">
      <c r="B126" s="1"/>
      <c r="C126" s="1"/>
      <c r="D126" s="1"/>
      <c r="E126" s="1"/>
      <c r="F126" s="1"/>
    </row>
    <row r="127" spans="2:6" x14ac:dyDescent="0.2">
      <c r="B127" s="1"/>
      <c r="C127" s="1"/>
      <c r="D127" s="1"/>
      <c r="E127" s="1"/>
      <c r="F127" s="1"/>
    </row>
    <row r="128" spans="2:6" x14ac:dyDescent="0.2">
      <c r="B128" s="1"/>
      <c r="C128" s="1"/>
      <c r="D128" s="1"/>
      <c r="E128" s="1"/>
      <c r="F128" s="1"/>
    </row>
    <row r="129" spans="2:6" x14ac:dyDescent="0.2">
      <c r="B129" s="1"/>
      <c r="C129" s="1"/>
      <c r="D129" s="1"/>
      <c r="E129" s="1"/>
      <c r="F129" s="1"/>
    </row>
    <row r="130" spans="2:6" x14ac:dyDescent="0.2">
      <c r="B130" s="1"/>
      <c r="C130" s="1"/>
      <c r="D130" s="1"/>
      <c r="E130" s="1"/>
      <c r="F130" s="1"/>
    </row>
    <row r="131" spans="2:6" x14ac:dyDescent="0.2">
      <c r="B131" s="1"/>
      <c r="C131" s="1"/>
      <c r="D131" s="1"/>
      <c r="E131" s="1"/>
      <c r="F131" s="1"/>
    </row>
    <row r="132" spans="2:6" x14ac:dyDescent="0.2">
      <c r="B132" s="1"/>
      <c r="C132" s="1"/>
      <c r="D132" s="1"/>
      <c r="E132" s="1"/>
      <c r="F132" s="1"/>
    </row>
    <row r="133" spans="2:6" x14ac:dyDescent="0.2">
      <c r="B133" s="1"/>
      <c r="C133" s="1"/>
      <c r="D133" s="1"/>
      <c r="E133" s="1"/>
      <c r="F133" s="1"/>
    </row>
    <row r="134" spans="2:6" x14ac:dyDescent="0.2">
      <c r="B134" s="1"/>
      <c r="C134" s="1"/>
      <c r="D134" s="1"/>
      <c r="E134" s="1"/>
      <c r="F134" s="1"/>
    </row>
    <row r="135" spans="2:6" x14ac:dyDescent="0.2">
      <c r="B135" s="1"/>
      <c r="C135" s="1"/>
      <c r="D135" s="1"/>
      <c r="E135" s="1"/>
      <c r="F135" s="1"/>
    </row>
    <row r="136" spans="2:6" x14ac:dyDescent="0.2">
      <c r="B136" s="1"/>
      <c r="C136" s="1"/>
      <c r="D136" s="1"/>
      <c r="E136" s="1"/>
      <c r="F136" s="1"/>
    </row>
    <row r="137" spans="2:6" x14ac:dyDescent="0.2">
      <c r="B137" s="1"/>
      <c r="C137" s="1"/>
      <c r="D137" s="1"/>
      <c r="E137" s="1"/>
      <c r="F137" s="1"/>
    </row>
    <row r="138" spans="2:6" x14ac:dyDescent="0.2">
      <c r="B138" s="1"/>
      <c r="C138" s="1"/>
      <c r="D138" s="1"/>
      <c r="E138" s="1"/>
      <c r="F138" s="1"/>
    </row>
    <row r="139" spans="2:6" x14ac:dyDescent="0.2">
      <c r="B139" s="1"/>
      <c r="C139" s="1"/>
      <c r="D139" s="1"/>
      <c r="E139" s="1"/>
      <c r="F139" s="1"/>
    </row>
    <row r="140" spans="2:6" x14ac:dyDescent="0.2">
      <c r="B140" s="1"/>
      <c r="C140" s="1"/>
      <c r="D140" s="1"/>
      <c r="E140" s="1"/>
      <c r="F140" s="1"/>
    </row>
    <row r="141" spans="2:6" x14ac:dyDescent="0.2">
      <c r="B141" s="1"/>
      <c r="C141" s="1"/>
      <c r="D141" s="1"/>
      <c r="E141" s="1"/>
      <c r="F141" s="1"/>
    </row>
    <row r="142" spans="2:6" x14ac:dyDescent="0.2">
      <c r="B142" s="1"/>
      <c r="C142" s="1"/>
      <c r="D142" s="1"/>
      <c r="E142" s="1"/>
      <c r="F142" s="1"/>
    </row>
    <row r="143" spans="2:6" x14ac:dyDescent="0.2">
      <c r="B143" s="1"/>
      <c r="C143" s="1"/>
      <c r="D143" s="1"/>
      <c r="E143" s="1"/>
      <c r="F143" s="1"/>
    </row>
    <row r="144" spans="2:6" x14ac:dyDescent="0.2">
      <c r="B144" s="1"/>
      <c r="C144" s="1"/>
      <c r="D144" s="1"/>
      <c r="E144" s="1"/>
      <c r="F144" s="1"/>
    </row>
    <row r="145" spans="2:6" x14ac:dyDescent="0.2">
      <c r="B145" s="1"/>
      <c r="C145" s="1"/>
      <c r="D145" s="1"/>
      <c r="E145" s="1"/>
      <c r="F145" s="1"/>
    </row>
  </sheetData>
  <mergeCells count="8">
    <mergeCell ref="B27:F27"/>
    <mergeCell ref="A14:F14"/>
    <mergeCell ref="B15:F15"/>
    <mergeCell ref="A3:F3"/>
    <mergeCell ref="A1:F1"/>
    <mergeCell ref="A23:F23"/>
    <mergeCell ref="B4:F4"/>
    <mergeCell ref="B25:F25"/>
  </mergeCells>
  <pageMargins left="0.55118110236220474" right="0.55118110236220474" top="0.59055118110236227" bottom="0.59055118110236227" header="0.51181102362204722" footer="0.51181102362204722"/>
  <pageSetup paperSize="9" firstPageNumber="0" orientation="portrait" horizontalDpi="300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3"/>
  <sheetViews>
    <sheetView zoomScaleNormal="100" workbookViewId="0">
      <selection sqref="A1:F52"/>
    </sheetView>
  </sheetViews>
  <sheetFormatPr defaultRowHeight="12.75" x14ac:dyDescent="0.2"/>
  <cols>
    <col min="1" max="1" width="4.28515625" customWidth="1"/>
    <col min="2" max="2" width="38" customWidth="1"/>
    <col min="3" max="5" width="13.28515625" customWidth="1"/>
    <col min="6" max="6" width="11.28515625" customWidth="1"/>
  </cols>
  <sheetData>
    <row r="1" spans="1:6" x14ac:dyDescent="0.2">
      <c r="A1" s="1618" t="s">
        <v>873</v>
      </c>
      <c r="B1" s="1618"/>
      <c r="C1" s="1618"/>
      <c r="D1" s="1618"/>
      <c r="E1" s="1618"/>
      <c r="F1" s="1618"/>
    </row>
    <row r="2" spans="1:6" ht="15.75" x14ac:dyDescent="0.25">
      <c r="B2" s="1635" t="s">
        <v>731</v>
      </c>
      <c r="C2" s="1635"/>
      <c r="D2" s="1635"/>
      <c r="E2" s="1635"/>
      <c r="F2" s="1635"/>
    </row>
    <row r="3" spans="1:6" ht="13.5" thickBot="1" x14ac:dyDescent="0.25">
      <c r="B3" s="1646" t="s">
        <v>4</v>
      </c>
      <c r="C3" s="1646"/>
      <c r="D3" s="1646"/>
      <c r="E3" s="1646"/>
      <c r="F3" s="1646"/>
    </row>
    <row r="4" spans="1:6" ht="26.25" thickBot="1" x14ac:dyDescent="0.25">
      <c r="A4" s="292" t="s">
        <v>217</v>
      </c>
      <c r="B4" s="116" t="s">
        <v>3</v>
      </c>
      <c r="C4" s="293" t="s">
        <v>173</v>
      </c>
      <c r="D4" s="291" t="s">
        <v>174</v>
      </c>
      <c r="E4" s="305" t="s">
        <v>656</v>
      </c>
      <c r="F4" s="280" t="s">
        <v>176</v>
      </c>
    </row>
    <row r="5" spans="1:6" x14ac:dyDescent="0.2">
      <c r="A5" s="301" t="s">
        <v>218</v>
      </c>
      <c r="B5" s="481" t="s">
        <v>219</v>
      </c>
      <c r="C5" s="476" t="s">
        <v>220</v>
      </c>
      <c r="D5" s="282" t="s">
        <v>221</v>
      </c>
      <c r="E5" s="479"/>
      <c r="F5" s="478" t="s">
        <v>241</v>
      </c>
    </row>
    <row r="6" spans="1:6" x14ac:dyDescent="0.2">
      <c r="A6" s="308" t="s">
        <v>222</v>
      </c>
      <c r="B6" s="135" t="s">
        <v>464</v>
      </c>
      <c r="C6" s="125">
        <v>64</v>
      </c>
      <c r="D6" s="125">
        <v>62</v>
      </c>
      <c r="E6" s="125"/>
      <c r="F6" s="984">
        <f>E6/D6</f>
        <v>0</v>
      </c>
    </row>
    <row r="7" spans="1:6" x14ac:dyDescent="0.2">
      <c r="A7" s="308" t="s">
        <v>223</v>
      </c>
      <c r="B7" s="135" t="s">
        <v>465</v>
      </c>
      <c r="C7" s="125">
        <v>64</v>
      </c>
      <c r="D7" s="125">
        <v>62</v>
      </c>
      <c r="E7" s="125">
        <v>154</v>
      </c>
      <c r="F7" s="984">
        <v>0</v>
      </c>
    </row>
    <row r="8" spans="1:6" x14ac:dyDescent="0.2">
      <c r="A8" s="308" t="s">
        <v>224</v>
      </c>
      <c r="B8" s="135" t="s">
        <v>466</v>
      </c>
      <c r="C8" s="125"/>
      <c r="D8" s="125"/>
      <c r="E8" s="125"/>
      <c r="F8" s="984">
        <v>0</v>
      </c>
    </row>
    <row r="9" spans="1:6" x14ac:dyDescent="0.2">
      <c r="A9" s="308" t="s">
        <v>225</v>
      </c>
      <c r="B9" s="135" t="s">
        <v>462</v>
      </c>
      <c r="C9" s="125">
        <v>220</v>
      </c>
      <c r="D9" s="125">
        <v>1969</v>
      </c>
      <c r="E9" s="125">
        <v>1969</v>
      </c>
      <c r="F9" s="984">
        <f t="shared" ref="F9:F14" si="0">E9/D9</f>
        <v>1</v>
      </c>
    </row>
    <row r="10" spans="1:6" x14ac:dyDescent="0.2">
      <c r="A10" s="308" t="s">
        <v>226</v>
      </c>
      <c r="B10" s="135" t="s">
        <v>179</v>
      </c>
      <c r="C10" s="125"/>
      <c r="D10" s="125"/>
      <c r="E10" s="125"/>
      <c r="F10" s="984">
        <v>0</v>
      </c>
    </row>
    <row r="11" spans="1:6" x14ac:dyDescent="0.2">
      <c r="A11" s="308" t="s">
        <v>227</v>
      </c>
      <c r="B11" s="135" t="s">
        <v>463</v>
      </c>
      <c r="C11" s="125">
        <v>317</v>
      </c>
      <c r="D11" s="125">
        <v>1062</v>
      </c>
      <c r="E11" s="125">
        <v>936</v>
      </c>
      <c r="F11" s="984">
        <f t="shared" si="0"/>
        <v>0.88135593220338981</v>
      </c>
    </row>
    <row r="12" spans="1:6" x14ac:dyDescent="0.2">
      <c r="A12" s="308" t="s">
        <v>228</v>
      </c>
      <c r="B12" s="135" t="s">
        <v>469</v>
      </c>
      <c r="C12" s="125"/>
      <c r="D12" s="125"/>
      <c r="E12" s="125"/>
      <c r="F12" s="984" t="e">
        <f t="shared" si="0"/>
        <v>#DIV/0!</v>
      </c>
    </row>
    <row r="13" spans="1:6" x14ac:dyDescent="0.2">
      <c r="A13" s="308" t="s">
        <v>229</v>
      </c>
      <c r="B13" s="135" t="s">
        <v>470</v>
      </c>
      <c r="C13" s="125"/>
      <c r="D13" s="125"/>
      <c r="E13" s="125"/>
      <c r="F13" s="984" t="e">
        <f t="shared" si="0"/>
        <v>#DIV/0!</v>
      </c>
    </row>
    <row r="14" spans="1:6" x14ac:dyDescent="0.2">
      <c r="A14" s="308" t="s">
        <v>230</v>
      </c>
      <c r="B14" s="763" t="s">
        <v>461</v>
      </c>
      <c r="C14" s="130"/>
      <c r="D14" s="130"/>
      <c r="E14" s="130"/>
      <c r="F14" s="984" t="e">
        <f t="shared" si="0"/>
        <v>#DIV/0!</v>
      </c>
    </row>
    <row r="15" spans="1:6" x14ac:dyDescent="0.2">
      <c r="A15" s="308" t="s">
        <v>231</v>
      </c>
      <c r="B15" s="135" t="s">
        <v>467</v>
      </c>
      <c r="C15" s="125">
        <v>1000</v>
      </c>
      <c r="D15" s="125">
        <v>1000</v>
      </c>
      <c r="E15" s="125">
        <v>110</v>
      </c>
      <c r="F15" s="984">
        <f>E15/D15</f>
        <v>0.11</v>
      </c>
    </row>
    <row r="16" spans="1:6" x14ac:dyDescent="0.2">
      <c r="A16" s="308" t="s">
        <v>232</v>
      </c>
      <c r="B16" s="135" t="s">
        <v>468</v>
      </c>
      <c r="C16" s="125">
        <v>600</v>
      </c>
      <c r="D16" s="125">
        <v>600</v>
      </c>
      <c r="E16" s="125"/>
      <c r="F16" s="984">
        <f t="shared" ref="F16:F26" si="1">E16/D16</f>
        <v>0</v>
      </c>
    </row>
    <row r="17" spans="1:6" x14ac:dyDescent="0.2">
      <c r="A17" s="308" t="s">
        <v>233</v>
      </c>
      <c r="B17" s="135" t="s">
        <v>471</v>
      </c>
      <c r="C17" s="125"/>
      <c r="D17" s="125"/>
      <c r="E17" s="125">
        <v>30</v>
      </c>
      <c r="F17" s="984" t="e">
        <f t="shared" si="1"/>
        <v>#DIV/0!</v>
      </c>
    </row>
    <row r="18" spans="1:6" x14ac:dyDescent="0.2">
      <c r="A18" s="308" t="s">
        <v>234</v>
      </c>
      <c r="B18" s="135" t="s">
        <v>697</v>
      </c>
      <c r="C18" s="125"/>
      <c r="D18" s="125"/>
      <c r="E18" s="125"/>
      <c r="F18" s="984" t="e">
        <f t="shared" si="1"/>
        <v>#DIV/0!</v>
      </c>
    </row>
    <row r="19" spans="1:6" x14ac:dyDescent="0.2">
      <c r="A19" s="308" t="s">
        <v>235</v>
      </c>
      <c r="B19" s="135" t="s">
        <v>472</v>
      </c>
      <c r="C19" s="125">
        <v>600</v>
      </c>
      <c r="D19" s="125">
        <v>600</v>
      </c>
      <c r="E19" s="125">
        <v>300</v>
      </c>
      <c r="F19" s="984">
        <f t="shared" si="1"/>
        <v>0.5</v>
      </c>
    </row>
    <row r="20" spans="1:6" x14ac:dyDescent="0.2">
      <c r="A20" s="308" t="s">
        <v>236</v>
      </c>
      <c r="B20" s="135" t="s">
        <v>732</v>
      </c>
      <c r="C20" s="125">
        <v>200</v>
      </c>
      <c r="D20" s="125">
        <v>200</v>
      </c>
      <c r="E20" s="125">
        <v>122</v>
      </c>
      <c r="F20" s="984">
        <f t="shared" si="1"/>
        <v>0.61</v>
      </c>
    </row>
    <row r="21" spans="1:6" x14ac:dyDescent="0.2">
      <c r="A21" s="308" t="s">
        <v>237</v>
      </c>
      <c r="B21" s="135" t="s">
        <v>733</v>
      </c>
      <c r="C21" s="125">
        <v>260</v>
      </c>
      <c r="D21" s="125">
        <v>260</v>
      </c>
      <c r="E21" s="125"/>
      <c r="F21" s="984">
        <f t="shared" si="1"/>
        <v>0</v>
      </c>
    </row>
    <row r="22" spans="1:6" x14ac:dyDescent="0.2">
      <c r="A22" s="308" t="s">
        <v>238</v>
      </c>
      <c r="B22" s="135" t="s">
        <v>734</v>
      </c>
      <c r="C22" s="125"/>
      <c r="D22" s="125"/>
      <c r="E22" s="125"/>
      <c r="F22" s="984" t="e">
        <f t="shared" si="1"/>
        <v>#DIV/0!</v>
      </c>
    </row>
    <row r="23" spans="1:6" x14ac:dyDescent="0.2">
      <c r="A23" s="308" t="s">
        <v>239</v>
      </c>
      <c r="B23" s="135" t="s">
        <v>735</v>
      </c>
      <c r="C23" s="564">
        <v>800</v>
      </c>
      <c r="D23" s="564">
        <v>500</v>
      </c>
      <c r="E23" s="564"/>
      <c r="F23" s="984">
        <f t="shared" si="1"/>
        <v>0</v>
      </c>
    </row>
    <row r="24" spans="1:6" x14ac:dyDescent="0.2">
      <c r="A24" s="308" t="s">
        <v>240</v>
      </c>
      <c r="B24" s="135"/>
      <c r="C24" s="125"/>
      <c r="D24" s="125"/>
      <c r="E24" s="125">
        <v>43</v>
      </c>
      <c r="F24" s="984" t="e">
        <f t="shared" si="1"/>
        <v>#DIV/0!</v>
      </c>
    </row>
    <row r="25" spans="1:6" x14ac:dyDescent="0.2">
      <c r="A25" s="308" t="s">
        <v>242</v>
      </c>
      <c r="B25" s="483"/>
      <c r="C25" s="564"/>
      <c r="D25" s="564">
        <v>294</v>
      </c>
      <c r="E25" s="564">
        <v>1286</v>
      </c>
      <c r="F25" s="984">
        <f t="shared" si="1"/>
        <v>4.3741496598639458</v>
      </c>
    </row>
    <row r="26" spans="1:6" ht="13.5" thickBot="1" x14ac:dyDescent="0.25">
      <c r="A26" s="308" t="s">
        <v>243</v>
      </c>
      <c r="B26" s="763"/>
      <c r="C26" s="589"/>
      <c r="D26" s="133"/>
      <c r="E26" s="646"/>
      <c r="F26" s="984" t="e">
        <f t="shared" si="1"/>
        <v>#DIV/0!</v>
      </c>
    </row>
    <row r="27" spans="1:6" ht="13.5" thickBot="1" x14ac:dyDescent="0.25">
      <c r="A27" s="308" t="s">
        <v>244</v>
      </c>
      <c r="B27" s="482" t="s">
        <v>661</v>
      </c>
      <c r="C27" s="132">
        <f>SUM(C6:C26)</f>
        <v>4125</v>
      </c>
      <c r="D27" s="132">
        <f>SUM(D6:D26)</f>
        <v>6609</v>
      </c>
      <c r="E27" s="132">
        <f>SUM(E6:E26)</f>
        <v>4950</v>
      </c>
      <c r="F27" s="989">
        <f>E27/D27</f>
        <v>0.74897866545619607</v>
      </c>
    </row>
    <row r="28" spans="1:6" ht="11.25" customHeight="1" x14ac:dyDescent="0.25">
      <c r="B28" s="144"/>
      <c r="C28" s="21"/>
      <c r="D28" s="21"/>
      <c r="E28" s="21"/>
      <c r="F28" s="21"/>
    </row>
    <row r="29" spans="1:6" ht="11.25" customHeight="1" x14ac:dyDescent="0.25">
      <c r="B29" s="144"/>
      <c r="C29" s="21"/>
      <c r="D29" s="21"/>
      <c r="E29" s="21"/>
      <c r="F29" s="21"/>
    </row>
    <row r="30" spans="1:6" x14ac:dyDescent="0.2">
      <c r="A30" s="1618" t="s">
        <v>874</v>
      </c>
      <c r="B30" s="1618"/>
      <c r="C30" s="1618"/>
      <c r="D30" s="1618"/>
      <c r="E30" s="1618"/>
      <c r="F30" s="1618"/>
    </row>
    <row r="31" spans="1:6" ht="15.75" x14ac:dyDescent="0.25">
      <c r="B31" s="1635" t="s">
        <v>473</v>
      </c>
      <c r="C31" s="1635"/>
      <c r="D31" s="1635"/>
      <c r="E31" s="1635"/>
      <c r="F31" s="1635"/>
    </row>
    <row r="32" spans="1:6" ht="13.5" thickBot="1" x14ac:dyDescent="0.25">
      <c r="B32" s="1646" t="s">
        <v>4</v>
      </c>
      <c r="C32" s="1646"/>
      <c r="D32" s="1646"/>
      <c r="E32" s="1646"/>
      <c r="F32" s="1646"/>
    </row>
    <row r="33" spans="1:6" ht="26.25" thickBot="1" x14ac:dyDescent="0.25">
      <c r="A33" s="292" t="s">
        <v>217</v>
      </c>
      <c r="B33" s="116" t="s">
        <v>10</v>
      </c>
      <c r="C33" s="293" t="s">
        <v>173</v>
      </c>
      <c r="D33" s="291" t="s">
        <v>174</v>
      </c>
      <c r="E33" s="305" t="s">
        <v>656</v>
      </c>
      <c r="F33" s="280" t="s">
        <v>176</v>
      </c>
    </row>
    <row r="34" spans="1:6" x14ac:dyDescent="0.2">
      <c r="A34" s="301" t="s">
        <v>218</v>
      </c>
      <c r="B34" s="481" t="s">
        <v>219</v>
      </c>
      <c r="C34" s="476" t="s">
        <v>220</v>
      </c>
      <c r="D34" s="282" t="s">
        <v>221</v>
      </c>
      <c r="E34" s="479" t="s">
        <v>241</v>
      </c>
      <c r="F34" s="478" t="s">
        <v>266</v>
      </c>
    </row>
    <row r="35" spans="1:6" x14ac:dyDescent="0.2">
      <c r="A35" s="308" t="s">
        <v>222</v>
      </c>
      <c r="B35" s="135"/>
      <c r="C35" s="125"/>
      <c r="D35" s="102"/>
      <c r="E35" s="125"/>
      <c r="F35" s="984" t="e">
        <f>E35/D35</f>
        <v>#DIV/0!</v>
      </c>
    </row>
    <row r="36" spans="1:6" ht="13.5" thickBot="1" x14ac:dyDescent="0.25">
      <c r="A36" s="308" t="s">
        <v>223</v>
      </c>
      <c r="B36" s="135"/>
      <c r="C36" s="112"/>
      <c r="D36" s="139"/>
      <c r="E36" s="112"/>
      <c r="F36" s="984"/>
    </row>
    <row r="37" spans="1:6" ht="13.5" thickBot="1" x14ac:dyDescent="0.25">
      <c r="A37" s="308" t="s">
        <v>224</v>
      </c>
      <c r="B37" s="116" t="s">
        <v>180</v>
      </c>
      <c r="C37" s="132">
        <f>SUM(C35:C36)</f>
        <v>0</v>
      </c>
      <c r="D37" s="221">
        <f>SUM(D35:D36)</f>
        <v>0</v>
      </c>
      <c r="E37" s="132">
        <f>SUM(E35:E36)</f>
        <v>0</v>
      </c>
      <c r="F37" s="989" t="e">
        <f>E37/D37</f>
        <v>#DIV/0!</v>
      </c>
    </row>
    <row r="38" spans="1:6" x14ac:dyDescent="0.2">
      <c r="A38" s="294"/>
      <c r="B38" s="43"/>
      <c r="C38" s="36"/>
      <c r="D38" s="43"/>
      <c r="E38" s="43"/>
      <c r="F38" s="43"/>
    </row>
    <row r="39" spans="1:6" x14ac:dyDescent="0.2">
      <c r="A39" s="1618" t="s">
        <v>875</v>
      </c>
      <c r="B39" s="1618"/>
      <c r="C39" s="1618"/>
      <c r="D39" s="1618"/>
      <c r="E39" s="1618"/>
      <c r="F39" s="1618"/>
    </row>
    <row r="40" spans="1:6" x14ac:dyDescent="0.2">
      <c r="A40" s="289"/>
      <c r="B40" s="289"/>
      <c r="C40" s="289"/>
      <c r="D40" s="289"/>
      <c r="E40" s="289"/>
      <c r="F40" s="289"/>
    </row>
    <row r="41" spans="1:6" ht="15.75" x14ac:dyDescent="0.25">
      <c r="B41" s="1635" t="s">
        <v>818</v>
      </c>
      <c r="C41" s="1635"/>
      <c r="D41" s="1635"/>
      <c r="E41" s="1635"/>
      <c r="F41" s="1635"/>
    </row>
    <row r="42" spans="1:6" ht="13.5" thickBot="1" x14ac:dyDescent="0.25">
      <c r="B42" s="1646" t="s">
        <v>4</v>
      </c>
      <c r="C42" s="1646"/>
      <c r="D42" s="1646"/>
      <c r="E42" s="1646"/>
      <c r="F42" s="1646"/>
    </row>
    <row r="43" spans="1:6" ht="26.25" thickBot="1" x14ac:dyDescent="0.25">
      <c r="A43" s="292" t="s">
        <v>217</v>
      </c>
      <c r="B43" s="116" t="s">
        <v>10</v>
      </c>
      <c r="C43" s="293" t="s">
        <v>173</v>
      </c>
      <c r="D43" s="291" t="s">
        <v>174</v>
      </c>
      <c r="E43" s="305" t="s">
        <v>656</v>
      </c>
      <c r="F43" s="280" t="s">
        <v>176</v>
      </c>
    </row>
    <row r="44" spans="1:6" ht="0.95" customHeight="1" thickBot="1" x14ac:dyDescent="0.25">
      <c r="A44" s="292" t="s">
        <v>217</v>
      </c>
      <c r="B44" s="146" t="s">
        <v>10</v>
      </c>
      <c r="C44" s="293" t="s">
        <v>173</v>
      </c>
      <c r="D44" s="291" t="s">
        <v>174</v>
      </c>
      <c r="E44" s="305" t="s">
        <v>656</v>
      </c>
      <c r="F44" s="280" t="s">
        <v>176</v>
      </c>
    </row>
    <row r="45" spans="1:6" ht="0.95" customHeight="1" x14ac:dyDescent="0.2">
      <c r="A45" s="301" t="s">
        <v>218</v>
      </c>
      <c r="B45" s="481" t="s">
        <v>219</v>
      </c>
      <c r="C45" s="762" t="s">
        <v>220</v>
      </c>
      <c r="D45" s="476" t="s">
        <v>221</v>
      </c>
      <c r="E45" s="479" t="s">
        <v>241</v>
      </c>
      <c r="F45" s="283" t="s">
        <v>266</v>
      </c>
    </row>
    <row r="46" spans="1:6" x14ac:dyDescent="0.2">
      <c r="A46" s="534" t="s">
        <v>222</v>
      </c>
      <c r="B46" s="990"/>
      <c r="C46" s="990"/>
      <c r="D46" s="991"/>
      <c r="E46" s="991"/>
      <c r="F46" s="992"/>
    </row>
    <row r="47" spans="1:6" x14ac:dyDescent="0.2">
      <c r="A47" s="534" t="s">
        <v>223</v>
      </c>
      <c r="B47" s="104"/>
      <c r="C47" s="625"/>
      <c r="D47" s="128"/>
      <c r="E47" s="128"/>
      <c r="F47" s="993"/>
    </row>
    <row r="48" spans="1:6" x14ac:dyDescent="0.2">
      <c r="A48" s="534" t="s">
        <v>224</v>
      </c>
      <c r="B48" s="104"/>
      <c r="C48" s="128"/>
      <c r="D48" s="128"/>
      <c r="E48" s="128"/>
      <c r="F48" s="994" t="e">
        <f>E48/D48</f>
        <v>#DIV/0!</v>
      </c>
    </row>
    <row r="49" spans="1:6" x14ac:dyDescent="0.2">
      <c r="A49" s="534" t="s">
        <v>225</v>
      </c>
      <c r="B49" s="104"/>
      <c r="C49" s="564"/>
      <c r="D49" s="564"/>
      <c r="E49" s="564"/>
      <c r="F49" s="994" t="e">
        <f>E49/D49</f>
        <v>#DIV/0!</v>
      </c>
    </row>
    <row r="50" spans="1:6" x14ac:dyDescent="0.2">
      <c r="A50" s="534" t="s">
        <v>226</v>
      </c>
      <c r="B50" s="226"/>
      <c r="C50" s="564"/>
      <c r="D50" s="564"/>
      <c r="E50" s="564"/>
      <c r="F50" s="994" t="e">
        <f>E50/D50</f>
        <v>#DIV/0!</v>
      </c>
    </row>
    <row r="51" spans="1:6" ht="13.5" thickBot="1" x14ac:dyDescent="0.25">
      <c r="A51" s="534" t="s">
        <v>227</v>
      </c>
      <c r="B51" s="1345"/>
      <c r="C51" s="1346"/>
      <c r="D51" s="1346"/>
      <c r="E51" s="1346"/>
      <c r="F51" s="994" t="e">
        <f>E51/D51</f>
        <v>#DIV/0!</v>
      </c>
    </row>
    <row r="52" spans="1:6" ht="13.5" thickBot="1" x14ac:dyDescent="0.25">
      <c r="A52" s="534" t="s">
        <v>228</v>
      </c>
      <c r="B52" s="116" t="s">
        <v>660</v>
      </c>
      <c r="C52" s="214">
        <f>SUM(C47:C51)</f>
        <v>0</v>
      </c>
      <c r="D52" s="214">
        <f>SUM(D47:D51)</f>
        <v>0</v>
      </c>
      <c r="E52" s="132">
        <f>SUM(E47:E51)</f>
        <v>0</v>
      </c>
      <c r="F52" s="989" t="e">
        <f>E52/D52</f>
        <v>#DIV/0!</v>
      </c>
    </row>
    <row r="53" spans="1:6" x14ac:dyDescent="0.2">
      <c r="F53" t="s">
        <v>18</v>
      </c>
    </row>
  </sheetData>
  <mergeCells count="9">
    <mergeCell ref="A1:F1"/>
    <mergeCell ref="A30:F30"/>
    <mergeCell ref="A39:F39"/>
    <mergeCell ref="B41:F41"/>
    <mergeCell ref="B42:F42"/>
    <mergeCell ref="B2:F2"/>
    <mergeCell ref="B3:F3"/>
    <mergeCell ref="B31:F31"/>
    <mergeCell ref="B32:F32"/>
  </mergeCells>
  <pageMargins left="0.51181102362204722" right="0.31496062992125984" top="0.39370078740157483" bottom="0.35433070866141736" header="0.31496062992125984" footer="0.31496062992125984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5"/>
  <sheetViews>
    <sheetView zoomScaleNormal="100" workbookViewId="0">
      <selection sqref="A1:F37"/>
    </sheetView>
  </sheetViews>
  <sheetFormatPr defaultRowHeight="12.75" x14ac:dyDescent="0.2"/>
  <cols>
    <col min="1" max="1" width="4.7109375" customWidth="1"/>
    <col min="2" max="2" width="39" customWidth="1"/>
    <col min="3" max="3" width="13.28515625" customWidth="1"/>
    <col min="4" max="4" width="12.85546875" customWidth="1"/>
    <col min="5" max="5" width="10.28515625" customWidth="1"/>
    <col min="6" max="6" width="14.140625" bestFit="1" customWidth="1"/>
  </cols>
  <sheetData>
    <row r="1" spans="1:6" x14ac:dyDescent="0.2">
      <c r="A1" s="1618" t="s">
        <v>876</v>
      </c>
      <c r="B1" s="1618"/>
      <c r="C1" s="1618"/>
      <c r="D1" s="289"/>
      <c r="E1" s="289"/>
    </row>
    <row r="2" spans="1:6" x14ac:dyDescent="0.2">
      <c r="B2" s="1"/>
      <c r="C2" s="1"/>
    </row>
    <row r="3" spans="1:6" ht="15.75" x14ac:dyDescent="0.25">
      <c r="A3" s="1635" t="s">
        <v>736</v>
      </c>
      <c r="B3" s="1636"/>
      <c r="C3" s="1636"/>
      <c r="D3" s="1636"/>
      <c r="E3" s="1636"/>
      <c r="F3" s="1636"/>
    </row>
    <row r="4" spans="1:6" ht="13.5" thickBot="1" x14ac:dyDescent="0.25">
      <c r="B4" s="1"/>
      <c r="C4" s="1"/>
      <c r="E4" s="1" t="s">
        <v>14</v>
      </c>
    </row>
    <row r="5" spans="1:6" ht="27" thickBot="1" x14ac:dyDescent="0.3">
      <c r="A5" s="292" t="s">
        <v>217</v>
      </c>
      <c r="B5" s="329" t="s">
        <v>15</v>
      </c>
      <c r="C5" s="293" t="s">
        <v>173</v>
      </c>
      <c r="D5" s="291" t="s">
        <v>174</v>
      </c>
      <c r="E5" s="305" t="s">
        <v>656</v>
      </c>
      <c r="F5" s="280" t="s">
        <v>176</v>
      </c>
    </row>
    <row r="6" spans="1:6" ht="13.5" thickBot="1" x14ac:dyDescent="0.25">
      <c r="A6" s="1003" t="s">
        <v>218</v>
      </c>
      <c r="B6" s="1004" t="s">
        <v>219</v>
      </c>
      <c r="C6" s="349" t="s">
        <v>220</v>
      </c>
      <c r="D6" s="1001" t="s">
        <v>221</v>
      </c>
      <c r="E6" s="959" t="s">
        <v>241</v>
      </c>
      <c r="F6" s="742" t="s">
        <v>266</v>
      </c>
    </row>
    <row r="7" spans="1:6" x14ac:dyDescent="0.2">
      <c r="A7" s="486" t="s">
        <v>222</v>
      </c>
      <c r="B7" s="36"/>
      <c r="C7" s="115"/>
      <c r="D7" s="407"/>
      <c r="E7" s="566"/>
      <c r="F7" s="1094"/>
    </row>
    <row r="8" spans="1:6" x14ac:dyDescent="0.2">
      <c r="A8" s="486" t="s">
        <v>223</v>
      </c>
      <c r="B8" s="179"/>
      <c r="C8" s="104"/>
      <c r="D8" s="258"/>
      <c r="E8" s="128"/>
      <c r="F8" s="988"/>
    </row>
    <row r="9" spans="1:6" x14ac:dyDescent="0.2">
      <c r="A9" s="486" t="s">
        <v>224</v>
      </c>
      <c r="B9" s="4"/>
      <c r="C9" s="114"/>
      <c r="D9" s="256"/>
      <c r="E9" s="125"/>
      <c r="F9" s="984"/>
    </row>
    <row r="10" spans="1:6" x14ac:dyDescent="0.2">
      <c r="A10" s="486" t="s">
        <v>225</v>
      </c>
      <c r="B10" s="4"/>
      <c r="C10" s="208"/>
      <c r="D10" s="256"/>
      <c r="E10" s="125"/>
      <c r="F10" s="984" t="e">
        <f>E10/D10</f>
        <v>#DIV/0!</v>
      </c>
    </row>
    <row r="11" spans="1:6" ht="13.5" thickBot="1" x14ac:dyDescent="0.25">
      <c r="A11" s="486" t="s">
        <v>226</v>
      </c>
      <c r="B11" s="277"/>
      <c r="C11" s="216"/>
      <c r="D11" s="257"/>
      <c r="E11" s="130"/>
      <c r="F11" s="987"/>
    </row>
    <row r="12" spans="1:6" ht="13.5" thickBot="1" x14ac:dyDescent="0.25">
      <c r="A12" s="486" t="s">
        <v>227</v>
      </c>
      <c r="B12" s="306" t="s">
        <v>29</v>
      </c>
      <c r="C12" s="999">
        <f>C10+C11</f>
        <v>0</v>
      </c>
      <c r="D12" s="999">
        <f>D10+D11</f>
        <v>0</v>
      </c>
      <c r="E12" s="132">
        <f>E10+E11</f>
        <v>0</v>
      </c>
      <c r="F12" s="989" t="e">
        <f>E12/D12</f>
        <v>#DIV/0!</v>
      </c>
    </row>
    <row r="13" spans="1:6" x14ac:dyDescent="0.2">
      <c r="B13" s="1"/>
      <c r="C13" s="1"/>
    </row>
    <row r="14" spans="1:6" x14ac:dyDescent="0.2">
      <c r="A14" s="1618" t="s">
        <v>877</v>
      </c>
      <c r="B14" s="1618"/>
      <c r="C14" s="1618"/>
      <c r="D14" s="289"/>
      <c r="E14" s="289"/>
    </row>
    <row r="15" spans="1:6" x14ac:dyDescent="0.2">
      <c r="A15" s="289"/>
      <c r="B15" s="289"/>
      <c r="C15" s="289"/>
      <c r="D15" s="289"/>
      <c r="E15" s="289"/>
    </row>
    <row r="16" spans="1:6" ht="15.75" x14ac:dyDescent="0.25">
      <c r="B16" s="1635" t="s">
        <v>737</v>
      </c>
      <c r="C16" s="1635"/>
      <c r="D16" s="1636"/>
      <c r="E16" s="1636"/>
      <c r="F16" s="1636"/>
    </row>
    <row r="17" spans="1:6" ht="13.5" thickBot="1" x14ac:dyDescent="0.25">
      <c r="B17" s="1"/>
      <c r="C17" s="22"/>
      <c r="E17" s="1" t="s">
        <v>14</v>
      </c>
    </row>
    <row r="18" spans="1:6" ht="27" thickBot="1" x14ac:dyDescent="0.3">
      <c r="A18" s="292" t="s">
        <v>217</v>
      </c>
      <c r="B18" s="327" t="s">
        <v>15</v>
      </c>
      <c r="C18" s="293" t="s">
        <v>173</v>
      </c>
      <c r="D18" s="291" t="s">
        <v>174</v>
      </c>
      <c r="E18" s="305" t="s">
        <v>656</v>
      </c>
      <c r="F18" s="280" t="s">
        <v>176</v>
      </c>
    </row>
    <row r="19" spans="1:6" ht="13.5" thickBot="1" x14ac:dyDescent="0.25">
      <c r="A19" s="960" t="s">
        <v>218</v>
      </c>
      <c r="B19" s="163" t="s">
        <v>219</v>
      </c>
      <c r="C19" s="349" t="s">
        <v>220</v>
      </c>
      <c r="D19" s="349" t="s">
        <v>221</v>
      </c>
      <c r="E19" s="349" t="s">
        <v>241</v>
      </c>
      <c r="F19" s="345" t="s">
        <v>266</v>
      </c>
    </row>
    <row r="20" spans="1:6" x14ac:dyDescent="0.2">
      <c r="A20" s="534" t="s">
        <v>222</v>
      </c>
      <c r="B20" s="995" t="s">
        <v>477</v>
      </c>
      <c r="C20" s="961"/>
      <c r="D20" s="441"/>
      <c r="E20" s="1068"/>
      <c r="F20" s="956"/>
    </row>
    <row r="21" spans="1:6" ht="26.25" customHeight="1" x14ac:dyDescent="0.2">
      <c r="A21" s="534" t="s">
        <v>223</v>
      </c>
      <c r="B21" s="624" t="s">
        <v>474</v>
      </c>
      <c r="C21" s="1019">
        <v>0</v>
      </c>
      <c r="D21" s="125"/>
      <c r="E21" s="121"/>
      <c r="F21" s="984"/>
    </row>
    <row r="22" spans="1:6" ht="27" customHeight="1" x14ac:dyDescent="0.2">
      <c r="A22" s="534" t="s">
        <v>224</v>
      </c>
      <c r="B22" s="624" t="s">
        <v>475</v>
      </c>
      <c r="C22" s="1019">
        <v>0</v>
      </c>
      <c r="D22" s="125"/>
      <c r="E22" s="121"/>
      <c r="F22" s="984"/>
    </row>
    <row r="23" spans="1:6" ht="25.5" customHeight="1" x14ac:dyDescent="0.2">
      <c r="A23" s="534" t="s">
        <v>225</v>
      </c>
      <c r="B23" s="624" t="s">
        <v>476</v>
      </c>
      <c r="C23" s="1019">
        <f>C24+C25</f>
        <v>500</v>
      </c>
      <c r="D23" s="125">
        <v>500</v>
      </c>
      <c r="E23" s="121"/>
      <c r="F23" s="984"/>
    </row>
    <row r="24" spans="1:6" ht="24" customHeight="1" x14ac:dyDescent="0.2">
      <c r="A24" s="534" t="s">
        <v>226</v>
      </c>
      <c r="B24" s="624" t="s">
        <v>662</v>
      </c>
      <c r="C24" s="142">
        <v>500</v>
      </c>
      <c r="D24" s="125">
        <v>500</v>
      </c>
      <c r="E24" s="121"/>
      <c r="F24" s="984"/>
    </row>
    <row r="25" spans="1:6" ht="26.25" thickBot="1" x14ac:dyDescent="0.25">
      <c r="A25" s="534" t="s">
        <v>227</v>
      </c>
      <c r="B25" s="996" t="s">
        <v>663</v>
      </c>
      <c r="C25" s="1020">
        <v>0</v>
      </c>
      <c r="D25" s="130"/>
      <c r="E25" s="1356"/>
      <c r="F25" s="987"/>
    </row>
    <row r="26" spans="1:6" ht="26.25" thickBot="1" x14ac:dyDescent="0.25">
      <c r="A26" s="534" t="s">
        <v>228</v>
      </c>
      <c r="B26" s="337" t="s">
        <v>345</v>
      </c>
      <c r="C26" s="304">
        <f>C21+C22+C23</f>
        <v>500</v>
      </c>
      <c r="D26" s="304">
        <f>D21+D22+D23</f>
        <v>500</v>
      </c>
      <c r="E26" s="304">
        <f>E21+E22+E23</f>
        <v>0</v>
      </c>
      <c r="F26" s="1090"/>
    </row>
    <row r="27" spans="1:6" x14ac:dyDescent="0.2">
      <c r="A27" s="534" t="s">
        <v>229</v>
      </c>
      <c r="B27" s="997"/>
      <c r="C27" s="1021"/>
      <c r="D27" s="128"/>
      <c r="E27" s="122"/>
      <c r="F27" s="988"/>
    </row>
    <row r="28" spans="1:6" x14ac:dyDescent="0.2">
      <c r="A28" s="534" t="s">
        <v>230</v>
      </c>
      <c r="B28" s="998" t="s">
        <v>478</v>
      </c>
      <c r="C28" s="1019"/>
      <c r="D28" s="125"/>
      <c r="E28" s="121"/>
      <c r="F28" s="984"/>
    </row>
    <row r="29" spans="1:6" x14ac:dyDescent="0.2">
      <c r="A29" s="534" t="s">
        <v>231</v>
      </c>
      <c r="B29" s="624"/>
      <c r="C29" s="408"/>
      <c r="D29" s="125"/>
      <c r="E29" s="121"/>
      <c r="F29" s="984"/>
    </row>
    <row r="30" spans="1:6" ht="26.25" customHeight="1" x14ac:dyDescent="0.2">
      <c r="A30" s="534" t="s">
        <v>232</v>
      </c>
      <c r="B30" s="624" t="s">
        <v>479</v>
      </c>
      <c r="C30" s="408">
        <v>0</v>
      </c>
      <c r="D30" s="125"/>
      <c r="E30" s="121"/>
      <c r="F30" s="984"/>
    </row>
    <row r="31" spans="1:6" ht="25.5" x14ac:dyDescent="0.2">
      <c r="A31" s="534" t="s">
        <v>233</v>
      </c>
      <c r="B31" s="624" t="s">
        <v>480</v>
      </c>
      <c r="C31" s="408">
        <v>0</v>
      </c>
      <c r="D31" s="125"/>
      <c r="E31" s="121"/>
      <c r="F31" s="984"/>
    </row>
    <row r="32" spans="1:6" ht="26.25" customHeight="1" x14ac:dyDescent="0.2">
      <c r="A32" s="534" t="s">
        <v>234</v>
      </c>
      <c r="B32" s="624" t="s">
        <v>481</v>
      </c>
      <c r="C32" s="408">
        <v>600</v>
      </c>
      <c r="D32" s="963">
        <v>600</v>
      </c>
      <c r="E32" s="963"/>
      <c r="F32" s="984">
        <f>E32/D32</f>
        <v>0</v>
      </c>
    </row>
    <row r="33" spans="1:6" ht="24.75" customHeight="1" x14ac:dyDescent="0.2">
      <c r="A33" s="534" t="s">
        <v>235</v>
      </c>
      <c r="B33" s="624" t="s">
        <v>342</v>
      </c>
      <c r="C33" s="408">
        <v>600</v>
      </c>
      <c r="D33" s="128">
        <v>600</v>
      </c>
      <c r="E33" s="122"/>
      <c r="F33" s="984">
        <f>E33/D33</f>
        <v>0</v>
      </c>
    </row>
    <row r="34" spans="1:6" ht="14.25" customHeight="1" thickBot="1" x14ac:dyDescent="0.25">
      <c r="A34" s="534" t="s">
        <v>236</v>
      </c>
      <c r="B34" s="996"/>
      <c r="C34" s="1022"/>
      <c r="D34" s="125"/>
      <c r="E34" s="121"/>
      <c r="F34" s="984" t="e">
        <f>E34/D34</f>
        <v>#DIV/0!</v>
      </c>
    </row>
    <row r="35" spans="1:6" ht="26.25" thickBot="1" x14ac:dyDescent="0.25">
      <c r="A35" s="534" t="s">
        <v>237</v>
      </c>
      <c r="B35" s="337" t="s">
        <v>344</v>
      </c>
      <c r="C35" s="777">
        <f>C30+C31+C32</f>
        <v>600</v>
      </c>
      <c r="D35" s="251">
        <f>D30+D31+D32</f>
        <v>600</v>
      </c>
      <c r="E35" s="251">
        <f>E30+E31+E32</f>
        <v>0</v>
      </c>
      <c r="F35" s="1031">
        <f>E35/D35</f>
        <v>0</v>
      </c>
    </row>
    <row r="36" spans="1:6" ht="13.5" thickBot="1" x14ac:dyDescent="0.25">
      <c r="A36" s="534" t="s">
        <v>238</v>
      </c>
      <c r="B36" s="997"/>
      <c r="C36" s="302"/>
      <c r="D36" s="133"/>
      <c r="E36" s="124"/>
      <c r="F36" s="1405"/>
    </row>
    <row r="37" spans="1:6" ht="28.5" customHeight="1" thickBot="1" x14ac:dyDescent="0.25">
      <c r="A37" s="534" t="s">
        <v>239</v>
      </c>
      <c r="B37" s="337" t="s">
        <v>343</v>
      </c>
      <c r="C37" s="777">
        <f>C35+C26</f>
        <v>1100</v>
      </c>
      <c r="D37" s="251">
        <f>D35+D26</f>
        <v>1100</v>
      </c>
      <c r="E37" s="596">
        <f>E35+E26</f>
        <v>0</v>
      </c>
      <c r="F37" s="1031">
        <f>E37/D37</f>
        <v>0</v>
      </c>
    </row>
    <row r="38" spans="1:6" x14ac:dyDescent="0.2">
      <c r="B38" s="1"/>
      <c r="C38" s="1"/>
    </row>
    <row r="39" spans="1:6" x14ac:dyDescent="0.2">
      <c r="B39" s="1"/>
      <c r="C39" s="1"/>
    </row>
    <row r="40" spans="1:6" x14ac:dyDescent="0.2">
      <c r="B40" s="1"/>
      <c r="C40" s="1"/>
    </row>
    <row r="41" spans="1:6" x14ac:dyDescent="0.2">
      <c r="B41" s="1"/>
      <c r="C41" s="1"/>
    </row>
    <row r="42" spans="1:6" x14ac:dyDescent="0.2">
      <c r="B42" s="1"/>
      <c r="C42" s="1"/>
    </row>
    <row r="43" spans="1:6" x14ac:dyDescent="0.2">
      <c r="B43" s="1"/>
      <c r="C43" s="1"/>
    </row>
    <row r="44" spans="1:6" x14ac:dyDescent="0.2">
      <c r="B44" s="1"/>
      <c r="C44" s="1"/>
    </row>
    <row r="45" spans="1:6" x14ac:dyDescent="0.2">
      <c r="B45" s="1"/>
      <c r="C45" s="1"/>
    </row>
    <row r="46" spans="1:6" x14ac:dyDescent="0.2">
      <c r="B46" s="1"/>
      <c r="C46" s="1"/>
    </row>
    <row r="47" spans="1:6" x14ac:dyDescent="0.2">
      <c r="B47" s="1"/>
      <c r="C47" s="1"/>
    </row>
    <row r="48" spans="1:6" x14ac:dyDescent="0.2">
      <c r="B48" s="1"/>
      <c r="C48" s="1"/>
    </row>
    <row r="49" spans="2:3" x14ac:dyDescent="0.2">
      <c r="B49" s="1"/>
      <c r="C49" s="1"/>
    </row>
    <row r="50" spans="2:3" x14ac:dyDescent="0.2">
      <c r="B50" s="1"/>
      <c r="C50" s="1"/>
    </row>
    <row r="51" spans="2:3" x14ac:dyDescent="0.2">
      <c r="B51" s="1"/>
      <c r="C51" s="1"/>
    </row>
    <row r="52" spans="2:3" x14ac:dyDescent="0.2">
      <c r="B52" s="1"/>
      <c r="C52" s="1"/>
    </row>
    <row r="53" spans="2:3" x14ac:dyDescent="0.2">
      <c r="B53" s="1"/>
      <c r="C53" s="1"/>
    </row>
    <row r="55" spans="2:3" ht="30.75" customHeight="1" x14ac:dyDescent="0.2"/>
  </sheetData>
  <mergeCells count="4">
    <mergeCell ref="A3:F3"/>
    <mergeCell ref="B16:F16"/>
    <mergeCell ref="A1:C1"/>
    <mergeCell ref="A14:C14"/>
  </mergeCells>
  <pageMargins left="0.55118110236220474" right="0.55118110236220474" top="0.59055118110236227" bottom="0.59055118110236227" header="0.51181102362204722" footer="0.51181102362204722"/>
  <pageSetup paperSize="9" scale="98" firstPageNumber="0" orientation="portrait" horizontalDpi="300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3"/>
  <sheetViews>
    <sheetView zoomScaleNormal="100" workbookViewId="0">
      <selection sqref="A1:F56"/>
    </sheetView>
  </sheetViews>
  <sheetFormatPr defaultRowHeight="12.75" x14ac:dyDescent="0.2"/>
  <cols>
    <col min="1" max="1" width="4.85546875" customWidth="1"/>
    <col min="2" max="2" width="36.7109375" customWidth="1"/>
    <col min="3" max="3" width="14.42578125" customWidth="1"/>
    <col min="4" max="4" width="13.42578125" customWidth="1"/>
    <col min="5" max="5" width="13.5703125" customWidth="1"/>
    <col min="6" max="6" width="12.7109375" customWidth="1"/>
    <col min="10" max="10" width="14.140625" customWidth="1"/>
  </cols>
  <sheetData>
    <row r="1" spans="1:8" ht="12.75" customHeight="1" x14ac:dyDescent="0.2">
      <c r="A1" s="1618" t="s">
        <v>878</v>
      </c>
      <c r="B1" s="1618"/>
      <c r="C1" s="1618"/>
      <c r="D1" s="1618"/>
      <c r="E1" s="1618"/>
    </row>
    <row r="2" spans="1:8" ht="15.75" x14ac:dyDescent="0.25">
      <c r="B2" s="1577" t="s">
        <v>719</v>
      </c>
      <c r="C2" s="1577"/>
      <c r="D2" s="1577"/>
      <c r="E2" s="1577"/>
      <c r="F2" s="138"/>
    </row>
    <row r="3" spans="1:8" ht="12.75" customHeight="1" thickBot="1" x14ac:dyDescent="0.25">
      <c r="B3" s="1"/>
      <c r="C3" s="1"/>
      <c r="D3" s="1"/>
      <c r="E3" s="22"/>
      <c r="F3" s="22" t="s">
        <v>4</v>
      </c>
    </row>
    <row r="4" spans="1:8" ht="15.75" customHeight="1" thickBot="1" x14ac:dyDescent="0.3">
      <c r="A4" s="1647" t="s">
        <v>217</v>
      </c>
      <c r="B4" s="229" t="s">
        <v>17</v>
      </c>
      <c r="C4" s="1628"/>
      <c r="D4" s="1629"/>
      <c r="E4" s="1629"/>
      <c r="F4" s="1630"/>
    </row>
    <row r="5" spans="1:8" ht="24" customHeight="1" thickBot="1" x14ac:dyDescent="0.25">
      <c r="A5" s="1647"/>
      <c r="B5" s="230"/>
      <c r="C5" s="904" t="s">
        <v>173</v>
      </c>
      <c r="D5" s="905" t="s">
        <v>174</v>
      </c>
      <c r="E5" s="905" t="s">
        <v>656</v>
      </c>
      <c r="F5" s="906" t="s">
        <v>176</v>
      </c>
    </row>
    <row r="6" spans="1:8" ht="13.5" thickBot="1" x14ac:dyDescent="0.25">
      <c r="A6" s="371" t="s">
        <v>218</v>
      </c>
      <c r="B6" s="487" t="s">
        <v>219</v>
      </c>
      <c r="C6" s="488" t="s">
        <v>220</v>
      </c>
      <c r="D6" s="489" t="s">
        <v>221</v>
      </c>
      <c r="E6" s="489" t="s">
        <v>241</v>
      </c>
      <c r="F6" s="490" t="s">
        <v>266</v>
      </c>
    </row>
    <row r="7" spans="1:8" ht="13.5" thickBot="1" x14ac:dyDescent="0.25">
      <c r="A7" s="371" t="s">
        <v>222</v>
      </c>
      <c r="B7" s="231" t="s">
        <v>559</v>
      </c>
      <c r="C7" s="57">
        <f>C8+C9+C14+C23</f>
        <v>128321</v>
      </c>
      <c r="D7" s="57">
        <f>D8+D9+D14+D23</f>
        <v>137171</v>
      </c>
      <c r="E7" s="57">
        <f>E8+E9+E14+E23</f>
        <v>71286</v>
      </c>
      <c r="F7" s="1023">
        <f>E7/D7</f>
        <v>0.51968710587514855</v>
      </c>
    </row>
    <row r="8" spans="1:8" ht="13.5" thickBot="1" x14ac:dyDescent="0.25">
      <c r="A8" s="371" t="s">
        <v>223</v>
      </c>
      <c r="B8" s="232" t="s">
        <v>572</v>
      </c>
      <c r="C8" s="35">
        <v>21921</v>
      </c>
      <c r="D8" s="35">
        <v>23001</v>
      </c>
      <c r="E8" s="35">
        <v>15276</v>
      </c>
      <c r="F8" s="1024">
        <f>E8/D8</f>
        <v>0.66414503717229689</v>
      </c>
    </row>
    <row r="9" spans="1:8" s="16" customFormat="1" ht="13.5" thickBot="1" x14ac:dyDescent="0.25">
      <c r="A9" s="371" t="s">
        <v>224</v>
      </c>
      <c r="B9" s="233" t="s">
        <v>521</v>
      </c>
      <c r="C9" s="492">
        <f>C10+C11+C12+C13</f>
        <v>15238</v>
      </c>
      <c r="D9" s="492">
        <f>D10+D11+D12+D13</f>
        <v>16408</v>
      </c>
      <c r="E9" s="492">
        <f>E10+E11+E12+E13</f>
        <v>9928</v>
      </c>
      <c r="F9" s="1025">
        <v>0</v>
      </c>
    </row>
    <row r="10" spans="1:8" s="16" customFormat="1" x14ac:dyDescent="0.2">
      <c r="A10" s="493" t="s">
        <v>225</v>
      </c>
      <c r="B10" s="603" t="s">
        <v>523</v>
      </c>
      <c r="C10" s="442">
        <v>438</v>
      </c>
      <c r="D10" s="336">
        <v>438</v>
      </c>
      <c r="E10" s="336">
        <v>33</v>
      </c>
      <c r="F10" s="1026"/>
    </row>
    <row r="11" spans="1:8" s="16" customFormat="1" x14ac:dyDescent="0.2">
      <c r="A11" s="150" t="s">
        <v>226</v>
      </c>
      <c r="B11" s="604" t="s">
        <v>522</v>
      </c>
      <c r="C11" s="602">
        <v>3000</v>
      </c>
      <c r="D11" s="600">
        <v>3000</v>
      </c>
      <c r="E11" s="600">
        <v>1306</v>
      </c>
      <c r="F11" s="1026"/>
    </row>
    <row r="12" spans="1:8" s="16" customFormat="1" x14ac:dyDescent="0.2">
      <c r="A12" s="150" t="s">
        <v>227</v>
      </c>
      <c r="B12" s="234" t="s">
        <v>524</v>
      </c>
      <c r="C12" s="602">
        <v>11400</v>
      </c>
      <c r="D12" s="600">
        <v>12940</v>
      </c>
      <c r="E12" s="600">
        <v>8576</v>
      </c>
      <c r="F12" s="1026"/>
    </row>
    <row r="13" spans="1:8" ht="12.75" customHeight="1" thickBot="1" x14ac:dyDescent="0.25">
      <c r="A13" s="149" t="s">
        <v>228</v>
      </c>
      <c r="B13" s="754" t="s">
        <v>525</v>
      </c>
      <c r="C13" s="28">
        <v>400</v>
      </c>
      <c r="D13" s="196">
        <v>30</v>
      </c>
      <c r="E13" s="196">
        <v>13</v>
      </c>
      <c r="F13" s="1027"/>
    </row>
    <row r="14" spans="1:8" ht="13.5" thickBot="1" x14ac:dyDescent="0.25">
      <c r="A14" s="371" t="s">
        <v>229</v>
      </c>
      <c r="B14" s="756" t="s">
        <v>558</v>
      </c>
      <c r="C14" s="757">
        <f>C15+C19+C20+C21+C22</f>
        <v>82790</v>
      </c>
      <c r="D14" s="757">
        <f>D15+D19+D20+D21+D22</f>
        <v>89390</v>
      </c>
      <c r="E14" s="757">
        <f>E15+E19+E20+E21+E22</f>
        <v>40137</v>
      </c>
      <c r="F14" s="1028">
        <f>E14/D14</f>
        <v>0.4490099563709587</v>
      </c>
    </row>
    <row r="15" spans="1:8" ht="12.75" customHeight="1" x14ac:dyDescent="0.2">
      <c r="A15" s="594" t="s">
        <v>230</v>
      </c>
      <c r="B15" s="755" t="s">
        <v>513</v>
      </c>
      <c r="C15" s="29">
        <f>SUM(C16:C18)</f>
        <v>54152</v>
      </c>
      <c r="D15" s="29">
        <f>SUM(D16:D18)</f>
        <v>60752</v>
      </c>
      <c r="E15" s="29">
        <f>SUM(E16:E18)</f>
        <v>26394</v>
      </c>
      <c r="F15" s="1029"/>
      <c r="H15" s="72"/>
    </row>
    <row r="16" spans="1:8" ht="12.75" customHeight="1" x14ac:dyDescent="0.2">
      <c r="A16" s="594" t="s">
        <v>231</v>
      </c>
      <c r="B16" s="733" t="s">
        <v>515</v>
      </c>
      <c r="C16" s="29">
        <v>44167</v>
      </c>
      <c r="D16" s="29">
        <v>44207</v>
      </c>
      <c r="E16" s="732">
        <v>26394</v>
      </c>
      <c r="F16" s="1029"/>
      <c r="H16" s="72"/>
    </row>
    <row r="17" spans="1:10" ht="12.75" customHeight="1" x14ac:dyDescent="0.2">
      <c r="A17" s="594" t="s">
        <v>232</v>
      </c>
      <c r="B17" s="734" t="s">
        <v>514</v>
      </c>
      <c r="C17" s="29"/>
      <c r="D17" s="29">
        <v>6560</v>
      </c>
      <c r="E17" s="643"/>
      <c r="F17" s="1029"/>
      <c r="H17" s="72"/>
    </row>
    <row r="18" spans="1:10" ht="12.75" customHeight="1" x14ac:dyDescent="0.2">
      <c r="A18" s="594" t="s">
        <v>233</v>
      </c>
      <c r="B18" s="734" t="s">
        <v>516</v>
      </c>
      <c r="C18" s="29">
        <v>9985</v>
      </c>
      <c r="D18" s="29">
        <v>9985</v>
      </c>
      <c r="E18" s="643"/>
      <c r="F18" s="1029"/>
      <c r="H18" s="72"/>
    </row>
    <row r="19" spans="1:10" ht="12.75" customHeight="1" x14ac:dyDescent="0.2">
      <c r="A19" s="594" t="s">
        <v>234</v>
      </c>
      <c r="B19" s="735" t="s">
        <v>517</v>
      </c>
      <c r="C19" s="29"/>
      <c r="D19" s="29"/>
      <c r="E19" s="732"/>
      <c r="F19" s="1029"/>
      <c r="H19" s="72"/>
    </row>
    <row r="20" spans="1:10" ht="12.75" customHeight="1" x14ac:dyDescent="0.2">
      <c r="A20" s="594" t="s">
        <v>235</v>
      </c>
      <c r="B20" s="736" t="s">
        <v>518</v>
      </c>
      <c r="C20" s="31"/>
      <c r="D20" s="31"/>
      <c r="E20" s="29"/>
      <c r="F20" s="1029"/>
    </row>
    <row r="21" spans="1:10" ht="12.75" customHeight="1" x14ac:dyDescent="0.2">
      <c r="A21" s="594" t="s">
        <v>236</v>
      </c>
      <c r="B21" s="737" t="s">
        <v>519</v>
      </c>
      <c r="C21" s="29">
        <v>28638</v>
      </c>
      <c r="D21" s="29">
        <v>28638</v>
      </c>
      <c r="E21" s="29">
        <v>13743</v>
      </c>
      <c r="F21" s="1029">
        <f>E21/D21</f>
        <v>0.47988686360779387</v>
      </c>
      <c r="J21" s="639"/>
    </row>
    <row r="22" spans="1:10" ht="13.5" thickBot="1" x14ac:dyDescent="0.25">
      <c r="A22" s="594" t="s">
        <v>237</v>
      </c>
      <c r="B22" s="752" t="s">
        <v>556</v>
      </c>
      <c r="C22" s="30"/>
      <c r="D22" s="351"/>
      <c r="E22" s="30"/>
      <c r="F22" s="1030"/>
    </row>
    <row r="23" spans="1:10" ht="13.5" thickBot="1" x14ac:dyDescent="0.25">
      <c r="A23" s="371" t="s">
        <v>238</v>
      </c>
      <c r="B23" s="753" t="s">
        <v>557</v>
      </c>
      <c r="C23" s="132">
        <f>C24+C25</f>
        <v>8372</v>
      </c>
      <c r="D23" s="132">
        <f>D24+D25</f>
        <v>8372</v>
      </c>
      <c r="E23" s="132">
        <f>E24+E25</f>
        <v>5945</v>
      </c>
      <c r="F23" s="1031">
        <v>0</v>
      </c>
    </row>
    <row r="24" spans="1:10" x14ac:dyDescent="0.2">
      <c r="A24" s="493" t="s">
        <v>239</v>
      </c>
      <c r="B24" s="758" t="s">
        <v>587</v>
      </c>
      <c r="C24" s="759">
        <v>500</v>
      </c>
      <c r="D24" s="495">
        <v>500</v>
      </c>
      <c r="E24" s="759">
        <v>5</v>
      </c>
      <c r="F24" s="1032"/>
    </row>
    <row r="25" spans="1:10" ht="13.5" thickBot="1" x14ac:dyDescent="0.25">
      <c r="A25" s="514" t="s">
        <v>240</v>
      </c>
      <c r="B25" s="760" t="s">
        <v>588</v>
      </c>
      <c r="C25" s="769">
        <v>7872</v>
      </c>
      <c r="D25" s="738">
        <v>7872</v>
      </c>
      <c r="E25" s="770">
        <v>5940</v>
      </c>
      <c r="F25" s="1033"/>
    </row>
    <row r="26" spans="1:10" ht="5.25" customHeight="1" thickBot="1" x14ac:dyDescent="0.25">
      <c r="A26" s="514"/>
      <c r="B26" s="731"/>
      <c r="C26" s="28"/>
      <c r="D26" s="196"/>
      <c r="E26" s="196"/>
      <c r="F26" s="1030"/>
    </row>
    <row r="27" spans="1:10" ht="15" customHeight="1" thickBot="1" x14ac:dyDescent="0.25">
      <c r="A27" s="371" t="s">
        <v>242</v>
      </c>
      <c r="B27" s="206" t="s">
        <v>571</v>
      </c>
      <c r="C27" s="132">
        <f>C28+C34+C37+C39</f>
        <v>37610</v>
      </c>
      <c r="D27" s="628">
        <f>D28+D34+D39</f>
        <v>52690</v>
      </c>
      <c r="E27" s="628">
        <f>E28+E34+E39</f>
        <v>19668</v>
      </c>
      <c r="F27" s="989">
        <f>E27/D27</f>
        <v>0.37327766179540711</v>
      </c>
    </row>
    <row r="28" spans="1:10" ht="12.75" customHeight="1" x14ac:dyDescent="0.2">
      <c r="A28" s="493" t="s">
        <v>243</v>
      </c>
      <c r="B28" s="117" t="s">
        <v>544</v>
      </c>
      <c r="C28" s="495"/>
      <c r="D28" s="496">
        <v>79</v>
      </c>
      <c r="E28" s="496">
        <v>79</v>
      </c>
      <c r="F28" s="1034"/>
    </row>
    <row r="29" spans="1:10" ht="12.75" customHeight="1" x14ac:dyDescent="0.2">
      <c r="A29" s="150" t="s">
        <v>244</v>
      </c>
      <c r="B29" s="114" t="s">
        <v>545</v>
      </c>
      <c r="C29" s="152"/>
      <c r="D29" s="326"/>
      <c r="E29" s="152"/>
      <c r="F29" s="983"/>
    </row>
    <row r="30" spans="1:10" ht="12.75" customHeight="1" x14ac:dyDescent="0.2">
      <c r="A30" s="150" t="s">
        <v>245</v>
      </c>
      <c r="B30" s="226" t="s">
        <v>546</v>
      </c>
      <c r="C30" s="152"/>
      <c r="D30" s="326"/>
      <c r="E30" s="152"/>
      <c r="F30" s="983"/>
    </row>
    <row r="31" spans="1:10" ht="11.25" customHeight="1" x14ac:dyDescent="0.2">
      <c r="A31" s="150" t="s">
        <v>246</v>
      </c>
      <c r="B31" s="497" t="s">
        <v>547</v>
      </c>
      <c r="C31" s="152"/>
      <c r="D31" s="326">
        <v>79</v>
      </c>
      <c r="E31" s="152">
        <v>79</v>
      </c>
      <c r="F31" s="983"/>
    </row>
    <row r="32" spans="1:10" ht="11.25" customHeight="1" x14ac:dyDescent="0.2">
      <c r="A32" s="150" t="s">
        <v>247</v>
      </c>
      <c r="B32" s="497" t="s">
        <v>548</v>
      </c>
      <c r="C32" s="152"/>
      <c r="D32" s="326"/>
      <c r="E32" s="152"/>
      <c r="F32" s="983"/>
    </row>
    <row r="33" spans="1:6" s="16" customFormat="1" ht="12.75" customHeight="1" x14ac:dyDescent="0.2">
      <c r="A33" s="150" t="s">
        <v>248</v>
      </c>
      <c r="B33" s="228" t="s">
        <v>549</v>
      </c>
      <c r="C33" s="152"/>
      <c r="D33" s="326"/>
      <c r="E33" s="152"/>
      <c r="F33" s="983"/>
    </row>
    <row r="34" spans="1:6" s="17" customFormat="1" ht="12.75" customHeight="1" x14ac:dyDescent="0.2">
      <c r="A34" s="150" t="s">
        <v>249</v>
      </c>
      <c r="B34" s="608" t="s">
        <v>550</v>
      </c>
      <c r="C34" s="136">
        <f>SUM(C35:C38)</f>
        <v>37010</v>
      </c>
      <c r="D34" s="136">
        <f>SUM(D35:D38)</f>
        <v>52011</v>
      </c>
      <c r="E34" s="136">
        <f>SUM(E35:E38)</f>
        <v>19499</v>
      </c>
      <c r="F34" s="1035"/>
    </row>
    <row r="35" spans="1:6" ht="12.75" customHeight="1" x14ac:dyDescent="0.2">
      <c r="A35" s="150" t="s">
        <v>250</v>
      </c>
      <c r="B35" s="498" t="s">
        <v>551</v>
      </c>
      <c r="C35" s="133">
        <v>37010</v>
      </c>
      <c r="D35" s="124">
        <v>52011</v>
      </c>
      <c r="E35" s="133">
        <v>19499</v>
      </c>
      <c r="F35" s="983"/>
    </row>
    <row r="36" spans="1:6" ht="12.75" customHeight="1" x14ac:dyDescent="0.2">
      <c r="A36" s="150" t="s">
        <v>251</v>
      </c>
      <c r="B36" s="607" t="s">
        <v>553</v>
      </c>
      <c r="C36" s="499"/>
      <c r="D36" s="629"/>
      <c r="E36" s="499"/>
      <c r="F36" s="983"/>
    </row>
    <row r="37" spans="1:6" ht="12.75" customHeight="1" x14ac:dyDescent="0.2">
      <c r="A37" s="150" t="s">
        <v>252</v>
      </c>
      <c r="B37" s="609" t="s">
        <v>552</v>
      </c>
      <c r="C37" s="500"/>
      <c r="D37" s="630"/>
      <c r="E37" s="500"/>
      <c r="F37" s="983"/>
    </row>
    <row r="38" spans="1:6" ht="12.75" customHeight="1" x14ac:dyDescent="0.2">
      <c r="A38" s="150" t="s">
        <v>253</v>
      </c>
      <c r="B38" s="114" t="s">
        <v>554</v>
      </c>
      <c r="C38" s="152"/>
      <c r="D38" s="209"/>
      <c r="E38" s="151"/>
      <c r="F38" s="983"/>
    </row>
    <row r="39" spans="1:6" ht="12.75" customHeight="1" x14ac:dyDescent="0.2">
      <c r="A39" s="150" t="s">
        <v>254</v>
      </c>
      <c r="B39" s="117" t="s">
        <v>555</v>
      </c>
      <c r="C39" s="223">
        <f>SUM(C40:C41)</f>
        <v>600</v>
      </c>
      <c r="D39" s="223">
        <f>D40+D41</f>
        <v>600</v>
      </c>
      <c r="E39" s="223">
        <f>E40+E41</f>
        <v>90</v>
      </c>
      <c r="F39" s="1036">
        <f>E39/D39</f>
        <v>0.15</v>
      </c>
    </row>
    <row r="40" spans="1:6" ht="12.75" customHeight="1" x14ac:dyDescent="0.2">
      <c r="A40" s="150" t="s">
        <v>255</v>
      </c>
      <c r="B40" s="609" t="s">
        <v>594</v>
      </c>
      <c r="C40" s="152">
        <v>600</v>
      </c>
      <c r="D40" s="217">
        <v>600</v>
      </c>
      <c r="E40" s="223">
        <v>90</v>
      </c>
      <c r="F40" s="983"/>
    </row>
    <row r="41" spans="1:6" ht="12.75" customHeight="1" thickBot="1" x14ac:dyDescent="0.25">
      <c r="A41" s="150" t="s">
        <v>256</v>
      </c>
      <c r="B41" s="114" t="s">
        <v>595</v>
      </c>
      <c r="C41" s="516">
        <v>0</v>
      </c>
      <c r="D41" s="516">
        <v>0</v>
      </c>
      <c r="E41" s="516">
        <v>0</v>
      </c>
      <c r="F41" s="983"/>
    </row>
    <row r="42" spans="1:6" s="17" customFormat="1" ht="26.25" customHeight="1" thickBot="1" x14ac:dyDescent="0.25">
      <c r="A42" s="371" t="s">
        <v>257</v>
      </c>
      <c r="B42" s="118" t="s">
        <v>756</v>
      </c>
      <c r="C42" s="501">
        <f>C7+C27</f>
        <v>165931</v>
      </c>
      <c r="D42" s="501">
        <f>D7+D27</f>
        <v>189861</v>
      </c>
      <c r="E42" s="501">
        <f>E7+E27</f>
        <v>90954</v>
      </c>
      <c r="F42" s="1037">
        <f>E42/D42</f>
        <v>0.479055730244758</v>
      </c>
    </row>
    <row r="43" spans="1:6" ht="6" customHeight="1" thickBot="1" x14ac:dyDescent="0.25">
      <c r="A43" s="371"/>
      <c r="B43" s="115"/>
      <c r="C43" s="28"/>
      <c r="D43" s="236"/>
      <c r="E43" s="236"/>
      <c r="F43" s="1030"/>
    </row>
    <row r="44" spans="1:6" ht="13.5" thickBot="1" x14ac:dyDescent="0.25">
      <c r="A44" s="371" t="s">
        <v>258</v>
      </c>
      <c r="B44" s="116" t="s">
        <v>570</v>
      </c>
      <c r="C44" s="238"/>
      <c r="D44" s="238"/>
      <c r="E44" s="238"/>
      <c r="F44" s="1038"/>
    </row>
    <row r="45" spans="1:6" ht="12.75" customHeight="1" x14ac:dyDescent="0.2">
      <c r="A45" s="493" t="s">
        <v>259</v>
      </c>
      <c r="B45" s="227" t="s">
        <v>561</v>
      </c>
      <c r="C45" s="237"/>
      <c r="D45" s="204"/>
      <c r="E45" s="204"/>
      <c r="F45" s="1039"/>
    </row>
    <row r="46" spans="1:6" ht="12.75" customHeight="1" x14ac:dyDescent="0.2">
      <c r="A46" s="150" t="s">
        <v>260</v>
      </c>
      <c r="B46" s="437" t="s">
        <v>560</v>
      </c>
      <c r="C46" s="101"/>
      <c r="D46" s="203"/>
      <c r="E46" s="203"/>
      <c r="F46" s="1039"/>
    </row>
    <row r="47" spans="1:6" ht="12.75" customHeight="1" x14ac:dyDescent="0.2">
      <c r="A47" s="150" t="s">
        <v>261</v>
      </c>
      <c r="B47" s="437" t="s">
        <v>562</v>
      </c>
      <c r="C47" s="101"/>
      <c r="D47" s="203"/>
      <c r="E47" s="203"/>
      <c r="F47" s="1039"/>
    </row>
    <row r="48" spans="1:6" ht="12.75" customHeight="1" x14ac:dyDescent="0.2">
      <c r="A48" s="150" t="s">
        <v>262</v>
      </c>
      <c r="B48" s="437" t="s">
        <v>563</v>
      </c>
      <c r="C48" s="101">
        <v>11987</v>
      </c>
      <c r="D48" s="203">
        <v>13066</v>
      </c>
      <c r="E48" s="203">
        <v>6000</v>
      </c>
      <c r="F48" s="1039"/>
    </row>
    <row r="49" spans="1:6" ht="12.75" customHeight="1" x14ac:dyDescent="0.2">
      <c r="A49" s="150" t="s">
        <v>263</v>
      </c>
      <c r="B49" s="575" t="s">
        <v>564</v>
      </c>
      <c r="C49" s="101"/>
      <c r="D49" s="203">
        <v>5475</v>
      </c>
      <c r="E49" s="203">
        <v>5475</v>
      </c>
      <c r="F49" s="1039">
        <f>E49/D49</f>
        <v>1</v>
      </c>
    </row>
    <row r="50" spans="1:6" ht="12.75" customHeight="1" x14ac:dyDescent="0.2">
      <c r="A50" s="150" t="s">
        <v>264</v>
      </c>
      <c r="B50" s="576" t="s">
        <v>565</v>
      </c>
      <c r="C50" s="101"/>
      <c r="D50" s="203"/>
      <c r="E50" s="203"/>
      <c r="F50" s="1039"/>
    </row>
    <row r="51" spans="1:6" ht="12.75" customHeight="1" x14ac:dyDescent="0.2">
      <c r="A51" s="150" t="s">
        <v>265</v>
      </c>
      <c r="B51" s="577" t="s">
        <v>566</v>
      </c>
      <c r="C51" s="101"/>
      <c r="D51" s="203"/>
      <c r="E51" s="203"/>
      <c r="F51" s="1039"/>
    </row>
    <row r="52" spans="1:6" ht="12.75" customHeight="1" x14ac:dyDescent="0.2">
      <c r="A52" s="150" t="s">
        <v>268</v>
      </c>
      <c r="B52" s="577" t="s">
        <v>567</v>
      </c>
      <c r="C52" s="101">
        <v>27936</v>
      </c>
      <c r="D52" s="101">
        <v>27226</v>
      </c>
      <c r="E52" s="101">
        <v>12622</v>
      </c>
      <c r="F52" s="1039">
        <f>E52/D52</f>
        <v>0.46360096966135311</v>
      </c>
    </row>
    <row r="53" spans="1:6" ht="12.75" customHeight="1" x14ac:dyDescent="0.2">
      <c r="A53" s="150" t="s">
        <v>269</v>
      </c>
      <c r="B53" s="577" t="s">
        <v>568</v>
      </c>
      <c r="C53" s="101"/>
      <c r="D53" s="203"/>
      <c r="E53" s="203"/>
      <c r="F53" s="1039"/>
    </row>
    <row r="54" spans="1:6" ht="12.75" customHeight="1" thickBot="1" x14ac:dyDescent="0.25">
      <c r="A54" s="150" t="s">
        <v>270</v>
      </c>
      <c r="B54" s="287" t="s">
        <v>569</v>
      </c>
      <c r="C54" s="28"/>
      <c r="D54" s="196"/>
      <c r="E54" s="196"/>
      <c r="F54" s="1039"/>
    </row>
    <row r="55" spans="1:6" ht="12.75" customHeight="1" thickBot="1" x14ac:dyDescent="0.25">
      <c r="A55" s="150" t="s">
        <v>271</v>
      </c>
      <c r="B55" s="606" t="s">
        <v>353</v>
      </c>
      <c r="C55" s="99">
        <f>SUM(C45:C54)</f>
        <v>39923</v>
      </c>
      <c r="D55" s="99">
        <f>SUM(D45:D54)</f>
        <v>45767</v>
      </c>
      <c r="E55" s="99">
        <f>SUM(E45:E54)</f>
        <v>24097</v>
      </c>
      <c r="F55" s="1040">
        <f>E55/D55</f>
        <v>0.52651473769309765</v>
      </c>
    </row>
    <row r="56" spans="1:6" ht="21.75" customHeight="1" thickBot="1" x14ac:dyDescent="0.25">
      <c r="A56" s="371" t="s">
        <v>272</v>
      </c>
      <c r="B56" s="611" t="s">
        <v>352</v>
      </c>
      <c r="C56" s="612">
        <f>C42+C55</f>
        <v>205854</v>
      </c>
      <c r="D56" s="612">
        <f>D42+D55</f>
        <v>235628</v>
      </c>
      <c r="E56" s="612">
        <f>E42+E55</f>
        <v>115051</v>
      </c>
      <c r="F56" s="1041">
        <f>E56/D56</f>
        <v>0.4882738893510109</v>
      </c>
    </row>
    <row r="57" spans="1:6" ht="27" customHeight="1" x14ac:dyDescent="0.2"/>
    <row r="63" spans="1:6" ht="16.5" customHeight="1" x14ac:dyDescent="0.2"/>
  </sheetData>
  <mergeCells count="3">
    <mergeCell ref="C4:F4"/>
    <mergeCell ref="A1:E1"/>
    <mergeCell ref="A4:A5"/>
  </mergeCells>
  <pageMargins left="0.39370078740157483" right="0.39370078740157483" top="0.59055118110236227" bottom="0.59055118110236227" header="0.51181102362204722" footer="0.51181102362204722"/>
  <pageSetup paperSize="9" firstPageNumber="0" orientation="portrait" horizontalDpi="300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4"/>
  <sheetViews>
    <sheetView zoomScaleNormal="100" workbookViewId="0">
      <selection sqref="A1:F70"/>
    </sheetView>
  </sheetViews>
  <sheetFormatPr defaultRowHeight="12.75" x14ac:dyDescent="0.2"/>
  <cols>
    <col min="1" max="1" width="4" customWidth="1"/>
    <col min="2" max="2" width="42.42578125" customWidth="1"/>
    <col min="3" max="3" width="11.5703125" customWidth="1"/>
    <col min="4" max="4" width="13" customWidth="1"/>
    <col min="5" max="5" width="11.7109375" customWidth="1"/>
    <col min="6" max="6" width="10.140625" customWidth="1"/>
  </cols>
  <sheetData>
    <row r="1" spans="1:6" x14ac:dyDescent="0.2">
      <c r="A1" s="1618" t="s">
        <v>879</v>
      </c>
      <c r="B1" s="1618"/>
      <c r="C1" s="1618"/>
      <c r="D1" s="1618"/>
      <c r="E1" s="1618"/>
      <c r="F1" s="1618"/>
    </row>
    <row r="2" spans="1:6" x14ac:dyDescent="0.2">
      <c r="A2" s="289"/>
      <c r="B2" s="289"/>
      <c r="C2" s="289"/>
      <c r="D2" s="289"/>
      <c r="E2" s="289"/>
      <c r="F2" s="289"/>
    </row>
    <row r="3" spans="1:6" ht="13.5" customHeight="1" x14ac:dyDescent="0.25">
      <c r="B3" s="1"/>
      <c r="C3" s="1"/>
      <c r="D3" s="20"/>
      <c r="E3" s="20"/>
      <c r="F3" s="239" t="s">
        <v>18</v>
      </c>
    </row>
    <row r="4" spans="1:6" ht="15.75" x14ac:dyDescent="0.25">
      <c r="A4" s="1635" t="s">
        <v>722</v>
      </c>
      <c r="B4" s="1635"/>
      <c r="C4" s="1635"/>
      <c r="D4" s="1635"/>
      <c r="E4" s="1635"/>
      <c r="F4" s="1635"/>
    </row>
    <row r="5" spans="1:6" ht="13.5" thickBot="1" x14ac:dyDescent="0.25">
      <c r="B5" s="1"/>
      <c r="C5" s="1"/>
      <c r="D5" s="1"/>
      <c r="E5" s="1"/>
      <c r="F5" s="22" t="s">
        <v>4</v>
      </c>
    </row>
    <row r="6" spans="1:6" ht="41.25" customHeight="1" thickBot="1" x14ac:dyDescent="0.3">
      <c r="A6" s="292" t="s">
        <v>217</v>
      </c>
      <c r="B6" s="242" t="s">
        <v>17</v>
      </c>
      <c r="C6" s="659" t="s">
        <v>173</v>
      </c>
      <c r="D6" s="942" t="s">
        <v>174</v>
      </c>
      <c r="E6" s="942" t="s">
        <v>656</v>
      </c>
      <c r="F6" s="280" t="s">
        <v>176</v>
      </c>
    </row>
    <row r="7" spans="1:6" ht="13.5" thickBot="1" x14ac:dyDescent="0.25">
      <c r="A7" s="1042" t="s">
        <v>218</v>
      </c>
      <c r="B7" s="1043" t="s">
        <v>219</v>
      </c>
      <c r="C7" s="1043" t="s">
        <v>220</v>
      </c>
      <c r="D7" s="1001" t="s">
        <v>221</v>
      </c>
      <c r="E7" s="1044" t="s">
        <v>241</v>
      </c>
      <c r="F7" s="1044" t="s">
        <v>266</v>
      </c>
    </row>
    <row r="8" spans="1:6" x14ac:dyDescent="0.2">
      <c r="A8" s="775" t="s">
        <v>222</v>
      </c>
      <c r="B8" s="476" t="s">
        <v>11</v>
      </c>
      <c r="C8" s="762"/>
      <c r="D8" s="762"/>
      <c r="E8" s="907"/>
      <c r="F8" s="1049"/>
    </row>
    <row r="9" spans="1:6" x14ac:dyDescent="0.2">
      <c r="A9" s="535" t="s">
        <v>223</v>
      </c>
      <c r="B9" s="112" t="s">
        <v>573</v>
      </c>
      <c r="C9" s="563"/>
      <c r="D9" s="563">
        <v>370</v>
      </c>
      <c r="E9" s="564">
        <v>368</v>
      </c>
      <c r="F9" s="1035">
        <f>E9/D9</f>
        <v>0.99459459459459465</v>
      </c>
    </row>
    <row r="10" spans="1:6" x14ac:dyDescent="0.2">
      <c r="A10" s="535" t="s">
        <v>224</v>
      </c>
      <c r="B10" s="112" t="s">
        <v>574</v>
      </c>
      <c r="C10" s="563">
        <v>12574</v>
      </c>
      <c r="D10" s="563">
        <v>12574</v>
      </c>
      <c r="E10" s="564">
        <v>6643</v>
      </c>
      <c r="F10" s="1035">
        <f>E10/D10</f>
        <v>0.52831239064736757</v>
      </c>
    </row>
    <row r="11" spans="1:6" x14ac:dyDescent="0.2">
      <c r="A11" s="535" t="s">
        <v>225</v>
      </c>
      <c r="B11" s="1046" t="s">
        <v>575</v>
      </c>
      <c r="C11" s="563">
        <v>835</v>
      </c>
      <c r="D11" s="563">
        <v>835</v>
      </c>
      <c r="E11" s="564">
        <v>423</v>
      </c>
      <c r="F11" s="1035">
        <f>E11/D11</f>
        <v>0.50658682634730534</v>
      </c>
    </row>
    <row r="12" spans="1:6" x14ac:dyDescent="0.2">
      <c r="A12" s="535" t="s">
        <v>226</v>
      </c>
      <c r="B12" s="1046" t="s">
        <v>576</v>
      </c>
      <c r="C12" s="563"/>
      <c r="D12" s="563"/>
      <c r="E12" s="564"/>
      <c r="F12" s="1035">
        <v>0</v>
      </c>
    </row>
    <row r="13" spans="1:6" x14ac:dyDescent="0.2">
      <c r="A13" s="535" t="s">
        <v>227</v>
      </c>
      <c r="B13" s="1046" t="s">
        <v>644</v>
      </c>
      <c r="C13" s="563"/>
      <c r="D13" s="563"/>
      <c r="E13" s="564"/>
      <c r="F13" s="1035"/>
    </row>
    <row r="14" spans="1:6" x14ac:dyDescent="0.2">
      <c r="A14" s="535" t="s">
        <v>228</v>
      </c>
      <c r="B14" s="1046" t="s">
        <v>577</v>
      </c>
      <c r="C14" s="563">
        <v>4207</v>
      </c>
      <c r="D14" s="563">
        <v>4207</v>
      </c>
      <c r="E14" s="564">
        <v>3466</v>
      </c>
      <c r="F14" s="1035">
        <f>E14/D14</f>
        <v>0.82386498692655097</v>
      </c>
    </row>
    <row r="15" spans="1:6" x14ac:dyDescent="0.2">
      <c r="A15" s="535" t="s">
        <v>229</v>
      </c>
      <c r="B15" s="1046" t="s">
        <v>578</v>
      </c>
      <c r="C15" s="563">
        <v>4305</v>
      </c>
      <c r="D15" s="563">
        <v>4305</v>
      </c>
      <c r="E15" s="564">
        <v>2592</v>
      </c>
      <c r="F15" s="1035">
        <f>E15/D15</f>
        <v>0.6020905923344948</v>
      </c>
    </row>
    <row r="16" spans="1:6" x14ac:dyDescent="0.2">
      <c r="A16" s="535" t="s">
        <v>230</v>
      </c>
      <c r="B16" s="1046" t="s">
        <v>579</v>
      </c>
      <c r="C16" s="563"/>
      <c r="D16" s="563"/>
      <c r="E16" s="564"/>
      <c r="F16" s="1035">
        <v>0</v>
      </c>
    </row>
    <row r="17" spans="1:6" x14ac:dyDescent="0.2">
      <c r="A17" s="535" t="s">
        <v>231</v>
      </c>
      <c r="B17" s="1046" t="s">
        <v>645</v>
      </c>
      <c r="C17" s="563"/>
      <c r="D17" s="563"/>
      <c r="E17" s="564"/>
      <c r="F17" s="1035"/>
    </row>
    <row r="18" spans="1:6" x14ac:dyDescent="0.2">
      <c r="A18" s="535" t="s">
        <v>232</v>
      </c>
      <c r="B18" s="1046" t="s">
        <v>580</v>
      </c>
      <c r="C18" s="563"/>
      <c r="D18" s="563"/>
      <c r="E18" s="564">
        <v>8</v>
      </c>
      <c r="F18" s="1035" t="e">
        <f>E18/D18</f>
        <v>#DIV/0!</v>
      </c>
    </row>
    <row r="19" spans="1:6" x14ac:dyDescent="0.2">
      <c r="A19" s="535" t="s">
        <v>233</v>
      </c>
      <c r="B19" s="1046" t="s">
        <v>646</v>
      </c>
      <c r="C19" s="563"/>
      <c r="D19" s="563"/>
      <c r="E19" s="564"/>
      <c r="F19" s="1035"/>
    </row>
    <row r="20" spans="1:6" x14ac:dyDescent="0.2">
      <c r="A20" s="535" t="s">
        <v>234</v>
      </c>
      <c r="B20" s="1046" t="s">
        <v>581</v>
      </c>
      <c r="C20" s="563"/>
      <c r="D20" s="563"/>
      <c r="E20" s="564"/>
      <c r="F20" s="1035">
        <v>0</v>
      </c>
    </row>
    <row r="21" spans="1:6" ht="13.5" thickBot="1" x14ac:dyDescent="0.25">
      <c r="A21" s="536" t="s">
        <v>235</v>
      </c>
      <c r="B21" s="1047" t="s">
        <v>582</v>
      </c>
      <c r="C21" s="563"/>
      <c r="D21" s="563"/>
      <c r="E21" s="1347">
        <v>1359</v>
      </c>
      <c r="F21" s="1035" t="e">
        <f>E21/D21</f>
        <v>#DIV/0!</v>
      </c>
    </row>
    <row r="22" spans="1:6" ht="13.5" thickBot="1" x14ac:dyDescent="0.25">
      <c r="A22" s="303" t="s">
        <v>236</v>
      </c>
      <c r="B22" s="146" t="s">
        <v>723</v>
      </c>
      <c r="C22" s="601">
        <f>SUM(C9:C21)</f>
        <v>21921</v>
      </c>
      <c r="D22" s="501">
        <f>SUM(D9:D21)</f>
        <v>22291</v>
      </c>
      <c r="E22" s="1045">
        <f>SUM(E9:E21)-E13-E17-E19</f>
        <v>14859</v>
      </c>
      <c r="F22" s="1050">
        <f>E22/D22</f>
        <v>0.66659189807545649</v>
      </c>
    </row>
    <row r="23" spans="1:6" x14ac:dyDescent="0.2">
      <c r="B23" s="43"/>
      <c r="C23" s="240"/>
      <c r="D23" s="43"/>
      <c r="E23" s="43"/>
      <c r="F23" s="43"/>
    </row>
    <row r="24" spans="1:6" x14ac:dyDescent="0.2">
      <c r="B24" s="43"/>
      <c r="C24" s="240"/>
      <c r="D24" s="43"/>
      <c r="E24" s="43"/>
      <c r="F24" s="43"/>
    </row>
    <row r="25" spans="1:6" ht="15" x14ac:dyDescent="0.25">
      <c r="B25" s="43"/>
      <c r="C25" s="36"/>
      <c r="D25" s="19"/>
      <c r="E25" s="19"/>
      <c r="F25" s="19"/>
    </row>
    <row r="26" spans="1:6" x14ac:dyDescent="0.2">
      <c r="A26" s="1618" t="s">
        <v>880</v>
      </c>
      <c r="B26" s="1618"/>
      <c r="C26" s="1618"/>
      <c r="D26" s="1618"/>
      <c r="E26" s="1618"/>
      <c r="F26" s="1618"/>
    </row>
    <row r="27" spans="1:6" x14ac:dyDescent="0.2">
      <c r="A27" s="289"/>
      <c r="B27" s="289"/>
      <c r="C27" s="289"/>
      <c r="D27" s="289"/>
      <c r="E27" s="289"/>
      <c r="F27" s="289"/>
    </row>
    <row r="28" spans="1:6" x14ac:dyDescent="0.2">
      <c r="A28" s="289"/>
      <c r="B28" s="289"/>
      <c r="C28" s="289"/>
      <c r="D28" s="289"/>
      <c r="E28" s="289"/>
      <c r="F28" s="289"/>
    </row>
    <row r="29" spans="1:6" ht="15.75" x14ac:dyDescent="0.25">
      <c r="A29" s="1635" t="s">
        <v>724</v>
      </c>
      <c r="B29" s="1637"/>
      <c r="C29" s="1637"/>
      <c r="D29" s="1637"/>
      <c r="E29" s="1636"/>
      <c r="F29" s="1636"/>
    </row>
    <row r="30" spans="1:6" ht="15.75" thickBot="1" x14ac:dyDescent="0.3">
      <c r="B30" s="43"/>
      <c r="C30" s="111"/>
      <c r="D30" s="159"/>
      <c r="E30" s="159"/>
      <c r="F30" s="111" t="s">
        <v>7</v>
      </c>
    </row>
    <row r="31" spans="1:6" ht="35.25" thickBot="1" x14ac:dyDescent="0.3">
      <c r="A31" s="292" t="s">
        <v>217</v>
      </c>
      <c r="B31" s="1051" t="s">
        <v>17</v>
      </c>
      <c r="C31" s="659" t="s">
        <v>173</v>
      </c>
      <c r="D31" s="942" t="s">
        <v>174</v>
      </c>
      <c r="E31" s="1052" t="s">
        <v>656</v>
      </c>
      <c r="F31" s="280" t="s">
        <v>176</v>
      </c>
    </row>
    <row r="32" spans="1:6" ht="13.5" thickBot="1" x14ac:dyDescent="0.25">
      <c r="A32" s="339" t="s">
        <v>218</v>
      </c>
      <c r="B32" s="342" t="s">
        <v>219</v>
      </c>
      <c r="C32" s="348" t="s">
        <v>220</v>
      </c>
      <c r="D32" s="349" t="s">
        <v>221</v>
      </c>
      <c r="E32" s="293" t="s">
        <v>241</v>
      </c>
      <c r="F32" s="291" t="s">
        <v>266</v>
      </c>
    </row>
    <row r="33" spans="1:6" x14ac:dyDescent="0.2">
      <c r="A33" s="279" t="s">
        <v>222</v>
      </c>
      <c r="B33" s="8" t="s">
        <v>523</v>
      </c>
      <c r="C33" s="1053">
        <f t="shared" ref="C33:E34" si="0">C34</f>
        <v>438</v>
      </c>
      <c r="D33" s="1053">
        <f t="shared" si="0"/>
        <v>438</v>
      </c>
      <c r="E33" s="1053">
        <f t="shared" si="0"/>
        <v>33</v>
      </c>
      <c r="F33" s="1134">
        <v>0</v>
      </c>
    </row>
    <row r="34" spans="1:6" x14ac:dyDescent="0.2">
      <c r="A34" s="279" t="s">
        <v>223</v>
      </c>
      <c r="B34" s="34" t="s">
        <v>533</v>
      </c>
      <c r="C34" s="198">
        <v>438</v>
      </c>
      <c r="D34" s="198">
        <f t="shared" si="0"/>
        <v>438</v>
      </c>
      <c r="E34" s="198">
        <v>33</v>
      </c>
      <c r="F34" s="994">
        <v>0</v>
      </c>
    </row>
    <row r="35" spans="1:6" ht="25.5" x14ac:dyDescent="0.2">
      <c r="A35" s="279" t="s">
        <v>224</v>
      </c>
      <c r="B35" s="529" t="s">
        <v>534</v>
      </c>
      <c r="C35" s="198">
        <v>438</v>
      </c>
      <c r="D35" s="256">
        <v>438</v>
      </c>
      <c r="E35" s="256">
        <v>33</v>
      </c>
      <c r="F35" s="994"/>
    </row>
    <row r="36" spans="1:6" x14ac:dyDescent="0.2">
      <c r="A36" s="279" t="s">
        <v>225</v>
      </c>
      <c r="B36" s="749"/>
      <c r="C36" s="198"/>
      <c r="D36" s="256"/>
      <c r="E36" s="256"/>
      <c r="F36" s="994"/>
    </row>
    <row r="37" spans="1:6" x14ac:dyDescent="0.2">
      <c r="A37" s="279" t="s">
        <v>226</v>
      </c>
      <c r="B37" s="750" t="s">
        <v>535</v>
      </c>
      <c r="C37" s="1053">
        <f>C38</f>
        <v>3000</v>
      </c>
      <c r="D37" s="1053">
        <f>D38</f>
        <v>3000</v>
      </c>
      <c r="E37" s="1053">
        <f>E38</f>
        <v>1306</v>
      </c>
      <c r="F37" s="1161">
        <f>E37/D37</f>
        <v>0.43533333333333335</v>
      </c>
    </row>
    <row r="38" spans="1:6" x14ac:dyDescent="0.2">
      <c r="A38" s="279" t="s">
        <v>227</v>
      </c>
      <c r="B38" s="749" t="s">
        <v>738</v>
      </c>
      <c r="C38" s="198">
        <v>3000</v>
      </c>
      <c r="D38" s="256">
        <v>3000</v>
      </c>
      <c r="E38" s="256">
        <v>1306</v>
      </c>
      <c r="F38" s="994"/>
    </row>
    <row r="39" spans="1:6" x14ac:dyDescent="0.2">
      <c r="A39" s="279" t="s">
        <v>228</v>
      </c>
      <c r="B39" s="749"/>
      <c r="C39" s="198"/>
      <c r="D39" s="256"/>
      <c r="E39" s="256"/>
      <c r="F39" s="994"/>
    </row>
    <row r="40" spans="1:6" x14ac:dyDescent="0.2">
      <c r="A40" s="279" t="s">
        <v>229</v>
      </c>
      <c r="B40" s="750" t="s">
        <v>524</v>
      </c>
      <c r="C40" s="1053">
        <f>C41+C44+C45</f>
        <v>11400</v>
      </c>
      <c r="D40" s="1053">
        <f>D41+D44+D45</f>
        <v>12940</v>
      </c>
      <c r="E40" s="211">
        <f>E41+E44+E45</f>
        <v>8576</v>
      </c>
      <c r="F40" s="1161">
        <f>E40/D40</f>
        <v>0.66275115919629057</v>
      </c>
    </row>
    <row r="41" spans="1:6" x14ac:dyDescent="0.2">
      <c r="A41" s="279" t="s">
        <v>230</v>
      </c>
      <c r="B41" s="749" t="s">
        <v>536</v>
      </c>
      <c r="C41" s="198">
        <f>C42+C43</f>
        <v>9000</v>
      </c>
      <c r="D41" s="198">
        <f>D42+D43</f>
        <v>10540</v>
      </c>
      <c r="E41" s="212">
        <v>7408</v>
      </c>
      <c r="F41" s="994">
        <f t="shared" ref="F41:F46" si="1">E41/D41</f>
        <v>0.70284629981024671</v>
      </c>
    </row>
    <row r="42" spans="1:6" ht="25.5" x14ac:dyDescent="0.2">
      <c r="A42" s="279" t="s">
        <v>231</v>
      </c>
      <c r="B42" s="241" t="s">
        <v>537</v>
      </c>
      <c r="C42" s="33">
        <v>9000</v>
      </c>
      <c r="D42" s="256">
        <v>10540</v>
      </c>
      <c r="E42" s="256">
        <v>7408</v>
      </c>
      <c r="F42" s="994">
        <f t="shared" si="1"/>
        <v>0.70284629981024671</v>
      </c>
    </row>
    <row r="43" spans="1:6" ht="25.5" x14ac:dyDescent="0.2">
      <c r="A43" s="279" t="s">
        <v>232</v>
      </c>
      <c r="B43" s="241" t="s">
        <v>538</v>
      </c>
      <c r="C43" s="33"/>
      <c r="D43" s="261"/>
      <c r="E43" s="261"/>
      <c r="F43" s="994" t="e">
        <f t="shared" si="1"/>
        <v>#DIV/0!</v>
      </c>
    </row>
    <row r="44" spans="1:6" x14ac:dyDescent="0.2">
      <c r="A44" s="279" t="s">
        <v>233</v>
      </c>
      <c r="B44" s="241" t="s">
        <v>539</v>
      </c>
      <c r="C44" s="614">
        <v>2000</v>
      </c>
      <c r="D44" s="261">
        <v>2000</v>
      </c>
      <c r="E44" s="261">
        <v>1046</v>
      </c>
      <c r="F44" s="994">
        <f t="shared" si="1"/>
        <v>0.52300000000000002</v>
      </c>
    </row>
    <row r="45" spans="1:6" x14ac:dyDescent="0.2">
      <c r="A45" s="279" t="s">
        <v>234</v>
      </c>
      <c r="B45" s="241" t="s">
        <v>540</v>
      </c>
      <c r="C45" s="203">
        <f>SUM(C46:C47)</f>
        <v>400</v>
      </c>
      <c r="D45" s="203">
        <f>SUM(D46:D47)</f>
        <v>400</v>
      </c>
      <c r="E45" s="203">
        <v>122</v>
      </c>
      <c r="F45" s="994">
        <f t="shared" si="1"/>
        <v>0.30499999999999999</v>
      </c>
    </row>
    <row r="46" spans="1:6" x14ac:dyDescent="0.2">
      <c r="A46" s="279" t="s">
        <v>235</v>
      </c>
      <c r="B46" s="241" t="s">
        <v>541</v>
      </c>
      <c r="C46" s="203">
        <v>400</v>
      </c>
      <c r="D46" s="261">
        <v>400</v>
      </c>
      <c r="E46" s="261">
        <v>122</v>
      </c>
      <c r="F46" s="994">
        <f t="shared" si="1"/>
        <v>0.30499999999999999</v>
      </c>
    </row>
    <row r="47" spans="1:6" ht="26.25" thickBot="1" x14ac:dyDescent="0.25">
      <c r="A47" s="279" t="s">
        <v>236</v>
      </c>
      <c r="B47" s="751" t="s">
        <v>542</v>
      </c>
      <c r="C47" s="863"/>
      <c r="D47" s="1054"/>
      <c r="E47" s="1054"/>
      <c r="F47" s="1443"/>
    </row>
    <row r="48" spans="1:6" x14ac:dyDescent="0.2">
      <c r="B48" s="243"/>
      <c r="C48" s="36"/>
      <c r="D48" s="36"/>
      <c r="E48" s="36"/>
      <c r="F48" s="36"/>
    </row>
    <row r="49" spans="1:6" x14ac:dyDescent="0.2">
      <c r="B49" s="243"/>
      <c r="C49" s="36"/>
      <c r="D49" s="36"/>
      <c r="E49" s="36"/>
      <c r="F49" s="36"/>
    </row>
    <row r="50" spans="1:6" x14ac:dyDescent="0.2">
      <c r="B50" s="243"/>
      <c r="C50" s="36"/>
      <c r="D50" s="36"/>
      <c r="E50" s="36"/>
      <c r="F50" s="36"/>
    </row>
    <row r="51" spans="1:6" x14ac:dyDescent="0.2">
      <c r="B51" s="243"/>
      <c r="C51" s="36"/>
      <c r="D51" s="36"/>
      <c r="E51" s="36"/>
      <c r="F51" s="36"/>
    </row>
    <row r="52" spans="1:6" x14ac:dyDescent="0.2">
      <c r="B52" s="243"/>
      <c r="C52" s="36"/>
      <c r="D52" s="36"/>
      <c r="E52" s="36"/>
      <c r="F52" s="36"/>
    </row>
    <row r="53" spans="1:6" x14ac:dyDescent="0.2">
      <c r="B53" s="243"/>
      <c r="C53" s="36"/>
      <c r="D53" s="36"/>
      <c r="E53" s="36"/>
      <c r="F53" s="36"/>
    </row>
    <row r="54" spans="1:6" x14ac:dyDescent="0.2">
      <c r="B54" s="243"/>
      <c r="C54" s="36"/>
      <c r="D54" s="36"/>
      <c r="E54" s="36"/>
      <c r="F54" s="36"/>
    </row>
    <row r="55" spans="1:6" x14ac:dyDescent="0.2">
      <c r="A55" s="1618" t="s">
        <v>881</v>
      </c>
      <c r="B55" s="1618"/>
      <c r="C55" s="1618"/>
      <c r="D55" s="1618"/>
      <c r="E55" s="1618"/>
      <c r="F55" s="1618"/>
    </row>
    <row r="56" spans="1:6" x14ac:dyDescent="0.2">
      <c r="A56" s="289"/>
      <c r="B56" s="289"/>
      <c r="C56" s="289"/>
      <c r="D56" s="289"/>
      <c r="E56" s="289"/>
      <c r="F56" s="289"/>
    </row>
    <row r="57" spans="1:6" x14ac:dyDescent="0.2">
      <c r="A57" s="289"/>
      <c r="B57" s="289"/>
      <c r="C57" s="289"/>
      <c r="D57" s="289"/>
      <c r="E57" s="289"/>
      <c r="F57" s="289"/>
    </row>
    <row r="58" spans="1:6" ht="15.75" x14ac:dyDescent="0.25">
      <c r="A58" s="1635" t="s">
        <v>725</v>
      </c>
      <c r="B58" s="1637"/>
      <c r="C58" s="1637"/>
      <c r="D58" s="1637"/>
      <c r="E58" s="1636"/>
      <c r="F58" s="1636"/>
    </row>
    <row r="59" spans="1:6" ht="15" x14ac:dyDescent="0.25">
      <c r="B59" s="43"/>
      <c r="C59" s="36"/>
      <c r="D59" s="159"/>
      <c r="E59" s="159"/>
      <c r="F59" s="159"/>
    </row>
    <row r="60" spans="1:6" ht="15.75" thickBot="1" x14ac:dyDescent="0.3">
      <c r="B60" s="43"/>
      <c r="C60" s="111"/>
      <c r="D60" s="159"/>
      <c r="E60" s="159"/>
      <c r="F60" s="111" t="s">
        <v>7</v>
      </c>
    </row>
    <row r="61" spans="1:6" ht="35.25" thickBot="1" x14ac:dyDescent="0.3">
      <c r="A61" s="292" t="s">
        <v>217</v>
      </c>
      <c r="B61" s="290" t="s">
        <v>17</v>
      </c>
      <c r="C61" s="659" t="s">
        <v>173</v>
      </c>
      <c r="D61" s="942" t="s">
        <v>174</v>
      </c>
      <c r="E61" s="1052" t="s">
        <v>656</v>
      </c>
      <c r="F61" s="280" t="s">
        <v>176</v>
      </c>
    </row>
    <row r="62" spans="1:6" ht="13.5" thickBot="1" x14ac:dyDescent="0.25">
      <c r="A62" s="744" t="s">
        <v>218</v>
      </c>
      <c r="B62" s="745" t="s">
        <v>219</v>
      </c>
      <c r="C62" s="348" t="s">
        <v>220</v>
      </c>
      <c r="D62" s="1001" t="s">
        <v>221</v>
      </c>
      <c r="E62" s="1048" t="s">
        <v>241</v>
      </c>
      <c r="F62" s="1044" t="s">
        <v>266</v>
      </c>
    </row>
    <row r="63" spans="1:6" x14ac:dyDescent="0.2">
      <c r="A63" s="357" t="s">
        <v>222</v>
      </c>
      <c r="B63" s="746" t="s">
        <v>526</v>
      </c>
      <c r="C63" s="1055"/>
      <c r="D63" s="870"/>
      <c r="E63" s="465"/>
      <c r="F63" s="1082"/>
    </row>
    <row r="64" spans="1:6" x14ac:dyDescent="0.2">
      <c r="A64" s="278" t="s">
        <v>223</v>
      </c>
      <c r="B64" s="743" t="s">
        <v>527</v>
      </c>
      <c r="C64" s="1056"/>
      <c r="D64" s="256"/>
      <c r="E64" s="125"/>
      <c r="F64" s="984" t="e">
        <f>E64/D64</f>
        <v>#DIV/0!</v>
      </c>
    </row>
    <row r="65" spans="1:6" x14ac:dyDescent="0.2">
      <c r="A65" s="278" t="s">
        <v>224</v>
      </c>
      <c r="B65" s="179" t="s">
        <v>528</v>
      </c>
      <c r="C65" s="1057"/>
      <c r="D65" s="256"/>
      <c r="E65" s="125"/>
      <c r="F65" s="984" t="e">
        <f>E65/D65</f>
        <v>#DIV/0!</v>
      </c>
    </row>
    <row r="66" spans="1:6" x14ac:dyDescent="0.2">
      <c r="A66" s="278" t="s">
        <v>225</v>
      </c>
      <c r="B66" s="747" t="s">
        <v>529</v>
      </c>
      <c r="C66" s="1058"/>
      <c r="D66" s="256"/>
      <c r="E66" s="125"/>
      <c r="F66" s="984"/>
    </row>
    <row r="67" spans="1:6" ht="24" x14ac:dyDescent="0.2">
      <c r="A67" s="278" t="s">
        <v>226</v>
      </c>
      <c r="B67" s="748" t="s">
        <v>530</v>
      </c>
      <c r="C67" s="1059"/>
      <c r="D67" s="256"/>
      <c r="E67" s="564"/>
      <c r="F67" s="984" t="e">
        <f>E67/D67</f>
        <v>#DIV/0!</v>
      </c>
    </row>
    <row r="68" spans="1:6" x14ac:dyDescent="0.2">
      <c r="A68" s="278" t="s">
        <v>227</v>
      </c>
      <c r="B68" s="748" t="s">
        <v>531</v>
      </c>
      <c r="C68" s="200">
        <v>100</v>
      </c>
      <c r="D68" s="200">
        <v>30</v>
      </c>
      <c r="E68" s="130">
        <v>13</v>
      </c>
      <c r="F68" s="984">
        <f>E68/D68</f>
        <v>0.43333333333333335</v>
      </c>
    </row>
    <row r="69" spans="1:6" ht="13.5" thickBot="1" x14ac:dyDescent="0.25">
      <c r="A69" s="278" t="s">
        <v>228</v>
      </c>
      <c r="B69" s="748" t="s">
        <v>688</v>
      </c>
      <c r="C69" s="200">
        <v>300</v>
      </c>
      <c r="D69" s="200"/>
      <c r="E69" s="130"/>
      <c r="F69" s="984">
        <v>0</v>
      </c>
    </row>
    <row r="70" spans="1:6" ht="13.5" thickBot="1" x14ac:dyDescent="0.25">
      <c r="A70" s="295" t="s">
        <v>229</v>
      </c>
      <c r="B70" s="605" t="s">
        <v>532</v>
      </c>
      <c r="C70" s="475">
        <f>SUM(C65:C69)</f>
        <v>400</v>
      </c>
      <c r="D70" s="475">
        <f>SUM(D65:D69)</f>
        <v>30</v>
      </c>
      <c r="E70" s="312">
        <f>SUM(E64:E69)</f>
        <v>13</v>
      </c>
      <c r="F70" s="1050">
        <f>E70/D70</f>
        <v>0.43333333333333335</v>
      </c>
    </row>
    <row r="71" spans="1:6" x14ac:dyDescent="0.2">
      <c r="B71" s="1"/>
      <c r="C71" s="1"/>
      <c r="D71" s="36"/>
      <c r="E71" s="36"/>
      <c r="F71" s="36"/>
    </row>
    <row r="72" spans="1:6" x14ac:dyDescent="0.2">
      <c r="B72" s="1"/>
      <c r="C72" s="1"/>
      <c r="D72" s="1"/>
      <c r="E72" s="1"/>
      <c r="F72" s="1"/>
    </row>
    <row r="73" spans="1:6" x14ac:dyDescent="0.2">
      <c r="B73" s="1"/>
      <c r="C73" s="1"/>
      <c r="D73" s="1"/>
      <c r="E73" s="1"/>
      <c r="F73" s="1"/>
    </row>
    <row r="82" spans="1:6" ht="16.5" customHeight="1" x14ac:dyDescent="0.2"/>
    <row r="88" spans="1:6" s="16" customFormat="1" ht="33" customHeight="1" x14ac:dyDescent="0.2">
      <c r="A88"/>
      <c r="B88"/>
      <c r="C88"/>
      <c r="D88"/>
      <c r="E88"/>
      <c r="F88"/>
    </row>
    <row r="89" spans="1:6" s="16" customFormat="1" x14ac:dyDescent="0.2">
      <c r="A89"/>
      <c r="B89"/>
      <c r="C89"/>
      <c r="D89"/>
      <c r="E89"/>
      <c r="F89"/>
    </row>
    <row r="92" spans="1:6" ht="24" customHeight="1" x14ac:dyDescent="0.2"/>
    <row r="93" spans="1:6" ht="9" customHeight="1" x14ac:dyDescent="0.2"/>
    <row r="94" spans="1:6" ht="11.25" customHeight="1" x14ac:dyDescent="0.2"/>
    <row r="95" spans="1:6" ht="11.25" customHeight="1" x14ac:dyDescent="0.2"/>
    <row r="96" spans="1:6" ht="11.25" customHeight="1" x14ac:dyDescent="0.2"/>
    <row r="97" ht="11.25" customHeight="1" x14ac:dyDescent="0.2"/>
    <row r="98" ht="11.25" customHeight="1" x14ac:dyDescent="0.2"/>
    <row r="99" ht="11.25" customHeight="1" x14ac:dyDescent="0.2"/>
    <row r="100" ht="11.25" customHeight="1" x14ac:dyDescent="0.2"/>
    <row r="101" ht="11.25" customHeight="1" x14ac:dyDescent="0.2"/>
    <row r="105" ht="15" customHeight="1" x14ac:dyDescent="0.2"/>
    <row r="119" ht="13.5" customHeight="1" x14ac:dyDescent="0.2"/>
    <row r="120" ht="15.75" customHeight="1" x14ac:dyDescent="0.2"/>
    <row r="121" ht="30.75" customHeight="1" x14ac:dyDescent="0.2"/>
    <row r="122" ht="12" customHeight="1" x14ac:dyDescent="0.2"/>
    <row r="123" ht="12" customHeight="1" x14ac:dyDescent="0.2"/>
    <row r="124" ht="12" customHeight="1" x14ac:dyDescent="0.2"/>
  </sheetData>
  <mergeCells count="6">
    <mergeCell ref="A58:F58"/>
    <mergeCell ref="A29:F29"/>
    <mergeCell ref="A1:F1"/>
    <mergeCell ref="A26:F26"/>
    <mergeCell ref="A55:F55"/>
    <mergeCell ref="A4:F4"/>
  </mergeCells>
  <pageMargins left="0.59055118110236227" right="0.39370078740157483" top="0.59055118110236227" bottom="0.39370078740157483" header="0.51181102362204722" footer="0.51181102362204722"/>
  <pageSetup paperSize="9" firstPageNumber="0" orientation="portrait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2"/>
  <sheetViews>
    <sheetView zoomScaleNormal="100" workbookViewId="0">
      <selection sqref="A1:F58"/>
    </sheetView>
  </sheetViews>
  <sheetFormatPr defaultRowHeight="12.75" x14ac:dyDescent="0.2"/>
  <cols>
    <col min="1" max="1" width="3.7109375" customWidth="1"/>
    <col min="2" max="2" width="50.42578125" customWidth="1"/>
    <col min="3" max="3" width="10.7109375" customWidth="1"/>
    <col min="4" max="4" width="9.5703125" bestFit="1" customWidth="1"/>
    <col min="6" max="6" width="7.28515625" customWidth="1"/>
  </cols>
  <sheetData>
    <row r="1" spans="1:6" x14ac:dyDescent="0.2">
      <c r="A1" s="1618" t="s">
        <v>882</v>
      </c>
      <c r="B1" s="1618"/>
      <c r="C1" s="289"/>
      <c r="D1" s="289"/>
      <c r="E1" s="289"/>
    </row>
    <row r="2" spans="1:6" ht="15.75" x14ac:dyDescent="0.25">
      <c r="A2" s="1635" t="s">
        <v>726</v>
      </c>
      <c r="B2" s="1636"/>
      <c r="C2" s="1636"/>
      <c r="D2" s="1636"/>
      <c r="E2" s="1636"/>
      <c r="F2" s="1636"/>
    </row>
    <row r="3" spans="1:6" ht="13.5" thickBot="1" x14ac:dyDescent="0.25">
      <c r="B3" s="1"/>
      <c r="C3" s="42"/>
      <c r="E3" s="97" t="s">
        <v>4</v>
      </c>
    </row>
    <row r="4" spans="1:6" ht="35.25" customHeight="1" thickBot="1" x14ac:dyDescent="0.25">
      <c r="A4" s="292" t="s">
        <v>217</v>
      </c>
      <c r="B4" s="655" t="s">
        <v>19</v>
      </c>
      <c r="C4" s="659" t="s">
        <v>173</v>
      </c>
      <c r="D4" s="942" t="s">
        <v>174</v>
      </c>
      <c r="E4" s="1052" t="s">
        <v>656</v>
      </c>
      <c r="F4" s="280" t="s">
        <v>176</v>
      </c>
    </row>
    <row r="5" spans="1:6" ht="12.75" customHeight="1" thickBot="1" x14ac:dyDescent="0.25">
      <c r="A5" s="339" t="s">
        <v>218</v>
      </c>
      <c r="B5" s="299" t="s">
        <v>219</v>
      </c>
      <c r="C5" s="348" t="s">
        <v>220</v>
      </c>
      <c r="D5" s="1001" t="s">
        <v>221</v>
      </c>
      <c r="E5" s="1048" t="s">
        <v>241</v>
      </c>
      <c r="F5" s="1044" t="s">
        <v>266</v>
      </c>
    </row>
    <row r="6" spans="1:6" ht="22.5" customHeight="1" x14ac:dyDescent="0.2">
      <c r="A6" s="485" t="s">
        <v>222</v>
      </c>
      <c r="B6" s="1597" t="s">
        <v>739</v>
      </c>
      <c r="C6" s="1598">
        <f>SUM(C14+C15+C16+C38)</f>
        <v>18064</v>
      </c>
      <c r="D6" s="1598">
        <f>SUM(D14+D15+D16+D38)</f>
        <v>18104</v>
      </c>
      <c r="E6" s="1598">
        <f>SUM(E14+E15+E16+E38)</f>
        <v>9433</v>
      </c>
      <c r="F6" s="1063"/>
    </row>
    <row r="7" spans="1:6" ht="12.75" customHeight="1" x14ac:dyDescent="0.2">
      <c r="A7" s="484" t="s">
        <v>223</v>
      </c>
      <c r="B7" s="1599" t="s">
        <v>327</v>
      </c>
      <c r="C7" s="1600"/>
      <c r="D7" s="1600"/>
      <c r="E7" s="125"/>
      <c r="F7" s="1564" t="e">
        <f>E7/D7</f>
        <v>#DIV/0!</v>
      </c>
    </row>
    <row r="8" spans="1:6" ht="12.75" customHeight="1" x14ac:dyDescent="0.2">
      <c r="A8" s="484" t="s">
        <v>224</v>
      </c>
      <c r="B8" s="1599" t="s">
        <v>326</v>
      </c>
      <c r="C8" s="1600">
        <v>10619</v>
      </c>
      <c r="D8" s="1600">
        <v>10619</v>
      </c>
      <c r="E8" s="125">
        <f>SUM(E9:E12)</f>
        <v>5540</v>
      </c>
      <c r="F8" s="1564"/>
    </row>
    <row r="9" spans="1:6" ht="12.75" customHeight="1" x14ac:dyDescent="0.2">
      <c r="A9" s="484" t="s">
        <v>225</v>
      </c>
      <c r="B9" s="1599" t="s">
        <v>328</v>
      </c>
      <c r="C9" s="1600">
        <v>4592</v>
      </c>
      <c r="D9" s="1600">
        <v>4592</v>
      </c>
      <c r="E9" s="125">
        <v>2391</v>
      </c>
      <c r="F9" s="1564">
        <f t="shared" ref="F9:F39" si="0">E9/D9</f>
        <v>0.52068815331010454</v>
      </c>
    </row>
    <row r="10" spans="1:6" ht="12.75" customHeight="1" x14ac:dyDescent="0.2">
      <c r="A10" s="484" t="s">
        <v>226</v>
      </c>
      <c r="B10" s="1599" t="s">
        <v>329</v>
      </c>
      <c r="C10" s="1600">
        <v>3744</v>
      </c>
      <c r="D10" s="1600">
        <v>3744</v>
      </c>
      <c r="E10" s="125">
        <v>1950</v>
      </c>
      <c r="F10" s="1564">
        <f t="shared" si="0"/>
        <v>0.52083333333333337</v>
      </c>
    </row>
    <row r="11" spans="1:6" ht="12.75" customHeight="1" x14ac:dyDescent="0.2">
      <c r="A11" s="484" t="s">
        <v>227</v>
      </c>
      <c r="B11" s="1599" t="s">
        <v>330</v>
      </c>
      <c r="C11" s="1600">
        <v>201</v>
      </c>
      <c r="D11" s="1600">
        <v>201</v>
      </c>
      <c r="E11" s="125">
        <v>108</v>
      </c>
      <c r="F11" s="1564">
        <f t="shared" si="0"/>
        <v>0.53731343283582089</v>
      </c>
    </row>
    <row r="12" spans="1:6" ht="12.75" customHeight="1" x14ac:dyDescent="0.2">
      <c r="A12" s="484" t="s">
        <v>228</v>
      </c>
      <c r="B12" s="1599" t="s">
        <v>331</v>
      </c>
      <c r="C12" s="1600">
        <v>2082</v>
      </c>
      <c r="D12" s="1600">
        <v>2082</v>
      </c>
      <c r="E12" s="125">
        <v>1091</v>
      </c>
      <c r="F12" s="1564">
        <f t="shared" si="0"/>
        <v>0.5240153698366955</v>
      </c>
    </row>
    <row r="13" spans="1:6" ht="12.75" customHeight="1" x14ac:dyDescent="0.2">
      <c r="A13" s="484" t="s">
        <v>229</v>
      </c>
      <c r="B13" s="1599" t="s">
        <v>740</v>
      </c>
      <c r="C13" s="1600"/>
      <c r="D13" s="1600"/>
      <c r="E13" s="125"/>
      <c r="F13" s="1564" t="e">
        <f t="shared" si="0"/>
        <v>#DIV/0!</v>
      </c>
    </row>
    <row r="14" spans="1:6" ht="12.75" customHeight="1" x14ac:dyDescent="0.2">
      <c r="A14" s="484" t="s">
        <v>230</v>
      </c>
      <c r="B14" s="1599" t="s">
        <v>741</v>
      </c>
      <c r="C14" s="1600">
        <f>C7+C9+C10+C11+C12+C13</f>
        <v>10619</v>
      </c>
      <c r="D14" s="1600">
        <f>D7+D9+D10+D11+D12+D13</f>
        <v>10619</v>
      </c>
      <c r="E14" s="125">
        <v>5540</v>
      </c>
      <c r="F14" s="1564">
        <f t="shared" si="0"/>
        <v>0.52170637536491193</v>
      </c>
    </row>
    <row r="15" spans="1:6" ht="12.75" customHeight="1" x14ac:dyDescent="0.2">
      <c r="A15" s="484" t="s">
        <v>231</v>
      </c>
      <c r="B15" s="1599" t="s">
        <v>742</v>
      </c>
      <c r="C15" s="1600">
        <v>5000</v>
      </c>
      <c r="D15" s="1600">
        <v>5000</v>
      </c>
      <c r="E15" s="125">
        <v>2600</v>
      </c>
      <c r="F15" s="1564">
        <f t="shared" si="0"/>
        <v>0.52</v>
      </c>
    </row>
    <row r="16" spans="1:6" ht="13.5" customHeight="1" x14ac:dyDescent="0.2">
      <c r="A16" s="484" t="s">
        <v>232</v>
      </c>
      <c r="B16" s="1601" t="s">
        <v>743</v>
      </c>
      <c r="C16" s="1602">
        <v>2356</v>
      </c>
      <c r="D16" s="1602">
        <v>2396</v>
      </c>
      <c r="E16" s="125">
        <v>1247</v>
      </c>
      <c r="F16" s="1564">
        <f t="shared" si="0"/>
        <v>0.52045075125208684</v>
      </c>
    </row>
    <row r="17" spans="1:6" ht="13.5" customHeight="1" x14ac:dyDescent="0.2">
      <c r="A17" s="484" t="s">
        <v>233</v>
      </c>
      <c r="B17" s="661"/>
      <c r="C17" s="661"/>
      <c r="D17" s="661"/>
      <c r="E17" s="125"/>
      <c r="F17" s="1564" t="e">
        <f t="shared" si="0"/>
        <v>#DIV/0!</v>
      </c>
    </row>
    <row r="18" spans="1:6" ht="12.75" customHeight="1" x14ac:dyDescent="0.2">
      <c r="A18" s="484" t="s">
        <v>234</v>
      </c>
      <c r="B18" s="1603" t="s">
        <v>744</v>
      </c>
      <c r="C18" s="1604">
        <f>SUM(C19:C25)</f>
        <v>14710</v>
      </c>
      <c r="D18" s="1604">
        <f>SUM(D19:D25)</f>
        <v>14709</v>
      </c>
      <c r="E18" s="1604">
        <f>SUM(E19:E25)</f>
        <v>7831</v>
      </c>
      <c r="F18" s="1564">
        <f t="shared" si="0"/>
        <v>0.53239513223196677</v>
      </c>
    </row>
    <row r="19" spans="1:6" ht="15.75" customHeight="1" x14ac:dyDescent="0.2">
      <c r="A19" s="484" t="s">
        <v>235</v>
      </c>
      <c r="B19" s="1072" t="s">
        <v>332</v>
      </c>
      <c r="C19" s="1600">
        <v>7474</v>
      </c>
      <c r="D19" s="1600">
        <v>7474</v>
      </c>
      <c r="E19" s="125">
        <v>5605</v>
      </c>
      <c r="F19" s="1564"/>
    </row>
    <row r="20" spans="1:6" ht="13.5" customHeight="1" x14ac:dyDescent="0.2">
      <c r="A20" s="484" t="s">
        <v>236</v>
      </c>
      <c r="B20" s="1605" t="s">
        <v>333</v>
      </c>
      <c r="C20" s="1600">
        <v>1200</v>
      </c>
      <c r="D20" s="1600">
        <v>1200</v>
      </c>
      <c r="E20" s="125">
        <v>900</v>
      </c>
      <c r="F20" s="1564"/>
    </row>
    <row r="21" spans="1:6" ht="12.75" customHeight="1" x14ac:dyDescent="0.2">
      <c r="A21" s="484" t="s">
        <v>237</v>
      </c>
      <c r="B21" s="1072" t="s">
        <v>334</v>
      </c>
      <c r="C21" s="1600">
        <v>3045</v>
      </c>
      <c r="D21" s="1600">
        <v>3045</v>
      </c>
      <c r="E21" s="125"/>
      <c r="F21" s="1564">
        <f t="shared" si="0"/>
        <v>0</v>
      </c>
    </row>
    <row r="22" spans="1:6" ht="12.75" customHeight="1" x14ac:dyDescent="0.2">
      <c r="A22" s="484" t="s">
        <v>238</v>
      </c>
      <c r="B22" s="1605" t="s">
        <v>335</v>
      </c>
      <c r="C22" s="1600">
        <v>600</v>
      </c>
      <c r="D22" s="1600">
        <v>600</v>
      </c>
      <c r="E22" s="125"/>
      <c r="F22" s="1564">
        <f t="shared" si="0"/>
        <v>0</v>
      </c>
    </row>
    <row r="23" spans="1:6" ht="12.75" customHeight="1" x14ac:dyDescent="0.2">
      <c r="A23" s="484" t="s">
        <v>239</v>
      </c>
      <c r="B23" s="1599" t="s">
        <v>336</v>
      </c>
      <c r="C23" s="1600">
        <v>1167</v>
      </c>
      <c r="D23" s="1600">
        <v>1167</v>
      </c>
      <c r="E23" s="125">
        <v>875</v>
      </c>
      <c r="F23" s="1564">
        <f t="shared" si="0"/>
        <v>0.74978577549271641</v>
      </c>
    </row>
    <row r="24" spans="1:6" ht="15" customHeight="1" x14ac:dyDescent="0.2">
      <c r="A24" s="484" t="s">
        <v>240</v>
      </c>
      <c r="B24" s="1599" t="s">
        <v>337</v>
      </c>
      <c r="C24" s="1600">
        <v>443</v>
      </c>
      <c r="D24" s="1600">
        <v>443</v>
      </c>
      <c r="E24" s="125"/>
      <c r="F24" s="1564">
        <f t="shared" si="0"/>
        <v>0</v>
      </c>
    </row>
    <row r="25" spans="1:6" ht="12.75" customHeight="1" x14ac:dyDescent="0.2">
      <c r="A25" s="484" t="s">
        <v>242</v>
      </c>
      <c r="B25" s="1606" t="s">
        <v>745</v>
      </c>
      <c r="C25" s="1600">
        <v>781</v>
      </c>
      <c r="D25" s="1600">
        <v>780</v>
      </c>
      <c r="E25" s="125">
        <v>451</v>
      </c>
      <c r="F25" s="1564">
        <f t="shared" si="0"/>
        <v>0.57820512820512826</v>
      </c>
    </row>
    <row r="26" spans="1:6" ht="12.75" customHeight="1" x14ac:dyDescent="0.2">
      <c r="A26" s="484"/>
      <c r="B26" s="654"/>
      <c r="C26" s="1600"/>
      <c r="D26" s="1600"/>
      <c r="E26" s="125"/>
      <c r="F26" s="1564"/>
    </row>
    <row r="27" spans="1:6" ht="12.75" customHeight="1" x14ac:dyDescent="0.2">
      <c r="A27" s="484" t="s">
        <v>243</v>
      </c>
      <c r="B27" s="1607" t="s">
        <v>746</v>
      </c>
      <c r="C27" s="1608">
        <f>SUM(C28:C29)</f>
        <v>7661</v>
      </c>
      <c r="D27" s="1608">
        <f>SUM(D28:D29)</f>
        <v>7661</v>
      </c>
      <c r="E27" s="129">
        <f>SUM(E28:E29)</f>
        <v>4060</v>
      </c>
      <c r="F27" s="1564">
        <f t="shared" si="0"/>
        <v>0.52995692468346167</v>
      </c>
    </row>
    <row r="28" spans="1:6" ht="12.75" customHeight="1" x14ac:dyDescent="0.2">
      <c r="A28" s="484" t="s">
        <v>244</v>
      </c>
      <c r="B28" s="1599" t="s">
        <v>747</v>
      </c>
      <c r="C28" s="1600">
        <v>5170</v>
      </c>
      <c r="D28" s="1600">
        <v>5170</v>
      </c>
      <c r="E28" s="125">
        <v>2740</v>
      </c>
      <c r="F28" s="1564">
        <f t="shared" si="0"/>
        <v>0.52998065764023206</v>
      </c>
    </row>
    <row r="29" spans="1:6" ht="16.5" customHeight="1" x14ac:dyDescent="0.2">
      <c r="A29" s="484" t="s">
        <v>245</v>
      </c>
      <c r="B29" s="1599" t="s">
        <v>748</v>
      </c>
      <c r="C29" s="1600">
        <v>2491</v>
      </c>
      <c r="D29" s="1600">
        <v>2491</v>
      </c>
      <c r="E29" s="125">
        <v>1320</v>
      </c>
      <c r="F29" s="1564"/>
    </row>
    <row r="30" spans="1:6" ht="12.75" customHeight="1" x14ac:dyDescent="0.2">
      <c r="A30" s="484" t="s">
        <v>246</v>
      </c>
      <c r="B30" s="1599"/>
      <c r="C30" s="1600"/>
      <c r="D30" s="1600"/>
      <c r="E30" s="125"/>
      <c r="F30" s="1564" t="e">
        <f t="shared" si="0"/>
        <v>#DIV/0!</v>
      </c>
    </row>
    <row r="31" spans="1:6" ht="24.75" customHeight="1" x14ac:dyDescent="0.2">
      <c r="A31" s="484" t="s">
        <v>247</v>
      </c>
      <c r="B31" s="1609" t="s">
        <v>749</v>
      </c>
      <c r="C31" s="1608">
        <f>SUM(C32:C33)</f>
        <v>2208</v>
      </c>
      <c r="D31" s="1608">
        <f>SUM(D32:D33)</f>
        <v>2208</v>
      </c>
      <c r="E31" s="129">
        <f>SUM(E32:E33)</f>
        <v>1170</v>
      </c>
      <c r="F31" s="1564">
        <f t="shared" si="0"/>
        <v>0.52989130434782605</v>
      </c>
    </row>
    <row r="32" spans="1:6" ht="12.75" customHeight="1" x14ac:dyDescent="0.2">
      <c r="A32" s="484" t="s">
        <v>248</v>
      </c>
      <c r="B32" s="1606" t="s">
        <v>750</v>
      </c>
      <c r="C32" s="1600">
        <v>1501</v>
      </c>
      <c r="D32" s="1600">
        <v>1501</v>
      </c>
      <c r="E32" s="125">
        <v>795</v>
      </c>
      <c r="F32" s="1564">
        <f t="shared" si="0"/>
        <v>0.52964690206528986</v>
      </c>
    </row>
    <row r="33" spans="1:6" ht="14.25" customHeight="1" x14ac:dyDescent="0.2">
      <c r="A33" s="484" t="s">
        <v>249</v>
      </c>
      <c r="B33" s="1599" t="s">
        <v>751</v>
      </c>
      <c r="C33" s="1600">
        <v>707</v>
      </c>
      <c r="D33" s="1600">
        <v>707</v>
      </c>
      <c r="E33" s="125">
        <v>375</v>
      </c>
      <c r="F33" s="1564">
        <f t="shared" si="0"/>
        <v>0.53041018387553041</v>
      </c>
    </row>
    <row r="34" spans="1:6" ht="14.25" customHeight="1" x14ac:dyDescent="0.2">
      <c r="A34" s="484"/>
      <c r="B34" s="654"/>
      <c r="C34" s="1600"/>
      <c r="D34" s="1600"/>
      <c r="E34" s="125"/>
      <c r="F34" s="1564"/>
    </row>
    <row r="35" spans="1:6" ht="26.25" customHeight="1" x14ac:dyDescent="0.2">
      <c r="A35" s="484" t="s">
        <v>250</v>
      </c>
      <c r="B35" s="657" t="s">
        <v>360</v>
      </c>
      <c r="C35" s="1608">
        <v>1435</v>
      </c>
      <c r="D35" s="1608">
        <v>1435</v>
      </c>
      <c r="E35" s="129">
        <v>746</v>
      </c>
      <c r="F35" s="1564">
        <f t="shared" si="0"/>
        <v>0.51986062717770032</v>
      </c>
    </row>
    <row r="36" spans="1:6" ht="12.75" customHeight="1" x14ac:dyDescent="0.2">
      <c r="A36" s="484" t="s">
        <v>251</v>
      </c>
      <c r="B36" s="1599" t="s">
        <v>752</v>
      </c>
      <c r="C36" s="1600">
        <v>1435</v>
      </c>
      <c r="D36" s="1600">
        <v>1435</v>
      </c>
      <c r="E36" s="125">
        <v>746</v>
      </c>
      <c r="F36" s="1564">
        <f t="shared" si="0"/>
        <v>0.51986062717770032</v>
      </c>
    </row>
    <row r="37" spans="1:6" ht="12.75" customHeight="1" x14ac:dyDescent="0.2">
      <c r="A37" s="484"/>
      <c r="B37" s="1599"/>
      <c r="C37" s="1600"/>
      <c r="D37" s="1600"/>
      <c r="E37" s="125"/>
      <c r="F37" s="1564"/>
    </row>
    <row r="38" spans="1:6" ht="12.75" customHeight="1" x14ac:dyDescent="0.2">
      <c r="A38" s="484" t="s">
        <v>252</v>
      </c>
      <c r="B38" s="1599" t="s">
        <v>753</v>
      </c>
      <c r="C38" s="1610">
        <v>89</v>
      </c>
      <c r="D38" s="1610">
        <v>89</v>
      </c>
      <c r="E38" s="125">
        <v>46</v>
      </c>
      <c r="F38" s="1564">
        <f t="shared" si="0"/>
        <v>0.5168539325842697</v>
      </c>
    </row>
    <row r="39" spans="1:6" ht="25.5" customHeight="1" thickBot="1" x14ac:dyDescent="0.25">
      <c r="A39" s="484" t="s">
        <v>253</v>
      </c>
      <c r="E39" s="125"/>
      <c r="F39" s="1564" t="e">
        <f t="shared" si="0"/>
        <v>#DIV/0!</v>
      </c>
    </row>
    <row r="40" spans="1:6" ht="16.5" customHeight="1" thickBot="1" x14ac:dyDescent="0.25">
      <c r="A40" s="484" t="s">
        <v>265</v>
      </c>
      <c r="B40" s="741" t="s">
        <v>361</v>
      </c>
      <c r="C40" s="1062">
        <f>SUM(C6+C18+C27+C31+C35+C38)</f>
        <v>44167</v>
      </c>
      <c r="D40" s="1062">
        <f>SUM(D6+D18+D27+D31+D35+D38)</f>
        <v>44206</v>
      </c>
      <c r="E40" s="1062">
        <f>SUM(E6+E18+E27+E31+E35+E38)</f>
        <v>23286</v>
      </c>
      <c r="F40" s="1565">
        <f>E40/D40</f>
        <v>0.52676107315748988</v>
      </c>
    </row>
    <row r="41" spans="1:6" ht="12.75" customHeight="1" x14ac:dyDescent="0.2"/>
    <row r="42" spans="1:6" ht="12.75" customHeight="1" x14ac:dyDescent="0.2">
      <c r="A42" s="1618" t="s">
        <v>883</v>
      </c>
      <c r="B42" s="1618"/>
      <c r="C42" s="1618"/>
    </row>
    <row r="43" spans="1:6" ht="12.75" customHeight="1" x14ac:dyDescent="0.2">
      <c r="A43" s="289"/>
      <c r="B43" s="289"/>
      <c r="C43" s="289"/>
    </row>
    <row r="44" spans="1:6" ht="12.75" customHeight="1" x14ac:dyDescent="0.2">
      <c r="A44" s="289"/>
      <c r="B44" s="289"/>
      <c r="C44" s="289"/>
    </row>
    <row r="45" spans="1:6" ht="12.75" customHeight="1" x14ac:dyDescent="0.2">
      <c r="A45" s="1648" t="s">
        <v>755</v>
      </c>
      <c r="B45" s="1636"/>
      <c r="C45" s="1636"/>
      <c r="D45" s="1636"/>
      <c r="E45" s="1636"/>
      <c r="F45" s="1636"/>
    </row>
    <row r="46" spans="1:6" ht="12.75" customHeight="1" x14ac:dyDescent="0.2">
      <c r="A46" s="37"/>
      <c r="B46" s="138"/>
      <c r="C46" s="138"/>
    </row>
    <row r="47" spans="1:6" ht="12.75" customHeight="1" thickBot="1" x14ac:dyDescent="0.25">
      <c r="B47" s="1"/>
      <c r="C47" s="42"/>
      <c r="E47" s="42" t="s">
        <v>4</v>
      </c>
    </row>
    <row r="48" spans="1:6" ht="30.75" customHeight="1" thickBot="1" x14ac:dyDescent="0.25">
      <c r="A48" s="340" t="s">
        <v>217</v>
      </c>
      <c r="B48" s="550" t="s">
        <v>19</v>
      </c>
      <c r="C48" s="970" t="s">
        <v>173</v>
      </c>
      <c r="D48" s="1069" t="s">
        <v>174</v>
      </c>
      <c r="E48" s="275" t="s">
        <v>656</v>
      </c>
      <c r="F48" s="280" t="s">
        <v>176</v>
      </c>
    </row>
    <row r="49" spans="1:6" s="616" customFormat="1" ht="12.75" customHeight="1" thickBot="1" x14ac:dyDescent="0.25">
      <c r="A49" s="339" t="s">
        <v>218</v>
      </c>
      <c r="B49" s="615" t="s">
        <v>219</v>
      </c>
      <c r="C49" s="348" t="s">
        <v>220</v>
      </c>
      <c r="D49" s="1001" t="s">
        <v>221</v>
      </c>
      <c r="E49" s="1048" t="s">
        <v>241</v>
      </c>
      <c r="F49" s="1044" t="s">
        <v>266</v>
      </c>
    </row>
    <row r="50" spans="1:6" ht="14.25" customHeight="1" x14ac:dyDescent="0.2">
      <c r="A50" s="551" t="s">
        <v>222</v>
      </c>
      <c r="B50" s="739" t="s">
        <v>754</v>
      </c>
      <c r="C50" s="707">
        <v>2700</v>
      </c>
      <c r="D50" s="951">
        <v>2700</v>
      </c>
      <c r="E50" s="441"/>
      <c r="F50" s="1068"/>
    </row>
    <row r="51" spans="1:6" ht="12.75" customHeight="1" x14ac:dyDescent="0.2">
      <c r="A51" s="485" t="s">
        <v>223</v>
      </c>
      <c r="B51" s="656"/>
      <c r="C51" s="1002"/>
      <c r="D51" s="952"/>
      <c r="E51" s="661"/>
      <c r="F51" s="950"/>
    </row>
    <row r="52" spans="1:6" ht="12.75" customHeight="1" x14ac:dyDescent="0.2">
      <c r="A52" s="485" t="s">
        <v>224</v>
      </c>
      <c r="B52" s="654"/>
      <c r="C52" s="1060"/>
      <c r="D52" s="952"/>
      <c r="E52" s="661"/>
      <c r="F52" s="950"/>
    </row>
    <row r="53" spans="1:6" ht="12.75" customHeight="1" x14ac:dyDescent="0.2">
      <c r="A53" s="484" t="s">
        <v>225</v>
      </c>
      <c r="B53" s="654"/>
      <c r="C53" s="1060"/>
      <c r="D53" s="952"/>
      <c r="E53" s="661"/>
      <c r="F53" s="950"/>
    </row>
    <row r="54" spans="1:6" ht="12.75" customHeight="1" x14ac:dyDescent="0.2">
      <c r="A54" s="484" t="s">
        <v>226</v>
      </c>
      <c r="B54" s="654"/>
      <c r="C54" s="1060"/>
      <c r="D54" s="952"/>
      <c r="E54" s="661"/>
      <c r="F54" s="950"/>
    </row>
    <row r="55" spans="1:6" ht="12.75" customHeight="1" x14ac:dyDescent="0.2">
      <c r="A55" s="484" t="s">
        <v>227</v>
      </c>
      <c r="B55" s="654"/>
      <c r="C55" s="1061"/>
      <c r="D55" s="952"/>
      <c r="E55" s="661"/>
      <c r="F55" s="950"/>
    </row>
    <row r="56" spans="1:6" ht="12.75" customHeight="1" x14ac:dyDescent="0.2">
      <c r="A56" s="484" t="s">
        <v>228</v>
      </c>
      <c r="B56" s="654"/>
      <c r="C56" s="1060"/>
      <c r="D56" s="952"/>
      <c r="E56" s="661"/>
      <c r="F56" s="950"/>
    </row>
    <row r="57" spans="1:6" ht="12.75" customHeight="1" thickBot="1" x14ac:dyDescent="0.25">
      <c r="A57" s="486" t="s">
        <v>229</v>
      </c>
      <c r="B57" s="740"/>
      <c r="C57" s="1066"/>
      <c r="D57" s="953"/>
      <c r="E57" s="662"/>
      <c r="F57" s="950"/>
    </row>
    <row r="58" spans="1:6" ht="26.25" customHeight="1" thickBot="1" x14ac:dyDescent="0.25">
      <c r="A58" s="341" t="s">
        <v>230</v>
      </c>
      <c r="B58" s="741" t="s">
        <v>520</v>
      </c>
      <c r="C58" s="214">
        <f>SUM(C52:C57)</f>
        <v>0</v>
      </c>
      <c r="D58" s="954"/>
      <c r="E58" s="433"/>
      <c r="F58" s="1067"/>
    </row>
    <row r="59" spans="1:6" ht="12.75" customHeight="1" x14ac:dyDescent="0.2"/>
    <row r="60" spans="1:6" ht="12.75" customHeight="1" x14ac:dyDescent="0.2"/>
    <row r="61" spans="1:6" ht="12.75" customHeight="1" x14ac:dyDescent="0.2"/>
    <row r="62" spans="1:6" ht="12.75" customHeight="1" x14ac:dyDescent="0.2">
      <c r="C62" s="72"/>
    </row>
    <row r="63" spans="1:6" ht="12.75" customHeight="1" x14ac:dyDescent="0.2"/>
    <row r="64" spans="1:6" ht="12.75" customHeight="1" x14ac:dyDescent="0.2"/>
    <row r="65" spans="2:5" ht="12.75" customHeight="1" x14ac:dyDescent="0.2"/>
    <row r="66" spans="2:5" ht="12.75" customHeight="1" x14ac:dyDescent="0.2"/>
    <row r="67" spans="2:5" ht="12.75" customHeight="1" x14ac:dyDescent="0.2"/>
    <row r="68" spans="2:5" ht="12.75" customHeight="1" x14ac:dyDescent="0.2"/>
    <row r="69" spans="2:5" ht="12.75" customHeight="1" x14ac:dyDescent="0.2"/>
    <row r="70" spans="2:5" ht="12.75" customHeight="1" x14ac:dyDescent="0.2"/>
    <row r="71" spans="2:5" ht="12.75" customHeight="1" x14ac:dyDescent="0.2">
      <c r="B71" s="1"/>
      <c r="C71" s="1"/>
    </row>
    <row r="72" spans="2:5" ht="12.75" customHeight="1" x14ac:dyDescent="0.2">
      <c r="B72" s="1"/>
      <c r="C72" s="1"/>
    </row>
    <row r="73" spans="2:5" ht="12.75" customHeight="1" x14ac:dyDescent="0.2">
      <c r="B73" s="1"/>
      <c r="C73" s="1"/>
    </row>
    <row r="74" spans="2:5" x14ac:dyDescent="0.2">
      <c r="B74" s="1"/>
      <c r="C74" s="1"/>
      <c r="D74" s="289"/>
      <c r="E74" s="289"/>
    </row>
    <row r="75" spans="2:5" x14ac:dyDescent="0.2">
      <c r="B75" s="1"/>
      <c r="C75" s="1"/>
    </row>
    <row r="76" spans="2:5" x14ac:dyDescent="0.2">
      <c r="B76" s="1"/>
      <c r="C76" s="1"/>
    </row>
    <row r="77" spans="2:5" x14ac:dyDescent="0.2">
      <c r="B77" s="1"/>
      <c r="C77" s="1"/>
    </row>
    <row r="78" spans="2:5" x14ac:dyDescent="0.2">
      <c r="B78" s="1"/>
      <c r="C78" s="1"/>
    </row>
    <row r="79" spans="2:5" x14ac:dyDescent="0.2">
      <c r="B79" s="1"/>
      <c r="C79" s="1"/>
    </row>
    <row r="80" spans="2:5" ht="12.75" customHeight="1" x14ac:dyDescent="0.2">
      <c r="B80" s="1"/>
      <c r="C80" s="1"/>
    </row>
    <row r="81" spans="2:3" ht="12.75" customHeight="1" x14ac:dyDescent="0.2">
      <c r="B81" s="1"/>
      <c r="C81" s="1"/>
    </row>
    <row r="82" spans="2:3" ht="12.75" customHeight="1" x14ac:dyDescent="0.2">
      <c r="B82" s="1"/>
      <c r="C82" s="1"/>
    </row>
    <row r="83" spans="2:3" ht="12.75" customHeight="1" x14ac:dyDescent="0.2">
      <c r="B83" s="1"/>
      <c r="C83" s="1"/>
    </row>
    <row r="84" spans="2:3" ht="12.75" customHeight="1" x14ac:dyDescent="0.2">
      <c r="B84" s="1"/>
      <c r="C84" s="1"/>
    </row>
    <row r="85" spans="2:3" ht="12.75" customHeight="1" x14ac:dyDescent="0.2">
      <c r="B85" s="1"/>
      <c r="C85" s="1"/>
    </row>
    <row r="86" spans="2:3" ht="12.75" customHeight="1" x14ac:dyDescent="0.2">
      <c r="B86" s="1"/>
      <c r="C86" s="1"/>
    </row>
    <row r="87" spans="2:3" ht="12.75" customHeight="1" x14ac:dyDescent="0.2">
      <c r="B87" s="1"/>
      <c r="C87" s="1"/>
    </row>
    <row r="88" spans="2:3" ht="12.75" customHeight="1" x14ac:dyDescent="0.2">
      <c r="B88" s="1"/>
      <c r="C88" s="1"/>
    </row>
    <row r="89" spans="2:3" ht="12.75" customHeight="1" x14ac:dyDescent="0.2">
      <c r="B89" s="1"/>
      <c r="C89" s="1"/>
    </row>
    <row r="90" spans="2:3" ht="12.75" customHeight="1" x14ac:dyDescent="0.2">
      <c r="B90" s="1"/>
      <c r="C90" s="1"/>
    </row>
    <row r="91" spans="2:3" ht="12.75" customHeight="1" x14ac:dyDescent="0.2">
      <c r="B91" s="1"/>
      <c r="C91" s="1"/>
    </row>
    <row r="92" spans="2:3" ht="12.75" customHeight="1" x14ac:dyDescent="0.2">
      <c r="B92" s="1"/>
      <c r="C92" s="1"/>
    </row>
    <row r="93" spans="2:3" ht="12.75" customHeight="1" x14ac:dyDescent="0.2">
      <c r="B93" s="1"/>
      <c r="C93" s="1"/>
    </row>
    <row r="94" spans="2:3" ht="12.75" customHeight="1" x14ac:dyDescent="0.2">
      <c r="B94" s="1"/>
      <c r="C94" s="1"/>
    </row>
    <row r="95" spans="2:3" ht="12.75" customHeight="1" x14ac:dyDescent="0.2">
      <c r="B95" s="1"/>
      <c r="C95" s="1"/>
    </row>
    <row r="96" spans="2:3" ht="12.75" customHeight="1" x14ac:dyDescent="0.2">
      <c r="B96" s="1"/>
      <c r="C96" s="1"/>
    </row>
    <row r="97" spans="2:3" ht="12.75" customHeight="1" x14ac:dyDescent="0.2">
      <c r="B97" s="1"/>
      <c r="C97" s="1"/>
    </row>
    <row r="98" spans="2:3" ht="12.75" customHeight="1" x14ac:dyDescent="0.2">
      <c r="B98" s="1"/>
      <c r="C98" s="1"/>
    </row>
    <row r="99" spans="2:3" ht="12.75" customHeight="1" x14ac:dyDescent="0.2">
      <c r="B99" s="1"/>
      <c r="C99" s="1"/>
    </row>
    <row r="100" spans="2:3" ht="12.75" customHeight="1" x14ac:dyDescent="0.2">
      <c r="B100" s="1"/>
      <c r="C100" s="1"/>
    </row>
    <row r="101" spans="2:3" ht="12.75" customHeight="1" x14ac:dyDescent="0.2">
      <c r="B101" s="1"/>
      <c r="C101" s="1"/>
    </row>
    <row r="102" spans="2:3" ht="9.75" customHeight="1" x14ac:dyDescent="0.2">
      <c r="B102" s="1"/>
      <c r="C102" s="1"/>
    </row>
    <row r="103" spans="2:3" ht="12.75" customHeight="1" x14ac:dyDescent="0.2">
      <c r="B103" s="1"/>
      <c r="C103" s="1"/>
    </row>
    <row r="104" spans="2:3" ht="12.75" customHeight="1" x14ac:dyDescent="0.2">
      <c r="B104" s="1"/>
      <c r="C104" s="1"/>
    </row>
    <row r="105" spans="2:3" ht="12.75" customHeight="1" x14ac:dyDescent="0.2">
      <c r="B105" s="1"/>
      <c r="C105" s="1"/>
    </row>
    <row r="106" spans="2:3" ht="12.75" customHeight="1" x14ac:dyDescent="0.2">
      <c r="B106" s="1"/>
      <c r="C106" s="1"/>
    </row>
    <row r="107" spans="2:3" ht="12.75" customHeight="1" x14ac:dyDescent="0.2">
      <c r="B107" s="1"/>
      <c r="C107" s="1"/>
    </row>
    <row r="108" spans="2:3" ht="12.75" customHeight="1" x14ac:dyDescent="0.2">
      <c r="B108" s="1"/>
      <c r="C108" s="1"/>
    </row>
    <row r="109" spans="2:3" ht="12.75" customHeight="1" x14ac:dyDescent="0.2">
      <c r="B109" s="1"/>
      <c r="C109" s="1"/>
    </row>
    <row r="110" spans="2:3" ht="12.75" customHeight="1" x14ac:dyDescent="0.2">
      <c r="B110" s="1"/>
      <c r="C110" s="1"/>
    </row>
    <row r="111" spans="2:3" ht="12.75" customHeight="1" x14ac:dyDescent="0.2">
      <c r="B111" s="1"/>
      <c r="C111" s="1"/>
    </row>
    <row r="112" spans="2:3" ht="12.75" customHeight="1" x14ac:dyDescent="0.2">
      <c r="B112" s="1"/>
      <c r="C112" s="1"/>
    </row>
    <row r="113" spans="2:5" ht="12.75" customHeight="1" x14ac:dyDescent="0.2">
      <c r="B113" s="1"/>
      <c r="C113" s="1"/>
    </row>
    <row r="114" spans="2:5" ht="12.75" customHeight="1" x14ac:dyDescent="0.2">
      <c r="B114" s="1"/>
      <c r="C114" s="1"/>
    </row>
    <row r="115" spans="2:5" ht="12.75" customHeight="1" x14ac:dyDescent="0.2">
      <c r="B115" s="1"/>
      <c r="C115" s="1"/>
    </row>
    <row r="116" spans="2:5" ht="12.75" customHeight="1" x14ac:dyDescent="0.2">
      <c r="B116" s="1"/>
      <c r="C116" s="1"/>
    </row>
    <row r="117" spans="2:5" ht="12.75" customHeight="1" x14ac:dyDescent="0.2">
      <c r="B117" s="1"/>
      <c r="C117" s="1"/>
    </row>
    <row r="118" spans="2:5" ht="12.75" customHeight="1" x14ac:dyDescent="0.2">
      <c r="B118" s="1"/>
      <c r="C118" s="1"/>
    </row>
    <row r="119" spans="2:5" ht="12.75" customHeight="1" x14ac:dyDescent="0.2">
      <c r="B119" s="1"/>
      <c r="C119" s="1"/>
      <c r="D119" s="355"/>
      <c r="E119" s="355"/>
    </row>
    <row r="120" spans="2:5" ht="12.75" customHeight="1" x14ac:dyDescent="0.2">
      <c r="B120" s="1"/>
      <c r="C120" s="1"/>
    </row>
    <row r="121" spans="2:5" ht="12.75" customHeight="1" x14ac:dyDescent="0.2">
      <c r="B121" s="1"/>
      <c r="C121" s="1"/>
    </row>
    <row r="122" spans="2:5" ht="12.75" customHeight="1" x14ac:dyDescent="0.2">
      <c r="B122" s="1"/>
      <c r="C122" s="1"/>
    </row>
    <row r="123" spans="2:5" ht="12.75" customHeight="1" x14ac:dyDescent="0.2">
      <c r="B123" s="1"/>
      <c r="C123" s="1"/>
    </row>
    <row r="124" spans="2:5" ht="12.75" customHeight="1" x14ac:dyDescent="0.2">
      <c r="B124" s="1"/>
      <c r="C124" s="1"/>
    </row>
    <row r="125" spans="2:5" ht="12.75" customHeight="1" x14ac:dyDescent="0.2">
      <c r="B125" s="1"/>
      <c r="C125" s="1"/>
    </row>
    <row r="126" spans="2:5" ht="12.75" customHeight="1" x14ac:dyDescent="0.2">
      <c r="B126" s="1"/>
      <c r="C126" s="1"/>
    </row>
    <row r="127" spans="2:5" ht="12.75" customHeight="1" x14ac:dyDescent="0.2">
      <c r="B127" s="1"/>
      <c r="C127" s="1"/>
    </row>
    <row r="128" spans="2:5" ht="12.75" customHeight="1" x14ac:dyDescent="0.2">
      <c r="B128" s="1"/>
      <c r="C128" s="1"/>
    </row>
    <row r="129" spans="2:4" ht="12.75" customHeight="1" x14ac:dyDescent="0.2">
      <c r="B129" s="1"/>
      <c r="C129" s="1"/>
    </row>
    <row r="130" spans="2:4" ht="12.75" customHeight="1" x14ac:dyDescent="0.2">
      <c r="B130" s="1"/>
      <c r="C130" s="1"/>
    </row>
    <row r="131" spans="2:4" x14ac:dyDescent="0.2">
      <c r="B131" s="1"/>
      <c r="C131" s="1"/>
    </row>
    <row r="132" spans="2:4" x14ac:dyDescent="0.2">
      <c r="B132" s="1"/>
      <c r="C132" s="1"/>
      <c r="D132" s="72"/>
    </row>
    <row r="133" spans="2:4" x14ac:dyDescent="0.2">
      <c r="B133" s="1"/>
      <c r="C133" s="1"/>
      <c r="D133" s="72"/>
    </row>
    <row r="134" spans="2:4" x14ac:dyDescent="0.2">
      <c r="B134" s="1"/>
      <c r="C134" s="1"/>
      <c r="D134" s="72"/>
    </row>
    <row r="135" spans="2:4" x14ac:dyDescent="0.2">
      <c r="B135" s="1"/>
      <c r="C135" s="1"/>
      <c r="D135" s="72"/>
    </row>
    <row r="136" spans="2:4" x14ac:dyDescent="0.2">
      <c r="B136" s="1"/>
      <c r="C136" s="1"/>
      <c r="D136" s="72"/>
    </row>
    <row r="137" spans="2:4" x14ac:dyDescent="0.2">
      <c r="B137" s="1"/>
      <c r="C137" s="1"/>
      <c r="D137" s="72"/>
    </row>
    <row r="138" spans="2:4" x14ac:dyDescent="0.2">
      <c r="B138" s="1"/>
      <c r="C138" s="1"/>
      <c r="D138" s="72"/>
    </row>
    <row r="139" spans="2:4" x14ac:dyDescent="0.2">
      <c r="B139" s="1"/>
      <c r="C139" s="1"/>
      <c r="D139" s="72"/>
    </row>
    <row r="140" spans="2:4" x14ac:dyDescent="0.2">
      <c r="B140" s="1"/>
      <c r="C140" s="1"/>
      <c r="D140" s="72"/>
    </row>
    <row r="141" spans="2:4" x14ac:dyDescent="0.2">
      <c r="B141" s="1"/>
      <c r="C141" s="1"/>
      <c r="D141" s="72"/>
    </row>
    <row r="142" spans="2:4" x14ac:dyDescent="0.2">
      <c r="B142" s="1"/>
      <c r="C142" s="1"/>
      <c r="D142" s="72"/>
    </row>
    <row r="143" spans="2:4" x14ac:dyDescent="0.2">
      <c r="B143" s="1"/>
      <c r="C143" s="1"/>
      <c r="D143" s="72"/>
    </row>
    <row r="144" spans="2:4" x14ac:dyDescent="0.2">
      <c r="B144" s="1"/>
      <c r="C144" s="1"/>
      <c r="D144" s="72"/>
    </row>
    <row r="145" spans="2:5" x14ac:dyDescent="0.2">
      <c r="B145" s="1"/>
      <c r="C145" s="1"/>
      <c r="D145" s="72"/>
    </row>
    <row r="146" spans="2:5" x14ac:dyDescent="0.2">
      <c r="B146" s="1"/>
      <c r="C146" s="1"/>
    </row>
    <row r="147" spans="2:5" x14ac:dyDescent="0.2">
      <c r="B147" s="1"/>
      <c r="C147" s="1"/>
    </row>
    <row r="148" spans="2:5" x14ac:dyDescent="0.2">
      <c r="B148" s="1"/>
      <c r="C148" s="1"/>
    </row>
    <row r="149" spans="2:5" x14ac:dyDescent="0.2">
      <c r="B149" s="1"/>
      <c r="C149" s="1"/>
    </row>
    <row r="150" spans="2:5" x14ac:dyDescent="0.2">
      <c r="B150" s="1"/>
      <c r="C150" s="1"/>
    </row>
    <row r="151" spans="2:5" x14ac:dyDescent="0.2">
      <c r="B151" s="1"/>
      <c r="C151" s="1"/>
    </row>
    <row r="152" spans="2:5" x14ac:dyDescent="0.2">
      <c r="B152" s="1"/>
      <c r="C152" s="1"/>
    </row>
    <row r="153" spans="2:5" x14ac:dyDescent="0.2">
      <c r="B153" s="1"/>
      <c r="C153" s="1"/>
    </row>
    <row r="154" spans="2:5" x14ac:dyDescent="0.2">
      <c r="B154" s="1"/>
      <c r="C154" s="1"/>
    </row>
    <row r="155" spans="2:5" x14ac:dyDescent="0.2">
      <c r="B155" s="1"/>
      <c r="C155" s="1"/>
    </row>
    <row r="156" spans="2:5" x14ac:dyDescent="0.2">
      <c r="B156" s="1"/>
      <c r="C156" s="1"/>
    </row>
    <row r="157" spans="2:5" x14ac:dyDescent="0.2">
      <c r="B157" s="1"/>
      <c r="C157" s="1"/>
    </row>
    <row r="160" spans="2:5" x14ac:dyDescent="0.2">
      <c r="E160" s="72"/>
    </row>
    <row r="162" spans="5:5" x14ac:dyDescent="0.2">
      <c r="E162" s="72"/>
    </row>
  </sheetData>
  <mergeCells count="4">
    <mergeCell ref="A42:C42"/>
    <mergeCell ref="A45:F45"/>
    <mergeCell ref="A2:F2"/>
    <mergeCell ref="A1:B1"/>
  </mergeCells>
  <pageMargins left="0.70866141732283472" right="0.51181102362204722" top="0.35433070866141736" bottom="0.35433070866141736" header="0.51181102362204722" footer="0.51181102362204722"/>
  <pageSetup paperSize="9" scale="94" firstPageNumber="0" orientation="portrait" horizontalDpi="300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7"/>
  <sheetViews>
    <sheetView zoomScaleNormal="100" workbookViewId="0">
      <selection sqref="A1:F71"/>
    </sheetView>
  </sheetViews>
  <sheetFormatPr defaultRowHeight="12.75" x14ac:dyDescent="0.2"/>
  <cols>
    <col min="1" max="1" width="4.85546875" customWidth="1"/>
    <col min="2" max="2" width="34.5703125" customWidth="1"/>
    <col min="3" max="3" width="12.28515625" customWidth="1"/>
    <col min="4" max="4" width="13.140625" customWidth="1"/>
    <col min="5" max="5" width="10.85546875" customWidth="1"/>
    <col min="6" max="6" width="14.140625" bestFit="1" customWidth="1"/>
  </cols>
  <sheetData>
    <row r="1" spans="1:6" x14ac:dyDescent="0.2">
      <c r="A1" s="1618" t="s">
        <v>884</v>
      </c>
      <c r="B1" s="1618"/>
      <c r="C1" s="1618"/>
      <c r="D1" s="1618"/>
      <c r="E1" s="289"/>
    </row>
    <row r="2" spans="1:6" ht="15.75" x14ac:dyDescent="0.25">
      <c r="B2" s="98"/>
      <c r="C2" s="1"/>
    </row>
    <row r="3" spans="1:6" ht="15.75" x14ac:dyDescent="0.25">
      <c r="A3" s="1635" t="s">
        <v>765</v>
      </c>
      <c r="B3" s="1637"/>
      <c r="C3" s="1637"/>
      <c r="D3" s="1636"/>
      <c r="E3" s="1636"/>
      <c r="F3" s="1636"/>
    </row>
    <row r="4" spans="1:6" ht="15.75" x14ac:dyDescent="0.25">
      <c r="B4" s="41"/>
      <c r="C4" s="97"/>
    </row>
    <row r="5" spans="1:6" ht="13.5" thickBot="1" x14ac:dyDescent="0.25">
      <c r="B5" s="111"/>
      <c r="C5" s="111"/>
      <c r="E5" s="1" t="s">
        <v>4</v>
      </c>
    </row>
    <row r="6" spans="1:6" ht="29.25" customHeight="1" thickBot="1" x14ac:dyDescent="0.3">
      <c r="A6" s="330" t="s">
        <v>217</v>
      </c>
      <c r="B6" s="106" t="s">
        <v>21</v>
      </c>
      <c r="C6" s="970" t="s">
        <v>173</v>
      </c>
      <c r="D6" s="1069" t="s">
        <v>174</v>
      </c>
      <c r="E6" s="275" t="s">
        <v>656</v>
      </c>
      <c r="F6" s="280" t="s">
        <v>176</v>
      </c>
    </row>
    <row r="7" spans="1:6" ht="13.5" thickBot="1" x14ac:dyDescent="0.25">
      <c r="A7" s="353" t="s">
        <v>218</v>
      </c>
      <c r="B7" s="160" t="s">
        <v>219</v>
      </c>
      <c r="C7" s="396" t="s">
        <v>220</v>
      </c>
      <c r="D7" s="1001" t="s">
        <v>221</v>
      </c>
      <c r="E7" s="1048" t="s">
        <v>241</v>
      </c>
      <c r="F7" s="1044" t="s">
        <v>266</v>
      </c>
    </row>
    <row r="8" spans="1:6" ht="28.5" customHeight="1" x14ac:dyDescent="0.2">
      <c r="A8" s="775" t="s">
        <v>222</v>
      </c>
      <c r="B8" s="227" t="s">
        <v>757</v>
      </c>
      <c r="C8" s="1078"/>
      <c r="D8" s="1080">
        <v>2576</v>
      </c>
      <c r="E8" s="1081">
        <v>2576</v>
      </c>
      <c r="F8" s="1082">
        <f>E8/D8</f>
        <v>1</v>
      </c>
    </row>
    <row r="9" spans="1:6" ht="26.25" customHeight="1" x14ac:dyDescent="0.2">
      <c r="A9" s="535" t="s">
        <v>223</v>
      </c>
      <c r="B9" s="437" t="s">
        <v>758</v>
      </c>
      <c r="C9" s="1079"/>
      <c r="D9" s="1083">
        <v>414</v>
      </c>
      <c r="E9" s="1084">
        <v>414</v>
      </c>
      <c r="F9" s="984">
        <f>E9/D9</f>
        <v>1</v>
      </c>
    </row>
    <row r="10" spans="1:6" ht="16.5" customHeight="1" x14ac:dyDescent="0.2">
      <c r="A10" s="535" t="s">
        <v>224</v>
      </c>
      <c r="B10" s="506" t="s">
        <v>859</v>
      </c>
      <c r="C10" s="1079"/>
      <c r="D10" s="1083">
        <v>303</v>
      </c>
      <c r="E10" s="1084"/>
      <c r="F10" s="984">
        <f t="shared" ref="F10:F15" si="0">E10/D10</f>
        <v>0</v>
      </c>
    </row>
    <row r="11" spans="1:6" ht="15.75" customHeight="1" x14ac:dyDescent="0.2">
      <c r="A11" s="535" t="s">
        <v>225</v>
      </c>
      <c r="B11" s="506" t="s">
        <v>860</v>
      </c>
      <c r="C11" s="1079"/>
      <c r="D11" s="1459">
        <v>704</v>
      </c>
      <c r="E11" s="1084"/>
      <c r="F11" s="984">
        <f t="shared" si="0"/>
        <v>0</v>
      </c>
    </row>
    <row r="12" spans="1:6" ht="18" customHeight="1" x14ac:dyDescent="0.2">
      <c r="A12" s="535" t="s">
        <v>226</v>
      </c>
      <c r="B12" s="437"/>
      <c r="C12" s="1079"/>
      <c r="D12" s="1083">
        <v>2563</v>
      </c>
      <c r="E12" s="1084"/>
      <c r="F12" s="984">
        <v>0</v>
      </c>
    </row>
    <row r="13" spans="1:6" ht="26.25" customHeight="1" x14ac:dyDescent="0.2">
      <c r="A13" s="535" t="s">
        <v>227</v>
      </c>
      <c r="B13" s="437"/>
      <c r="C13" s="1079"/>
      <c r="D13" s="1083"/>
      <c r="E13" s="1084"/>
      <c r="F13" s="984" t="e">
        <f t="shared" si="0"/>
        <v>#DIV/0!</v>
      </c>
    </row>
    <row r="14" spans="1:6" ht="18" customHeight="1" x14ac:dyDescent="0.2">
      <c r="A14" s="535" t="s">
        <v>228</v>
      </c>
      <c r="B14" s="437"/>
      <c r="C14" s="1079"/>
      <c r="D14" s="1083"/>
      <c r="E14" s="1084"/>
      <c r="F14" s="984" t="e">
        <f t="shared" si="0"/>
        <v>#DIV/0!</v>
      </c>
    </row>
    <row r="15" spans="1:6" ht="15.75" customHeight="1" x14ac:dyDescent="0.2">
      <c r="A15" s="535" t="s">
        <v>229</v>
      </c>
      <c r="B15" s="437"/>
      <c r="C15" s="1079"/>
      <c r="D15" s="1083"/>
      <c r="E15" s="1084"/>
      <c r="F15" s="984" t="e">
        <f t="shared" si="0"/>
        <v>#DIV/0!</v>
      </c>
    </row>
    <row r="16" spans="1:6" ht="15.75" customHeight="1" thickBot="1" x14ac:dyDescent="0.25">
      <c r="A16" s="536" t="s">
        <v>230</v>
      </c>
      <c r="B16" s="955"/>
      <c r="C16" s="977"/>
      <c r="D16" s="1096"/>
      <c r="E16" s="1097"/>
      <c r="F16" s="984">
        <v>0</v>
      </c>
    </row>
    <row r="17" spans="1:6" ht="27.75" customHeight="1" thickBot="1" x14ac:dyDescent="0.25">
      <c r="A17" s="623" t="s">
        <v>231</v>
      </c>
      <c r="B17" s="617" t="s">
        <v>583</v>
      </c>
      <c r="C17" s="777">
        <f>SUM(C8:C16)</f>
        <v>0</v>
      </c>
      <c r="D17" s="1098">
        <f>SUM(D8:D16)</f>
        <v>6560</v>
      </c>
      <c r="E17" s="1098">
        <f>SUM(E8:E16)</f>
        <v>2990</v>
      </c>
      <c r="F17" s="989">
        <f>E17/D17</f>
        <v>0.45579268292682928</v>
      </c>
    </row>
    <row r="18" spans="1:6" x14ac:dyDescent="0.2">
      <c r="A18" s="294"/>
      <c r="B18" s="43"/>
      <c r="C18" s="302"/>
    </row>
    <row r="19" spans="1:6" x14ac:dyDescent="0.2">
      <c r="A19" s="294"/>
      <c r="B19" s="43"/>
      <c r="C19" s="302"/>
    </row>
    <row r="20" spans="1:6" x14ac:dyDescent="0.2">
      <c r="A20" s="294"/>
      <c r="B20" s="43"/>
      <c r="C20" s="302"/>
    </row>
    <row r="21" spans="1:6" x14ac:dyDescent="0.2">
      <c r="A21" s="294"/>
      <c r="B21" s="43"/>
      <c r="C21" s="302"/>
    </row>
    <row r="22" spans="1:6" x14ac:dyDescent="0.2">
      <c r="B22" s="43"/>
      <c r="C22" s="201"/>
    </row>
    <row r="23" spans="1:6" x14ac:dyDescent="0.2">
      <c r="A23" s="1618" t="s">
        <v>885</v>
      </c>
      <c r="B23" s="1618"/>
      <c r="C23" s="1618"/>
      <c r="D23" s="289"/>
      <c r="E23" s="289"/>
    </row>
    <row r="24" spans="1:6" x14ac:dyDescent="0.2">
      <c r="B24" s="1"/>
      <c r="C24" s="1"/>
    </row>
    <row r="25" spans="1:6" ht="15.75" x14ac:dyDescent="0.25">
      <c r="A25" s="1635" t="s">
        <v>766</v>
      </c>
      <c r="B25" s="1637"/>
      <c r="C25" s="1637"/>
      <c r="D25" s="1636"/>
      <c r="E25" s="1636"/>
      <c r="F25" s="1636"/>
    </row>
    <row r="26" spans="1:6" ht="15.75" x14ac:dyDescent="0.25">
      <c r="B26" s="98"/>
      <c r="C26" s="1"/>
    </row>
    <row r="27" spans="1:6" ht="13.5" thickBot="1" x14ac:dyDescent="0.25">
      <c r="B27" s="1086"/>
      <c r="C27" s="111"/>
      <c r="E27" s="1" t="s">
        <v>4</v>
      </c>
    </row>
    <row r="28" spans="1:6" ht="34.5" customHeight="1" thickBot="1" x14ac:dyDescent="0.3">
      <c r="A28" s="330" t="s">
        <v>217</v>
      </c>
      <c r="B28" s="106" t="s">
        <v>21</v>
      </c>
      <c r="C28" s="970" t="s">
        <v>173</v>
      </c>
      <c r="D28" s="1069" t="s">
        <v>174</v>
      </c>
      <c r="E28" s="275" t="s">
        <v>656</v>
      </c>
      <c r="F28" s="280" t="s">
        <v>176</v>
      </c>
    </row>
    <row r="29" spans="1:6" ht="13.5" thickBot="1" x14ac:dyDescent="0.25">
      <c r="A29" s="332" t="s">
        <v>218</v>
      </c>
      <c r="B29" s="163" t="s">
        <v>219</v>
      </c>
      <c r="C29" s="396" t="s">
        <v>220</v>
      </c>
      <c r="D29" s="1001" t="s">
        <v>221</v>
      </c>
      <c r="E29" s="1048" t="s">
        <v>241</v>
      </c>
      <c r="F29" s="1044" t="s">
        <v>266</v>
      </c>
    </row>
    <row r="30" spans="1:6" ht="25.5" x14ac:dyDescent="0.2">
      <c r="A30" s="323" t="s">
        <v>222</v>
      </c>
      <c r="B30" s="1075" t="s">
        <v>584</v>
      </c>
      <c r="C30" s="1087">
        <v>9985</v>
      </c>
      <c r="D30" s="870">
        <v>9985</v>
      </c>
      <c r="E30" s="465"/>
      <c r="F30" s="1332">
        <f>E30/D30</f>
        <v>0</v>
      </c>
    </row>
    <row r="31" spans="1:6" x14ac:dyDescent="0.2">
      <c r="A31" s="308" t="s">
        <v>223</v>
      </c>
      <c r="B31" s="670"/>
      <c r="C31" s="1088"/>
      <c r="D31" s="256"/>
      <c r="E31" s="125"/>
      <c r="F31" s="988" t="e">
        <f>E31/D31</f>
        <v>#DIV/0!</v>
      </c>
    </row>
    <row r="32" spans="1:6" x14ac:dyDescent="0.2">
      <c r="A32" s="308" t="s">
        <v>224</v>
      </c>
      <c r="B32" s="1556"/>
      <c r="C32" s="1557"/>
      <c r="D32" s="256"/>
      <c r="E32" s="125"/>
      <c r="F32" s="988" t="e">
        <f>E32/D32</f>
        <v>#DIV/0!</v>
      </c>
    </row>
    <row r="33" spans="1:6" x14ac:dyDescent="0.2">
      <c r="A33" s="308" t="s">
        <v>225</v>
      </c>
      <c r="B33" s="1556"/>
      <c r="C33" s="1557"/>
      <c r="D33" s="256"/>
      <c r="E33" s="125"/>
      <c r="F33" s="988" t="e">
        <f>E33/D33</f>
        <v>#DIV/0!</v>
      </c>
    </row>
    <row r="34" spans="1:6" x14ac:dyDescent="0.2">
      <c r="A34" s="308" t="s">
        <v>226</v>
      </c>
      <c r="B34" s="1556"/>
      <c r="C34" s="1557"/>
      <c r="D34" s="256"/>
      <c r="E34" s="125"/>
      <c r="F34" s="988" t="e">
        <f>E34/D34</f>
        <v>#DIV/0!</v>
      </c>
    </row>
    <row r="35" spans="1:6" ht="13.5" thickBot="1" x14ac:dyDescent="0.25">
      <c r="A35" s="308" t="s">
        <v>227</v>
      </c>
      <c r="B35" s="955"/>
      <c r="C35" s="1089"/>
      <c r="D35" s="257"/>
      <c r="E35" s="130"/>
      <c r="F35" s="988"/>
    </row>
    <row r="36" spans="1:6" ht="26.25" thickBot="1" x14ac:dyDescent="0.25">
      <c r="A36" s="308" t="s">
        <v>228</v>
      </c>
      <c r="B36" s="1076" t="s">
        <v>585</v>
      </c>
      <c r="C36" s="978">
        <f>SUM(C30:C35)</f>
        <v>9985</v>
      </c>
      <c r="D36" s="978">
        <f>SUM(D30:D35)</f>
        <v>9985</v>
      </c>
      <c r="E36" s="244">
        <f>SUM(E30:E35)</f>
        <v>0</v>
      </c>
      <c r="F36" s="1090">
        <f>E36/D36</f>
        <v>0</v>
      </c>
    </row>
    <row r="37" spans="1:6" x14ac:dyDescent="0.2">
      <c r="B37" s="43"/>
      <c r="C37" s="201"/>
    </row>
    <row r="38" spans="1:6" x14ac:dyDescent="0.2">
      <c r="B38" s="43"/>
      <c r="C38" s="201"/>
    </row>
    <row r="39" spans="1:6" x14ac:dyDescent="0.2">
      <c r="B39" s="43"/>
      <c r="C39" s="201"/>
    </row>
    <row r="40" spans="1:6" x14ac:dyDescent="0.2">
      <c r="B40" s="43"/>
      <c r="C40" s="201"/>
    </row>
    <row r="41" spans="1:6" x14ac:dyDescent="0.2">
      <c r="A41" s="1618" t="s">
        <v>886</v>
      </c>
      <c r="B41" s="1618"/>
      <c r="C41" s="1618"/>
      <c r="D41" s="1618"/>
      <c r="E41" s="289"/>
    </row>
    <row r="42" spans="1:6" x14ac:dyDescent="0.2">
      <c r="B42" s="1"/>
      <c r="C42" s="1"/>
    </row>
    <row r="43" spans="1:6" ht="15.75" x14ac:dyDescent="0.25">
      <c r="A43" s="1649" t="s">
        <v>759</v>
      </c>
      <c r="B43" s="1637"/>
      <c r="C43" s="1637"/>
      <c r="D43" s="1636"/>
      <c r="E43" s="1636"/>
      <c r="F43" s="1636"/>
    </row>
    <row r="44" spans="1:6" ht="11.25" customHeight="1" x14ac:dyDescent="0.25">
      <c r="B44" s="41"/>
      <c r="C44" s="41"/>
      <c r="D44" s="12"/>
      <c r="E44" s="12"/>
    </row>
    <row r="45" spans="1:6" ht="13.5" thickBot="1" x14ac:dyDescent="0.25">
      <c r="B45" s="111"/>
      <c r="C45" s="111"/>
      <c r="E45" s="1" t="s">
        <v>4</v>
      </c>
    </row>
    <row r="46" spans="1:6" ht="27" thickBot="1" x14ac:dyDescent="0.3">
      <c r="A46" s="764" t="s">
        <v>217</v>
      </c>
      <c r="B46" s="774" t="s">
        <v>21</v>
      </c>
      <c r="C46" s="970" t="s">
        <v>173</v>
      </c>
      <c r="D46" s="1069" t="s">
        <v>174</v>
      </c>
      <c r="E46" s="275" t="s">
        <v>656</v>
      </c>
      <c r="F46" s="280" t="s">
        <v>176</v>
      </c>
    </row>
    <row r="47" spans="1:6" s="768" customFormat="1" ht="13.5" thickBot="1" x14ac:dyDescent="0.25">
      <c r="A47" s="725" t="s">
        <v>218</v>
      </c>
      <c r="B47" s="765" t="s">
        <v>219</v>
      </c>
      <c r="C47" s="396" t="s">
        <v>220</v>
      </c>
      <c r="D47" s="1001" t="s">
        <v>221</v>
      </c>
      <c r="E47" s="1048" t="s">
        <v>241</v>
      </c>
      <c r="F47" s="1044" t="s">
        <v>266</v>
      </c>
    </row>
    <row r="48" spans="1:6" ht="26.25" thickBot="1" x14ac:dyDescent="0.25">
      <c r="A48" s="354" t="s">
        <v>222</v>
      </c>
      <c r="B48" s="1070" t="s">
        <v>586</v>
      </c>
      <c r="C48" s="1091">
        <f>C49+C54</f>
        <v>28638</v>
      </c>
      <c r="D48" s="1091">
        <f>D49+D54</f>
        <v>28638</v>
      </c>
      <c r="E48" s="1091">
        <f>E49+E54</f>
        <v>13743</v>
      </c>
      <c r="F48" s="1094">
        <f t="shared" ref="F48:F54" si="1">E48/D48</f>
        <v>0.47988686360779387</v>
      </c>
    </row>
    <row r="49" spans="1:8" ht="13.5" thickBot="1" x14ac:dyDescent="0.25">
      <c r="A49" s="295" t="s">
        <v>223</v>
      </c>
      <c r="B49" s="1071" t="s">
        <v>216</v>
      </c>
      <c r="C49" s="214">
        <f>C50+C52+C51</f>
        <v>0</v>
      </c>
      <c r="D49" s="214">
        <f>D50+D52+D51+D53</f>
        <v>0</v>
      </c>
      <c r="E49" s="132">
        <f>E50+E52+E51+E53</f>
        <v>0</v>
      </c>
      <c r="F49" s="1031" t="e">
        <f t="shared" si="1"/>
        <v>#DIV/0!</v>
      </c>
    </row>
    <row r="50" spans="1:8" x14ac:dyDescent="0.2">
      <c r="A50" s="323" t="s">
        <v>224</v>
      </c>
      <c r="B50" s="895"/>
      <c r="C50" s="212"/>
      <c r="D50" s="256"/>
      <c r="E50" s="125"/>
      <c r="F50" s="988" t="e">
        <f t="shared" si="1"/>
        <v>#DIV/0!</v>
      </c>
    </row>
    <row r="51" spans="1:8" x14ac:dyDescent="0.2">
      <c r="A51" s="323" t="s">
        <v>225</v>
      </c>
      <c r="B51" s="1072"/>
      <c r="C51" s="208"/>
      <c r="D51" s="256"/>
      <c r="E51" s="125"/>
      <c r="F51" s="984" t="e">
        <f t="shared" si="1"/>
        <v>#DIV/0!</v>
      </c>
    </row>
    <row r="52" spans="1:8" x14ac:dyDescent="0.2">
      <c r="A52" s="323" t="s">
        <v>226</v>
      </c>
      <c r="B52" s="1072"/>
      <c r="C52" s="208"/>
      <c r="D52" s="256"/>
      <c r="E52" s="125"/>
      <c r="F52" s="984" t="e">
        <f t="shared" si="1"/>
        <v>#DIV/0!</v>
      </c>
    </row>
    <row r="53" spans="1:8" ht="13.5" thickBot="1" x14ac:dyDescent="0.25">
      <c r="A53" s="333" t="s">
        <v>227</v>
      </c>
      <c r="B53" s="955"/>
      <c r="C53" s="210"/>
      <c r="D53" s="257"/>
      <c r="E53" s="130"/>
      <c r="F53" s="984" t="e">
        <f t="shared" si="1"/>
        <v>#DIV/0!</v>
      </c>
    </row>
    <row r="54" spans="1:8" ht="13.5" thickBot="1" x14ac:dyDescent="0.25">
      <c r="A54" s="295" t="s">
        <v>228</v>
      </c>
      <c r="B54" s="617" t="s">
        <v>16</v>
      </c>
      <c r="C54" s="132">
        <f>SUM(C55:C59)</f>
        <v>28638</v>
      </c>
      <c r="D54" s="132">
        <f>SUM(D55:D59)</f>
        <v>28638</v>
      </c>
      <c r="E54" s="132">
        <f>SUM(E55:E59)</f>
        <v>13743</v>
      </c>
      <c r="F54" s="989">
        <f t="shared" si="1"/>
        <v>0.47988686360779387</v>
      </c>
    </row>
    <row r="55" spans="1:8" x14ac:dyDescent="0.2">
      <c r="A55" s="323" t="s">
        <v>229</v>
      </c>
      <c r="B55" s="1073" t="s">
        <v>760</v>
      </c>
      <c r="C55" s="1526">
        <v>14583</v>
      </c>
      <c r="D55" s="258">
        <v>14583</v>
      </c>
      <c r="E55" s="128">
        <v>7698</v>
      </c>
      <c r="F55" s="988"/>
    </row>
    <row r="56" spans="1:8" x14ac:dyDescent="0.2">
      <c r="A56" s="323" t="s">
        <v>230</v>
      </c>
      <c r="B56" s="1073" t="s">
        <v>761</v>
      </c>
      <c r="C56" s="565">
        <v>13620</v>
      </c>
      <c r="D56" s="258">
        <v>13620</v>
      </c>
      <c r="E56" s="1346">
        <v>6045</v>
      </c>
      <c r="F56" s="984">
        <f>E56/D56</f>
        <v>0.44383259911894274</v>
      </c>
    </row>
    <row r="57" spans="1:8" ht="23.25" customHeight="1" x14ac:dyDescent="0.2">
      <c r="A57" s="323" t="s">
        <v>231</v>
      </c>
      <c r="B57" s="971" t="s">
        <v>762</v>
      </c>
      <c r="C57" s="564">
        <v>435</v>
      </c>
      <c r="D57" s="256">
        <v>435</v>
      </c>
      <c r="E57" s="564"/>
      <c r="F57" s="984">
        <f>E57/D57</f>
        <v>0</v>
      </c>
    </row>
    <row r="58" spans="1:8" ht="15" customHeight="1" x14ac:dyDescent="0.2">
      <c r="A58" s="323" t="s">
        <v>232</v>
      </c>
      <c r="B58" s="971"/>
      <c r="C58" s="564"/>
      <c r="D58" s="256"/>
      <c r="E58" s="564"/>
      <c r="F58" s="984" t="e">
        <f>E58/D58</f>
        <v>#DIV/0!</v>
      </c>
    </row>
    <row r="59" spans="1:8" ht="15" customHeight="1" x14ac:dyDescent="0.2">
      <c r="A59" s="323" t="s">
        <v>233</v>
      </c>
      <c r="B59" s="971"/>
      <c r="C59" s="125"/>
      <c r="D59" s="256"/>
      <c r="E59" s="564"/>
      <c r="F59" s="984" t="e">
        <f>E59/D59</f>
        <v>#DIV/0!</v>
      </c>
    </row>
    <row r="60" spans="1:8" ht="12.75" customHeight="1" x14ac:dyDescent="0.2">
      <c r="A60" s="294"/>
      <c r="B60" s="527"/>
      <c r="C60" s="571"/>
      <c r="D60" s="30"/>
      <c r="E60" s="1524"/>
      <c r="F60" s="1305"/>
    </row>
    <row r="61" spans="1:8" ht="12.75" customHeight="1" x14ac:dyDescent="0.2">
      <c r="A61" s="294"/>
      <c r="B61" s="527"/>
      <c r="C61" s="571"/>
      <c r="D61" s="30"/>
      <c r="E61" s="1524"/>
      <c r="F61" s="1305"/>
    </row>
    <row r="62" spans="1:8" s="38" customFormat="1" ht="28.5" customHeight="1" x14ac:dyDescent="0.25">
      <c r="A62" s="1649" t="s">
        <v>767</v>
      </c>
      <c r="B62" s="1649"/>
      <c r="C62" s="1649"/>
      <c r="D62" s="1636"/>
      <c r="E62" s="1636"/>
      <c r="F62" s="1636"/>
      <c r="H62" s="15"/>
    </row>
    <row r="63" spans="1:8" s="766" customFormat="1" ht="15.75" x14ac:dyDescent="0.25">
      <c r="A63" s="41"/>
      <c r="B63" s="13"/>
      <c r="C63" s="13"/>
      <c r="D63" s="15"/>
      <c r="E63" s="15"/>
      <c r="F63" s="15"/>
      <c r="H63" s="767"/>
    </row>
    <row r="64" spans="1:8" ht="13.5" thickBot="1" x14ac:dyDescent="0.25">
      <c r="B64" s="111"/>
      <c r="C64" s="111"/>
      <c r="E64" s="1" t="s">
        <v>4</v>
      </c>
    </row>
    <row r="65" spans="1:8" ht="27" thickBot="1" x14ac:dyDescent="0.3">
      <c r="A65" s="764" t="s">
        <v>217</v>
      </c>
      <c r="B65" s="774" t="s">
        <v>21</v>
      </c>
      <c r="C65" s="970" t="s">
        <v>173</v>
      </c>
      <c r="D65" s="1069" t="s">
        <v>174</v>
      </c>
      <c r="E65" s="275" t="s">
        <v>656</v>
      </c>
      <c r="F65" s="280" t="s">
        <v>176</v>
      </c>
    </row>
    <row r="66" spans="1:8" ht="13.5" thickBot="1" x14ac:dyDescent="0.25">
      <c r="A66" s="772" t="s">
        <v>218</v>
      </c>
      <c r="B66" s="771" t="s">
        <v>219</v>
      </c>
      <c r="C66" s="163" t="s">
        <v>220</v>
      </c>
      <c r="D66" s="349" t="s">
        <v>221</v>
      </c>
      <c r="E66" s="293" t="s">
        <v>241</v>
      </c>
      <c r="F66" s="291" t="s">
        <v>266</v>
      </c>
    </row>
    <row r="67" spans="1:8" ht="26.25" thickBot="1" x14ac:dyDescent="0.25">
      <c r="A67" s="773" t="s">
        <v>289</v>
      </c>
      <c r="B67" s="1095" t="s">
        <v>589</v>
      </c>
      <c r="C67" s="407" t="e">
        <f>#REF!+#REF!+C68</f>
        <v>#REF!</v>
      </c>
      <c r="D67" s="1009"/>
      <c r="E67" s="1099"/>
      <c r="F67" s="1094"/>
    </row>
    <row r="68" spans="1:8" ht="13.5" thickBot="1" x14ac:dyDescent="0.25">
      <c r="A68" s="773" t="s">
        <v>290</v>
      </c>
      <c r="B68" s="617" t="s">
        <v>29</v>
      </c>
      <c r="C68" s="218">
        <f>SUM(C69:C71)</f>
        <v>7872</v>
      </c>
      <c r="D68" s="127">
        <f>SUM(D69:D71)</f>
        <v>7872</v>
      </c>
      <c r="E68" s="727">
        <f>SUM(E69:E71)</f>
        <v>5940</v>
      </c>
      <c r="F68" s="1090">
        <f>E68/D68</f>
        <v>0.75457317073170727</v>
      </c>
    </row>
    <row r="69" spans="1:8" ht="13.5" thickBot="1" x14ac:dyDescent="0.25">
      <c r="A69" s="773" t="s">
        <v>291</v>
      </c>
      <c r="B69" s="506" t="s">
        <v>763</v>
      </c>
      <c r="C69" s="258">
        <v>3872</v>
      </c>
      <c r="D69" s="128">
        <v>5872</v>
      </c>
      <c r="E69" s="122">
        <v>4538</v>
      </c>
      <c r="F69" s="988">
        <f>E69/D69</f>
        <v>0.77282016348773841</v>
      </c>
    </row>
    <row r="70" spans="1:8" ht="13.5" thickBot="1" x14ac:dyDescent="0.25">
      <c r="A70" s="773" t="s">
        <v>292</v>
      </c>
      <c r="B70" s="437" t="s">
        <v>764</v>
      </c>
      <c r="C70" s="256">
        <v>4000</v>
      </c>
      <c r="D70" s="125">
        <v>2000</v>
      </c>
      <c r="E70" s="121">
        <v>1402</v>
      </c>
      <c r="F70" s="984"/>
    </row>
    <row r="71" spans="1:8" ht="13.5" thickBot="1" x14ac:dyDescent="0.25">
      <c r="A71" s="773" t="s">
        <v>293</v>
      </c>
      <c r="B71" s="1077"/>
      <c r="C71" s="876"/>
      <c r="D71" s="254"/>
      <c r="E71" s="1456"/>
      <c r="F71" s="1085"/>
    </row>
    <row r="72" spans="1:8" s="17" customFormat="1" x14ac:dyDescent="0.2">
      <c r="H72"/>
    </row>
    <row r="73" spans="1:8" x14ac:dyDescent="0.2">
      <c r="H73" s="17"/>
    </row>
    <row r="80" spans="1:8" x14ac:dyDescent="0.2">
      <c r="B80" s="1"/>
      <c r="C80" s="1"/>
    </row>
    <row r="81" spans="2:3" x14ac:dyDescent="0.2">
      <c r="B81" s="1"/>
      <c r="C81" s="1"/>
    </row>
    <row r="82" spans="2:3" x14ac:dyDescent="0.2">
      <c r="B82" s="1"/>
      <c r="C82" s="1"/>
    </row>
    <row r="83" spans="2:3" x14ac:dyDescent="0.2">
      <c r="B83" s="1"/>
      <c r="C83" s="1"/>
    </row>
    <row r="84" spans="2:3" x14ac:dyDescent="0.2">
      <c r="B84" s="1"/>
      <c r="C84" s="1"/>
    </row>
    <row r="85" spans="2:3" x14ac:dyDescent="0.2">
      <c r="B85" s="1"/>
      <c r="C85" s="1"/>
    </row>
    <row r="86" spans="2:3" x14ac:dyDescent="0.2">
      <c r="B86" s="1"/>
      <c r="C86" s="1"/>
    </row>
    <row r="87" spans="2:3" x14ac:dyDescent="0.2">
      <c r="B87" s="1"/>
      <c r="C87" s="1"/>
    </row>
    <row r="88" spans="2:3" x14ac:dyDescent="0.2">
      <c r="B88" s="1"/>
      <c r="C88" s="1"/>
    </row>
    <row r="89" spans="2:3" x14ac:dyDescent="0.2">
      <c r="B89" s="1"/>
      <c r="C89" s="1"/>
    </row>
    <row r="90" spans="2:3" x14ac:dyDescent="0.2">
      <c r="B90" s="1"/>
      <c r="C90" s="1"/>
    </row>
    <row r="91" spans="2:3" x14ac:dyDescent="0.2">
      <c r="B91" s="1"/>
      <c r="C91" s="1"/>
    </row>
    <row r="92" spans="2:3" x14ac:dyDescent="0.2">
      <c r="B92" s="1"/>
      <c r="C92" s="1"/>
    </row>
    <row r="93" spans="2:3" x14ac:dyDescent="0.2">
      <c r="B93" s="1"/>
      <c r="C93" s="1"/>
    </row>
    <row r="94" spans="2:3" x14ac:dyDescent="0.2">
      <c r="B94" s="1"/>
      <c r="C94" s="1"/>
    </row>
    <row r="95" spans="2:3" x14ac:dyDescent="0.2">
      <c r="B95" s="1"/>
      <c r="C95" s="1"/>
    </row>
    <row r="96" spans="2:3" x14ac:dyDescent="0.2">
      <c r="B96" s="1"/>
      <c r="C96" s="1"/>
    </row>
    <row r="97" spans="2:3" x14ac:dyDescent="0.2">
      <c r="B97" s="1"/>
      <c r="C97" s="1"/>
    </row>
  </sheetData>
  <mergeCells count="7">
    <mergeCell ref="A43:F43"/>
    <mergeCell ref="A3:F3"/>
    <mergeCell ref="A25:F25"/>
    <mergeCell ref="A62:F62"/>
    <mergeCell ref="A1:D1"/>
    <mergeCell ref="A23:C23"/>
    <mergeCell ref="A41:D41"/>
  </mergeCells>
  <pageMargins left="0.75" right="0.75" top="1" bottom="1" header="0.51180555555555562" footer="0.51180555555555562"/>
  <pageSetup paperSize="9" scale="98" firstPageNumber="0" orientation="portrait" horizontalDpi="300" verticalDpi="300" r:id="rId1"/>
  <headerFooter alignWithMargins="0"/>
  <rowBreaks count="1" manualBreakCount="1">
    <brk id="40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9"/>
  <sheetViews>
    <sheetView zoomScaleNormal="100" workbookViewId="0">
      <selection sqref="A1:F45"/>
    </sheetView>
  </sheetViews>
  <sheetFormatPr defaultRowHeight="12.75" x14ac:dyDescent="0.2"/>
  <cols>
    <col min="1" max="1" width="5" customWidth="1"/>
    <col min="2" max="2" width="35.7109375" customWidth="1"/>
    <col min="3" max="3" width="12.42578125" customWidth="1"/>
    <col min="4" max="5" width="12.85546875" customWidth="1"/>
    <col min="6" max="6" width="10.85546875" customWidth="1"/>
  </cols>
  <sheetData>
    <row r="1" spans="1:6" x14ac:dyDescent="0.2">
      <c r="A1" s="1618" t="s">
        <v>887</v>
      </c>
      <c r="B1" s="1618"/>
      <c r="C1" s="1618"/>
      <c r="D1" s="1618"/>
      <c r="E1" s="1618"/>
    </row>
    <row r="2" spans="1:6" ht="15.75" x14ac:dyDescent="0.25">
      <c r="B2" s="1635" t="s">
        <v>596</v>
      </c>
      <c r="C2" s="1635"/>
      <c r="D2" s="1635"/>
      <c r="E2" s="1635"/>
      <c r="F2" s="21"/>
    </row>
    <row r="3" spans="1:6" ht="15" customHeight="1" x14ac:dyDescent="0.25">
      <c r="B3" s="1649" t="s">
        <v>718</v>
      </c>
      <c r="C3" s="1649"/>
      <c r="D3" s="1649"/>
      <c r="E3" s="1649"/>
    </row>
    <row r="4" spans="1:6" ht="15.75" thickBot="1" x14ac:dyDescent="0.3">
      <c r="B4" s="18"/>
      <c r="C4" s="18"/>
      <c r="D4" s="18"/>
      <c r="E4" s="37" t="s">
        <v>25</v>
      </c>
      <c r="F4" s="37"/>
    </row>
    <row r="5" spans="1:6" ht="13.5" thickBot="1" x14ac:dyDescent="0.25">
      <c r="A5" s="1650" t="s">
        <v>217</v>
      </c>
      <c r="B5" s="1652" t="s">
        <v>23</v>
      </c>
      <c r="C5" s="1654" t="s">
        <v>24</v>
      </c>
      <c r="D5" s="1655"/>
      <c r="E5" s="1655"/>
      <c r="F5" s="1656"/>
    </row>
    <row r="6" spans="1:6" ht="26.25" thickBot="1" x14ac:dyDescent="0.25">
      <c r="A6" s="1651"/>
      <c r="B6" s="1653"/>
      <c r="C6" s="970" t="s">
        <v>173</v>
      </c>
      <c r="D6" s="1069" t="s">
        <v>174</v>
      </c>
      <c r="E6" s="275" t="s">
        <v>656</v>
      </c>
      <c r="F6" s="280" t="s">
        <v>176</v>
      </c>
    </row>
    <row r="7" spans="1:6" x14ac:dyDescent="0.2">
      <c r="A7" s="1105" t="s">
        <v>218</v>
      </c>
      <c r="B7" s="1043" t="s">
        <v>219</v>
      </c>
      <c r="C7" s="1043" t="s">
        <v>220</v>
      </c>
      <c r="D7" s="1001" t="s">
        <v>221</v>
      </c>
      <c r="E7" s="1108" t="s">
        <v>241</v>
      </c>
      <c r="F7" s="1106" t="s">
        <v>266</v>
      </c>
    </row>
    <row r="8" spans="1:6" x14ac:dyDescent="0.2">
      <c r="A8" s="535" t="s">
        <v>222</v>
      </c>
      <c r="B8" s="990" t="s">
        <v>16</v>
      </c>
      <c r="C8" s="1109"/>
      <c r="D8" s="1110"/>
      <c r="E8" s="1111"/>
      <c r="F8" s="1114"/>
    </row>
    <row r="9" spans="1:6" x14ac:dyDescent="0.2">
      <c r="A9" s="535" t="s">
        <v>223</v>
      </c>
      <c r="B9" s="582" t="s">
        <v>597</v>
      </c>
      <c r="C9" s="1109"/>
      <c r="D9" s="1110"/>
      <c r="E9" s="1111"/>
      <c r="F9" s="1114"/>
    </row>
    <row r="10" spans="1:6" x14ac:dyDescent="0.2">
      <c r="A10" s="535" t="s">
        <v>224</v>
      </c>
      <c r="B10" s="582" t="s">
        <v>598</v>
      </c>
      <c r="C10" s="1109"/>
      <c r="D10" s="1110"/>
      <c r="E10" s="1111"/>
      <c r="F10" s="1114"/>
    </row>
    <row r="11" spans="1:6" x14ac:dyDescent="0.2">
      <c r="A11" s="535" t="s">
        <v>225</v>
      </c>
      <c r="B11" s="582" t="s">
        <v>599</v>
      </c>
      <c r="C11" s="1109"/>
      <c r="D11" s="1611">
        <v>79</v>
      </c>
      <c r="E11" s="1612">
        <v>79</v>
      </c>
      <c r="F11" s="1114"/>
    </row>
    <row r="12" spans="1:6" x14ac:dyDescent="0.2">
      <c r="A12" s="535" t="s">
        <v>226</v>
      </c>
      <c r="B12" s="582" t="s">
        <v>600</v>
      </c>
      <c r="C12" s="1109"/>
      <c r="D12" s="1110"/>
      <c r="E12" s="1111"/>
      <c r="F12" s="1114"/>
    </row>
    <row r="13" spans="1:6" ht="13.5" thickBot="1" x14ac:dyDescent="0.25">
      <c r="A13" s="535" t="s">
        <v>227</v>
      </c>
      <c r="B13" s="1107" t="s">
        <v>601</v>
      </c>
      <c r="C13" s="1112"/>
      <c r="D13" s="1113"/>
      <c r="E13" s="1111"/>
      <c r="F13" s="984"/>
    </row>
    <row r="14" spans="1:6" ht="13.5" thickBot="1" x14ac:dyDescent="0.25">
      <c r="A14" s="303" t="s">
        <v>232</v>
      </c>
      <c r="B14" s="776" t="s">
        <v>602</v>
      </c>
      <c r="C14" s="777">
        <f>SUM(C13:C13)</f>
        <v>0</v>
      </c>
      <c r="D14" s="251">
        <v>79</v>
      </c>
      <c r="E14" s="251">
        <v>79</v>
      </c>
      <c r="F14" s="967">
        <f>E14/D14</f>
        <v>1</v>
      </c>
    </row>
    <row r="15" spans="1:6" ht="12.75" customHeight="1" x14ac:dyDescent="0.25">
      <c r="B15" s="18"/>
      <c r="C15" s="18"/>
      <c r="D15" s="18"/>
      <c r="E15" s="18"/>
    </row>
    <row r="16" spans="1:6" x14ac:dyDescent="0.2">
      <c r="A16" s="1618" t="s">
        <v>888</v>
      </c>
      <c r="B16" s="1618"/>
      <c r="C16" s="1618"/>
      <c r="D16" s="1618"/>
      <c r="E16" s="1618"/>
    </row>
    <row r="17" spans="1:6" ht="15" x14ac:dyDescent="0.25">
      <c r="B17" s="18"/>
      <c r="C17" s="18"/>
      <c r="D17" s="18"/>
      <c r="E17" s="18"/>
    </row>
    <row r="18" spans="1:6" ht="15.75" x14ac:dyDescent="0.25">
      <c r="A18" s="1635" t="s">
        <v>611</v>
      </c>
      <c r="B18" s="1637"/>
      <c r="C18" s="1637"/>
      <c r="D18" s="1637"/>
      <c r="E18" s="1637"/>
      <c r="F18" s="1637"/>
    </row>
    <row r="19" spans="1:6" ht="15.75" x14ac:dyDescent="0.25">
      <c r="A19" s="1649" t="s">
        <v>718</v>
      </c>
      <c r="B19" s="1636"/>
      <c r="C19" s="1636"/>
      <c r="D19" s="1636"/>
      <c r="E19" s="1636"/>
      <c r="F19" s="1636"/>
    </row>
    <row r="20" spans="1:6" ht="15.75" thickBot="1" x14ac:dyDescent="0.3">
      <c r="B20" s="18"/>
      <c r="C20" s="18"/>
      <c r="D20" s="18"/>
      <c r="E20" s="37" t="s">
        <v>25</v>
      </c>
    </row>
    <row r="21" spans="1:6" ht="13.5" thickBot="1" x14ac:dyDescent="0.25">
      <c r="A21" s="1662" t="s">
        <v>217</v>
      </c>
      <c r="B21" s="1657" t="s">
        <v>19</v>
      </c>
      <c r="C21" s="1659" t="s">
        <v>24</v>
      </c>
      <c r="D21" s="1660"/>
      <c r="E21" s="1660"/>
      <c r="F21" s="1661"/>
    </row>
    <row r="22" spans="1:6" ht="26.25" thickBot="1" x14ac:dyDescent="0.25">
      <c r="A22" s="1663"/>
      <c r="B22" s="1658"/>
      <c r="C22" s="970" t="s">
        <v>173</v>
      </c>
      <c r="D22" s="1069" t="s">
        <v>174</v>
      </c>
      <c r="E22" s="275" t="s">
        <v>656</v>
      </c>
      <c r="F22" s="280" t="s">
        <v>176</v>
      </c>
    </row>
    <row r="23" spans="1:6" ht="13.5" thickBot="1" x14ac:dyDescent="0.25">
      <c r="A23" s="332" t="s">
        <v>218</v>
      </c>
      <c r="B23" s="348" t="s">
        <v>219</v>
      </c>
      <c r="C23" s="342" t="s">
        <v>220</v>
      </c>
      <c r="D23" s="343" t="s">
        <v>221</v>
      </c>
      <c r="E23" s="347" t="s">
        <v>241</v>
      </c>
      <c r="F23" s="371" t="s">
        <v>266</v>
      </c>
    </row>
    <row r="24" spans="1:6" x14ac:dyDescent="0.2">
      <c r="A24" s="535" t="s">
        <v>222</v>
      </c>
      <c r="B24" s="990"/>
      <c r="C24" s="1109"/>
      <c r="D24" s="1110"/>
      <c r="E24" s="1111"/>
      <c r="F24" s="1114"/>
    </row>
    <row r="25" spans="1:6" x14ac:dyDescent="0.2">
      <c r="A25" s="535" t="s">
        <v>223</v>
      </c>
      <c r="B25" s="990"/>
      <c r="C25" s="1109"/>
      <c r="D25" s="1110"/>
      <c r="E25" s="1111"/>
      <c r="F25" s="1114"/>
    </row>
    <row r="26" spans="1:6" x14ac:dyDescent="0.2">
      <c r="A26" s="535" t="s">
        <v>224</v>
      </c>
      <c r="B26" s="990"/>
      <c r="C26" s="1109"/>
      <c r="D26" s="1110"/>
      <c r="E26" s="1111"/>
      <c r="F26" s="1114"/>
    </row>
    <row r="27" spans="1:6" ht="13.5" thickBot="1" x14ac:dyDescent="0.25">
      <c r="A27" s="535" t="s">
        <v>225</v>
      </c>
      <c r="B27" s="990"/>
      <c r="C27" s="1109"/>
      <c r="D27" s="1110"/>
      <c r="E27" s="1111"/>
      <c r="F27" s="1114"/>
    </row>
    <row r="28" spans="1:6" ht="24.75" thickBot="1" x14ac:dyDescent="0.25">
      <c r="A28" s="535" t="s">
        <v>226</v>
      </c>
      <c r="B28" s="507" t="s">
        <v>612</v>
      </c>
      <c r="C28" s="568" t="e">
        <f>SUM(#REF!)</f>
        <v>#REF!</v>
      </c>
      <c r="D28" s="350" t="e">
        <f>SUM(#REF!)</f>
        <v>#REF!</v>
      </c>
      <c r="E28" s="304" t="e">
        <f>SUM(#REF!)</f>
        <v>#REF!</v>
      </c>
      <c r="F28" s="1031" t="e">
        <f>E28/D28</f>
        <v>#REF!</v>
      </c>
    </row>
    <row r="29" spans="1:6" ht="15" x14ac:dyDescent="0.25">
      <c r="B29" s="18"/>
      <c r="C29" s="18"/>
      <c r="D29" s="18"/>
      <c r="E29" s="18"/>
    </row>
    <row r="30" spans="1:6" x14ac:dyDescent="0.2">
      <c r="A30" s="1618" t="s">
        <v>889</v>
      </c>
      <c r="B30" s="1618"/>
      <c r="C30" s="1618"/>
      <c r="D30" s="1618"/>
      <c r="E30" s="1618"/>
    </row>
    <row r="31" spans="1:6" ht="15" x14ac:dyDescent="0.25">
      <c r="B31" s="18"/>
      <c r="C31" s="18"/>
      <c r="D31" s="18"/>
      <c r="E31" s="18"/>
    </row>
    <row r="32" spans="1:6" ht="15.75" x14ac:dyDescent="0.25">
      <c r="B32" s="1649" t="s">
        <v>769</v>
      </c>
      <c r="C32" s="1649"/>
      <c r="D32" s="1649"/>
      <c r="E32" s="1649"/>
      <c r="F32" s="1637"/>
    </row>
    <row r="33" spans="1:6" ht="15.75" x14ac:dyDescent="0.25">
      <c r="B33" s="1649" t="s">
        <v>768</v>
      </c>
      <c r="C33" s="1649"/>
      <c r="D33" s="1649"/>
      <c r="E33" s="1649"/>
      <c r="F33" s="1636"/>
    </row>
    <row r="34" spans="1:6" ht="15.75" x14ac:dyDescent="0.25">
      <c r="B34" s="41"/>
      <c r="C34" s="41"/>
      <c r="D34" s="41"/>
      <c r="E34" s="41"/>
    </row>
    <row r="35" spans="1:6" ht="15.75" thickBot="1" x14ac:dyDescent="0.3">
      <c r="B35" s="18"/>
      <c r="C35" s="18"/>
      <c r="D35" s="18"/>
      <c r="E35" s="37" t="s">
        <v>25</v>
      </c>
    </row>
    <row r="36" spans="1:6" ht="13.5" thickBot="1" x14ac:dyDescent="0.25">
      <c r="A36" s="1662" t="s">
        <v>217</v>
      </c>
      <c r="B36" s="1657" t="s">
        <v>19</v>
      </c>
      <c r="C36" s="1659" t="s">
        <v>24</v>
      </c>
      <c r="D36" s="1660"/>
      <c r="E36" s="1660"/>
      <c r="F36" s="1661"/>
    </row>
    <row r="37" spans="1:6" ht="26.25" thickBot="1" x14ac:dyDescent="0.25">
      <c r="A37" s="1663"/>
      <c r="B37" s="1664"/>
      <c r="C37" s="970" t="s">
        <v>173</v>
      </c>
      <c r="D37" s="1069" t="s">
        <v>174</v>
      </c>
      <c r="E37" s="275" t="s">
        <v>656</v>
      </c>
      <c r="F37" s="280" t="s">
        <v>176</v>
      </c>
    </row>
    <row r="38" spans="1:6" x14ac:dyDescent="0.2">
      <c r="A38" s="1105" t="s">
        <v>218</v>
      </c>
      <c r="B38" s="1043" t="s">
        <v>219</v>
      </c>
      <c r="C38" s="1043" t="s">
        <v>220</v>
      </c>
      <c r="D38" s="1001" t="s">
        <v>221</v>
      </c>
      <c r="E38" s="1108" t="s">
        <v>241</v>
      </c>
      <c r="F38" s="1106" t="s">
        <v>266</v>
      </c>
    </row>
    <row r="39" spans="1:6" ht="30.75" customHeight="1" x14ac:dyDescent="0.25">
      <c r="A39" s="535" t="s">
        <v>222</v>
      </c>
      <c r="B39" s="787" t="s">
        <v>771</v>
      </c>
      <c r="C39" s="785">
        <v>11987</v>
      </c>
      <c r="D39" s="786">
        <v>13466</v>
      </c>
      <c r="E39" s="1348">
        <v>6000</v>
      </c>
      <c r="F39" s="994">
        <f>E39/D39</f>
        <v>0.44556661220852517</v>
      </c>
    </row>
    <row r="40" spans="1:6" ht="15" x14ac:dyDescent="0.25">
      <c r="A40" s="535" t="s">
        <v>223</v>
      </c>
      <c r="B40" s="787"/>
      <c r="C40" s="785"/>
      <c r="D40" s="786"/>
      <c r="E40" s="1348"/>
      <c r="F40" s="994" t="e">
        <f>E40/D40</f>
        <v>#DIV/0!</v>
      </c>
    </row>
    <row r="41" spans="1:6" ht="15" x14ac:dyDescent="0.25">
      <c r="A41" s="535" t="s">
        <v>224</v>
      </c>
      <c r="B41" s="787"/>
      <c r="C41" s="785"/>
      <c r="D41" s="786"/>
      <c r="E41" s="1348"/>
      <c r="F41" s="994"/>
    </row>
    <row r="42" spans="1:6" ht="15" x14ac:dyDescent="0.25">
      <c r="A42" s="535" t="s">
        <v>225</v>
      </c>
      <c r="B42" s="787"/>
      <c r="C42" s="785"/>
      <c r="D42" s="786"/>
      <c r="E42" s="1348"/>
      <c r="F42" s="994"/>
    </row>
    <row r="43" spans="1:6" ht="15" x14ac:dyDescent="0.25">
      <c r="A43" s="535" t="s">
        <v>226</v>
      </c>
      <c r="B43" s="787"/>
      <c r="C43" s="785"/>
      <c r="D43" s="786"/>
      <c r="E43" s="1348"/>
      <c r="F43" s="994">
        <v>0</v>
      </c>
    </row>
    <row r="44" spans="1:6" ht="13.5" thickBot="1" x14ac:dyDescent="0.25">
      <c r="A44" s="535" t="s">
        <v>227</v>
      </c>
      <c r="B44" s="619"/>
      <c r="C44" s="406"/>
      <c r="D44" s="915"/>
      <c r="E44" s="15"/>
      <c r="F44" s="925"/>
    </row>
    <row r="45" spans="1:6" ht="15" thickBot="1" x14ac:dyDescent="0.25">
      <c r="A45" s="535" t="s">
        <v>228</v>
      </c>
      <c r="B45" s="505" t="s">
        <v>770</v>
      </c>
      <c r="C45" s="1115">
        <f>SUM(C39:C43)</f>
        <v>11987</v>
      </c>
      <c r="D45" s="1115">
        <f>SUM(D39:D43)</f>
        <v>13466</v>
      </c>
      <c r="E45" s="1115">
        <f>SUM(E39:E43)</f>
        <v>6000</v>
      </c>
      <c r="F45" s="1349">
        <f>E45/D45</f>
        <v>0.44556661220852517</v>
      </c>
    </row>
    <row r="47" spans="1:6" ht="16.5" customHeight="1" x14ac:dyDescent="0.2"/>
    <row r="48" spans="1:6" ht="16.5" customHeight="1" x14ac:dyDescent="0.2"/>
    <row r="49" ht="16.5" customHeight="1" x14ac:dyDescent="0.2"/>
  </sheetData>
  <mergeCells count="18">
    <mergeCell ref="C36:F36"/>
    <mergeCell ref="B32:F32"/>
    <mergeCell ref="C21:F21"/>
    <mergeCell ref="A18:F18"/>
    <mergeCell ref="A36:A37"/>
    <mergeCell ref="A21:A22"/>
    <mergeCell ref="B36:B37"/>
    <mergeCell ref="B33:F33"/>
    <mergeCell ref="A19:F19"/>
    <mergeCell ref="A5:A6"/>
    <mergeCell ref="A1:E1"/>
    <mergeCell ref="A16:E16"/>
    <mergeCell ref="A30:E30"/>
    <mergeCell ref="B5:B6"/>
    <mergeCell ref="B2:E2"/>
    <mergeCell ref="C5:F5"/>
    <mergeCell ref="B21:B22"/>
    <mergeCell ref="B3:E3"/>
  </mergeCells>
  <pageMargins left="0.51181102362204722" right="0.31496062992125984" top="0.55118110236220474" bottom="0.55118110236220474" header="0.31496062992125984" footer="0.31496062992125984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"/>
  <sheetViews>
    <sheetView zoomScaleNormal="100" workbookViewId="0">
      <selection sqref="A1:F40"/>
    </sheetView>
  </sheetViews>
  <sheetFormatPr defaultRowHeight="12.75" x14ac:dyDescent="0.2"/>
  <cols>
    <col min="1" max="1" width="5.5703125" customWidth="1"/>
    <col min="2" max="2" width="38.28515625" customWidth="1"/>
    <col min="3" max="3" width="12.85546875" customWidth="1"/>
    <col min="4" max="4" width="11.5703125" customWidth="1"/>
    <col min="5" max="5" width="11.28515625" customWidth="1"/>
    <col min="6" max="6" width="14.140625" bestFit="1" customWidth="1"/>
  </cols>
  <sheetData>
    <row r="1" spans="1:6" x14ac:dyDescent="0.2">
      <c r="A1" s="1618" t="s">
        <v>890</v>
      </c>
      <c r="B1" s="1618"/>
      <c r="C1" s="1618"/>
      <c r="D1" s="1618"/>
      <c r="E1" s="289"/>
    </row>
    <row r="2" spans="1:6" ht="9.75" customHeight="1" x14ac:dyDescent="0.25">
      <c r="B2" s="98"/>
      <c r="C2" s="1"/>
    </row>
    <row r="3" spans="1:6" ht="15.75" x14ac:dyDescent="0.25">
      <c r="A3" s="1635" t="s">
        <v>603</v>
      </c>
      <c r="B3" s="1636"/>
      <c r="C3" s="1636"/>
      <c r="D3" s="1636"/>
      <c r="E3" s="1636"/>
      <c r="F3" s="1636"/>
    </row>
    <row r="4" spans="1:6" ht="13.5" customHeight="1" x14ac:dyDescent="0.25">
      <c r="A4" s="1649" t="s">
        <v>718</v>
      </c>
      <c r="B4" s="1636"/>
      <c r="C4" s="1636"/>
      <c r="D4" s="1636"/>
      <c r="E4" s="1636"/>
      <c r="F4" s="1636"/>
    </row>
    <row r="5" spans="1:6" ht="12" customHeight="1" x14ac:dyDescent="0.25">
      <c r="B5" s="41"/>
      <c r="C5" s="97"/>
    </row>
    <row r="6" spans="1:6" ht="13.5" thickBot="1" x14ac:dyDescent="0.25">
      <c r="B6" s="1646"/>
      <c r="C6" s="1646"/>
      <c r="E6" s="1" t="s">
        <v>4</v>
      </c>
    </row>
    <row r="7" spans="1:6" ht="31.5" customHeight="1" thickBot="1" x14ac:dyDescent="0.3">
      <c r="A7" s="330" t="s">
        <v>217</v>
      </c>
      <c r="B7" s="106" t="s">
        <v>21</v>
      </c>
      <c r="C7" s="970" t="s">
        <v>173</v>
      </c>
      <c r="D7" s="1069" t="s">
        <v>174</v>
      </c>
      <c r="E7" s="275" t="s">
        <v>656</v>
      </c>
      <c r="F7" s="280" t="s">
        <v>176</v>
      </c>
    </row>
    <row r="8" spans="1:6" ht="13.5" thickBot="1" x14ac:dyDescent="0.25">
      <c r="A8" s="332" t="s">
        <v>218</v>
      </c>
      <c r="B8" s="342" t="s">
        <v>219</v>
      </c>
      <c r="C8" s="1043" t="s">
        <v>220</v>
      </c>
      <c r="D8" s="1001" t="s">
        <v>221</v>
      </c>
      <c r="E8" s="1108" t="s">
        <v>241</v>
      </c>
      <c r="F8" s="1106" t="s">
        <v>266</v>
      </c>
    </row>
    <row r="9" spans="1:6" x14ac:dyDescent="0.2">
      <c r="A9" s="323" t="s">
        <v>222</v>
      </c>
      <c r="B9" s="1072"/>
      <c r="C9" s="1123"/>
      <c r="D9" s="1350"/>
      <c r="E9" s="1351"/>
      <c r="F9" s="1337"/>
    </row>
    <row r="10" spans="1:6" x14ac:dyDescent="0.2">
      <c r="A10" s="308" t="s">
        <v>223</v>
      </c>
      <c r="B10" s="1116" t="s">
        <v>664</v>
      </c>
      <c r="C10" s="1124">
        <v>37010</v>
      </c>
      <c r="D10" s="1352">
        <v>52011</v>
      </c>
      <c r="E10" s="543">
        <v>19499</v>
      </c>
      <c r="F10" s="1336"/>
    </row>
    <row r="11" spans="1:6" ht="25.5" customHeight="1" x14ac:dyDescent="0.2">
      <c r="A11" s="310" t="s">
        <v>224</v>
      </c>
      <c r="B11" s="1117"/>
      <c r="C11" s="1124"/>
      <c r="D11" s="1352"/>
      <c r="E11" s="543"/>
      <c r="F11" s="1336" t="e">
        <f t="shared" ref="F11:F16" si="0">E11/D11</f>
        <v>#DIV/0!</v>
      </c>
    </row>
    <row r="12" spans="1:6" ht="12" customHeight="1" x14ac:dyDescent="0.2">
      <c r="A12" s="310" t="s">
        <v>225</v>
      </c>
      <c r="B12" s="955"/>
      <c r="C12" s="1124"/>
      <c r="D12" s="1352"/>
      <c r="E12" s="543"/>
      <c r="F12" s="1336" t="e">
        <f t="shared" si="0"/>
        <v>#DIV/0!</v>
      </c>
    </row>
    <row r="13" spans="1:6" x14ac:dyDescent="0.2">
      <c r="A13" s="310" t="s">
        <v>226</v>
      </c>
      <c r="B13" s="1072"/>
      <c r="C13" s="1124"/>
      <c r="D13" s="1352"/>
      <c r="E13" s="543"/>
      <c r="F13" s="1336" t="e">
        <f t="shared" si="0"/>
        <v>#DIV/0!</v>
      </c>
    </row>
    <row r="14" spans="1:6" x14ac:dyDescent="0.2">
      <c r="A14" s="310" t="s">
        <v>227</v>
      </c>
      <c r="B14" s="895"/>
      <c r="C14" s="1124"/>
      <c r="D14" s="1352"/>
      <c r="E14" s="543"/>
      <c r="F14" s="1336" t="e">
        <f t="shared" si="0"/>
        <v>#DIV/0!</v>
      </c>
    </row>
    <row r="15" spans="1:6" ht="13.5" thickBot="1" x14ac:dyDescent="0.25">
      <c r="A15" s="310" t="s">
        <v>228</v>
      </c>
      <c r="B15" s="1442"/>
      <c r="C15" s="1125"/>
      <c r="D15" s="1353"/>
      <c r="E15" s="108"/>
      <c r="F15" s="1336" t="e">
        <f t="shared" si="0"/>
        <v>#DIV/0!</v>
      </c>
    </row>
    <row r="16" spans="1:6" ht="26.25" thickBot="1" x14ac:dyDescent="0.25">
      <c r="A16" s="295" t="s">
        <v>229</v>
      </c>
      <c r="B16" s="1076" t="s">
        <v>604</v>
      </c>
      <c r="C16" s="1126">
        <f>SUM(C9:C15)</f>
        <v>37010</v>
      </c>
      <c r="D16" s="1126">
        <f>SUM(D9:D15)</f>
        <v>52011</v>
      </c>
      <c r="E16" s="1126">
        <f>SUM(E9:E15)</f>
        <v>19499</v>
      </c>
      <c r="F16" s="1444">
        <f t="shared" si="0"/>
        <v>0.37490146315202555</v>
      </c>
    </row>
    <row r="20" spans="1:6" x14ac:dyDescent="0.2">
      <c r="A20" s="1618" t="s">
        <v>891</v>
      </c>
      <c r="B20" s="1618"/>
      <c r="C20" s="1618"/>
      <c r="D20" s="289"/>
      <c r="E20" s="289"/>
    </row>
    <row r="21" spans="1:6" ht="15.75" x14ac:dyDescent="0.25">
      <c r="B21" s="98"/>
      <c r="C21" s="1"/>
    </row>
    <row r="22" spans="1:6" ht="15.75" x14ac:dyDescent="0.25">
      <c r="A22" s="1635" t="s">
        <v>772</v>
      </c>
      <c r="B22" s="1637"/>
      <c r="C22" s="1637"/>
      <c r="D22" s="1637"/>
      <c r="E22" s="1637"/>
      <c r="F22" s="1637"/>
    </row>
    <row r="23" spans="1:6" ht="15.75" x14ac:dyDescent="0.25">
      <c r="A23" s="1649" t="s">
        <v>718</v>
      </c>
      <c r="B23" s="1636"/>
      <c r="C23" s="1636"/>
      <c r="D23" s="1636"/>
      <c r="E23" s="1636"/>
      <c r="F23" s="1636"/>
    </row>
    <row r="24" spans="1:6" ht="15.75" x14ac:dyDescent="0.25">
      <c r="A24" s="618"/>
      <c r="B24" s="778"/>
      <c r="C24" s="779"/>
    </row>
    <row r="25" spans="1:6" ht="13.5" thickBot="1" x14ac:dyDescent="0.25">
      <c r="A25" s="618"/>
      <c r="B25" s="1665"/>
      <c r="C25" s="1665"/>
      <c r="E25" s="1" t="s">
        <v>4</v>
      </c>
    </row>
    <row r="26" spans="1:6" ht="33.75" customHeight="1" thickBot="1" x14ac:dyDescent="0.3">
      <c r="A26" s="1103" t="s">
        <v>217</v>
      </c>
      <c r="B26" s="780" t="s">
        <v>21</v>
      </c>
      <c r="C26" s="970" t="s">
        <v>173</v>
      </c>
      <c r="D26" s="1069" t="s">
        <v>174</v>
      </c>
      <c r="E26" s="275" t="s">
        <v>656</v>
      </c>
      <c r="F26" s="280" t="s">
        <v>176</v>
      </c>
    </row>
    <row r="27" spans="1:6" ht="13.5" thickBot="1" x14ac:dyDescent="0.25">
      <c r="A27" s="672" t="s">
        <v>218</v>
      </c>
      <c r="B27" s="781" t="s">
        <v>219</v>
      </c>
      <c r="C27" s="1043" t="s">
        <v>220</v>
      </c>
      <c r="D27" s="1001" t="s">
        <v>221</v>
      </c>
      <c r="E27" s="1108" t="s">
        <v>241</v>
      </c>
      <c r="F27" s="1106" t="s">
        <v>266</v>
      </c>
    </row>
    <row r="28" spans="1:6" x14ac:dyDescent="0.2">
      <c r="A28" s="782" t="s">
        <v>222</v>
      </c>
      <c r="B28" s="761"/>
      <c r="C28" s="1127"/>
      <c r="D28" s="1064"/>
      <c r="E28" s="1065"/>
      <c r="F28" s="1063"/>
    </row>
    <row r="29" spans="1:6" x14ac:dyDescent="0.2">
      <c r="A29" s="783" t="s">
        <v>223</v>
      </c>
      <c r="B29" s="1118"/>
      <c r="C29" s="1128"/>
      <c r="D29" s="1015"/>
      <c r="E29" s="1016"/>
      <c r="F29" s="957"/>
    </row>
    <row r="30" spans="1:6" ht="24.75" customHeight="1" x14ac:dyDescent="0.2">
      <c r="A30" s="783" t="s">
        <v>224</v>
      </c>
      <c r="B30" s="715"/>
      <c r="C30" s="1129"/>
      <c r="D30" s="1015"/>
      <c r="E30" s="1016"/>
      <c r="F30" s="957"/>
    </row>
    <row r="31" spans="1:6" x14ac:dyDescent="0.2">
      <c r="A31" s="783" t="s">
        <v>225</v>
      </c>
      <c r="B31" s="715"/>
      <c r="C31" s="1129"/>
      <c r="D31" s="1015"/>
      <c r="E31" s="1016"/>
      <c r="F31" s="957"/>
    </row>
    <row r="32" spans="1:6" x14ac:dyDescent="0.2">
      <c r="A32" s="783" t="s">
        <v>226</v>
      </c>
      <c r="B32" s="715"/>
      <c r="C32" s="1129"/>
      <c r="D32" s="1015"/>
      <c r="E32" s="1016"/>
      <c r="F32" s="957"/>
    </row>
    <row r="33" spans="1:6" x14ac:dyDescent="0.2">
      <c r="A33" s="783" t="s">
        <v>227</v>
      </c>
      <c r="B33" s="1119"/>
      <c r="C33" s="1129"/>
      <c r="D33" s="1015"/>
      <c r="E33" s="1016"/>
      <c r="F33" s="957"/>
    </row>
    <row r="34" spans="1:6" x14ac:dyDescent="0.2">
      <c r="A34" s="783" t="s">
        <v>228</v>
      </c>
      <c r="B34" s="1120"/>
      <c r="C34" s="1129"/>
      <c r="D34" s="1015"/>
      <c r="E34" s="1016"/>
      <c r="F34" s="957"/>
    </row>
    <row r="35" spans="1:6" x14ac:dyDescent="0.2">
      <c r="A35" s="783" t="s">
        <v>229</v>
      </c>
      <c r="B35" s="1120"/>
      <c r="C35" s="1130"/>
      <c r="D35" s="1015"/>
      <c r="E35" s="1016"/>
      <c r="F35" s="957"/>
    </row>
    <row r="36" spans="1:6" x14ac:dyDescent="0.2">
      <c r="A36" s="783" t="s">
        <v>230</v>
      </c>
      <c r="B36" s="1121"/>
      <c r="C36" s="1130"/>
      <c r="D36" s="1015"/>
      <c r="E36" s="1016"/>
      <c r="F36" s="957"/>
    </row>
    <row r="37" spans="1:6" x14ac:dyDescent="0.2">
      <c r="A37" s="783" t="s">
        <v>231</v>
      </c>
      <c r="B37" s="1122"/>
      <c r="C37" s="1079"/>
      <c r="D37" s="1015"/>
      <c r="E37" s="1016"/>
      <c r="F37" s="957"/>
    </row>
    <row r="38" spans="1:6" x14ac:dyDescent="0.2">
      <c r="A38" s="783" t="s">
        <v>232</v>
      </c>
      <c r="B38" s="1122"/>
      <c r="C38" s="1079"/>
      <c r="D38" s="1015"/>
      <c r="E38" s="1016"/>
      <c r="F38" s="957"/>
    </row>
    <row r="39" spans="1:6" ht="13.5" thickBot="1" x14ac:dyDescent="0.25">
      <c r="A39" s="784" t="s">
        <v>233</v>
      </c>
      <c r="B39" s="1121"/>
      <c r="C39" s="1131"/>
      <c r="D39" s="1017"/>
      <c r="E39" s="1018"/>
      <c r="F39" s="1007"/>
    </row>
    <row r="40" spans="1:6" ht="13.5" thickBot="1" x14ac:dyDescent="0.25">
      <c r="A40" s="633" t="s">
        <v>234</v>
      </c>
      <c r="B40" s="337" t="s">
        <v>773</v>
      </c>
      <c r="C40" s="1132">
        <f>C36+C30</f>
        <v>0</v>
      </c>
      <c r="D40" s="1132">
        <f>D36+D30</f>
        <v>0</v>
      </c>
      <c r="E40" s="1354">
        <f>E36+E30</f>
        <v>0</v>
      </c>
      <c r="F40" s="1005">
        <v>0</v>
      </c>
    </row>
  </sheetData>
  <mergeCells count="8">
    <mergeCell ref="B25:C25"/>
    <mergeCell ref="A22:F22"/>
    <mergeCell ref="A1:D1"/>
    <mergeCell ref="A20:C20"/>
    <mergeCell ref="A3:F3"/>
    <mergeCell ref="A4:F4"/>
    <mergeCell ref="A23:F23"/>
    <mergeCell ref="B6:C6"/>
  </mergeCells>
  <pageMargins left="0.7" right="0.7" top="0.75" bottom="0.75" header="0.3" footer="0.3"/>
  <pageSetup paperSize="9" scale="9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45"/>
  <sheetViews>
    <sheetView zoomScaleNormal="100" workbookViewId="0">
      <selection sqref="A1:F37"/>
    </sheetView>
  </sheetViews>
  <sheetFormatPr defaultRowHeight="12.75" x14ac:dyDescent="0.2"/>
  <cols>
    <col min="1" max="1" width="4.5703125" customWidth="1"/>
    <col min="2" max="2" width="31" customWidth="1"/>
    <col min="3" max="3" width="13.5703125" customWidth="1"/>
    <col min="4" max="4" width="12.85546875" customWidth="1"/>
    <col min="5" max="6" width="12.7109375" customWidth="1"/>
  </cols>
  <sheetData>
    <row r="1" spans="1:6" x14ac:dyDescent="0.2">
      <c r="A1" s="1618" t="s">
        <v>892</v>
      </c>
      <c r="B1" s="1618"/>
      <c r="C1" s="1618"/>
      <c r="D1" s="1618"/>
      <c r="E1" s="1618"/>
      <c r="F1" s="37"/>
    </row>
    <row r="2" spans="1:6" ht="15.75" customHeight="1" x14ac:dyDescent="0.2"/>
    <row r="3" spans="1:6" ht="15.75" x14ac:dyDescent="0.25">
      <c r="A3" s="1635" t="s">
        <v>605</v>
      </c>
      <c r="B3" s="1636"/>
      <c r="C3" s="1636"/>
      <c r="D3" s="1636"/>
      <c r="E3" s="1636"/>
      <c r="F3" s="1636"/>
    </row>
    <row r="4" spans="1:6" ht="15.75" x14ac:dyDescent="0.25">
      <c r="A4" s="1649" t="s">
        <v>718</v>
      </c>
      <c r="B4" s="1636"/>
      <c r="C4" s="1636"/>
      <c r="D4" s="1636"/>
      <c r="E4" s="1636"/>
      <c r="F4" s="1636"/>
    </row>
    <row r="5" spans="1:6" ht="15.75" customHeight="1" x14ac:dyDescent="0.25">
      <c r="B5" s="41"/>
      <c r="C5" s="41"/>
      <c r="D5" s="41"/>
      <c r="E5" s="41"/>
      <c r="F5" s="1"/>
    </row>
    <row r="6" spans="1:6" ht="13.5" thickBot="1" x14ac:dyDescent="0.25">
      <c r="B6" s="111"/>
      <c r="C6" s="111"/>
      <c r="D6" s="111"/>
      <c r="E6" s="111" t="s">
        <v>22</v>
      </c>
      <c r="F6" s="1"/>
    </row>
    <row r="7" spans="1:6" ht="27" customHeight="1" thickBot="1" x14ac:dyDescent="0.3">
      <c r="A7" s="330" t="s">
        <v>217</v>
      </c>
      <c r="B7" s="346" t="s">
        <v>21</v>
      </c>
      <c r="C7" s="970" t="s">
        <v>173</v>
      </c>
      <c r="D7" s="1069" t="s">
        <v>174</v>
      </c>
      <c r="E7" s="275" t="s">
        <v>656</v>
      </c>
      <c r="F7" s="280" t="s">
        <v>176</v>
      </c>
    </row>
    <row r="8" spans="1:6" ht="13.5" thickBot="1" x14ac:dyDescent="0.25">
      <c r="A8" s="1141" t="s">
        <v>218</v>
      </c>
      <c r="B8" s="1142" t="s">
        <v>219</v>
      </c>
      <c r="C8" s="1143" t="s">
        <v>220</v>
      </c>
      <c r="D8" s="1144" t="s">
        <v>221</v>
      </c>
      <c r="E8" s="1145" t="s">
        <v>241</v>
      </c>
      <c r="F8" s="1146" t="s">
        <v>266</v>
      </c>
    </row>
    <row r="9" spans="1:6" x14ac:dyDescent="0.2">
      <c r="A9" s="323" t="s">
        <v>222</v>
      </c>
      <c r="B9" s="538"/>
      <c r="C9" s="212"/>
      <c r="D9" s="222"/>
      <c r="E9" s="207"/>
      <c r="F9" s="993"/>
    </row>
    <row r="10" spans="1:6" x14ac:dyDescent="0.2">
      <c r="A10" s="323" t="s">
        <v>223</v>
      </c>
      <c r="B10" s="539"/>
      <c r="C10" s="1093"/>
      <c r="D10" s="151"/>
      <c r="E10" s="1137"/>
      <c r="F10" s="994" t="e">
        <f>E10/D10</f>
        <v>#DIV/0!</v>
      </c>
    </row>
    <row r="11" spans="1:6" x14ac:dyDescent="0.2">
      <c r="A11" s="323" t="s">
        <v>224</v>
      </c>
      <c r="B11" s="539"/>
      <c r="C11" s="1092"/>
      <c r="D11" s="223"/>
      <c r="E11" s="690"/>
      <c r="F11" s="994">
        <v>0</v>
      </c>
    </row>
    <row r="12" spans="1:6" x14ac:dyDescent="0.2">
      <c r="A12" s="323" t="s">
        <v>225</v>
      </c>
      <c r="B12" s="539"/>
      <c r="C12" s="1092"/>
      <c r="D12" s="1139"/>
      <c r="E12" s="690"/>
      <c r="F12" s="994" t="e">
        <f>E12/D12</f>
        <v>#DIV/0!</v>
      </c>
    </row>
    <row r="13" spans="1:6" x14ac:dyDescent="0.2">
      <c r="A13" s="323" t="s">
        <v>226</v>
      </c>
      <c r="B13" s="540"/>
      <c r="C13" s="1092"/>
      <c r="D13" s="1139"/>
      <c r="E13" s="690"/>
      <c r="F13" s="994" t="e">
        <f t="shared" ref="F13:F19" si="0">E13/D13</f>
        <v>#DIV/0!</v>
      </c>
    </row>
    <row r="14" spans="1:6" x14ac:dyDescent="0.2">
      <c r="A14" s="323" t="s">
        <v>227</v>
      </c>
      <c r="B14" s="540"/>
      <c r="C14" s="1092"/>
      <c r="D14" s="1139"/>
      <c r="E14" s="690"/>
      <c r="F14" s="994" t="e">
        <f t="shared" si="0"/>
        <v>#DIV/0!</v>
      </c>
    </row>
    <row r="15" spans="1:6" x14ac:dyDescent="0.2">
      <c r="A15" s="323" t="s">
        <v>228</v>
      </c>
      <c r="B15" s="540"/>
      <c r="C15" s="1092"/>
      <c r="D15" s="1139"/>
      <c r="E15" s="690"/>
      <c r="F15" s="994" t="e">
        <f t="shared" si="0"/>
        <v>#DIV/0!</v>
      </c>
    </row>
    <row r="16" spans="1:6" x14ac:dyDescent="0.2">
      <c r="A16" s="323" t="s">
        <v>229</v>
      </c>
      <c r="B16" s="540"/>
      <c r="C16" s="1092"/>
      <c r="D16" s="1139"/>
      <c r="E16" s="690"/>
      <c r="F16" s="994" t="e">
        <f t="shared" si="0"/>
        <v>#DIV/0!</v>
      </c>
    </row>
    <row r="17" spans="1:6" x14ac:dyDescent="0.2">
      <c r="A17" s="323" t="s">
        <v>230</v>
      </c>
      <c r="B17" s="540"/>
      <c r="C17" s="1092"/>
      <c r="D17" s="1139"/>
      <c r="E17" s="690"/>
      <c r="F17" s="994">
        <v>0</v>
      </c>
    </row>
    <row r="18" spans="1:6" x14ac:dyDescent="0.2">
      <c r="A18" s="323" t="s">
        <v>231</v>
      </c>
      <c r="B18" s="540"/>
      <c r="C18" s="1092"/>
      <c r="D18" s="1139"/>
      <c r="E18" s="690"/>
      <c r="F18" s="994">
        <v>0</v>
      </c>
    </row>
    <row r="19" spans="1:6" ht="13.5" customHeight="1" x14ac:dyDescent="0.2">
      <c r="A19" s="323" t="s">
        <v>232</v>
      </c>
      <c r="B19" s="540"/>
      <c r="C19" s="1092"/>
      <c r="D19" s="1139"/>
      <c r="E19" s="690"/>
      <c r="F19" s="994" t="e">
        <f t="shared" si="0"/>
        <v>#DIV/0!</v>
      </c>
    </row>
    <row r="20" spans="1:6" x14ac:dyDescent="0.2">
      <c r="A20" s="323" t="s">
        <v>233</v>
      </c>
      <c r="B20" s="540"/>
      <c r="C20" s="226"/>
      <c r="D20" s="1139"/>
      <c r="E20" s="690"/>
      <c r="F20" s="994" t="e">
        <f>E20/D20</f>
        <v>#DIV/0!</v>
      </c>
    </row>
    <row r="21" spans="1:6" x14ac:dyDescent="0.2">
      <c r="A21" s="323" t="s">
        <v>234</v>
      </c>
      <c r="B21" s="540"/>
      <c r="C21" s="226"/>
      <c r="D21" s="1139"/>
      <c r="E21" s="690"/>
      <c r="F21" s="994" t="e">
        <f>E21/D21</f>
        <v>#DIV/0!</v>
      </c>
    </row>
    <row r="22" spans="1:6" ht="13.5" thickBot="1" x14ac:dyDescent="0.25">
      <c r="A22" s="323" t="s">
        <v>235</v>
      </c>
      <c r="B22" s="540"/>
      <c r="C22" s="226"/>
      <c r="D22" s="1139"/>
      <c r="E22" s="690"/>
      <c r="F22" s="994" t="e">
        <f>E22/D22</f>
        <v>#DIV/0!</v>
      </c>
    </row>
    <row r="23" spans="1:6" ht="13.5" thickBot="1" x14ac:dyDescent="0.25">
      <c r="A23" s="323" t="s">
        <v>236</v>
      </c>
      <c r="B23" s="617" t="s">
        <v>321</v>
      </c>
      <c r="C23" s="1136">
        <f>SUM(C10:C22)</f>
        <v>0</v>
      </c>
      <c r="D23" s="1140">
        <f>SUM(D10:D22)</f>
        <v>0</v>
      </c>
      <c r="E23" s="1138">
        <f>SUM(E10:E22)</f>
        <v>0</v>
      </c>
      <c r="F23" s="1031" t="e">
        <f>E23/D23</f>
        <v>#DIV/0!</v>
      </c>
    </row>
    <row r="24" spans="1:6" x14ac:dyDescent="0.2">
      <c r="B24" s="1"/>
      <c r="C24" s="1"/>
      <c r="D24" s="1"/>
      <c r="E24" s="1"/>
      <c r="F24" s="1"/>
    </row>
    <row r="25" spans="1:6" x14ac:dyDescent="0.2">
      <c r="A25" s="1618" t="s">
        <v>893</v>
      </c>
      <c r="B25" s="1618"/>
      <c r="C25" s="1618"/>
      <c r="D25" s="1618"/>
      <c r="E25" s="1618"/>
      <c r="F25" s="1"/>
    </row>
    <row r="26" spans="1:6" x14ac:dyDescent="0.2">
      <c r="B26" s="1"/>
      <c r="C26" s="1"/>
      <c r="D26" s="1"/>
      <c r="E26" s="1"/>
      <c r="F26" s="1"/>
    </row>
    <row r="27" spans="1:6" ht="15.75" x14ac:dyDescent="0.25">
      <c r="A27" s="1635" t="s">
        <v>606</v>
      </c>
      <c r="B27" s="1636"/>
      <c r="C27" s="1636"/>
      <c r="D27" s="1636"/>
      <c r="E27" s="1636"/>
      <c r="F27" s="1636"/>
    </row>
    <row r="28" spans="1:6" ht="15.75" x14ac:dyDescent="0.25">
      <c r="A28" s="1649" t="s">
        <v>718</v>
      </c>
      <c r="B28" s="1636"/>
      <c r="C28" s="1636"/>
      <c r="D28" s="1636"/>
      <c r="E28" s="1636"/>
      <c r="F28" s="1636"/>
    </row>
    <row r="29" spans="1:6" x14ac:dyDescent="0.2">
      <c r="B29" s="1"/>
      <c r="C29" s="1"/>
      <c r="D29" s="1"/>
      <c r="E29" s="1"/>
      <c r="F29" s="1"/>
    </row>
    <row r="30" spans="1:6" ht="13.5" thickBot="1" x14ac:dyDescent="0.25">
      <c r="B30" s="111"/>
      <c r="C30" s="111"/>
      <c r="D30" s="111"/>
      <c r="E30" s="111" t="s">
        <v>22</v>
      </c>
      <c r="F30" s="1"/>
    </row>
    <row r="31" spans="1:6" ht="39.75" thickBot="1" x14ac:dyDescent="0.3">
      <c r="A31" s="330" t="s">
        <v>217</v>
      </c>
      <c r="B31" s="346" t="s">
        <v>21</v>
      </c>
      <c r="C31" s="970" t="s">
        <v>173</v>
      </c>
      <c r="D31" s="1069" t="s">
        <v>174</v>
      </c>
      <c r="E31" s="275" t="s">
        <v>656</v>
      </c>
      <c r="F31" s="280" t="s">
        <v>176</v>
      </c>
    </row>
    <row r="32" spans="1:6" ht="13.5" thickBot="1" x14ac:dyDescent="0.25">
      <c r="A32" s="332" t="s">
        <v>218</v>
      </c>
      <c r="B32" s="348" t="s">
        <v>219</v>
      </c>
      <c r="C32" s="349" t="s">
        <v>220</v>
      </c>
      <c r="D32" s="349" t="s">
        <v>221</v>
      </c>
      <c r="E32" s="344" t="s">
        <v>241</v>
      </c>
      <c r="F32" s="508" t="s">
        <v>266</v>
      </c>
    </row>
    <row r="33" spans="1:6" x14ac:dyDescent="0.2">
      <c r="A33" s="323" t="s">
        <v>222</v>
      </c>
      <c r="B33" s="1147"/>
      <c r="C33" s="128"/>
      <c r="D33" s="963"/>
      <c r="E33" s="961"/>
      <c r="F33" s="993">
        <v>0</v>
      </c>
    </row>
    <row r="34" spans="1:6" x14ac:dyDescent="0.2">
      <c r="A34" s="323" t="s">
        <v>223</v>
      </c>
      <c r="B34" s="509"/>
      <c r="C34" s="125"/>
      <c r="D34" s="477"/>
      <c r="E34" s="408"/>
      <c r="F34" s="994"/>
    </row>
    <row r="35" spans="1:6" x14ac:dyDescent="0.2">
      <c r="A35" s="323" t="s">
        <v>224</v>
      </c>
      <c r="B35" s="509"/>
      <c r="C35" s="125"/>
      <c r="D35" s="477"/>
      <c r="E35" s="1355"/>
      <c r="F35" s="994" t="e">
        <f>E35/D35</f>
        <v>#DIV/0!</v>
      </c>
    </row>
    <row r="36" spans="1:6" ht="13.5" thickBot="1" x14ac:dyDescent="0.25">
      <c r="A36" s="323" t="s">
        <v>225</v>
      </c>
      <c r="B36" s="510"/>
      <c r="C36" s="130"/>
      <c r="D36" s="627"/>
      <c r="E36" s="1022"/>
      <c r="F36" s="1164">
        <v>0</v>
      </c>
    </row>
    <row r="37" spans="1:6" ht="13.5" thickBot="1" x14ac:dyDescent="0.25">
      <c r="A37" s="323" t="s">
        <v>226</v>
      </c>
      <c r="B37" s="1135" t="s">
        <v>29</v>
      </c>
      <c r="C37" s="132">
        <f>SUM(C33:C36)</f>
        <v>0</v>
      </c>
      <c r="D37" s="132">
        <f>SUM(D33:D36)</f>
        <v>0</v>
      </c>
      <c r="E37" s="132">
        <f>SUM(E33:E36)</f>
        <v>0</v>
      </c>
      <c r="F37" s="1031" t="e">
        <f>E37/D37</f>
        <v>#DIV/0!</v>
      </c>
    </row>
    <row r="38" spans="1:6" x14ac:dyDescent="0.2">
      <c r="B38" s="1"/>
      <c r="C38" s="1"/>
      <c r="D38" s="1"/>
      <c r="E38" s="1"/>
      <c r="F38" s="1"/>
    </row>
    <row r="39" spans="1:6" x14ac:dyDescent="0.2">
      <c r="B39" s="1666"/>
      <c r="C39" s="1666"/>
      <c r="D39" s="1"/>
      <c r="E39" s="1"/>
      <c r="F39" s="1"/>
    </row>
    <row r="40" spans="1:6" ht="12.75" customHeight="1" x14ac:dyDescent="0.2">
      <c r="B40" s="37"/>
    </row>
    <row r="41" spans="1:6" x14ac:dyDescent="0.2">
      <c r="B41" s="1"/>
    </row>
    <row r="42" spans="1:6" ht="15.75" x14ac:dyDescent="0.25">
      <c r="B42" s="21"/>
    </row>
    <row r="43" spans="1:6" ht="12.75" customHeight="1" x14ac:dyDescent="0.25">
      <c r="B43" s="21"/>
    </row>
    <row r="44" spans="1:6" ht="16.5" customHeight="1" x14ac:dyDescent="0.2">
      <c r="B44" s="1"/>
    </row>
    <row r="45" spans="1:6" ht="16.5" customHeight="1" x14ac:dyDescent="0.2"/>
    <row r="46" spans="1:6" ht="16.5" customHeight="1" x14ac:dyDescent="0.2"/>
    <row r="50" spans="2:6" x14ac:dyDescent="0.2">
      <c r="B50" s="1"/>
    </row>
    <row r="51" spans="2:6" x14ac:dyDescent="0.2">
      <c r="B51" s="1"/>
    </row>
    <row r="52" spans="2:6" x14ac:dyDescent="0.2">
      <c r="B52" s="1"/>
      <c r="C52" s="1"/>
      <c r="D52" s="1"/>
      <c r="E52" s="1"/>
      <c r="F52" s="1"/>
    </row>
    <row r="53" spans="2:6" x14ac:dyDescent="0.2">
      <c r="B53" s="1"/>
      <c r="C53" s="1"/>
      <c r="D53" s="1"/>
      <c r="E53" s="1"/>
      <c r="F53" s="1"/>
    </row>
    <row r="54" spans="2:6" x14ac:dyDescent="0.2">
      <c r="B54" s="1"/>
      <c r="C54" s="1"/>
      <c r="D54" s="1"/>
      <c r="E54" s="1"/>
      <c r="F54" s="1"/>
    </row>
    <row r="55" spans="2:6" ht="13.5" customHeight="1" x14ac:dyDescent="0.2">
      <c r="B55" s="1"/>
      <c r="C55" s="1"/>
      <c r="D55" s="1"/>
      <c r="E55" s="1"/>
      <c r="F55" s="1"/>
    </row>
    <row r="56" spans="2:6" x14ac:dyDescent="0.2">
      <c r="B56" s="1"/>
      <c r="C56" s="1"/>
      <c r="D56" s="1"/>
      <c r="E56" s="1"/>
      <c r="F56" s="1"/>
    </row>
    <row r="57" spans="2:6" x14ac:dyDescent="0.2">
      <c r="B57" s="1"/>
      <c r="C57" s="1"/>
      <c r="D57" s="1"/>
      <c r="E57" s="1"/>
      <c r="F57" s="1"/>
    </row>
    <row r="58" spans="2:6" x14ac:dyDescent="0.2">
      <c r="B58" s="1"/>
      <c r="C58" s="1"/>
      <c r="D58" s="1"/>
      <c r="E58" s="1"/>
      <c r="F58" s="1"/>
    </row>
    <row r="59" spans="2:6" x14ac:dyDescent="0.2">
      <c r="B59" s="1"/>
      <c r="C59" s="1"/>
      <c r="D59" s="1"/>
      <c r="E59" s="1"/>
      <c r="F59" s="1"/>
    </row>
    <row r="60" spans="2:6" x14ac:dyDescent="0.2">
      <c r="B60" s="1"/>
      <c r="C60" s="1"/>
      <c r="D60" s="1"/>
      <c r="E60" s="1"/>
      <c r="F60" s="1"/>
    </row>
    <row r="61" spans="2:6" x14ac:dyDescent="0.2">
      <c r="B61" s="1"/>
      <c r="C61" s="1"/>
      <c r="D61" s="1"/>
      <c r="E61" s="1"/>
      <c r="F61" s="1"/>
    </row>
    <row r="62" spans="2:6" s="3" customFormat="1" ht="15" x14ac:dyDescent="0.2">
      <c r="B62" s="1"/>
      <c r="C62" s="1"/>
      <c r="D62" s="1"/>
      <c r="E62" s="1"/>
      <c r="F62" s="1"/>
    </row>
    <row r="63" spans="2:6" x14ac:dyDescent="0.2">
      <c r="B63" s="1"/>
      <c r="C63" s="1"/>
      <c r="D63" s="1"/>
      <c r="E63" s="1"/>
      <c r="F63" s="1"/>
    </row>
    <row r="64" spans="2:6" x14ac:dyDescent="0.2">
      <c r="B64" s="1"/>
      <c r="C64" s="1"/>
      <c r="D64" s="1"/>
      <c r="E64" s="1"/>
      <c r="F64" s="1"/>
    </row>
    <row r="65" spans="2:6" x14ac:dyDescent="0.2">
      <c r="B65" s="1"/>
      <c r="C65" s="1"/>
      <c r="D65" s="1"/>
      <c r="E65" s="1"/>
      <c r="F65" s="1"/>
    </row>
    <row r="66" spans="2:6" ht="32.25" customHeight="1" x14ac:dyDescent="0.2">
      <c r="B66" s="1"/>
      <c r="C66" s="1"/>
      <c r="D66" s="1"/>
      <c r="E66" s="1"/>
      <c r="F66" s="1"/>
    </row>
    <row r="67" spans="2:6" x14ac:dyDescent="0.2">
      <c r="B67" s="1"/>
      <c r="C67" s="1"/>
      <c r="D67" s="1"/>
      <c r="E67" s="1"/>
      <c r="F67" s="1"/>
    </row>
    <row r="68" spans="2:6" x14ac:dyDescent="0.2">
      <c r="B68" s="1"/>
      <c r="C68" s="1"/>
      <c r="D68" s="1"/>
      <c r="E68" s="1"/>
      <c r="F68" s="1"/>
    </row>
    <row r="69" spans="2:6" x14ac:dyDescent="0.2">
      <c r="B69" s="1"/>
      <c r="C69" s="1"/>
      <c r="D69" s="1"/>
      <c r="E69" s="1"/>
      <c r="F69" s="1"/>
    </row>
    <row r="70" spans="2:6" x14ac:dyDescent="0.2">
      <c r="B70" s="1"/>
      <c r="C70" s="1"/>
      <c r="D70" s="1"/>
      <c r="E70" s="1"/>
      <c r="F70" s="1"/>
    </row>
    <row r="71" spans="2:6" x14ac:dyDescent="0.2">
      <c r="B71" s="1"/>
      <c r="C71" s="1"/>
      <c r="D71" s="1"/>
      <c r="E71" s="1"/>
      <c r="F71" s="1"/>
    </row>
    <row r="72" spans="2:6" x14ac:dyDescent="0.2">
      <c r="B72" s="1"/>
      <c r="C72" s="1"/>
      <c r="D72" s="1"/>
      <c r="E72" s="1"/>
      <c r="F72" s="1"/>
    </row>
    <row r="73" spans="2:6" x14ac:dyDescent="0.2">
      <c r="B73" s="1"/>
      <c r="C73" s="1"/>
      <c r="D73" s="1"/>
      <c r="E73" s="1"/>
      <c r="F73" s="1"/>
    </row>
    <row r="74" spans="2:6" x14ac:dyDescent="0.2">
      <c r="B74" s="1"/>
      <c r="C74" s="1"/>
      <c r="D74" s="1"/>
      <c r="E74" s="1"/>
      <c r="F74" s="1"/>
    </row>
    <row r="75" spans="2:6" x14ac:dyDescent="0.2">
      <c r="B75" s="1"/>
      <c r="C75" s="1"/>
      <c r="D75" s="1"/>
      <c r="E75" s="1"/>
      <c r="F75" s="1"/>
    </row>
    <row r="76" spans="2:6" x14ac:dyDescent="0.2">
      <c r="B76" s="1"/>
      <c r="C76" s="1"/>
      <c r="D76" s="1"/>
      <c r="E76" s="1"/>
      <c r="F76" s="1"/>
    </row>
    <row r="77" spans="2:6" x14ac:dyDescent="0.2">
      <c r="B77" s="1"/>
      <c r="C77" s="1"/>
      <c r="D77" s="1"/>
      <c r="E77" s="1"/>
      <c r="F77" s="1"/>
    </row>
    <row r="78" spans="2:6" ht="28.5" customHeight="1" x14ac:dyDescent="0.2">
      <c r="B78" s="1"/>
      <c r="C78" s="1"/>
      <c r="D78" s="1"/>
      <c r="E78" s="1"/>
      <c r="F78" s="1"/>
    </row>
    <row r="79" spans="2:6" x14ac:dyDescent="0.2">
      <c r="B79" s="1"/>
      <c r="C79" s="1"/>
      <c r="D79" s="1"/>
      <c r="E79" s="1"/>
      <c r="F79" s="1"/>
    </row>
    <row r="80" spans="2:6" x14ac:dyDescent="0.2">
      <c r="B80" s="1"/>
      <c r="C80" s="1"/>
      <c r="D80" s="1"/>
      <c r="E80" s="1"/>
      <c r="F80" s="1"/>
    </row>
    <row r="81" spans="1:19" x14ac:dyDescent="0.2">
      <c r="B81" s="1"/>
      <c r="C81" s="1"/>
      <c r="D81" s="1"/>
      <c r="E81" s="1"/>
      <c r="F81" s="1"/>
    </row>
    <row r="82" spans="1:19" x14ac:dyDescent="0.2">
      <c r="B82" s="1"/>
      <c r="C82" s="1"/>
      <c r="D82" s="1"/>
      <c r="E82" s="1"/>
      <c r="F82" s="1"/>
    </row>
    <row r="83" spans="1:19" x14ac:dyDescent="0.2">
      <c r="B83" s="1"/>
      <c r="C83" s="1"/>
      <c r="D83" s="1"/>
      <c r="E83" s="1"/>
      <c r="F83" s="1"/>
    </row>
    <row r="84" spans="1:19" x14ac:dyDescent="0.2">
      <c r="B84" s="1"/>
      <c r="C84" s="1"/>
      <c r="D84" s="1"/>
      <c r="E84" s="1"/>
      <c r="F84" s="1"/>
    </row>
    <row r="85" spans="1:19" x14ac:dyDescent="0.2">
      <c r="B85" s="1"/>
      <c r="C85" s="1"/>
      <c r="D85" s="1"/>
      <c r="E85" s="1"/>
      <c r="F85" s="1"/>
    </row>
    <row r="86" spans="1:19" x14ac:dyDescent="0.2">
      <c r="B86" s="1"/>
      <c r="C86" s="1"/>
      <c r="D86" s="1"/>
      <c r="E86" s="1"/>
      <c r="F86" s="1"/>
    </row>
    <row r="87" spans="1:19" x14ac:dyDescent="0.2">
      <c r="B87" s="1"/>
      <c r="C87" s="1"/>
      <c r="D87" s="1"/>
      <c r="E87" s="1"/>
      <c r="F87" s="1"/>
    </row>
    <row r="88" spans="1:19" x14ac:dyDescent="0.2">
      <c r="B88" s="1"/>
      <c r="C88" s="1"/>
      <c r="D88" s="1"/>
      <c r="E88" s="1"/>
      <c r="F88" s="1"/>
    </row>
    <row r="89" spans="1:19" x14ac:dyDescent="0.2">
      <c r="B89" s="1"/>
      <c r="C89" s="1"/>
      <c r="D89" s="1"/>
      <c r="E89" s="1"/>
      <c r="F89" s="1"/>
    </row>
    <row r="90" spans="1:19" ht="13.5" thickBot="1" x14ac:dyDescent="0.25">
      <c r="B90" s="1"/>
      <c r="C90" s="1"/>
      <c r="D90" s="1"/>
      <c r="E90" s="1"/>
      <c r="F90" s="1"/>
    </row>
    <row r="91" spans="1:19" s="39" customFormat="1" ht="13.5" thickBot="1" x14ac:dyDescent="0.25">
      <c r="A91" s="38"/>
      <c r="B91" s="1"/>
      <c r="C91" s="1"/>
      <c r="D91" s="1"/>
      <c r="E91" s="1"/>
      <c r="F91" s="1"/>
      <c r="G91" s="38"/>
      <c r="H91" s="38"/>
      <c r="I91" s="38"/>
      <c r="J91" s="38"/>
      <c r="K91" s="38"/>
      <c r="L91" s="38"/>
      <c r="M91" s="38"/>
      <c r="N91" s="38"/>
      <c r="O91" s="38"/>
      <c r="P91" s="38"/>
      <c r="Q91" s="38"/>
      <c r="R91" s="38"/>
      <c r="S91" s="38"/>
    </row>
    <row r="92" spans="1:19" s="17" customFormat="1" x14ac:dyDescent="0.2">
      <c r="B92" s="1"/>
      <c r="C92" s="1"/>
      <c r="D92" s="1"/>
      <c r="E92" s="1"/>
      <c r="F92" s="1"/>
      <c r="G92" s="38"/>
      <c r="H92" s="38"/>
      <c r="I92" s="38"/>
      <c r="J92" s="38"/>
      <c r="K92" s="38"/>
      <c r="L92" s="38"/>
      <c r="M92" s="38"/>
      <c r="N92" s="38"/>
      <c r="O92" s="38"/>
      <c r="P92" s="38"/>
      <c r="Q92" s="38"/>
      <c r="R92" s="38"/>
      <c r="S92" s="38"/>
    </row>
    <row r="93" spans="1:19" s="17" customFormat="1" x14ac:dyDescent="0.2">
      <c r="B93" s="1"/>
      <c r="C93" s="1"/>
      <c r="D93" s="1"/>
      <c r="E93" s="1"/>
      <c r="F93" s="1"/>
      <c r="G93" s="38"/>
      <c r="H93" s="38"/>
      <c r="I93" s="38"/>
      <c r="J93" s="38"/>
      <c r="K93" s="38"/>
      <c r="L93" s="38"/>
      <c r="M93" s="38"/>
      <c r="N93" s="38"/>
      <c r="O93" s="38"/>
      <c r="P93" s="38"/>
      <c r="Q93" s="38"/>
      <c r="R93" s="38"/>
      <c r="S93" s="38"/>
    </row>
    <row r="94" spans="1:19" s="17" customFormat="1" x14ac:dyDescent="0.2">
      <c r="B94" s="1"/>
      <c r="C94" s="1"/>
      <c r="D94" s="1"/>
      <c r="E94" s="1"/>
      <c r="F94" s="1"/>
      <c r="G94" s="38"/>
      <c r="H94" s="38"/>
      <c r="I94" s="38"/>
      <c r="J94" s="38"/>
      <c r="K94" s="38"/>
      <c r="L94" s="38"/>
      <c r="M94" s="38"/>
      <c r="N94" s="38"/>
      <c r="O94" s="38"/>
      <c r="P94" s="38"/>
      <c r="Q94" s="38"/>
      <c r="R94" s="38"/>
      <c r="S94" s="38"/>
    </row>
    <row r="95" spans="1:19" s="17" customFormat="1" x14ac:dyDescent="0.2">
      <c r="B95" s="1"/>
      <c r="C95" s="1"/>
      <c r="D95" s="1"/>
      <c r="E95" s="1"/>
      <c r="F95" s="1"/>
      <c r="G95" s="38"/>
      <c r="H95" s="38"/>
      <c r="I95" s="38"/>
      <c r="J95" s="38"/>
      <c r="K95" s="38"/>
      <c r="L95" s="38"/>
      <c r="M95" s="38"/>
      <c r="N95" s="38"/>
      <c r="O95" s="38"/>
      <c r="P95" s="38"/>
      <c r="Q95" s="38"/>
      <c r="R95" s="38"/>
      <c r="S95" s="38"/>
    </row>
    <row r="96" spans="1:19" s="17" customFormat="1" ht="13.5" thickBot="1" x14ac:dyDescent="0.25">
      <c r="B96" s="1"/>
      <c r="C96" s="1"/>
      <c r="D96" s="1"/>
      <c r="E96" s="1"/>
      <c r="F96" s="1"/>
      <c r="G96" s="38"/>
      <c r="H96" s="38"/>
      <c r="I96" s="38"/>
      <c r="J96" s="38"/>
      <c r="K96" s="38"/>
      <c r="L96" s="38"/>
      <c r="M96" s="38"/>
      <c r="N96" s="38"/>
      <c r="O96" s="38"/>
      <c r="P96" s="38"/>
      <c r="Q96" s="38"/>
      <c r="R96" s="38"/>
      <c r="S96" s="38"/>
    </row>
    <row r="97" spans="1:19" s="39" customFormat="1" ht="13.5" thickBot="1" x14ac:dyDescent="0.25">
      <c r="A97" s="38"/>
      <c r="B97" s="1"/>
      <c r="C97" s="1"/>
      <c r="D97" s="1"/>
      <c r="E97" s="1"/>
      <c r="F97" s="1"/>
      <c r="G97" s="38"/>
      <c r="H97" s="38"/>
      <c r="I97" s="38"/>
      <c r="J97" s="38"/>
      <c r="K97" s="38"/>
      <c r="L97" s="38"/>
      <c r="M97" s="38"/>
      <c r="N97" s="38"/>
      <c r="O97" s="38"/>
      <c r="P97" s="38"/>
      <c r="Q97" s="38"/>
      <c r="R97" s="38"/>
      <c r="S97" s="38"/>
    </row>
    <row r="98" spans="1:19" x14ac:dyDescent="0.2">
      <c r="B98" s="1"/>
      <c r="C98" s="1"/>
      <c r="D98" s="1"/>
      <c r="E98" s="1"/>
      <c r="F98" s="1"/>
    </row>
    <row r="99" spans="1:19" ht="27" customHeight="1" x14ac:dyDescent="0.2">
      <c r="B99" s="1"/>
      <c r="C99" s="1"/>
      <c r="D99" s="1"/>
      <c r="E99" s="1"/>
      <c r="F99" s="1"/>
    </row>
    <row r="100" spans="1:19" ht="27" customHeight="1" x14ac:dyDescent="0.2">
      <c r="B100" s="1"/>
      <c r="C100" s="1"/>
      <c r="D100" s="1"/>
      <c r="E100" s="1"/>
      <c r="F100" s="1"/>
    </row>
    <row r="101" spans="1:19" ht="27" customHeight="1" x14ac:dyDescent="0.2">
      <c r="B101" s="1"/>
      <c r="C101" s="1"/>
      <c r="D101" s="1"/>
      <c r="E101" s="1"/>
      <c r="F101" s="1"/>
    </row>
    <row r="102" spans="1:19" x14ac:dyDescent="0.2">
      <c r="B102" s="1"/>
      <c r="C102" s="1"/>
      <c r="D102" s="1"/>
      <c r="E102" s="1"/>
      <c r="F102" s="1"/>
    </row>
    <row r="103" spans="1:19" x14ac:dyDescent="0.2">
      <c r="B103" s="1"/>
      <c r="C103" s="1"/>
      <c r="D103" s="1"/>
      <c r="E103" s="1"/>
      <c r="F103" s="1"/>
    </row>
    <row r="104" spans="1:19" x14ac:dyDescent="0.2">
      <c r="B104" s="1"/>
      <c r="C104" s="1"/>
      <c r="D104" s="1"/>
      <c r="E104" s="1"/>
      <c r="F104" s="1"/>
    </row>
    <row r="105" spans="1:19" x14ac:dyDescent="0.2">
      <c r="B105" s="1"/>
      <c r="C105" s="1"/>
      <c r="D105" s="1"/>
      <c r="E105" s="1"/>
      <c r="F105" s="1"/>
    </row>
    <row r="106" spans="1:19" x14ac:dyDescent="0.2">
      <c r="B106" s="1"/>
      <c r="C106" s="1"/>
      <c r="D106" s="1"/>
      <c r="E106" s="1"/>
      <c r="F106" s="1"/>
    </row>
    <row r="107" spans="1:19" x14ac:dyDescent="0.2">
      <c r="B107" s="1"/>
      <c r="C107" s="1"/>
      <c r="D107" s="1"/>
      <c r="E107" s="1"/>
      <c r="F107" s="1"/>
    </row>
    <row r="108" spans="1:19" x14ac:dyDescent="0.2">
      <c r="B108" s="1"/>
      <c r="C108" s="1"/>
      <c r="D108" s="1"/>
      <c r="E108" s="1"/>
      <c r="F108" s="1"/>
    </row>
    <row r="109" spans="1:19" x14ac:dyDescent="0.2">
      <c r="B109" s="1"/>
      <c r="C109" s="1"/>
      <c r="D109" s="1"/>
      <c r="E109" s="1"/>
      <c r="F109" s="1"/>
    </row>
    <row r="110" spans="1:19" x14ac:dyDescent="0.2">
      <c r="B110" s="1"/>
      <c r="C110" s="1"/>
      <c r="D110" s="1"/>
      <c r="E110" s="1"/>
      <c r="F110" s="1"/>
    </row>
    <row r="111" spans="1:19" x14ac:dyDescent="0.2">
      <c r="B111" s="1"/>
      <c r="C111" s="1"/>
      <c r="D111" s="1"/>
      <c r="E111" s="1"/>
      <c r="F111" s="1"/>
    </row>
    <row r="112" spans="1:19" x14ac:dyDescent="0.2">
      <c r="B112" s="1"/>
      <c r="C112" s="1"/>
      <c r="D112" s="1"/>
      <c r="E112" s="1"/>
      <c r="F112" s="1"/>
    </row>
    <row r="113" spans="2:6" x14ac:dyDescent="0.2">
      <c r="B113" s="1"/>
      <c r="C113" s="1"/>
      <c r="D113" s="1"/>
      <c r="E113" s="1"/>
      <c r="F113" s="1"/>
    </row>
    <row r="114" spans="2:6" x14ac:dyDescent="0.2">
      <c r="B114" s="1"/>
      <c r="C114" s="1"/>
      <c r="D114" s="1"/>
      <c r="E114" s="1"/>
      <c r="F114" s="1"/>
    </row>
    <row r="115" spans="2:6" x14ac:dyDescent="0.2">
      <c r="B115" s="1"/>
      <c r="C115" s="1"/>
      <c r="D115" s="1"/>
      <c r="E115" s="1"/>
      <c r="F115" s="1"/>
    </row>
    <row r="116" spans="2:6" x14ac:dyDescent="0.2">
      <c r="B116" s="1"/>
      <c r="C116" s="1"/>
      <c r="D116" s="1"/>
      <c r="E116" s="1"/>
      <c r="F116" s="1"/>
    </row>
    <row r="117" spans="2:6" x14ac:dyDescent="0.2">
      <c r="B117" s="1"/>
      <c r="C117" s="1"/>
      <c r="D117" s="1"/>
      <c r="E117" s="1"/>
      <c r="F117" s="1"/>
    </row>
    <row r="118" spans="2:6" x14ac:dyDescent="0.2">
      <c r="B118" s="1"/>
      <c r="C118" s="1"/>
      <c r="D118" s="1"/>
      <c r="E118" s="1"/>
      <c r="F118" s="1"/>
    </row>
    <row r="119" spans="2:6" x14ac:dyDescent="0.2">
      <c r="B119" s="1"/>
      <c r="C119" s="1"/>
      <c r="D119" s="1"/>
      <c r="E119" s="1"/>
      <c r="F119" s="1"/>
    </row>
    <row r="120" spans="2:6" x14ac:dyDescent="0.2">
      <c r="B120" s="1"/>
      <c r="C120" s="1"/>
      <c r="D120" s="1"/>
      <c r="E120" s="1"/>
      <c r="F120" s="1"/>
    </row>
    <row r="121" spans="2:6" x14ac:dyDescent="0.2">
      <c r="B121" s="1"/>
      <c r="C121" s="1"/>
      <c r="D121" s="1"/>
      <c r="E121" s="1"/>
      <c r="F121" s="1"/>
    </row>
    <row r="122" spans="2:6" x14ac:dyDescent="0.2">
      <c r="B122" s="1"/>
      <c r="C122" s="1"/>
      <c r="D122" s="1"/>
      <c r="E122" s="1"/>
      <c r="F122" s="1"/>
    </row>
    <row r="123" spans="2:6" x14ac:dyDescent="0.2">
      <c r="B123" s="1"/>
      <c r="C123" s="1"/>
      <c r="D123" s="1"/>
      <c r="E123" s="1"/>
      <c r="F123" s="1"/>
    </row>
    <row r="124" spans="2:6" x14ac:dyDescent="0.2">
      <c r="B124" s="1"/>
      <c r="C124" s="1"/>
      <c r="D124" s="1"/>
      <c r="E124" s="1"/>
      <c r="F124" s="1"/>
    </row>
    <row r="125" spans="2:6" x14ac:dyDescent="0.2">
      <c r="B125" s="1"/>
      <c r="C125" s="1"/>
      <c r="D125" s="1"/>
      <c r="E125" s="1"/>
      <c r="F125" s="1"/>
    </row>
    <row r="126" spans="2:6" x14ac:dyDescent="0.2">
      <c r="B126" s="1"/>
      <c r="C126" s="1"/>
      <c r="D126" s="1"/>
      <c r="E126" s="1"/>
      <c r="F126" s="1"/>
    </row>
    <row r="127" spans="2:6" x14ac:dyDescent="0.2">
      <c r="B127" s="1"/>
      <c r="C127" s="1"/>
      <c r="D127" s="1"/>
      <c r="E127" s="1"/>
      <c r="F127" s="1"/>
    </row>
    <row r="128" spans="2:6" x14ac:dyDescent="0.2">
      <c r="B128" s="1"/>
      <c r="C128" s="1"/>
      <c r="D128" s="1"/>
      <c r="E128" s="1"/>
      <c r="F128" s="1"/>
    </row>
    <row r="129" spans="2:6" x14ac:dyDescent="0.2">
      <c r="B129" s="1"/>
      <c r="C129" s="1"/>
      <c r="D129" s="1"/>
      <c r="E129" s="1"/>
      <c r="F129" s="1"/>
    </row>
    <row r="130" spans="2:6" x14ac:dyDescent="0.2">
      <c r="B130" s="1"/>
      <c r="C130" s="1"/>
      <c r="D130" s="1"/>
      <c r="E130" s="1"/>
      <c r="F130" s="1"/>
    </row>
    <row r="131" spans="2:6" x14ac:dyDescent="0.2">
      <c r="B131" s="1"/>
      <c r="C131" s="1"/>
      <c r="D131" s="1"/>
      <c r="E131" s="1"/>
      <c r="F131" s="1"/>
    </row>
    <row r="132" spans="2:6" x14ac:dyDescent="0.2">
      <c r="B132" s="1"/>
      <c r="C132" s="1"/>
      <c r="D132" s="1"/>
      <c r="E132" s="1"/>
      <c r="F132" s="1"/>
    </row>
    <row r="133" spans="2:6" x14ac:dyDescent="0.2">
      <c r="B133" s="1"/>
      <c r="C133" s="1"/>
      <c r="D133" s="1"/>
      <c r="E133" s="1"/>
      <c r="F133" s="1"/>
    </row>
    <row r="134" spans="2:6" x14ac:dyDescent="0.2">
      <c r="B134" s="1"/>
      <c r="C134" s="1"/>
      <c r="D134" s="1"/>
      <c r="E134" s="1"/>
      <c r="F134" s="1"/>
    </row>
    <row r="135" spans="2:6" x14ac:dyDescent="0.2">
      <c r="B135" s="1"/>
      <c r="C135" s="1"/>
      <c r="D135" s="1"/>
      <c r="E135" s="1"/>
      <c r="F135" s="1"/>
    </row>
    <row r="136" spans="2:6" x14ac:dyDescent="0.2">
      <c r="B136" s="1"/>
      <c r="C136" s="1"/>
      <c r="D136" s="1"/>
      <c r="E136" s="1"/>
      <c r="F136" s="1"/>
    </row>
    <row r="137" spans="2:6" x14ac:dyDescent="0.2">
      <c r="B137" s="1"/>
      <c r="C137" s="1"/>
      <c r="D137" s="1"/>
      <c r="E137" s="1"/>
      <c r="F137" s="1"/>
    </row>
    <row r="138" spans="2:6" x14ac:dyDescent="0.2">
      <c r="B138" s="1"/>
      <c r="C138" s="1"/>
      <c r="D138" s="1"/>
      <c r="E138" s="1"/>
      <c r="F138" s="1"/>
    </row>
    <row r="139" spans="2:6" x14ac:dyDescent="0.2">
      <c r="B139" s="1"/>
      <c r="C139" s="1"/>
      <c r="D139" s="1"/>
      <c r="E139" s="1"/>
      <c r="F139" s="1"/>
    </row>
    <row r="140" spans="2:6" x14ac:dyDescent="0.2">
      <c r="B140" s="1"/>
      <c r="C140" s="1"/>
      <c r="D140" s="1"/>
      <c r="E140" s="1"/>
      <c r="F140" s="1"/>
    </row>
    <row r="141" spans="2:6" x14ac:dyDescent="0.2">
      <c r="B141" s="1"/>
      <c r="C141" s="1"/>
      <c r="D141" s="1"/>
      <c r="E141" s="1"/>
      <c r="F141" s="1"/>
    </row>
    <row r="142" spans="2:6" x14ac:dyDescent="0.2">
      <c r="B142" s="1"/>
      <c r="C142" s="1"/>
      <c r="D142" s="1"/>
      <c r="E142" s="1"/>
      <c r="F142" s="1"/>
    </row>
    <row r="143" spans="2:6" x14ac:dyDescent="0.2">
      <c r="B143" s="1"/>
      <c r="C143" s="1"/>
      <c r="D143" s="1"/>
      <c r="E143" s="1"/>
      <c r="F143" s="1"/>
    </row>
    <row r="144" spans="2:6" x14ac:dyDescent="0.2">
      <c r="B144" s="1"/>
      <c r="C144" s="1"/>
      <c r="D144" s="1"/>
      <c r="E144" s="1"/>
      <c r="F144" s="1"/>
    </row>
    <row r="145" spans="2:6" x14ac:dyDescent="0.2">
      <c r="B145" s="1"/>
      <c r="C145" s="1"/>
      <c r="D145" s="1"/>
      <c r="E145" s="1"/>
      <c r="F145" s="1"/>
    </row>
  </sheetData>
  <mergeCells count="7">
    <mergeCell ref="A27:F27"/>
    <mergeCell ref="A1:E1"/>
    <mergeCell ref="A25:E25"/>
    <mergeCell ref="B39:C39"/>
    <mergeCell ref="A3:F3"/>
    <mergeCell ref="A4:F4"/>
    <mergeCell ref="A28:F28"/>
  </mergeCells>
  <pageMargins left="0.55118110236220474" right="0.35433070866141736" top="0.78740157480314965" bottom="0.78740157480314965" header="0.51181102362204722" footer="0.51181102362204722"/>
  <pageSetup paperSize="9" firstPageNumber="0" orientation="portrait" horizontalDpi="300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26"/>
  <sheetViews>
    <sheetView zoomScaleNormal="100" workbookViewId="0">
      <selection sqref="A1:F26"/>
    </sheetView>
  </sheetViews>
  <sheetFormatPr defaultRowHeight="12.75" x14ac:dyDescent="0.2"/>
  <cols>
    <col min="1" max="1" width="4.85546875" customWidth="1"/>
    <col min="2" max="2" width="43.42578125" customWidth="1"/>
    <col min="3" max="3" width="11.42578125" customWidth="1"/>
    <col min="4" max="4" width="10.7109375" customWidth="1"/>
    <col min="5" max="5" width="10.140625" customWidth="1"/>
    <col min="6" max="6" width="9.140625" customWidth="1"/>
  </cols>
  <sheetData>
    <row r="2" spans="1:6" x14ac:dyDescent="0.2">
      <c r="A2" s="1618" t="s">
        <v>894</v>
      </c>
      <c r="B2" s="1618"/>
      <c r="C2" s="1618"/>
      <c r="D2" s="289"/>
      <c r="E2" s="289"/>
    </row>
    <row r="3" spans="1:6" x14ac:dyDescent="0.2">
      <c r="A3" s="289"/>
      <c r="B3" s="289"/>
      <c r="C3" s="289"/>
      <c r="D3" s="289"/>
      <c r="E3" s="289"/>
    </row>
    <row r="4" spans="1:6" ht="15.75" x14ac:dyDescent="0.25">
      <c r="A4" s="1635" t="s">
        <v>610</v>
      </c>
      <c r="B4" s="1636"/>
      <c r="C4" s="1636"/>
      <c r="D4" s="1636"/>
      <c r="E4" s="1636"/>
      <c r="F4" s="1636"/>
    </row>
    <row r="5" spans="1:6" ht="15.75" x14ac:dyDescent="0.25">
      <c r="A5" s="1649" t="s">
        <v>718</v>
      </c>
      <c r="B5" s="1636"/>
      <c r="C5" s="1636"/>
      <c r="D5" s="1636"/>
      <c r="E5" s="1636"/>
      <c r="F5" s="1636"/>
    </row>
    <row r="6" spans="1:6" ht="15.75" x14ac:dyDescent="0.25">
      <c r="B6" s="98"/>
      <c r="C6" s="1"/>
    </row>
    <row r="7" spans="1:6" ht="13.5" thickBot="1" x14ac:dyDescent="0.25">
      <c r="B7" s="1"/>
      <c r="C7" s="22" t="s">
        <v>14</v>
      </c>
    </row>
    <row r="8" spans="1:6" ht="29.25" customHeight="1" thickBot="1" x14ac:dyDescent="0.3">
      <c r="A8" s="330" t="s">
        <v>217</v>
      </c>
      <c r="B8" s="153" t="s">
        <v>15</v>
      </c>
      <c r="C8" s="970" t="s">
        <v>173</v>
      </c>
      <c r="D8" s="1069" t="s">
        <v>174</v>
      </c>
      <c r="E8" s="275" t="s">
        <v>656</v>
      </c>
      <c r="F8" s="280" t="s">
        <v>176</v>
      </c>
    </row>
    <row r="9" spans="1:6" ht="13.5" thickBot="1" x14ac:dyDescent="0.25">
      <c r="A9" s="332" t="s">
        <v>218</v>
      </c>
      <c r="B9" s="342" t="s">
        <v>219</v>
      </c>
      <c r="C9" s="349" t="s">
        <v>220</v>
      </c>
      <c r="D9" s="1001" t="s">
        <v>221</v>
      </c>
      <c r="E9" s="1108" t="s">
        <v>241</v>
      </c>
      <c r="F9" s="508" t="s">
        <v>266</v>
      </c>
    </row>
    <row r="10" spans="1:6" x14ac:dyDescent="0.2">
      <c r="A10" s="323" t="s">
        <v>222</v>
      </c>
      <c r="B10" s="995" t="s">
        <v>422</v>
      </c>
      <c r="C10" s="961"/>
      <c r="D10" s="1190"/>
      <c r="E10" s="1190"/>
      <c r="F10" s="1082"/>
    </row>
    <row r="11" spans="1:6" x14ac:dyDescent="0.2">
      <c r="A11" s="310" t="s">
        <v>223</v>
      </c>
      <c r="B11" s="1148"/>
      <c r="C11" s="302"/>
      <c r="D11" s="125"/>
      <c r="E11" s="125"/>
      <c r="F11" s="984"/>
    </row>
    <row r="12" spans="1:6" ht="25.5" x14ac:dyDescent="0.2">
      <c r="A12" s="310" t="s">
        <v>225</v>
      </c>
      <c r="B12" s="624" t="s">
        <v>590</v>
      </c>
      <c r="C12" s="1019">
        <f>C13+C14</f>
        <v>500</v>
      </c>
      <c r="D12" s="626">
        <f>D13+D14</f>
        <v>500</v>
      </c>
      <c r="E12" s="626">
        <f>E13+E14</f>
        <v>5</v>
      </c>
      <c r="F12" s="984">
        <v>0</v>
      </c>
    </row>
    <row r="13" spans="1:6" ht="24" customHeight="1" x14ac:dyDescent="0.2">
      <c r="A13" s="310" t="s">
        <v>226</v>
      </c>
      <c r="B13" s="624" t="s">
        <v>591</v>
      </c>
      <c r="C13" s="1152">
        <v>500</v>
      </c>
      <c r="D13" s="125">
        <v>500</v>
      </c>
      <c r="E13" s="125">
        <v>5</v>
      </c>
      <c r="F13" s="984">
        <v>0</v>
      </c>
    </row>
    <row r="14" spans="1:6" ht="26.25" customHeight="1" thickBot="1" x14ac:dyDescent="0.25">
      <c r="A14" s="310" t="s">
        <v>227</v>
      </c>
      <c r="B14" s="996"/>
      <c r="C14" s="1022"/>
      <c r="D14" s="130"/>
      <c r="E14" s="130">
        <v>0</v>
      </c>
      <c r="F14" s="987">
        <v>0</v>
      </c>
    </row>
    <row r="15" spans="1:6" ht="26.25" thickBot="1" x14ac:dyDescent="0.25">
      <c r="A15" s="310" t="s">
        <v>228</v>
      </c>
      <c r="B15" s="337" t="s">
        <v>608</v>
      </c>
      <c r="C15" s="304">
        <f>C12</f>
        <v>500</v>
      </c>
      <c r="D15" s="251">
        <f>D12</f>
        <v>500</v>
      </c>
      <c r="E15" s="251">
        <f>E12</f>
        <v>5</v>
      </c>
      <c r="F15" s="989">
        <v>0</v>
      </c>
    </row>
    <row r="16" spans="1:6" x14ac:dyDescent="0.2">
      <c r="A16" s="310" t="s">
        <v>229</v>
      </c>
      <c r="B16" s="506"/>
      <c r="C16" s="1153"/>
      <c r="D16" s="128"/>
      <c r="E16" s="128"/>
      <c r="F16" s="988"/>
    </row>
    <row r="17" spans="1:6" x14ac:dyDescent="0.2">
      <c r="A17" s="310" t="s">
        <v>230</v>
      </c>
      <c r="B17" s="437"/>
      <c r="C17" s="1154"/>
      <c r="D17" s="125"/>
      <c r="E17" s="125"/>
      <c r="F17" s="984"/>
    </row>
    <row r="18" spans="1:6" x14ac:dyDescent="0.2">
      <c r="A18" s="310" t="s">
        <v>231</v>
      </c>
      <c r="B18" s="1149" t="s">
        <v>423</v>
      </c>
      <c r="C18" s="1154"/>
      <c r="D18" s="125"/>
      <c r="E18" s="125"/>
      <c r="F18" s="984"/>
    </row>
    <row r="19" spans="1:6" x14ac:dyDescent="0.2">
      <c r="A19" s="310" t="s">
        <v>232</v>
      </c>
      <c r="B19" s="437"/>
      <c r="C19" s="409"/>
      <c r="D19" s="125"/>
      <c r="E19" s="125"/>
      <c r="F19" s="984"/>
    </row>
    <row r="20" spans="1:6" ht="24" x14ac:dyDescent="0.2">
      <c r="A20" s="310" t="s">
        <v>234</v>
      </c>
      <c r="B20" s="1150" t="s">
        <v>592</v>
      </c>
      <c r="C20" s="409"/>
      <c r="D20" s="477"/>
      <c r="E20" s="477"/>
      <c r="F20" s="984" t="e">
        <f>E20/D20</f>
        <v>#DIV/0!</v>
      </c>
    </row>
    <row r="21" spans="1:6" ht="27" customHeight="1" x14ac:dyDescent="0.2">
      <c r="A21" s="310" t="s">
        <v>237</v>
      </c>
      <c r="B21" s="1151" t="s">
        <v>593</v>
      </c>
      <c r="C21" s="1131">
        <v>600</v>
      </c>
      <c r="D21" s="125">
        <v>600</v>
      </c>
      <c r="E21" s="125">
        <v>60</v>
      </c>
      <c r="F21" s="984">
        <v>0</v>
      </c>
    </row>
    <row r="22" spans="1:6" ht="25.5" x14ac:dyDescent="0.2">
      <c r="A22" s="310" t="s">
        <v>238</v>
      </c>
      <c r="B22" s="529" t="s">
        <v>774</v>
      </c>
      <c r="C22" s="1131"/>
      <c r="D22" s="125"/>
      <c r="E22" s="125">
        <v>30</v>
      </c>
      <c r="F22" s="984" t="e">
        <f>E22/D22</f>
        <v>#DIV/0!</v>
      </c>
    </row>
    <row r="23" spans="1:6" ht="24.75" customHeight="1" thickBot="1" x14ac:dyDescent="0.25">
      <c r="A23" s="310" t="s">
        <v>239</v>
      </c>
      <c r="B23" s="1072"/>
      <c r="C23" s="1155"/>
      <c r="D23" s="130"/>
      <c r="E23" s="130"/>
      <c r="F23" s="984" t="e">
        <f>E23/D23</f>
        <v>#DIV/0!</v>
      </c>
    </row>
    <row r="24" spans="1:6" ht="26.25" thickBot="1" x14ac:dyDescent="0.25">
      <c r="A24" s="295" t="s">
        <v>240</v>
      </c>
      <c r="B24" s="337" t="s">
        <v>609</v>
      </c>
      <c r="C24" s="304">
        <f>C20</f>
        <v>0</v>
      </c>
      <c r="D24" s="251">
        <f>D20</f>
        <v>0</v>
      </c>
      <c r="E24" s="251">
        <f>E20</f>
        <v>0</v>
      </c>
      <c r="F24" s="989" t="e">
        <f>E24/D24</f>
        <v>#DIV/0!</v>
      </c>
    </row>
    <row r="25" spans="1:6" ht="13.5" thickBot="1" x14ac:dyDescent="0.25">
      <c r="A25" s="333" t="s">
        <v>242</v>
      </c>
      <c r="B25" s="997"/>
      <c r="C25" s="141"/>
      <c r="D25" s="133"/>
      <c r="E25" s="133"/>
      <c r="F25" s="1405"/>
    </row>
    <row r="26" spans="1:6" ht="39" thickBot="1" x14ac:dyDescent="0.25">
      <c r="A26" s="295" t="s">
        <v>243</v>
      </c>
      <c r="B26" s="337" t="s">
        <v>607</v>
      </c>
      <c r="C26" s="304">
        <f>C24+C15</f>
        <v>500</v>
      </c>
      <c r="D26" s="251">
        <f>D24+D15</f>
        <v>500</v>
      </c>
      <c r="E26" s="251">
        <f>E24+E15</f>
        <v>5</v>
      </c>
      <c r="F26" s="989">
        <f>E26/D26</f>
        <v>0.01</v>
      </c>
    </row>
  </sheetData>
  <mergeCells count="3">
    <mergeCell ref="A4:F4"/>
    <mergeCell ref="A5:F5"/>
    <mergeCell ref="A2:C2"/>
  </mergeCells>
  <pageMargins left="0.70866141732283472" right="0.51181102362204722" top="0.74803149606299213" bottom="0.74803149606299213" header="0.31496062992125984" footer="0.31496062992125984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9"/>
  <sheetViews>
    <sheetView zoomScaleNormal="100" workbookViewId="0">
      <selection sqref="A1:F59"/>
    </sheetView>
  </sheetViews>
  <sheetFormatPr defaultRowHeight="12.75" x14ac:dyDescent="0.2"/>
  <cols>
    <col min="1" max="1" width="5" customWidth="1"/>
    <col min="2" max="2" width="38.42578125" customWidth="1"/>
    <col min="3" max="3" width="12.140625" customWidth="1"/>
    <col min="4" max="4" width="13.7109375" customWidth="1"/>
    <col min="5" max="5" width="12" customWidth="1"/>
    <col min="6" max="6" width="14" customWidth="1"/>
  </cols>
  <sheetData>
    <row r="1" spans="1:6" x14ac:dyDescent="0.2">
      <c r="A1" s="1618" t="s">
        <v>895</v>
      </c>
      <c r="B1" s="1618"/>
      <c r="C1" s="1618"/>
      <c r="D1" s="1618"/>
      <c r="E1" s="1618"/>
      <c r="F1" s="1"/>
    </row>
    <row r="2" spans="1:6" ht="15.75" x14ac:dyDescent="0.25">
      <c r="A2" s="1635" t="s">
        <v>720</v>
      </c>
      <c r="B2" s="1635"/>
      <c r="C2" s="1635"/>
      <c r="D2" s="1635"/>
      <c r="E2" s="1635"/>
      <c r="F2" s="1635"/>
    </row>
    <row r="3" spans="1:6" ht="13.5" thickBot="1" x14ac:dyDescent="0.25">
      <c r="B3" s="1"/>
      <c r="C3" s="1"/>
      <c r="D3" s="42"/>
      <c r="E3" s="42"/>
      <c r="F3" s="42" t="s">
        <v>4</v>
      </c>
    </row>
    <row r="4" spans="1:6" ht="16.5" thickBot="1" x14ac:dyDescent="0.3">
      <c r="A4" s="1647" t="s">
        <v>217</v>
      </c>
      <c r="B4" s="229" t="s">
        <v>17</v>
      </c>
      <c r="C4" s="1628" t="s">
        <v>704</v>
      </c>
      <c r="D4" s="1629"/>
      <c r="E4" s="1629"/>
      <c r="F4" s="1630"/>
    </row>
    <row r="5" spans="1:6" ht="27.75" customHeight="1" thickBot="1" x14ac:dyDescent="0.25">
      <c r="A5" s="1647"/>
      <c r="B5" s="230"/>
      <c r="C5" s="904" t="s">
        <v>173</v>
      </c>
      <c r="D5" s="905" t="s">
        <v>174</v>
      </c>
      <c r="E5" s="905" t="s">
        <v>656</v>
      </c>
      <c r="F5" s="906" t="s">
        <v>176</v>
      </c>
    </row>
    <row r="6" spans="1:6" ht="12" customHeight="1" thickBot="1" x14ac:dyDescent="0.25">
      <c r="A6" s="371" t="s">
        <v>218</v>
      </c>
      <c r="B6" s="347" t="s">
        <v>219</v>
      </c>
      <c r="C6" s="511" t="s">
        <v>220</v>
      </c>
      <c r="D6" s="512" t="s">
        <v>221</v>
      </c>
      <c r="E6" s="293" t="s">
        <v>241</v>
      </c>
      <c r="F6" s="293" t="s">
        <v>221</v>
      </c>
    </row>
    <row r="7" spans="1:6" ht="11.25" customHeight="1" thickBot="1" x14ac:dyDescent="0.25">
      <c r="A7" s="371" t="s">
        <v>222</v>
      </c>
      <c r="B7" s="795" t="s">
        <v>615</v>
      </c>
      <c r="C7" s="651">
        <f>C8+C19+C28</f>
        <v>0</v>
      </c>
      <c r="D7" s="651">
        <f>D8+D19+D28</f>
        <v>710</v>
      </c>
      <c r="E7" s="651">
        <f>E8+E19+E28</f>
        <v>417</v>
      </c>
      <c r="F7" s="1157">
        <f>E7/D7</f>
        <v>0.58732394366197183</v>
      </c>
    </row>
    <row r="8" spans="1:6" ht="12" customHeight="1" x14ac:dyDescent="0.2">
      <c r="A8" s="493" t="s">
        <v>223</v>
      </c>
      <c r="B8" s="796" t="s">
        <v>202</v>
      </c>
      <c r="C8" s="792">
        <f>C9+C10+C11+C12+C13+C14+C15+C16+C17+C18</f>
        <v>0</v>
      </c>
      <c r="D8" s="792">
        <f>D9+D10+D11+D12+D13+D14+D15+D16+D17+D18</f>
        <v>710</v>
      </c>
      <c r="E8" s="792">
        <f>E9+E10+E11+E12+E13+E14+E15+E16+E17+E18</f>
        <v>417</v>
      </c>
      <c r="F8" s="1158">
        <f>E8/D8</f>
        <v>0.58732394366197183</v>
      </c>
    </row>
    <row r="9" spans="1:6" ht="12.75" customHeight="1" x14ac:dyDescent="0.2">
      <c r="A9" s="150" t="s">
        <v>224</v>
      </c>
      <c r="B9" s="797" t="s">
        <v>573</v>
      </c>
      <c r="C9" s="261"/>
      <c r="D9" s="136"/>
      <c r="E9" s="136"/>
      <c r="F9" s="1159"/>
    </row>
    <row r="10" spans="1:6" ht="12.75" customHeight="1" x14ac:dyDescent="0.2">
      <c r="A10" s="150" t="s">
        <v>225</v>
      </c>
      <c r="B10" s="797" t="s">
        <v>574</v>
      </c>
      <c r="C10" s="563"/>
      <c r="D10" s="564"/>
      <c r="E10" s="564"/>
      <c r="F10" s="1159" t="e">
        <f>E10/D10</f>
        <v>#DIV/0!</v>
      </c>
    </row>
    <row r="11" spans="1:6" ht="12.75" customHeight="1" x14ac:dyDescent="0.2">
      <c r="A11" s="150" t="s">
        <v>226</v>
      </c>
      <c r="B11" s="798" t="s">
        <v>575</v>
      </c>
      <c r="C11" s="261"/>
      <c r="D11" s="136"/>
      <c r="E11" s="136"/>
      <c r="F11" s="1159"/>
    </row>
    <row r="12" spans="1:6" ht="12.75" customHeight="1" x14ac:dyDescent="0.2">
      <c r="A12" s="150" t="s">
        <v>227</v>
      </c>
      <c r="B12" s="799" t="s">
        <v>576</v>
      </c>
      <c r="C12" s="261"/>
      <c r="D12" s="136"/>
      <c r="E12" s="136"/>
      <c r="F12" s="1159"/>
    </row>
    <row r="13" spans="1:6" ht="12.75" customHeight="1" x14ac:dyDescent="0.2">
      <c r="A13" s="150" t="s">
        <v>228</v>
      </c>
      <c r="B13" s="799" t="s">
        <v>577</v>
      </c>
      <c r="C13" s="261"/>
      <c r="D13" s="136">
        <v>710</v>
      </c>
      <c r="E13" s="136">
        <v>417</v>
      </c>
      <c r="F13" s="1159">
        <f>E13/D13</f>
        <v>0.58732394366197183</v>
      </c>
    </row>
    <row r="14" spans="1:6" ht="12.75" customHeight="1" x14ac:dyDescent="0.2">
      <c r="A14" s="150" t="s">
        <v>229</v>
      </c>
      <c r="B14" s="799" t="s">
        <v>578</v>
      </c>
      <c r="C14" s="261"/>
      <c r="D14" s="136"/>
      <c r="E14" s="136"/>
      <c r="F14" s="1159"/>
    </row>
    <row r="15" spans="1:6" ht="12.75" customHeight="1" x14ac:dyDescent="0.2">
      <c r="A15" s="150" t="s">
        <v>230</v>
      </c>
      <c r="B15" s="799" t="s">
        <v>579</v>
      </c>
      <c r="C15" s="261"/>
      <c r="D15" s="136"/>
      <c r="E15" s="136"/>
      <c r="F15" s="1159"/>
    </row>
    <row r="16" spans="1:6" ht="12.75" customHeight="1" x14ac:dyDescent="0.2">
      <c r="A16" s="150" t="s">
        <v>231</v>
      </c>
      <c r="B16" s="799" t="s">
        <v>580</v>
      </c>
      <c r="C16" s="208"/>
      <c r="D16" s="208"/>
      <c r="E16" s="136"/>
      <c r="F16" s="1159" t="e">
        <f>E16/D16</f>
        <v>#DIV/0!</v>
      </c>
    </row>
    <row r="17" spans="1:6" ht="12.75" customHeight="1" x14ac:dyDescent="0.2">
      <c r="A17" s="150" t="s">
        <v>232</v>
      </c>
      <c r="B17" s="800" t="s">
        <v>581</v>
      </c>
      <c r="C17" s="208"/>
      <c r="D17" s="208"/>
      <c r="E17" s="136"/>
      <c r="F17" s="1171"/>
    </row>
    <row r="18" spans="1:6" s="17" customFormat="1" ht="12.75" customHeight="1" thickBot="1" x14ac:dyDescent="0.25">
      <c r="A18" s="513" t="s">
        <v>233</v>
      </c>
      <c r="B18" s="801" t="s">
        <v>582</v>
      </c>
      <c r="C18" s="210"/>
      <c r="D18" s="515"/>
      <c r="E18" s="140"/>
      <c r="F18" s="1159"/>
    </row>
    <row r="19" spans="1:6" ht="12" customHeight="1" thickBot="1" x14ac:dyDescent="0.25">
      <c r="A19" s="371" t="s">
        <v>234</v>
      </c>
      <c r="B19" s="146" t="s">
        <v>614</v>
      </c>
      <c r="C19" s="214">
        <f>C20+C24+C25+C26+C27</f>
        <v>0</v>
      </c>
      <c r="D19" s="214">
        <f>D20+D24+D25+D26+D27</f>
        <v>0</v>
      </c>
      <c r="E19" s="214">
        <f>E20+E24+E25+E26+E27</f>
        <v>0</v>
      </c>
      <c r="F19" s="1031" t="e">
        <f>E19/D19</f>
        <v>#DIV/0!</v>
      </c>
    </row>
    <row r="20" spans="1:6" ht="11.25" customHeight="1" x14ac:dyDescent="0.2">
      <c r="A20" s="594" t="s">
        <v>235</v>
      </c>
      <c r="B20" s="755" t="s">
        <v>513</v>
      </c>
      <c r="C20" s="260">
        <f>C21+C22+C23</f>
        <v>0</v>
      </c>
      <c r="D20" s="260">
        <f>D21+D22+D23</f>
        <v>0</v>
      </c>
      <c r="E20" s="260">
        <f>E21+E22+E23</f>
        <v>0</v>
      </c>
      <c r="F20" s="1160"/>
    </row>
    <row r="21" spans="1:6" ht="11.25" customHeight="1" x14ac:dyDescent="0.2">
      <c r="A21" s="594" t="s">
        <v>236</v>
      </c>
      <c r="B21" s="733" t="s">
        <v>515</v>
      </c>
      <c r="C21" s="202"/>
      <c r="D21" s="202"/>
      <c r="E21" s="129"/>
      <c r="F21" s="1161"/>
    </row>
    <row r="22" spans="1:6" ht="11.25" customHeight="1" x14ac:dyDescent="0.2">
      <c r="A22" s="594" t="s">
        <v>237</v>
      </c>
      <c r="B22" s="734" t="s">
        <v>514</v>
      </c>
      <c r="C22" s="202"/>
      <c r="D22" s="202"/>
      <c r="E22" s="129"/>
      <c r="F22" s="1161"/>
    </row>
    <row r="23" spans="1:6" ht="11.25" customHeight="1" x14ac:dyDescent="0.2">
      <c r="A23" s="594" t="s">
        <v>238</v>
      </c>
      <c r="B23" s="734" t="s">
        <v>516</v>
      </c>
      <c r="C23" s="647"/>
      <c r="D23" s="647"/>
      <c r="E23" s="131"/>
      <c r="F23" s="1160"/>
    </row>
    <row r="24" spans="1:6" ht="12.75" customHeight="1" x14ac:dyDescent="0.2">
      <c r="A24" s="594" t="s">
        <v>239</v>
      </c>
      <c r="B24" s="735" t="s">
        <v>517</v>
      </c>
      <c r="C24" s="212"/>
      <c r="D24" s="198"/>
      <c r="E24" s="222"/>
      <c r="F24" s="1162"/>
    </row>
    <row r="25" spans="1:6" ht="12.75" customHeight="1" x14ac:dyDescent="0.2">
      <c r="A25" s="594" t="s">
        <v>240</v>
      </c>
      <c r="B25" s="736" t="s">
        <v>518</v>
      </c>
      <c r="C25" s="213"/>
      <c r="D25" s="197"/>
      <c r="E25" s="222"/>
      <c r="F25" s="1162"/>
    </row>
    <row r="26" spans="1:6" ht="12.75" customHeight="1" x14ac:dyDescent="0.2">
      <c r="A26" s="594" t="s">
        <v>242</v>
      </c>
      <c r="B26" s="802" t="s">
        <v>519</v>
      </c>
      <c r="C26" s="213">
        <f>'19 21_sz_ melléklet'!C53</f>
        <v>0</v>
      </c>
      <c r="D26" s="213">
        <f>'19 21_sz_ melléklet'!D53</f>
        <v>0</v>
      </c>
      <c r="E26" s="213">
        <f>'19 21_sz_ melléklet'!E53</f>
        <v>0</v>
      </c>
      <c r="F26" s="1162" t="e">
        <f>E26/D26</f>
        <v>#DIV/0!</v>
      </c>
    </row>
    <row r="27" spans="1:6" s="17" customFormat="1" ht="12.75" customHeight="1" thickBot="1" x14ac:dyDescent="0.25">
      <c r="A27" s="149" t="s">
        <v>243</v>
      </c>
      <c r="B27" s="735" t="s">
        <v>556</v>
      </c>
      <c r="C27" s="788"/>
      <c r="D27" s="789"/>
      <c r="E27" s="133"/>
      <c r="F27" s="1133"/>
    </row>
    <row r="28" spans="1:6" s="17" customFormat="1" ht="12.75" customHeight="1" thickBot="1" x14ac:dyDescent="0.25">
      <c r="A28" s="371" t="s">
        <v>244</v>
      </c>
      <c r="B28" s="753" t="s">
        <v>557</v>
      </c>
      <c r="C28" s="791">
        <f>C29+C30</f>
        <v>0</v>
      </c>
      <c r="D28" s="791">
        <f>D29+D30</f>
        <v>0</v>
      </c>
      <c r="E28" s="791">
        <f>E29+E30</f>
        <v>0</v>
      </c>
      <c r="F28" s="1163">
        <v>0</v>
      </c>
    </row>
    <row r="29" spans="1:6" s="17" customFormat="1" ht="12.75" customHeight="1" x14ac:dyDescent="0.2">
      <c r="A29" s="594" t="s">
        <v>245</v>
      </c>
      <c r="B29" s="790" t="s">
        <v>587</v>
      </c>
      <c r="C29" s="648"/>
      <c r="D29" s="649"/>
      <c r="E29" s="128"/>
      <c r="F29" s="993"/>
    </row>
    <row r="30" spans="1:6" s="17" customFormat="1" ht="12.75" customHeight="1" thickBot="1" x14ac:dyDescent="0.25">
      <c r="A30" s="149" t="s">
        <v>246</v>
      </c>
      <c r="B30" s="807" t="s">
        <v>588</v>
      </c>
      <c r="C30" s="793"/>
      <c r="D30" s="794"/>
      <c r="E30" s="130"/>
      <c r="F30" s="1164"/>
    </row>
    <row r="31" spans="1:6" ht="15" customHeight="1" thickTop="1" thickBot="1" x14ac:dyDescent="0.25">
      <c r="A31" s="808" t="s">
        <v>247</v>
      </c>
      <c r="B31" s="809" t="s">
        <v>613</v>
      </c>
      <c r="C31" s="810">
        <f>C32+C38+C43</f>
        <v>0</v>
      </c>
      <c r="D31" s="810">
        <f>D32+D38+D43</f>
        <v>0</v>
      </c>
      <c r="E31" s="810">
        <f>E32+E38+E43</f>
        <v>0</v>
      </c>
      <c r="F31" s="1165">
        <v>0</v>
      </c>
    </row>
    <row r="32" spans="1:6" ht="15" customHeight="1" x14ac:dyDescent="0.2">
      <c r="A32" s="493" t="s">
        <v>248</v>
      </c>
      <c r="B32" s="803" t="s">
        <v>544</v>
      </c>
      <c r="C32" s="215">
        <f>SUM(C33:C37)</f>
        <v>0</v>
      </c>
      <c r="D32" s="215">
        <f>SUM(D33:D37)</f>
        <v>0</v>
      </c>
      <c r="E32" s="215">
        <f>SUM(E33:E37)</f>
        <v>0</v>
      </c>
      <c r="F32" s="1166">
        <v>0</v>
      </c>
    </row>
    <row r="33" spans="1:7" ht="12.75" customHeight="1" x14ac:dyDescent="0.2">
      <c r="A33" s="150" t="s">
        <v>249</v>
      </c>
      <c r="B33" s="797" t="s">
        <v>545</v>
      </c>
      <c r="C33" s="208"/>
      <c r="D33" s="33"/>
      <c r="E33" s="151"/>
      <c r="F33" s="1162"/>
    </row>
    <row r="34" spans="1:7" ht="12.75" customHeight="1" x14ac:dyDescent="0.2">
      <c r="A34" s="150" t="s">
        <v>250</v>
      </c>
      <c r="B34" s="228" t="s">
        <v>546</v>
      </c>
      <c r="C34" s="216"/>
      <c r="D34" s="200"/>
      <c r="E34" s="223"/>
      <c r="F34" s="1162"/>
    </row>
    <row r="35" spans="1:7" ht="12" customHeight="1" x14ac:dyDescent="0.2">
      <c r="A35" s="150" t="s">
        <v>251</v>
      </c>
      <c r="B35" s="497" t="s">
        <v>547</v>
      </c>
      <c r="C35" s="216"/>
      <c r="D35" s="200"/>
      <c r="E35" s="223"/>
      <c r="F35" s="1162"/>
    </row>
    <row r="36" spans="1:7" ht="10.5" customHeight="1" x14ac:dyDescent="0.2">
      <c r="A36" s="150" t="s">
        <v>252</v>
      </c>
      <c r="B36" s="497" t="s">
        <v>548</v>
      </c>
      <c r="C36" s="219"/>
      <c r="D36" s="614"/>
      <c r="E36" s="152"/>
      <c r="F36" s="993"/>
    </row>
    <row r="37" spans="1:7" ht="15" customHeight="1" thickBot="1" x14ac:dyDescent="0.25">
      <c r="A37" s="513" t="s">
        <v>253</v>
      </c>
      <c r="B37" s="228" t="s">
        <v>549</v>
      </c>
      <c r="C37" s="210"/>
      <c r="D37" s="210"/>
      <c r="E37" s="210"/>
      <c r="F37" s="1164"/>
    </row>
    <row r="38" spans="1:7" ht="12.75" customHeight="1" thickBot="1" x14ac:dyDescent="0.25">
      <c r="A38" s="371" t="s">
        <v>254</v>
      </c>
      <c r="B38" s="804" t="s">
        <v>550</v>
      </c>
      <c r="C38" s="214">
        <f>C39+C40+C41+C42</f>
        <v>0</v>
      </c>
      <c r="D38" s="214">
        <f>D39+D40+D41+D42</f>
        <v>0</v>
      </c>
      <c r="E38" s="214">
        <f>E39+E40+E41+E42</f>
        <v>0</v>
      </c>
      <c r="F38" s="1031">
        <v>0</v>
      </c>
    </row>
    <row r="39" spans="1:7" ht="11.25" customHeight="1" x14ac:dyDescent="0.2">
      <c r="A39" s="594" t="s">
        <v>255</v>
      </c>
      <c r="B39" s="498" t="s">
        <v>551</v>
      </c>
      <c r="C39" s="258"/>
      <c r="D39" s="204"/>
      <c r="E39" s="128"/>
      <c r="F39" s="1162"/>
    </row>
    <row r="40" spans="1:7" ht="11.25" customHeight="1" x14ac:dyDescent="0.2">
      <c r="A40" s="150" t="s">
        <v>256</v>
      </c>
      <c r="B40" s="607" t="s">
        <v>553</v>
      </c>
      <c r="C40" s="256"/>
      <c r="D40" s="203"/>
      <c r="E40" s="125"/>
      <c r="F40" s="1162"/>
    </row>
    <row r="41" spans="1:7" ht="12" customHeight="1" x14ac:dyDescent="0.2">
      <c r="A41" s="150" t="s">
        <v>257</v>
      </c>
      <c r="B41" s="609" t="s">
        <v>552</v>
      </c>
      <c r="C41" s="256"/>
      <c r="D41" s="610"/>
      <c r="E41" s="128"/>
      <c r="F41" s="1162"/>
    </row>
    <row r="42" spans="1:7" ht="15" customHeight="1" thickBot="1" x14ac:dyDescent="0.25">
      <c r="A42" s="513" t="s">
        <v>258</v>
      </c>
      <c r="B42" s="228" t="s">
        <v>554</v>
      </c>
      <c r="C42" s="257"/>
      <c r="D42" s="613"/>
      <c r="E42" s="130"/>
      <c r="F42" s="1133"/>
    </row>
    <row r="43" spans="1:7" ht="15" customHeight="1" thickBot="1" x14ac:dyDescent="0.25">
      <c r="A43" s="371" t="s">
        <v>259</v>
      </c>
      <c r="B43" s="776" t="s">
        <v>555</v>
      </c>
      <c r="C43" s="214">
        <f>C44+C45</f>
        <v>0</v>
      </c>
      <c r="D43" s="214">
        <f>D44+D45</f>
        <v>0</v>
      </c>
      <c r="E43" s="214">
        <f>E44+E45</f>
        <v>0</v>
      </c>
      <c r="F43" s="1031">
        <v>0</v>
      </c>
    </row>
    <row r="44" spans="1:7" ht="12.75" customHeight="1" x14ac:dyDescent="0.2">
      <c r="A44" s="594" t="s">
        <v>260</v>
      </c>
      <c r="B44" s="609" t="s">
        <v>594</v>
      </c>
      <c r="C44" s="258"/>
      <c r="D44" s="204"/>
      <c r="E44" s="128"/>
      <c r="F44" s="993"/>
    </row>
    <row r="45" spans="1:7" ht="15" customHeight="1" thickBot="1" x14ac:dyDescent="0.25">
      <c r="A45" s="150" t="s">
        <v>261</v>
      </c>
      <c r="B45" s="797" t="s">
        <v>595</v>
      </c>
      <c r="C45" s="256"/>
      <c r="D45" s="203"/>
      <c r="E45" s="125"/>
      <c r="F45" s="994"/>
    </row>
    <row r="46" spans="1:7" ht="17.25" customHeight="1" thickBot="1" x14ac:dyDescent="0.25">
      <c r="A46" s="371" t="s">
        <v>262</v>
      </c>
      <c r="B46" s="805" t="s">
        <v>616</v>
      </c>
      <c r="C46" s="214">
        <f>C7+C31</f>
        <v>0</v>
      </c>
      <c r="D46" s="214">
        <f>D7+D31</f>
        <v>710</v>
      </c>
      <c r="E46" s="214">
        <f>E7+E31</f>
        <v>417</v>
      </c>
      <c r="F46" s="1031">
        <f>E46/D46</f>
        <v>0.58732394366197183</v>
      </c>
      <c r="G46" s="72"/>
    </row>
    <row r="47" spans="1:7" s="17" customFormat="1" ht="3" customHeight="1" thickBot="1" x14ac:dyDescent="0.25">
      <c r="A47" s="514"/>
      <c r="B47" s="119"/>
      <c r="C47" s="220"/>
      <c r="D47" s="199"/>
      <c r="E47" s="224"/>
      <c r="F47" s="1167"/>
    </row>
    <row r="48" spans="1:7" ht="14.25" customHeight="1" thickBot="1" x14ac:dyDescent="0.25">
      <c r="A48" s="148" t="s">
        <v>263</v>
      </c>
      <c r="B48" s="776" t="s">
        <v>351</v>
      </c>
      <c r="C48" s="132">
        <f>SUM(C49:C58)</f>
        <v>27936</v>
      </c>
      <c r="D48" s="132">
        <f>SUM(D49:D58)</f>
        <v>27226</v>
      </c>
      <c r="E48" s="132">
        <f>SUM(E49:E58)</f>
        <v>12622</v>
      </c>
      <c r="F48" s="1031">
        <f>E48/D48</f>
        <v>0.46360096966135311</v>
      </c>
    </row>
    <row r="49" spans="1:6" ht="12.75" customHeight="1" x14ac:dyDescent="0.2">
      <c r="A49" s="493" t="s">
        <v>264</v>
      </c>
      <c r="B49" s="227" t="s">
        <v>561</v>
      </c>
      <c r="C49" s="131"/>
      <c r="D49" s="131"/>
      <c r="E49" s="131"/>
      <c r="F49" s="1160"/>
    </row>
    <row r="50" spans="1:6" ht="12.75" customHeight="1" x14ac:dyDescent="0.2">
      <c r="A50" s="150" t="s">
        <v>265</v>
      </c>
      <c r="B50" s="437" t="s">
        <v>560</v>
      </c>
      <c r="C50" s="129"/>
      <c r="D50" s="129"/>
      <c r="E50" s="129"/>
      <c r="F50" s="1162"/>
    </row>
    <row r="51" spans="1:6" ht="12.75" customHeight="1" x14ac:dyDescent="0.2">
      <c r="A51" s="150" t="s">
        <v>268</v>
      </c>
      <c r="B51" s="437" t="s">
        <v>562</v>
      </c>
      <c r="C51" s="129"/>
      <c r="D51" s="129"/>
      <c r="E51" s="129"/>
      <c r="F51" s="1162"/>
    </row>
    <row r="52" spans="1:6" ht="12.75" customHeight="1" x14ac:dyDescent="0.2">
      <c r="A52" s="150" t="s">
        <v>269</v>
      </c>
      <c r="B52" s="437" t="s">
        <v>563</v>
      </c>
      <c r="C52" s="222"/>
      <c r="D52" s="222"/>
      <c r="E52" s="222"/>
      <c r="F52" s="1162"/>
    </row>
    <row r="53" spans="1:6" x14ac:dyDescent="0.2">
      <c r="A53" s="150" t="s">
        <v>270</v>
      </c>
      <c r="B53" s="575" t="s">
        <v>564</v>
      </c>
      <c r="C53" s="151"/>
      <c r="D53" s="151"/>
      <c r="E53" s="151"/>
      <c r="F53" s="994" t="e">
        <f>E53/D53</f>
        <v>#DIV/0!</v>
      </c>
    </row>
    <row r="54" spans="1:6" x14ac:dyDescent="0.2">
      <c r="A54" s="150" t="s">
        <v>271</v>
      </c>
      <c r="B54" s="576" t="s">
        <v>565</v>
      </c>
      <c r="C54" s="152"/>
      <c r="D54" s="152"/>
      <c r="E54" s="152"/>
      <c r="F54" s="994"/>
    </row>
    <row r="55" spans="1:6" ht="12" customHeight="1" x14ac:dyDescent="0.2">
      <c r="A55" s="150" t="s">
        <v>272</v>
      </c>
      <c r="B55" s="577" t="s">
        <v>566</v>
      </c>
      <c r="C55" s="211"/>
      <c r="D55" s="129"/>
      <c r="E55" s="129"/>
      <c r="F55" s="994"/>
    </row>
    <row r="56" spans="1:6" x14ac:dyDescent="0.2">
      <c r="A56" s="150" t="s">
        <v>273</v>
      </c>
      <c r="B56" s="577" t="s">
        <v>567</v>
      </c>
      <c r="C56" s="101">
        <v>27936</v>
      </c>
      <c r="D56" s="102">
        <v>27226</v>
      </c>
      <c r="E56" s="125">
        <v>12622</v>
      </c>
      <c r="F56" s="994">
        <f>E56/D56</f>
        <v>0.46360096966135311</v>
      </c>
    </row>
    <row r="57" spans="1:6" x14ac:dyDescent="0.2">
      <c r="A57" s="150" t="s">
        <v>274</v>
      </c>
      <c r="B57" s="577" t="s">
        <v>568</v>
      </c>
      <c r="C57" s="806"/>
      <c r="D57" s="806"/>
      <c r="E57" s="806"/>
      <c r="F57" s="1168"/>
    </row>
    <row r="58" spans="1:6" ht="12" customHeight="1" thickBot="1" x14ac:dyDescent="0.25">
      <c r="A58" s="150" t="s">
        <v>275</v>
      </c>
      <c r="B58" s="287" t="s">
        <v>569</v>
      </c>
      <c r="C58" s="650"/>
      <c r="D58" s="571"/>
      <c r="E58" s="263"/>
      <c r="F58" s="1169"/>
    </row>
    <row r="59" spans="1:6" ht="15.75" customHeight="1" thickBot="1" x14ac:dyDescent="0.25">
      <c r="A59" s="371" t="s">
        <v>276</v>
      </c>
      <c r="B59" s="611" t="s">
        <v>352</v>
      </c>
      <c r="C59" s="99">
        <f>C46+C48</f>
        <v>27936</v>
      </c>
      <c r="D59" s="99">
        <f>D46+D48</f>
        <v>27936</v>
      </c>
      <c r="E59" s="99">
        <f>E46+E48</f>
        <v>13039</v>
      </c>
      <c r="F59" s="1170">
        <f>E59/D59</f>
        <v>0.46674541809851089</v>
      </c>
    </row>
    <row r="60" spans="1:6" ht="14.25" customHeight="1" x14ac:dyDescent="0.2"/>
    <row r="61" spans="1:6" ht="13.5" customHeight="1" x14ac:dyDescent="0.2"/>
    <row r="66" ht="15" customHeight="1" x14ac:dyDescent="0.2"/>
    <row r="67" ht="25.5" customHeight="1" x14ac:dyDescent="0.2"/>
    <row r="109" ht="9.75" customHeight="1" x14ac:dyDescent="0.2"/>
    <row r="126" ht="15.75" customHeight="1" x14ac:dyDescent="0.2"/>
    <row r="168" ht="17.25" customHeight="1" x14ac:dyDescent="0.2"/>
    <row r="169" ht="9.75" customHeight="1" x14ac:dyDescent="0.2"/>
    <row r="186" ht="16.5" customHeight="1" x14ac:dyDescent="0.2"/>
    <row r="228" ht="17.25" customHeight="1" x14ac:dyDescent="0.2"/>
    <row r="229" ht="8.25" customHeight="1" x14ac:dyDescent="0.2"/>
  </sheetData>
  <mergeCells count="4">
    <mergeCell ref="A1:E1"/>
    <mergeCell ref="A4:A5"/>
    <mergeCell ref="C4:F4"/>
    <mergeCell ref="A2:F2"/>
  </mergeCells>
  <pageMargins left="0.55118110236220474" right="0.35433070866141736" top="0.39370078740157483" bottom="0.39370078740157483" header="0.51181102362204722" footer="0.51181102362204722"/>
  <pageSetup paperSize="9" firstPageNumber="0" orientation="portrait" horizontalDpi="300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2"/>
  <sheetViews>
    <sheetView zoomScaleNormal="100" workbookViewId="0">
      <selection sqref="A1:E7"/>
    </sheetView>
  </sheetViews>
  <sheetFormatPr defaultRowHeight="12.75" x14ac:dyDescent="0.2"/>
  <cols>
    <col min="1" max="1" width="5" customWidth="1"/>
    <col min="2" max="2" width="40.7109375" customWidth="1"/>
    <col min="3" max="3" width="13.7109375" customWidth="1"/>
    <col min="4" max="4" width="13" customWidth="1"/>
    <col min="5" max="5" width="14.5703125" customWidth="1"/>
    <col min="6" max="6" width="8.7109375" customWidth="1"/>
    <col min="7" max="7" width="11.140625" customWidth="1"/>
  </cols>
  <sheetData>
    <row r="1" spans="1:7" x14ac:dyDescent="0.2">
      <c r="A1" s="1618" t="s">
        <v>865</v>
      </c>
      <c r="B1" s="1618"/>
      <c r="C1" s="1618"/>
      <c r="D1" s="1618"/>
      <c r="E1" s="355"/>
      <c r="F1" s="355"/>
      <c r="G1" s="355"/>
    </row>
    <row r="2" spans="1:7" ht="15.75" x14ac:dyDescent="0.25">
      <c r="B2" s="1635" t="s">
        <v>721</v>
      </c>
      <c r="C2" s="1635"/>
      <c r="D2" s="1635"/>
      <c r="E2" s="1635"/>
    </row>
    <row r="4" spans="1:7" ht="16.5" customHeight="1" x14ac:dyDescent="0.2"/>
    <row r="5" spans="1:7" ht="26.25" customHeight="1" x14ac:dyDescent="0.2"/>
    <row r="6" spans="1:7" s="616" customFormat="1" ht="13.5" customHeight="1" x14ac:dyDescent="0.2"/>
    <row r="7" spans="1:7" ht="12.75" customHeight="1" x14ac:dyDescent="0.2"/>
    <row r="8" spans="1:7" ht="12" customHeight="1" x14ac:dyDescent="0.2"/>
    <row r="9" spans="1:7" ht="12.75" customHeight="1" x14ac:dyDescent="0.2"/>
    <row r="14" spans="1:7" s="17" customFormat="1" x14ac:dyDescent="0.2"/>
    <row r="15" spans="1:7" s="17" customFormat="1" x14ac:dyDescent="0.2"/>
    <row r="25" ht="13.5" customHeight="1" x14ac:dyDescent="0.2"/>
    <row r="26" ht="12" customHeight="1" x14ac:dyDescent="0.2"/>
    <row r="27" ht="12" customHeight="1" x14ac:dyDescent="0.2"/>
    <row r="29" s="17" customFormat="1" x14ac:dyDescent="0.2"/>
    <row r="37" ht="14.25" customHeight="1" x14ac:dyDescent="0.2"/>
    <row r="38" ht="12.75" customHeight="1" x14ac:dyDescent="0.2"/>
    <row r="39" ht="11.25" customHeight="1" x14ac:dyDescent="0.2"/>
    <row r="40" ht="12" customHeight="1" x14ac:dyDescent="0.2"/>
    <row r="41" ht="12.75" customHeight="1" x14ac:dyDescent="0.2"/>
    <row r="42" ht="15" customHeight="1" x14ac:dyDescent="0.2"/>
    <row r="43" ht="12.75" customHeight="1" x14ac:dyDescent="0.2"/>
    <row r="44" ht="13.5" customHeight="1" x14ac:dyDescent="0.2"/>
    <row r="45" ht="12.75" customHeight="1" x14ac:dyDescent="0.2"/>
    <row r="46" ht="14.25" customHeight="1" x14ac:dyDescent="0.2"/>
    <row r="47" ht="12.75" customHeight="1" x14ac:dyDescent="0.2"/>
    <row r="48" ht="12.75" customHeight="1" x14ac:dyDescent="0.2"/>
    <row r="51" ht="12" customHeight="1" x14ac:dyDescent="0.2"/>
    <row r="52" ht="13.5" customHeight="1" x14ac:dyDescent="0.2"/>
    <row r="56" ht="13.5" customHeight="1" x14ac:dyDescent="0.2"/>
    <row r="57" ht="14.25" customHeight="1" x14ac:dyDescent="0.2"/>
    <row r="60" ht="11.25" customHeight="1" x14ac:dyDescent="0.2"/>
    <row r="61" ht="14.25" customHeight="1" x14ac:dyDescent="0.2"/>
    <row r="62" ht="15" customHeight="1" x14ac:dyDescent="0.2"/>
    <row r="63" ht="16.5" customHeight="1" x14ac:dyDescent="0.2"/>
    <row r="64" ht="17.25" customHeight="1" x14ac:dyDescent="0.2"/>
    <row r="65" ht="27" customHeight="1" x14ac:dyDescent="0.2"/>
    <row r="70" ht="12" customHeight="1" x14ac:dyDescent="0.2"/>
    <row r="71" ht="12" customHeight="1" x14ac:dyDescent="0.2"/>
    <row r="75" ht="12" customHeight="1" x14ac:dyDescent="0.2"/>
    <row r="76" ht="12.75" customHeight="1" x14ac:dyDescent="0.2"/>
    <row r="86" ht="12" customHeight="1" x14ac:dyDescent="0.2"/>
    <row r="96" ht="12" customHeight="1" x14ac:dyDescent="0.2"/>
    <row r="97" ht="12.75" customHeight="1" x14ac:dyDescent="0.2"/>
    <row r="98" ht="13.5" customHeight="1" x14ac:dyDescent="0.2"/>
    <row r="99" ht="13.5" customHeight="1" x14ac:dyDescent="0.2"/>
    <row r="102" ht="12.75" customHeight="1" x14ac:dyDescent="0.2"/>
    <row r="104" ht="11.25" customHeight="1" x14ac:dyDescent="0.2"/>
    <row r="105" ht="13.5" customHeight="1" x14ac:dyDescent="0.2"/>
    <row r="109" ht="14.25" customHeight="1" x14ac:dyDescent="0.2"/>
    <row r="110" ht="13.5" customHeight="1" x14ac:dyDescent="0.2"/>
    <row r="114" ht="12.75" customHeight="1" x14ac:dyDescent="0.2"/>
    <row r="118" ht="16.5" customHeight="1" x14ac:dyDescent="0.2"/>
    <row r="119" ht="12" customHeight="1" x14ac:dyDescent="0.2"/>
    <row r="121" ht="18" customHeight="1" x14ac:dyDescent="0.2"/>
    <row r="123" ht="14.25" customHeight="1" x14ac:dyDescent="0.2"/>
    <row r="124" ht="27.75" customHeight="1" x14ac:dyDescent="0.2"/>
    <row r="128" ht="12.75" customHeight="1" x14ac:dyDescent="0.2"/>
    <row r="182" ht="16.5" customHeight="1" x14ac:dyDescent="0.2"/>
  </sheetData>
  <mergeCells count="2">
    <mergeCell ref="B2:E2"/>
    <mergeCell ref="A1:D1"/>
  </mergeCells>
  <pageMargins left="0.55118110236220474" right="0.35433070866141736" top="0.59055118110236227" bottom="0.39370078740157483" header="0.51181102362204722" footer="0.51181102362204722"/>
  <pageSetup paperSize="9" firstPageNumber="0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7"/>
  <sheetViews>
    <sheetView zoomScaleNormal="100" workbookViewId="0">
      <selection sqref="A1:F35"/>
    </sheetView>
  </sheetViews>
  <sheetFormatPr defaultRowHeight="12.75" x14ac:dyDescent="0.2"/>
  <cols>
    <col min="1" max="1" width="5.85546875" customWidth="1"/>
    <col min="2" max="2" width="37.5703125" customWidth="1"/>
    <col min="3" max="3" width="11.7109375" customWidth="1"/>
    <col min="4" max="4" width="11.140625" customWidth="1"/>
    <col min="5" max="5" width="10.42578125" customWidth="1"/>
    <col min="6" max="6" width="14.140625" bestFit="1" customWidth="1"/>
  </cols>
  <sheetData>
    <row r="1" spans="1:7" x14ac:dyDescent="0.2">
      <c r="A1" s="1618" t="s">
        <v>896</v>
      </c>
      <c r="B1" s="1618"/>
      <c r="C1" s="1618"/>
      <c r="D1" s="289"/>
      <c r="E1" s="289"/>
    </row>
    <row r="2" spans="1:7" x14ac:dyDescent="0.2">
      <c r="B2" s="1"/>
      <c r="C2" s="40"/>
    </row>
    <row r="3" spans="1:7" ht="15.75" x14ac:dyDescent="0.25">
      <c r="B3" s="1667" t="s">
        <v>26</v>
      </c>
      <c r="C3" s="1667"/>
      <c r="D3" s="1636"/>
      <c r="E3" s="1636"/>
    </row>
    <row r="4" spans="1:7" ht="15.75" x14ac:dyDescent="0.25">
      <c r="B4" s="1667" t="s">
        <v>27</v>
      </c>
      <c r="C4" s="1667"/>
      <c r="D4" s="1636"/>
      <c r="E4" s="1636"/>
    </row>
    <row r="5" spans="1:7" ht="15.75" x14ac:dyDescent="0.25">
      <c r="B5" s="1667" t="s">
        <v>718</v>
      </c>
      <c r="C5" s="1667"/>
      <c r="D5" s="1636"/>
      <c r="E5" s="1636"/>
    </row>
    <row r="6" spans="1:7" ht="15.75" x14ac:dyDescent="0.25">
      <c r="B6" s="154"/>
      <c r="C6" s="154"/>
    </row>
    <row r="7" spans="1:7" x14ac:dyDescent="0.2">
      <c r="B7" s="1"/>
      <c r="C7" s="42"/>
      <c r="F7" s="42" t="s">
        <v>4</v>
      </c>
    </row>
    <row r="8" spans="1:7" ht="13.5" thickBot="1" x14ac:dyDescent="0.25">
      <c r="B8" s="1"/>
      <c r="C8" s="42"/>
    </row>
    <row r="9" spans="1:7" ht="26.25" thickBot="1" x14ac:dyDescent="0.25">
      <c r="A9" s="330" t="s">
        <v>217</v>
      </c>
      <c r="B9" s="356" t="s">
        <v>28</v>
      </c>
      <c r="C9" s="934" t="s">
        <v>173</v>
      </c>
      <c r="D9" s="935" t="s">
        <v>174</v>
      </c>
      <c r="E9" s="935" t="s">
        <v>656</v>
      </c>
      <c r="F9" s="813" t="s">
        <v>176</v>
      </c>
    </row>
    <row r="10" spans="1:7" ht="13.5" thickBot="1" x14ac:dyDescent="0.25">
      <c r="A10" s="353" t="s">
        <v>218</v>
      </c>
      <c r="B10" s="348" t="s">
        <v>219</v>
      </c>
      <c r="C10" s="917" t="s">
        <v>220</v>
      </c>
      <c r="D10" s="936" t="s">
        <v>221</v>
      </c>
      <c r="E10" s="937" t="s">
        <v>241</v>
      </c>
      <c r="F10" s="937" t="s">
        <v>266</v>
      </c>
    </row>
    <row r="11" spans="1:7" x14ac:dyDescent="0.2">
      <c r="A11" s="279" t="s">
        <v>222</v>
      </c>
      <c r="B11" s="929" t="s">
        <v>861</v>
      </c>
      <c r="C11" s="1532"/>
      <c r="D11" s="125">
        <v>18406</v>
      </c>
      <c r="E11" s="102"/>
      <c r="F11" s="994"/>
      <c r="G11" s="16"/>
    </row>
    <row r="12" spans="1:7" x14ac:dyDescent="0.2">
      <c r="A12" s="279" t="s">
        <v>223</v>
      </c>
      <c r="B12" s="930"/>
      <c r="C12" s="1533"/>
      <c r="D12" s="125"/>
      <c r="E12" s="102"/>
      <c r="F12" s="994" t="e">
        <f t="shared" ref="F12:F17" si="0">E12/D12</f>
        <v>#DIV/0!</v>
      </c>
      <c r="G12" s="16"/>
    </row>
    <row r="13" spans="1:7" x14ac:dyDescent="0.2">
      <c r="A13" s="279" t="s">
        <v>224</v>
      </c>
      <c r="B13" s="931"/>
      <c r="C13" s="1534"/>
      <c r="D13" s="125"/>
      <c r="E13" s="102"/>
      <c r="F13" s="994" t="e">
        <f t="shared" si="0"/>
        <v>#DIV/0!</v>
      </c>
      <c r="G13" s="16"/>
    </row>
    <row r="14" spans="1:7" x14ac:dyDescent="0.2">
      <c r="A14" s="279" t="s">
        <v>225</v>
      </c>
      <c r="B14" s="931"/>
      <c r="C14" s="1534"/>
      <c r="D14" s="125"/>
      <c r="E14" s="102"/>
      <c r="F14" s="994" t="e">
        <f t="shared" si="0"/>
        <v>#DIV/0!</v>
      </c>
      <c r="G14" s="16"/>
    </row>
    <row r="15" spans="1:7" x14ac:dyDescent="0.2">
      <c r="A15" s="279" t="s">
        <v>226</v>
      </c>
      <c r="B15" s="931"/>
      <c r="C15" s="1534"/>
      <c r="D15" s="125"/>
      <c r="E15" s="102"/>
      <c r="F15" s="994" t="e">
        <f t="shared" si="0"/>
        <v>#DIV/0!</v>
      </c>
      <c r="G15" s="16"/>
    </row>
    <row r="16" spans="1:7" ht="27.75" customHeight="1" x14ac:dyDescent="0.2">
      <c r="A16" s="279" t="s">
        <v>227</v>
      </c>
      <c r="B16" s="373"/>
      <c r="C16" s="1535"/>
      <c r="D16" s="1083"/>
      <c r="E16" s="102"/>
      <c r="F16" s="994" t="e">
        <f t="shared" si="0"/>
        <v>#DIV/0!</v>
      </c>
      <c r="G16" s="16"/>
    </row>
    <row r="17" spans="1:7" x14ac:dyDescent="0.2">
      <c r="A17" s="279" t="s">
        <v>228</v>
      </c>
      <c r="B17" s="928"/>
      <c r="C17" s="1536">
        <f>SUM(C12:C16)</f>
        <v>0</v>
      </c>
      <c r="D17" s="1542">
        <f>SUM(D12:D16)</f>
        <v>0</v>
      </c>
      <c r="E17" s="1544">
        <f>SUM(E12:E16)</f>
        <v>0</v>
      </c>
      <c r="F17" s="1161" t="e">
        <f t="shared" si="0"/>
        <v>#DIV/0!</v>
      </c>
      <c r="G17" s="16"/>
    </row>
    <row r="18" spans="1:7" x14ac:dyDescent="0.2">
      <c r="A18" s="279" t="s">
        <v>229</v>
      </c>
      <c r="B18" s="928"/>
      <c r="C18" s="1536"/>
      <c r="D18" s="125"/>
      <c r="E18" s="102"/>
      <c r="F18" s="994"/>
      <c r="G18" s="16"/>
    </row>
    <row r="19" spans="1:7" x14ac:dyDescent="0.2">
      <c r="A19" s="279" t="s">
        <v>230</v>
      </c>
      <c r="B19" s="932"/>
      <c r="C19" s="1534"/>
      <c r="D19" s="125"/>
      <c r="E19" s="102"/>
      <c r="F19" s="994"/>
      <c r="G19" s="16"/>
    </row>
    <row r="20" spans="1:7" s="17" customFormat="1" x14ac:dyDescent="0.2">
      <c r="A20" s="279" t="s">
        <v>231</v>
      </c>
      <c r="B20" s="928"/>
      <c r="C20" s="1537"/>
      <c r="D20" s="129"/>
      <c r="E20" s="1545"/>
      <c r="F20" s="1161"/>
    </row>
    <row r="21" spans="1:7" s="17" customFormat="1" x14ac:dyDescent="0.2">
      <c r="A21" s="279" t="s">
        <v>232</v>
      </c>
      <c r="B21" s="1530"/>
      <c r="C21" s="1537"/>
      <c r="D21" s="129"/>
      <c r="E21" s="1545"/>
      <c r="F21" s="1161"/>
    </row>
    <row r="22" spans="1:7" s="17" customFormat="1" x14ac:dyDescent="0.2">
      <c r="A22" s="279" t="s">
        <v>233</v>
      </c>
      <c r="B22" s="929"/>
      <c r="C22" s="1537"/>
      <c r="D22" s="129"/>
      <c r="E22" s="1545"/>
      <c r="F22" s="1161"/>
    </row>
    <row r="23" spans="1:7" x14ac:dyDescent="0.2">
      <c r="A23" s="279" t="s">
        <v>234</v>
      </c>
      <c r="B23" s="932"/>
      <c r="C23" s="1534"/>
      <c r="D23" s="125"/>
      <c r="E23" s="102"/>
      <c r="F23" s="994"/>
      <c r="G23" s="16"/>
    </row>
    <row r="24" spans="1:7" s="17" customFormat="1" x14ac:dyDescent="0.2">
      <c r="A24" s="279" t="s">
        <v>235</v>
      </c>
      <c r="B24" s="928"/>
      <c r="C24" s="1536"/>
      <c r="D24" s="1542"/>
      <c r="E24" s="1544"/>
      <c r="F24" s="1161"/>
    </row>
    <row r="25" spans="1:7" s="17" customFormat="1" x14ac:dyDescent="0.2">
      <c r="A25" s="279" t="s">
        <v>236</v>
      </c>
      <c r="B25" s="932"/>
      <c r="C25" s="1538"/>
      <c r="D25" s="126"/>
      <c r="E25" s="1546"/>
      <c r="F25" s="1333"/>
    </row>
    <row r="26" spans="1:7" s="17" customFormat="1" x14ac:dyDescent="0.2">
      <c r="A26" s="279" t="s">
        <v>237</v>
      </c>
      <c r="B26" s="1528"/>
      <c r="C26" s="1540"/>
      <c r="D26" s="1527"/>
      <c r="E26" s="102"/>
      <c r="F26" s="994"/>
    </row>
    <row r="27" spans="1:7" s="17" customFormat="1" x14ac:dyDescent="0.2">
      <c r="A27" s="279" t="s">
        <v>238</v>
      </c>
      <c r="B27" s="1528"/>
      <c r="C27" s="1540"/>
      <c r="D27" s="1527"/>
      <c r="E27" s="102"/>
      <c r="F27" s="994"/>
    </row>
    <row r="28" spans="1:7" s="17" customFormat="1" x14ac:dyDescent="0.2">
      <c r="A28" s="279" t="s">
        <v>239</v>
      </c>
      <c r="B28" s="1528"/>
      <c r="C28" s="1540"/>
      <c r="D28" s="1527"/>
      <c r="E28" s="102"/>
      <c r="F28" s="994"/>
    </row>
    <row r="29" spans="1:7" s="17" customFormat="1" x14ac:dyDescent="0.2">
      <c r="A29" s="279" t="s">
        <v>240</v>
      </c>
      <c r="B29" s="1529"/>
      <c r="C29" s="1540"/>
      <c r="D29" s="1527"/>
      <c r="E29" s="102"/>
      <c r="F29" s="994"/>
    </row>
    <row r="30" spans="1:7" s="17" customFormat="1" x14ac:dyDescent="0.2">
      <c r="A30" s="279" t="s">
        <v>242</v>
      </c>
      <c r="B30" s="940"/>
      <c r="C30" s="1540"/>
      <c r="D30" s="1527"/>
      <c r="E30" s="102"/>
      <c r="F30" s="994"/>
    </row>
    <row r="31" spans="1:7" s="17" customFormat="1" x14ac:dyDescent="0.2">
      <c r="A31" s="279" t="s">
        <v>243</v>
      </c>
      <c r="B31" s="373"/>
      <c r="C31" s="1540"/>
      <c r="D31" s="1543"/>
      <c r="E31" s="102"/>
      <c r="F31" s="994"/>
    </row>
    <row r="32" spans="1:7" s="17" customFormat="1" x14ac:dyDescent="0.2">
      <c r="A32" s="279" t="s">
        <v>244</v>
      </c>
      <c r="B32" s="932"/>
      <c r="C32" s="1540"/>
      <c r="D32" s="129"/>
      <c r="E32" s="1545"/>
      <c r="F32" s="1161"/>
    </row>
    <row r="33" spans="1:7" s="17" customFormat="1" x14ac:dyDescent="0.2">
      <c r="A33" s="279" t="s">
        <v>245</v>
      </c>
      <c r="B33" s="928"/>
      <c r="C33" s="1541"/>
      <c r="D33" s="1541"/>
      <c r="E33" s="1541"/>
      <c r="F33" s="1161"/>
    </row>
    <row r="34" spans="1:7" s="17" customFormat="1" ht="13.5" thickBot="1" x14ac:dyDescent="0.25">
      <c r="A34" s="279" t="s">
        <v>246</v>
      </c>
      <c r="B34" s="932"/>
      <c r="C34" s="1539"/>
      <c r="D34" s="263"/>
      <c r="E34" s="1547"/>
      <c r="F34" s="1169"/>
    </row>
    <row r="35" spans="1:7" ht="13.5" thickBot="1" x14ac:dyDescent="0.25">
      <c r="A35" s="279" t="s">
        <v>247</v>
      </c>
      <c r="B35" s="933" t="s">
        <v>12</v>
      </c>
      <c r="C35" s="1531">
        <f>C17+C20+C24+C33</f>
        <v>0</v>
      </c>
      <c r="D35" s="1531">
        <v>18406</v>
      </c>
      <c r="E35" s="1531">
        <f>E17+E20+E24+E33</f>
        <v>0</v>
      </c>
      <c r="F35" s="1169">
        <f>E35/D35</f>
        <v>0</v>
      </c>
      <c r="G35" s="16"/>
    </row>
    <row r="36" spans="1:7" ht="15.75" x14ac:dyDescent="0.2">
      <c r="B36" s="47"/>
      <c r="C36" s="48"/>
      <c r="F36" s="17"/>
    </row>
    <row r="37" spans="1:7" ht="15.75" x14ac:dyDescent="0.2">
      <c r="B37" s="47"/>
      <c r="C37" s="48"/>
    </row>
  </sheetData>
  <mergeCells count="4">
    <mergeCell ref="B3:E3"/>
    <mergeCell ref="B4:E4"/>
    <mergeCell ref="B5:E5"/>
    <mergeCell ref="A1:C1"/>
  </mergeCells>
  <pageMargins left="0.74803149606299213" right="0.55118110236220474" top="0.59055118110236227" bottom="0.59055118110236227" header="0.51181102362204722" footer="0.51181102362204722"/>
  <pageSetup paperSize="9" scale="99" firstPageNumber="0" orientation="portrait" horizontalDpi="300" verticalDpi="300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2"/>
  <sheetViews>
    <sheetView zoomScaleNormal="100" workbookViewId="0">
      <selection sqref="A1:F39"/>
    </sheetView>
  </sheetViews>
  <sheetFormatPr defaultRowHeight="12.75" x14ac:dyDescent="0.2"/>
  <cols>
    <col min="1" max="1" width="4.7109375" customWidth="1"/>
    <col min="2" max="2" width="42.140625" customWidth="1"/>
    <col min="3" max="3" width="13" customWidth="1"/>
    <col min="4" max="4" width="10.5703125" customWidth="1"/>
    <col min="6" max="6" width="8.85546875" customWidth="1"/>
  </cols>
  <sheetData>
    <row r="1" spans="1:6" x14ac:dyDescent="0.2">
      <c r="A1" s="1618" t="s">
        <v>897</v>
      </c>
      <c r="B1" s="1618"/>
      <c r="C1" s="1618"/>
      <c r="D1" s="289"/>
      <c r="E1" s="289"/>
    </row>
    <row r="2" spans="1:6" ht="15.75" x14ac:dyDescent="0.25">
      <c r="A2" s="1667" t="s">
        <v>658</v>
      </c>
      <c r="B2" s="1637"/>
      <c r="C2" s="1637"/>
      <c r="D2" s="1637"/>
      <c r="E2" s="1637"/>
      <c r="F2" s="1637"/>
    </row>
    <row r="3" spans="1:6" ht="15.75" x14ac:dyDescent="0.25">
      <c r="A3" s="1667" t="s">
        <v>718</v>
      </c>
      <c r="B3" s="1636"/>
      <c r="C3" s="1636"/>
      <c r="D3" s="1636"/>
      <c r="E3" s="1636"/>
      <c r="F3" s="1636"/>
    </row>
    <row r="4" spans="1:6" ht="11.25" customHeight="1" x14ac:dyDescent="0.25">
      <c r="B4" s="569"/>
      <c r="C4" s="569"/>
    </row>
    <row r="5" spans="1:6" ht="13.5" thickBot="1" x14ac:dyDescent="0.25">
      <c r="B5" s="40"/>
      <c r="C5" s="42"/>
      <c r="F5" s="42" t="s">
        <v>4</v>
      </c>
    </row>
    <row r="6" spans="1:6" ht="27" customHeight="1" thickBot="1" x14ac:dyDescent="0.25">
      <c r="A6" s="938" t="s">
        <v>217</v>
      </c>
      <c r="B6" s="360" t="s">
        <v>30</v>
      </c>
      <c r="C6" s="934" t="s">
        <v>173</v>
      </c>
      <c r="D6" s="935" t="s">
        <v>174</v>
      </c>
      <c r="E6" s="935" t="s">
        <v>656</v>
      </c>
      <c r="F6" s="813" t="s">
        <v>176</v>
      </c>
    </row>
    <row r="7" spans="1:6" ht="13.5" thickBot="1" x14ac:dyDescent="0.25">
      <c r="A7" s="353" t="s">
        <v>218</v>
      </c>
      <c r="B7" s="342" t="s">
        <v>219</v>
      </c>
      <c r="C7" s="948" t="s">
        <v>220</v>
      </c>
      <c r="D7" s="948" t="s">
        <v>221</v>
      </c>
      <c r="E7" s="937" t="s">
        <v>241</v>
      </c>
      <c r="F7" s="937" t="s">
        <v>266</v>
      </c>
    </row>
    <row r="8" spans="1:6" x14ac:dyDescent="0.2">
      <c r="A8" s="535" t="s">
        <v>222</v>
      </c>
      <c r="B8" s="939" t="s">
        <v>775</v>
      </c>
      <c r="C8" s="943">
        <v>41123</v>
      </c>
      <c r="D8" s="125">
        <v>41123</v>
      </c>
      <c r="E8" s="552">
        <v>21061</v>
      </c>
      <c r="F8" s="1336">
        <f>E8/D8</f>
        <v>0.51214648736716684</v>
      </c>
    </row>
    <row r="9" spans="1:6" x14ac:dyDescent="0.2">
      <c r="A9" s="535" t="s">
        <v>223</v>
      </c>
      <c r="B9" s="1520" t="s">
        <v>776</v>
      </c>
      <c r="C9" s="943">
        <v>2794</v>
      </c>
      <c r="D9" s="1548">
        <v>2794</v>
      </c>
      <c r="E9" s="552"/>
      <c r="F9" s="1336"/>
    </row>
    <row r="10" spans="1:6" x14ac:dyDescent="0.2">
      <c r="A10" s="535" t="s">
        <v>224</v>
      </c>
      <c r="B10" s="1520" t="s">
        <v>777</v>
      </c>
      <c r="C10" s="943">
        <v>5080</v>
      </c>
      <c r="D10" s="1548">
        <v>5080</v>
      </c>
      <c r="E10" s="552"/>
      <c r="F10" s="1336"/>
    </row>
    <row r="11" spans="1:6" x14ac:dyDescent="0.2">
      <c r="A11" s="535" t="s">
        <v>225</v>
      </c>
      <c r="B11" s="1520" t="s">
        <v>862</v>
      </c>
      <c r="C11" s="943"/>
      <c r="D11" s="1613">
        <v>2722</v>
      </c>
      <c r="E11" s="552"/>
      <c r="F11" s="1336"/>
    </row>
    <row r="12" spans="1:6" x14ac:dyDescent="0.2">
      <c r="A12" s="535" t="s">
        <v>226</v>
      </c>
      <c r="B12" s="1520"/>
      <c r="C12" s="943"/>
      <c r="D12" s="1548"/>
      <c r="E12" s="552"/>
      <c r="F12" s="1336"/>
    </row>
    <row r="13" spans="1:6" x14ac:dyDescent="0.2">
      <c r="A13" s="535" t="s">
        <v>227</v>
      </c>
      <c r="B13" s="939"/>
      <c r="C13" s="943"/>
      <c r="D13" s="125"/>
      <c r="E13" s="552"/>
      <c r="F13" s="1336">
        <v>0</v>
      </c>
    </row>
    <row r="14" spans="1:6" x14ac:dyDescent="0.2">
      <c r="A14" s="535" t="s">
        <v>228</v>
      </c>
      <c r="B14" s="939"/>
      <c r="C14" s="943"/>
      <c r="D14" s="125"/>
      <c r="E14" s="552"/>
      <c r="F14" s="1336" t="e">
        <f t="shared" ref="F14:F39" si="0">E14/D14</f>
        <v>#DIV/0!</v>
      </c>
    </row>
    <row r="15" spans="1:6" ht="24" customHeight="1" x14ac:dyDescent="0.2">
      <c r="A15" s="535" t="s">
        <v>229</v>
      </c>
      <c r="B15" s="939"/>
      <c r="C15" s="943"/>
      <c r="D15" s="125"/>
      <c r="E15" s="552"/>
      <c r="F15" s="1336" t="e">
        <f t="shared" si="0"/>
        <v>#DIV/0!</v>
      </c>
    </row>
    <row r="16" spans="1:6" x14ac:dyDescent="0.2">
      <c r="A16" s="535" t="s">
        <v>230</v>
      </c>
      <c r="B16" s="939"/>
      <c r="C16" s="943"/>
      <c r="D16" s="125"/>
      <c r="E16" s="552"/>
      <c r="F16" s="1336">
        <v>0</v>
      </c>
    </row>
    <row r="17" spans="1:6" ht="11.25" customHeight="1" x14ac:dyDescent="0.2">
      <c r="A17" s="535" t="s">
        <v>231</v>
      </c>
      <c r="B17" s="939"/>
      <c r="C17" s="943"/>
      <c r="D17" s="125"/>
      <c r="E17" s="552"/>
      <c r="F17" s="1336" t="e">
        <f t="shared" si="0"/>
        <v>#DIV/0!</v>
      </c>
    </row>
    <row r="18" spans="1:6" ht="11.25" customHeight="1" x14ac:dyDescent="0.2">
      <c r="A18" s="535" t="s">
        <v>232</v>
      </c>
      <c r="B18" s="939"/>
      <c r="C18" s="943"/>
      <c r="D18" s="125"/>
      <c r="E18" s="552"/>
      <c r="F18" s="1336" t="e">
        <f t="shared" si="0"/>
        <v>#DIV/0!</v>
      </c>
    </row>
    <row r="19" spans="1:6" ht="11.25" customHeight="1" x14ac:dyDescent="0.2">
      <c r="A19" s="535" t="s">
        <v>233</v>
      </c>
      <c r="B19" s="939"/>
      <c r="C19" s="943"/>
      <c r="D19" s="125"/>
      <c r="E19" s="552"/>
      <c r="F19" s="1336" t="e">
        <f t="shared" si="0"/>
        <v>#DIV/0!</v>
      </c>
    </row>
    <row r="20" spans="1:6" ht="11.25" customHeight="1" x14ac:dyDescent="0.2">
      <c r="A20" s="535" t="s">
        <v>234</v>
      </c>
      <c r="B20" s="939"/>
      <c r="C20" s="943"/>
      <c r="D20" s="125"/>
      <c r="E20" s="552"/>
      <c r="F20" s="1336" t="e">
        <f t="shared" si="0"/>
        <v>#DIV/0!</v>
      </c>
    </row>
    <row r="21" spans="1:6" ht="11.25" customHeight="1" x14ac:dyDescent="0.2">
      <c r="A21" s="535" t="s">
        <v>235</v>
      </c>
      <c r="B21" s="939"/>
      <c r="C21" s="943"/>
      <c r="D21" s="125"/>
      <c r="E21" s="552"/>
      <c r="F21" s="1336" t="e">
        <f t="shared" si="0"/>
        <v>#DIV/0!</v>
      </c>
    </row>
    <row r="22" spans="1:6" ht="11.25" customHeight="1" x14ac:dyDescent="0.2">
      <c r="A22" s="535" t="s">
        <v>236</v>
      </c>
      <c r="B22" s="939"/>
      <c r="C22" s="943"/>
      <c r="D22" s="125"/>
      <c r="E22" s="552"/>
      <c r="F22" s="1336" t="e">
        <f t="shared" si="0"/>
        <v>#DIV/0!</v>
      </c>
    </row>
    <row r="23" spans="1:6" ht="11.25" customHeight="1" x14ac:dyDescent="0.2">
      <c r="A23" s="535" t="s">
        <v>237</v>
      </c>
      <c r="B23" s="939"/>
      <c r="C23" s="943"/>
      <c r="D23" s="125"/>
      <c r="E23" s="552"/>
      <c r="F23" s="1336" t="e">
        <f t="shared" si="0"/>
        <v>#DIV/0!</v>
      </c>
    </row>
    <row r="24" spans="1:6" ht="11.25" customHeight="1" x14ac:dyDescent="0.2">
      <c r="A24" s="535" t="s">
        <v>238</v>
      </c>
      <c r="B24" s="939"/>
      <c r="C24" s="943"/>
      <c r="D24" s="125"/>
      <c r="E24" s="552"/>
      <c r="F24" s="1336" t="e">
        <f t="shared" si="0"/>
        <v>#DIV/0!</v>
      </c>
    </row>
    <row r="25" spans="1:6" ht="11.25" customHeight="1" x14ac:dyDescent="0.2">
      <c r="A25" s="535" t="s">
        <v>239</v>
      </c>
      <c r="B25" s="939"/>
      <c r="C25" s="943"/>
      <c r="D25" s="125"/>
      <c r="E25" s="552"/>
      <c r="F25" s="1336" t="e">
        <f t="shared" si="0"/>
        <v>#DIV/0!</v>
      </c>
    </row>
    <row r="26" spans="1:6" ht="11.25" customHeight="1" x14ac:dyDescent="0.2">
      <c r="A26" s="535" t="s">
        <v>240</v>
      </c>
      <c r="B26" s="939"/>
      <c r="C26" s="943"/>
      <c r="D26" s="125"/>
      <c r="E26" s="552"/>
      <c r="F26" s="1336" t="e">
        <f t="shared" si="0"/>
        <v>#DIV/0!</v>
      </c>
    </row>
    <row r="27" spans="1:6" ht="11.25" customHeight="1" x14ac:dyDescent="0.2">
      <c r="A27" s="535" t="s">
        <v>242</v>
      </c>
      <c r="B27" s="939"/>
      <c r="C27" s="943"/>
      <c r="D27" s="125"/>
      <c r="E27" s="552"/>
      <c r="F27" s="1336" t="e">
        <f t="shared" si="0"/>
        <v>#DIV/0!</v>
      </c>
    </row>
    <row r="28" spans="1:6" ht="11.25" customHeight="1" x14ac:dyDescent="0.2">
      <c r="A28" s="535" t="s">
        <v>243</v>
      </c>
      <c r="B28" s="939"/>
      <c r="C28" s="943"/>
      <c r="D28" s="125"/>
      <c r="E28" s="552"/>
      <c r="F28" s="1336" t="e">
        <f t="shared" si="0"/>
        <v>#DIV/0!</v>
      </c>
    </row>
    <row r="29" spans="1:6" ht="11.25" customHeight="1" x14ac:dyDescent="0.2">
      <c r="A29" s="535" t="s">
        <v>244</v>
      </c>
      <c r="B29" s="939"/>
      <c r="C29" s="943"/>
      <c r="D29" s="125"/>
      <c r="E29" s="552"/>
      <c r="F29" s="1336" t="e">
        <f t="shared" si="0"/>
        <v>#DIV/0!</v>
      </c>
    </row>
    <row r="30" spans="1:6" ht="11.25" customHeight="1" x14ac:dyDescent="0.2">
      <c r="A30" s="535" t="s">
        <v>245</v>
      </c>
      <c r="B30" s="939"/>
      <c r="C30" s="943"/>
      <c r="D30" s="125"/>
      <c r="E30" s="552"/>
      <c r="F30" s="1336" t="e">
        <f t="shared" si="0"/>
        <v>#DIV/0!</v>
      </c>
    </row>
    <row r="31" spans="1:6" ht="29.25" customHeight="1" x14ac:dyDescent="0.2">
      <c r="A31" s="535" t="s">
        <v>246</v>
      </c>
      <c r="B31" s="939"/>
      <c r="C31" s="943"/>
      <c r="D31" s="125"/>
      <c r="E31" s="552"/>
      <c r="F31" s="1336" t="e">
        <f t="shared" si="0"/>
        <v>#DIV/0!</v>
      </c>
    </row>
    <row r="32" spans="1:6" ht="11.25" customHeight="1" x14ac:dyDescent="0.2">
      <c r="A32" s="535" t="s">
        <v>247</v>
      </c>
      <c r="B32" s="939"/>
      <c r="C32" s="943"/>
      <c r="D32" s="125"/>
      <c r="E32" s="552"/>
      <c r="F32" s="1336" t="e">
        <f t="shared" si="0"/>
        <v>#DIV/0!</v>
      </c>
    </row>
    <row r="33" spans="1:11" ht="11.25" customHeight="1" x14ac:dyDescent="0.2">
      <c r="A33" s="535" t="s">
        <v>248</v>
      </c>
      <c r="B33" s="939"/>
      <c r="C33" s="943"/>
      <c r="D33" s="125"/>
      <c r="E33" s="552"/>
      <c r="F33" s="1336" t="e">
        <f t="shared" si="0"/>
        <v>#DIV/0!</v>
      </c>
    </row>
    <row r="34" spans="1:11" ht="12.75" customHeight="1" x14ac:dyDescent="0.2">
      <c r="A34" s="535" t="s">
        <v>249</v>
      </c>
      <c r="B34" s="939"/>
      <c r="C34" s="943"/>
      <c r="D34" s="125"/>
      <c r="E34" s="552"/>
      <c r="F34" s="1336" t="e">
        <f t="shared" si="0"/>
        <v>#DIV/0!</v>
      </c>
    </row>
    <row r="35" spans="1:11" x14ac:dyDescent="0.2">
      <c r="A35" s="535" t="s">
        <v>250</v>
      </c>
      <c r="B35" s="1552"/>
      <c r="C35" s="1553"/>
      <c r="D35" s="125"/>
      <c r="E35" s="552"/>
      <c r="F35" s="1336"/>
    </row>
    <row r="36" spans="1:11" x14ac:dyDescent="0.2">
      <c r="A36" s="535" t="s">
        <v>251</v>
      </c>
      <c r="B36" s="1520"/>
      <c r="C36" s="1551"/>
      <c r="D36" s="128"/>
      <c r="E36" s="1334"/>
      <c r="F36" s="1336" t="e">
        <f t="shared" si="0"/>
        <v>#DIV/0!</v>
      </c>
    </row>
    <row r="37" spans="1:11" x14ac:dyDescent="0.2">
      <c r="A37" s="535" t="s">
        <v>252</v>
      </c>
      <c r="B37" s="939"/>
      <c r="C37" s="943"/>
      <c r="D37" s="125"/>
      <c r="E37" s="552"/>
      <c r="F37" s="1336" t="e">
        <f t="shared" si="0"/>
        <v>#DIV/0!</v>
      </c>
    </row>
    <row r="38" spans="1:11" ht="12.75" customHeight="1" thickBot="1" x14ac:dyDescent="0.25">
      <c r="A38" s="535" t="s">
        <v>253</v>
      </c>
      <c r="B38" s="1550"/>
      <c r="C38" s="944"/>
      <c r="D38" s="254"/>
      <c r="E38" s="1335"/>
      <c r="F38" s="1336" t="e">
        <f t="shared" si="0"/>
        <v>#DIV/0!</v>
      </c>
    </row>
    <row r="39" spans="1:11" ht="13.5" thickBot="1" x14ac:dyDescent="0.25">
      <c r="A39" s="535" t="s">
        <v>254</v>
      </c>
      <c r="B39" s="1549" t="s">
        <v>20</v>
      </c>
      <c r="C39" s="945">
        <f>SUM(C8:C38)</f>
        <v>48997</v>
      </c>
      <c r="D39" s="1330">
        <f>SUM(D8:D38)</f>
        <v>51719</v>
      </c>
      <c r="E39" s="1331">
        <f>SUM(E8:E38)</f>
        <v>21061</v>
      </c>
      <c r="F39" s="1031">
        <f t="shared" si="0"/>
        <v>0.40721978383186064</v>
      </c>
    </row>
    <row r="40" spans="1:11" ht="13.5" thickBot="1" x14ac:dyDescent="0.25">
      <c r="A40" s="1668"/>
      <c r="B40" s="1669"/>
      <c r="C40" s="1669"/>
      <c r="D40" s="1669"/>
      <c r="E40" s="1669"/>
      <c r="F40" s="1669"/>
    </row>
    <row r="41" spans="1:11" s="17" customFormat="1" x14ac:dyDescent="0.2">
      <c r="A41" s="1554"/>
      <c r="B41" s="1"/>
      <c r="C41"/>
      <c r="D41" s="264"/>
      <c r="E41" s="264"/>
      <c r="F41" s="264"/>
      <c r="K41"/>
    </row>
    <row r="42" spans="1:11" x14ac:dyDescent="0.2">
      <c r="A42" s="1"/>
      <c r="B42" s="1"/>
      <c r="K42" s="17"/>
    </row>
    <row r="43" spans="1:11" x14ac:dyDescent="0.2">
      <c r="B43" s="1"/>
      <c r="C43" s="1"/>
    </row>
    <row r="44" spans="1:11" x14ac:dyDescent="0.2">
      <c r="B44" s="1"/>
      <c r="C44" s="1"/>
    </row>
    <row r="45" spans="1:11" x14ac:dyDescent="0.2">
      <c r="B45" s="1"/>
      <c r="C45" s="1"/>
    </row>
    <row r="46" spans="1:11" x14ac:dyDescent="0.2">
      <c r="B46" s="1"/>
      <c r="C46" s="1"/>
    </row>
    <row r="47" spans="1:11" s="17" customFormat="1" x14ac:dyDescent="0.2">
      <c r="A47"/>
      <c r="B47" s="1"/>
      <c r="C47" s="1"/>
      <c r="D47"/>
      <c r="E47"/>
      <c r="F47"/>
      <c r="K47"/>
    </row>
    <row r="48" spans="1:11" s="17" customFormat="1" x14ac:dyDescent="0.2">
      <c r="A48"/>
      <c r="B48"/>
      <c r="C48"/>
      <c r="D48"/>
      <c r="E48"/>
      <c r="F48"/>
      <c r="K48"/>
    </row>
    <row r="49" spans="1:11" s="17" customFormat="1" x14ac:dyDescent="0.2">
      <c r="A49"/>
      <c r="B49"/>
      <c r="C49"/>
      <c r="D49"/>
      <c r="E49"/>
      <c r="F49"/>
      <c r="K49"/>
    </row>
    <row r="50" spans="1:11" s="17" customFormat="1" x14ac:dyDescent="0.2">
      <c r="A50"/>
      <c r="B50"/>
      <c r="C50"/>
      <c r="D50"/>
      <c r="E50"/>
      <c r="F50"/>
      <c r="K50"/>
    </row>
    <row r="51" spans="1:11" s="17" customFormat="1" x14ac:dyDescent="0.2">
      <c r="A51"/>
      <c r="B51"/>
      <c r="C51"/>
      <c r="D51"/>
      <c r="E51"/>
      <c r="F51"/>
      <c r="K51"/>
    </row>
    <row r="52" spans="1:11" s="17" customFormat="1" x14ac:dyDescent="0.2">
      <c r="A52"/>
      <c r="B52"/>
      <c r="C52"/>
      <c r="D52"/>
      <c r="E52"/>
      <c r="F52"/>
      <c r="K52"/>
    </row>
    <row r="53" spans="1:11" s="17" customFormat="1" x14ac:dyDescent="0.2">
      <c r="A53"/>
      <c r="B53"/>
      <c r="C53"/>
      <c r="D53"/>
      <c r="E53"/>
      <c r="F53"/>
      <c r="K53"/>
    </row>
    <row r="54" spans="1:11" s="17" customFormat="1" x14ac:dyDescent="0.2">
      <c r="A54"/>
      <c r="B54"/>
      <c r="C54"/>
      <c r="D54"/>
      <c r="E54"/>
      <c r="F54"/>
      <c r="K54"/>
    </row>
    <row r="55" spans="1:11" s="17" customFormat="1" x14ac:dyDescent="0.2">
      <c r="A55"/>
      <c r="B55"/>
      <c r="C55"/>
      <c r="D55"/>
      <c r="E55"/>
      <c r="F55"/>
      <c r="K55"/>
    </row>
    <row r="56" spans="1:11" s="17" customFormat="1" x14ac:dyDescent="0.2">
      <c r="A56"/>
      <c r="B56"/>
      <c r="C56"/>
      <c r="D56"/>
      <c r="E56"/>
      <c r="F56"/>
      <c r="K56"/>
    </row>
    <row r="57" spans="1:11" s="17" customFormat="1" x14ac:dyDescent="0.2">
      <c r="A57"/>
      <c r="B57"/>
      <c r="C57"/>
      <c r="D57"/>
      <c r="E57"/>
      <c r="F57"/>
      <c r="K57"/>
    </row>
    <row r="58" spans="1:11" s="17" customFormat="1" x14ac:dyDescent="0.2">
      <c r="A58"/>
      <c r="B58" s="1"/>
      <c r="C58" s="1"/>
      <c r="D58"/>
      <c r="E58"/>
      <c r="F58"/>
      <c r="K58"/>
    </row>
    <row r="59" spans="1:11" s="17" customFormat="1" x14ac:dyDescent="0.2">
      <c r="A59"/>
      <c r="B59" s="1"/>
      <c r="C59" s="1"/>
      <c r="D59"/>
      <c r="E59"/>
      <c r="F59"/>
      <c r="K59"/>
    </row>
    <row r="60" spans="1:11" s="17" customFormat="1" x14ac:dyDescent="0.2">
      <c r="A60"/>
      <c r="B60" s="1"/>
      <c r="C60" s="1"/>
      <c r="D60"/>
      <c r="E60"/>
      <c r="F60"/>
      <c r="K60"/>
    </row>
    <row r="61" spans="1:11" s="17" customFormat="1" x14ac:dyDescent="0.2">
      <c r="A61"/>
      <c r="B61" s="1"/>
      <c r="C61" s="1"/>
      <c r="D61"/>
      <c r="E61"/>
      <c r="F61"/>
      <c r="K61"/>
    </row>
    <row r="62" spans="1:11" s="17" customFormat="1" x14ac:dyDescent="0.2">
      <c r="A62"/>
      <c r="B62" s="1"/>
      <c r="C62" s="1"/>
      <c r="D62"/>
      <c r="E62"/>
      <c r="F62"/>
      <c r="K62"/>
    </row>
    <row r="63" spans="1:11" s="17" customFormat="1" x14ac:dyDescent="0.2">
      <c r="A63"/>
      <c r="B63" s="1"/>
      <c r="C63" s="1"/>
      <c r="D63"/>
      <c r="E63"/>
      <c r="F63"/>
      <c r="K63"/>
    </row>
    <row r="64" spans="1:11" s="17" customFormat="1" x14ac:dyDescent="0.2">
      <c r="A64"/>
      <c r="B64" s="1"/>
      <c r="C64" s="1"/>
      <c r="D64"/>
      <c r="E64"/>
      <c r="F64"/>
      <c r="K64"/>
    </row>
    <row r="65" spans="1:11" s="17" customFormat="1" x14ac:dyDescent="0.2">
      <c r="A65"/>
      <c r="B65" s="1"/>
      <c r="C65" s="1"/>
      <c r="D65"/>
      <c r="E65"/>
      <c r="F65"/>
      <c r="K65"/>
    </row>
    <row r="66" spans="1:11" s="17" customFormat="1" x14ac:dyDescent="0.2">
      <c r="A66"/>
      <c r="B66" s="1"/>
      <c r="C66" s="1"/>
      <c r="D66"/>
      <c r="E66"/>
      <c r="F66"/>
      <c r="K66"/>
    </row>
    <row r="67" spans="1:11" s="17" customFormat="1" x14ac:dyDescent="0.2">
      <c r="A67"/>
      <c r="B67" s="1"/>
      <c r="C67" s="1"/>
      <c r="D67"/>
      <c r="E67"/>
      <c r="F67"/>
      <c r="K67"/>
    </row>
    <row r="68" spans="1:11" s="264" customFormat="1" x14ac:dyDescent="0.2">
      <c r="A68"/>
      <c r="B68" s="1"/>
      <c r="C68" s="1"/>
      <c r="D68"/>
      <c r="E68"/>
      <c r="F68"/>
      <c r="K68" s="17"/>
    </row>
    <row r="69" spans="1:11" s="264" customFormat="1" x14ac:dyDescent="0.2">
      <c r="A69"/>
      <c r="B69" s="1"/>
      <c r="C69" s="1"/>
      <c r="D69"/>
      <c r="E69"/>
      <c r="F69"/>
      <c r="K69" s="17"/>
    </row>
    <row r="70" spans="1:11" s="264" customFormat="1" x14ac:dyDescent="0.2">
      <c r="A70"/>
      <c r="B70" s="1"/>
      <c r="C70" s="1"/>
      <c r="D70"/>
      <c r="E70"/>
      <c r="F70"/>
      <c r="K70" s="17"/>
    </row>
    <row r="71" spans="1:11" s="264" customFormat="1" x14ac:dyDescent="0.2">
      <c r="A71"/>
      <c r="B71" s="1"/>
      <c r="C71" s="1"/>
      <c r="D71"/>
      <c r="E71"/>
      <c r="F71"/>
    </row>
    <row r="72" spans="1:11" s="264" customFormat="1" x14ac:dyDescent="0.2">
      <c r="A72"/>
      <c r="B72" s="1"/>
      <c r="C72" s="1"/>
      <c r="D72"/>
      <c r="E72"/>
      <c r="F72"/>
    </row>
    <row r="73" spans="1:11" s="264" customFormat="1" ht="8.25" customHeight="1" x14ac:dyDescent="0.2">
      <c r="A73"/>
      <c r="B73" s="1"/>
      <c r="C73" s="1"/>
      <c r="D73"/>
      <c r="E73"/>
      <c r="F73"/>
    </row>
    <row r="74" spans="1:11" s="264" customFormat="1" x14ac:dyDescent="0.2">
      <c r="A74"/>
      <c r="B74" s="1"/>
      <c r="C74" s="1"/>
      <c r="D74"/>
      <c r="E74"/>
      <c r="F74"/>
    </row>
    <row r="75" spans="1:11" s="264" customFormat="1" x14ac:dyDescent="0.2">
      <c r="A75"/>
      <c r="B75" s="1"/>
      <c r="C75" s="1"/>
      <c r="D75"/>
      <c r="E75"/>
      <c r="F75"/>
    </row>
    <row r="76" spans="1:11" s="264" customFormat="1" x14ac:dyDescent="0.2">
      <c r="A76"/>
      <c r="B76" s="1"/>
      <c r="C76" s="1"/>
      <c r="D76"/>
      <c r="E76"/>
      <c r="F76"/>
    </row>
    <row r="77" spans="1:11" s="264" customFormat="1" x14ac:dyDescent="0.2">
      <c r="A77"/>
      <c r="B77" s="1"/>
      <c r="C77" s="1"/>
      <c r="D77"/>
      <c r="E77"/>
      <c r="F77"/>
    </row>
    <row r="78" spans="1:11" s="264" customFormat="1" x14ac:dyDescent="0.2">
      <c r="A78"/>
      <c r="B78" s="1"/>
      <c r="C78" s="1"/>
      <c r="D78"/>
      <c r="E78"/>
      <c r="F78"/>
    </row>
    <row r="79" spans="1:11" s="264" customFormat="1" x14ac:dyDescent="0.2">
      <c r="A79"/>
      <c r="B79" s="1"/>
      <c r="C79" s="1"/>
      <c r="D79"/>
      <c r="E79"/>
      <c r="F79"/>
    </row>
    <row r="80" spans="1:11" s="264" customFormat="1" x14ac:dyDescent="0.2">
      <c r="A80"/>
      <c r="B80" s="1"/>
      <c r="C80" s="1"/>
      <c r="D80"/>
      <c r="E80"/>
      <c r="F80"/>
    </row>
    <row r="81" spans="1:11" s="264" customFormat="1" x14ac:dyDescent="0.2">
      <c r="A81"/>
      <c r="B81" s="1"/>
      <c r="C81" s="1"/>
      <c r="D81"/>
      <c r="E81"/>
      <c r="F81"/>
    </row>
    <row r="82" spans="1:11" s="264" customFormat="1" x14ac:dyDescent="0.2">
      <c r="A82"/>
      <c r="B82" s="1"/>
      <c r="C82" s="1"/>
      <c r="D82"/>
      <c r="E82"/>
      <c r="F82"/>
    </row>
    <row r="83" spans="1:11" x14ac:dyDescent="0.2">
      <c r="B83" s="1"/>
      <c r="C83" s="1"/>
      <c r="K83" s="264"/>
    </row>
    <row r="84" spans="1:11" x14ac:dyDescent="0.2">
      <c r="B84" s="1"/>
      <c r="C84" s="1"/>
      <c r="K84" s="264"/>
    </row>
    <row r="85" spans="1:11" x14ac:dyDescent="0.2">
      <c r="B85" s="1"/>
      <c r="C85" s="1"/>
      <c r="K85" s="264"/>
    </row>
    <row r="86" spans="1:11" x14ac:dyDescent="0.2">
      <c r="B86" s="1"/>
      <c r="C86" s="1"/>
      <c r="K86" s="264"/>
    </row>
    <row r="87" spans="1:11" x14ac:dyDescent="0.2">
      <c r="B87" s="1"/>
      <c r="C87" s="1"/>
      <c r="K87" s="264"/>
    </row>
    <row r="88" spans="1:11" x14ac:dyDescent="0.2">
      <c r="B88" s="1"/>
      <c r="C88" s="1"/>
      <c r="K88" s="264"/>
    </row>
    <row r="89" spans="1:11" x14ac:dyDescent="0.2">
      <c r="B89" s="1"/>
      <c r="C89" s="1"/>
      <c r="H89" s="264"/>
    </row>
    <row r="90" spans="1:11" x14ac:dyDescent="0.2">
      <c r="B90" s="1"/>
      <c r="C90" s="1"/>
      <c r="H90" s="264"/>
    </row>
    <row r="91" spans="1:11" x14ac:dyDescent="0.2">
      <c r="B91" s="1"/>
      <c r="C91" s="1"/>
      <c r="G91" s="264"/>
    </row>
    <row r="92" spans="1:11" x14ac:dyDescent="0.2">
      <c r="B92" s="1"/>
      <c r="C92" s="1"/>
      <c r="G92" s="264"/>
    </row>
    <row r="93" spans="1:11" x14ac:dyDescent="0.2">
      <c r="B93" s="1"/>
      <c r="C93" s="1"/>
      <c r="H93" s="264"/>
    </row>
    <row r="94" spans="1:11" x14ac:dyDescent="0.2">
      <c r="B94" s="1"/>
      <c r="C94" s="1"/>
      <c r="H94" s="264"/>
    </row>
    <row r="95" spans="1:11" x14ac:dyDescent="0.2">
      <c r="B95" s="1"/>
      <c r="C95" s="1"/>
      <c r="H95" s="264"/>
    </row>
    <row r="96" spans="1:11" x14ac:dyDescent="0.2">
      <c r="B96" s="1"/>
      <c r="C96" s="1"/>
    </row>
    <row r="97" spans="2:3" x14ac:dyDescent="0.2">
      <c r="B97" s="1"/>
      <c r="C97" s="1"/>
    </row>
    <row r="98" spans="2:3" x14ac:dyDescent="0.2">
      <c r="B98" s="1"/>
      <c r="C98" s="1"/>
    </row>
    <row r="99" spans="2:3" x14ac:dyDescent="0.2">
      <c r="B99" s="1"/>
      <c r="C99" s="1"/>
    </row>
    <row r="100" spans="2:3" x14ac:dyDescent="0.2">
      <c r="B100" s="1"/>
      <c r="C100" s="1"/>
    </row>
    <row r="101" spans="2:3" x14ac:dyDescent="0.2">
      <c r="B101" s="1"/>
      <c r="C101" s="1"/>
    </row>
    <row r="102" spans="2:3" x14ac:dyDescent="0.2">
      <c r="B102" s="1"/>
      <c r="C102" s="1"/>
    </row>
    <row r="103" spans="2:3" x14ac:dyDescent="0.2">
      <c r="B103" s="1"/>
      <c r="C103" s="1"/>
    </row>
    <row r="104" spans="2:3" x14ac:dyDescent="0.2">
      <c r="B104" s="1"/>
      <c r="C104" s="1"/>
    </row>
    <row r="105" spans="2:3" x14ac:dyDescent="0.2">
      <c r="B105" s="1"/>
      <c r="C105" s="1"/>
    </row>
    <row r="106" spans="2:3" x14ac:dyDescent="0.2">
      <c r="B106" s="1"/>
      <c r="C106" s="1"/>
    </row>
    <row r="107" spans="2:3" x14ac:dyDescent="0.2">
      <c r="B107" s="1"/>
      <c r="C107" s="1"/>
    </row>
    <row r="108" spans="2:3" x14ac:dyDescent="0.2">
      <c r="B108" s="1"/>
      <c r="C108" s="1"/>
    </row>
    <row r="109" spans="2:3" x14ac:dyDescent="0.2">
      <c r="B109" s="1"/>
      <c r="C109" s="1"/>
    </row>
    <row r="110" spans="2:3" x14ac:dyDescent="0.2">
      <c r="B110" s="1"/>
      <c r="C110" s="1"/>
    </row>
    <row r="111" spans="2:3" x14ac:dyDescent="0.2">
      <c r="B111" s="1"/>
      <c r="C111" s="1"/>
    </row>
    <row r="112" spans="2:3" x14ac:dyDescent="0.2">
      <c r="B112" s="1"/>
      <c r="C112" s="1"/>
    </row>
    <row r="113" spans="2:3" x14ac:dyDescent="0.2">
      <c r="B113" s="1"/>
      <c r="C113" s="1"/>
    </row>
    <row r="114" spans="2:3" x14ac:dyDescent="0.2">
      <c r="B114" s="1"/>
      <c r="C114" s="1"/>
    </row>
    <row r="115" spans="2:3" x14ac:dyDescent="0.2">
      <c r="B115" s="1"/>
      <c r="C115" s="1"/>
    </row>
    <row r="116" spans="2:3" x14ac:dyDescent="0.2">
      <c r="B116" s="1"/>
      <c r="C116" s="1"/>
    </row>
    <row r="117" spans="2:3" x14ac:dyDescent="0.2">
      <c r="B117" s="1"/>
      <c r="C117" s="1"/>
    </row>
    <row r="118" spans="2:3" x14ac:dyDescent="0.2">
      <c r="B118" s="1"/>
      <c r="C118" s="1"/>
    </row>
    <row r="119" spans="2:3" x14ac:dyDescent="0.2">
      <c r="B119" s="1"/>
      <c r="C119" s="1"/>
    </row>
    <row r="120" spans="2:3" x14ac:dyDescent="0.2">
      <c r="B120" s="1"/>
      <c r="C120" s="1"/>
    </row>
    <row r="121" spans="2:3" x14ac:dyDescent="0.2">
      <c r="B121" s="1"/>
      <c r="C121" s="1"/>
    </row>
    <row r="122" spans="2:3" x14ac:dyDescent="0.2">
      <c r="B122" s="1"/>
      <c r="C122" s="1"/>
    </row>
    <row r="123" spans="2:3" x14ac:dyDescent="0.2">
      <c r="B123" s="1"/>
      <c r="C123" s="1"/>
    </row>
    <row r="124" spans="2:3" x14ac:dyDescent="0.2">
      <c r="B124" s="1"/>
      <c r="C124" s="1"/>
    </row>
    <row r="125" spans="2:3" x14ac:dyDescent="0.2">
      <c r="B125" s="1"/>
      <c r="C125" s="1"/>
    </row>
    <row r="126" spans="2:3" x14ac:dyDescent="0.2">
      <c r="B126" s="1"/>
      <c r="C126" s="1"/>
    </row>
    <row r="127" spans="2:3" x14ac:dyDescent="0.2">
      <c r="B127" s="1"/>
      <c r="C127" s="1"/>
    </row>
    <row r="128" spans="2:3" x14ac:dyDescent="0.2">
      <c r="B128" s="1"/>
      <c r="C128" s="1"/>
    </row>
    <row r="129" spans="2:3" x14ac:dyDescent="0.2">
      <c r="B129" s="1"/>
      <c r="C129" s="1"/>
    </row>
    <row r="130" spans="2:3" x14ac:dyDescent="0.2">
      <c r="B130" s="1"/>
      <c r="C130" s="1"/>
    </row>
    <row r="131" spans="2:3" x14ac:dyDescent="0.2">
      <c r="B131" s="1"/>
      <c r="C131" s="1"/>
    </row>
    <row r="132" spans="2:3" x14ac:dyDescent="0.2">
      <c r="B132" s="1"/>
      <c r="C132" s="1"/>
    </row>
    <row r="133" spans="2:3" x14ac:dyDescent="0.2">
      <c r="B133" s="1"/>
      <c r="C133" s="1"/>
    </row>
    <row r="134" spans="2:3" x14ac:dyDescent="0.2">
      <c r="B134" s="1"/>
      <c r="C134" s="1"/>
    </row>
    <row r="135" spans="2:3" x14ac:dyDescent="0.2">
      <c r="B135" s="1"/>
      <c r="C135" s="1"/>
    </row>
    <row r="136" spans="2:3" x14ac:dyDescent="0.2">
      <c r="B136" s="1"/>
      <c r="C136" s="1"/>
    </row>
    <row r="137" spans="2:3" x14ac:dyDescent="0.2">
      <c r="B137" s="1"/>
      <c r="C137" s="1"/>
    </row>
    <row r="138" spans="2:3" x14ac:dyDescent="0.2">
      <c r="B138" s="1"/>
      <c r="C138" s="1"/>
    </row>
    <row r="139" spans="2:3" x14ac:dyDescent="0.2">
      <c r="B139" s="1"/>
      <c r="C139" s="1"/>
    </row>
    <row r="140" spans="2:3" x14ac:dyDescent="0.2">
      <c r="B140" s="1"/>
      <c r="C140" s="1"/>
    </row>
    <row r="141" spans="2:3" x14ac:dyDescent="0.2">
      <c r="B141" s="1"/>
      <c r="C141" s="1"/>
    </row>
    <row r="142" spans="2:3" x14ac:dyDescent="0.2">
      <c r="B142" s="1"/>
      <c r="C142" s="1"/>
    </row>
    <row r="143" spans="2:3" x14ac:dyDescent="0.2">
      <c r="B143" s="1"/>
      <c r="C143" s="1"/>
    </row>
    <row r="144" spans="2:3" x14ac:dyDescent="0.2">
      <c r="B144" s="1"/>
      <c r="C144" s="1"/>
    </row>
    <row r="145" spans="2:3" x14ac:dyDescent="0.2">
      <c r="B145" s="1"/>
      <c r="C145" s="1"/>
    </row>
    <row r="146" spans="2:3" x14ac:dyDescent="0.2">
      <c r="B146" s="1"/>
      <c r="C146" s="1"/>
    </row>
    <row r="147" spans="2:3" x14ac:dyDescent="0.2">
      <c r="B147" s="1"/>
      <c r="C147" s="1"/>
    </row>
    <row r="148" spans="2:3" x14ac:dyDescent="0.2">
      <c r="B148" s="1"/>
      <c r="C148" s="1"/>
    </row>
    <row r="149" spans="2:3" x14ac:dyDescent="0.2">
      <c r="B149" s="1"/>
      <c r="C149" s="1"/>
    </row>
    <row r="150" spans="2:3" x14ac:dyDescent="0.2">
      <c r="B150" s="1"/>
      <c r="C150" s="1"/>
    </row>
    <row r="151" spans="2:3" x14ac:dyDescent="0.2">
      <c r="B151" s="1"/>
      <c r="C151" s="1"/>
    </row>
    <row r="152" spans="2:3" x14ac:dyDescent="0.2">
      <c r="B152" s="1"/>
      <c r="C152" s="1"/>
    </row>
  </sheetData>
  <mergeCells count="4">
    <mergeCell ref="A1:C1"/>
    <mergeCell ref="A2:F2"/>
    <mergeCell ref="A3:F3"/>
    <mergeCell ref="A40:F40"/>
  </mergeCells>
  <pageMargins left="0.74803149606299213" right="0.55118110236220474" top="0.39370078740157483" bottom="0.39370078740157483" header="0.51181102362204722" footer="0.51181102362204722"/>
  <pageSetup paperSize="9" firstPageNumber="0" orientation="portrait" horizontalDpi="300" verticalDpi="300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1"/>
  <sheetViews>
    <sheetView zoomScaleNormal="100" workbookViewId="0">
      <selection sqref="A1:F34"/>
    </sheetView>
  </sheetViews>
  <sheetFormatPr defaultRowHeight="12.75" x14ac:dyDescent="0.2"/>
  <cols>
    <col min="1" max="1" width="5.7109375" customWidth="1"/>
    <col min="2" max="2" width="41.5703125" customWidth="1"/>
    <col min="3" max="3" width="11.28515625" customWidth="1"/>
    <col min="4" max="4" width="10.85546875" customWidth="1"/>
    <col min="5" max="5" width="9.140625" customWidth="1"/>
    <col min="6" max="6" width="14.140625" bestFit="1" customWidth="1"/>
  </cols>
  <sheetData>
    <row r="1" spans="1:6" x14ac:dyDescent="0.2">
      <c r="A1" s="1618" t="s">
        <v>898</v>
      </c>
      <c r="B1" s="1618"/>
      <c r="C1" s="1618"/>
      <c r="D1" s="289"/>
      <c r="E1" s="289"/>
    </row>
    <row r="2" spans="1:6" x14ac:dyDescent="0.2">
      <c r="A2" s="289"/>
      <c r="B2" s="289"/>
      <c r="C2" s="289"/>
      <c r="D2" s="289"/>
      <c r="E2" s="289"/>
    </row>
    <row r="3" spans="1:6" ht="15.75" x14ac:dyDescent="0.25">
      <c r="B3" s="1667" t="s">
        <v>482</v>
      </c>
      <c r="C3" s="1667"/>
      <c r="D3" s="1636"/>
      <c r="E3" s="1636"/>
      <c r="F3" s="1636"/>
    </row>
    <row r="4" spans="1:6" ht="15.75" x14ac:dyDescent="0.25">
      <c r="B4" s="1667" t="s">
        <v>779</v>
      </c>
      <c r="C4" s="1667"/>
      <c r="D4" s="1636"/>
      <c r="E4" s="1636"/>
      <c r="F4" s="1636"/>
    </row>
    <row r="5" spans="1:6" ht="15.75" x14ac:dyDescent="0.25">
      <c r="B5" s="154"/>
      <c r="C5" s="154"/>
    </row>
    <row r="6" spans="1:6" ht="13.5" thickBot="1" x14ac:dyDescent="0.25">
      <c r="B6" s="1"/>
      <c r="C6" s="42"/>
      <c r="E6" s="42" t="s">
        <v>4</v>
      </c>
    </row>
    <row r="7" spans="1:6" ht="26.25" thickBot="1" x14ac:dyDescent="0.25">
      <c r="A7" s="330" t="s">
        <v>217</v>
      </c>
      <c r="B7" s="356" t="s">
        <v>31</v>
      </c>
      <c r="C7" s="1179" t="s">
        <v>173</v>
      </c>
      <c r="D7" s="935" t="s">
        <v>174</v>
      </c>
      <c r="E7" s="935" t="s">
        <v>656</v>
      </c>
      <c r="F7" s="813" t="s">
        <v>176</v>
      </c>
    </row>
    <row r="8" spans="1:6" ht="13.5" thickBot="1" x14ac:dyDescent="0.25">
      <c r="A8" s="332" t="s">
        <v>218</v>
      </c>
      <c r="B8" s="348" t="s">
        <v>219</v>
      </c>
      <c r="C8" s="1180" t="s">
        <v>220</v>
      </c>
      <c r="D8" s="970" t="s">
        <v>221</v>
      </c>
      <c r="E8" s="293" t="s">
        <v>241</v>
      </c>
      <c r="F8" s="291" t="s">
        <v>221</v>
      </c>
    </row>
    <row r="9" spans="1:6" ht="13.5" thickBot="1" x14ac:dyDescent="0.25">
      <c r="A9" s="295" t="s">
        <v>222</v>
      </c>
      <c r="B9" s="1173" t="s">
        <v>346</v>
      </c>
      <c r="C9" s="1181"/>
      <c r="D9" s="1190"/>
      <c r="E9" s="1190"/>
      <c r="F9" s="1189"/>
    </row>
    <row r="10" spans="1:6" x14ac:dyDescent="0.2">
      <c r="A10" s="335" t="s">
        <v>223</v>
      </c>
      <c r="B10" s="34" t="s">
        <v>778</v>
      </c>
      <c r="C10" s="1182">
        <v>2500</v>
      </c>
      <c r="D10" s="128">
        <v>2500</v>
      </c>
      <c r="E10" s="128"/>
      <c r="F10" s="988">
        <v>0</v>
      </c>
    </row>
    <row r="11" spans="1:6" x14ac:dyDescent="0.2">
      <c r="A11" s="331" t="s">
        <v>224</v>
      </c>
      <c r="B11" s="529"/>
      <c r="C11" s="946"/>
      <c r="D11" s="125"/>
      <c r="E11" s="125"/>
      <c r="F11" s="988" t="e">
        <f t="shared" ref="F11:F17" si="0">E11/D11</f>
        <v>#DIV/0!</v>
      </c>
    </row>
    <row r="12" spans="1:6" x14ac:dyDescent="0.2">
      <c r="A12" s="331" t="s">
        <v>225</v>
      </c>
      <c r="B12" s="1174"/>
      <c r="C12" s="1183"/>
      <c r="D12" s="125"/>
      <c r="E12" s="125"/>
      <c r="F12" s="988" t="e">
        <f t="shared" si="0"/>
        <v>#DIV/0!</v>
      </c>
    </row>
    <row r="13" spans="1:6" x14ac:dyDescent="0.2">
      <c r="A13" s="331" t="s">
        <v>226</v>
      </c>
      <c r="B13" s="529"/>
      <c r="C13" s="946"/>
      <c r="D13" s="125"/>
      <c r="E13" s="125"/>
      <c r="F13" s="988" t="e">
        <f t="shared" si="0"/>
        <v>#DIV/0!</v>
      </c>
    </row>
    <row r="14" spans="1:6" x14ac:dyDescent="0.2">
      <c r="A14" s="331" t="s">
        <v>227</v>
      </c>
      <c r="B14" s="749"/>
      <c r="C14" s="1183"/>
      <c r="D14" s="125"/>
      <c r="E14" s="125"/>
      <c r="F14" s="988" t="e">
        <f t="shared" si="0"/>
        <v>#DIV/0!</v>
      </c>
    </row>
    <row r="15" spans="1:6" x14ac:dyDescent="0.2">
      <c r="A15" s="331" t="s">
        <v>228</v>
      </c>
      <c r="B15" s="529"/>
      <c r="C15" s="946"/>
      <c r="D15" s="125"/>
      <c r="E15" s="125"/>
      <c r="F15" s="988" t="e">
        <f t="shared" si="0"/>
        <v>#DIV/0!</v>
      </c>
    </row>
    <row r="16" spans="1:6" x14ac:dyDescent="0.2">
      <c r="A16" s="331" t="s">
        <v>229</v>
      </c>
      <c r="B16" s="528"/>
      <c r="C16" s="1184"/>
      <c r="D16" s="125"/>
      <c r="E16" s="125"/>
      <c r="F16" s="988">
        <v>0</v>
      </c>
    </row>
    <row r="17" spans="1:6" ht="13.5" thickBot="1" x14ac:dyDescent="0.25">
      <c r="A17" s="331" t="s">
        <v>230</v>
      </c>
      <c r="B17" s="527"/>
      <c r="C17" s="1185"/>
      <c r="D17" s="130"/>
      <c r="E17" s="130"/>
      <c r="F17" s="988" t="e">
        <f t="shared" si="0"/>
        <v>#DIV/0!</v>
      </c>
    </row>
    <row r="18" spans="1:6" ht="26.25" customHeight="1" thickBot="1" x14ac:dyDescent="0.25">
      <c r="A18" s="295" t="s">
        <v>231</v>
      </c>
      <c r="B18" s="1175" t="s">
        <v>348</v>
      </c>
      <c r="C18" s="1186">
        <f>SUM(C10:C17)</f>
        <v>2500</v>
      </c>
      <c r="D18" s="1191">
        <f>SUM(D10:D17)</f>
        <v>2500</v>
      </c>
      <c r="E18" s="1186">
        <f>SUM(E10:E17)</f>
        <v>0</v>
      </c>
      <c r="F18" s="1038">
        <f>E18/D18</f>
        <v>0</v>
      </c>
    </row>
    <row r="19" spans="1:6" x14ac:dyDescent="0.2">
      <c r="A19" s="328"/>
      <c r="B19" s="528"/>
      <c r="C19" s="947"/>
      <c r="D19" s="128"/>
      <c r="E19" s="258"/>
      <c r="F19" s="993"/>
    </row>
    <row r="20" spans="1:6" x14ac:dyDescent="0.2">
      <c r="A20" s="308" t="s">
        <v>232</v>
      </c>
      <c r="B20" s="1176" t="s">
        <v>347</v>
      </c>
      <c r="C20" s="1187"/>
      <c r="D20" s="125"/>
      <c r="E20" s="256"/>
      <c r="F20" s="994"/>
    </row>
    <row r="21" spans="1:6" x14ac:dyDescent="0.2">
      <c r="A21" s="308" t="s">
        <v>233</v>
      </c>
      <c r="B21" s="529"/>
      <c r="C21" s="946"/>
      <c r="D21" s="125"/>
      <c r="E21" s="256"/>
      <c r="F21" s="994">
        <v>0</v>
      </c>
    </row>
    <row r="22" spans="1:6" x14ac:dyDescent="0.2">
      <c r="A22" s="308" t="s">
        <v>234</v>
      </c>
      <c r="B22" s="529"/>
      <c r="C22" s="946"/>
      <c r="D22" s="125"/>
      <c r="E22" s="256"/>
      <c r="F22" s="994" t="e">
        <f t="shared" ref="F22:F27" si="1">E22/D22</f>
        <v>#DIV/0!</v>
      </c>
    </row>
    <row r="23" spans="1:6" x14ac:dyDescent="0.2">
      <c r="A23" s="308" t="s">
        <v>235</v>
      </c>
      <c r="B23" s="529"/>
      <c r="C23" s="946"/>
      <c r="D23" s="125"/>
      <c r="E23" s="256"/>
      <c r="F23" s="994" t="e">
        <f t="shared" si="1"/>
        <v>#DIV/0!</v>
      </c>
    </row>
    <row r="24" spans="1:6" x14ac:dyDescent="0.2">
      <c r="A24" s="308" t="s">
        <v>236</v>
      </c>
      <c r="B24" s="529"/>
      <c r="C24" s="946"/>
      <c r="D24" s="125"/>
      <c r="E24" s="256"/>
      <c r="F24" s="994" t="e">
        <f t="shared" si="1"/>
        <v>#DIV/0!</v>
      </c>
    </row>
    <row r="25" spans="1:6" x14ac:dyDescent="0.2">
      <c r="A25" s="308" t="s">
        <v>238</v>
      </c>
      <c r="B25" s="1147"/>
      <c r="C25" s="949"/>
      <c r="D25" s="125"/>
      <c r="E25" s="256"/>
      <c r="F25" s="994">
        <v>0</v>
      </c>
    </row>
    <row r="26" spans="1:6" x14ac:dyDescent="0.2">
      <c r="A26" s="308" t="s">
        <v>239</v>
      </c>
      <c r="B26" s="1177"/>
      <c r="C26" s="949"/>
      <c r="D26" s="125"/>
      <c r="E26" s="256"/>
      <c r="F26" s="994">
        <v>0</v>
      </c>
    </row>
    <row r="27" spans="1:6" x14ac:dyDescent="0.2">
      <c r="A27" s="308" t="s">
        <v>240</v>
      </c>
      <c r="B27" s="1177"/>
      <c r="C27" s="949"/>
      <c r="D27" s="125"/>
      <c r="E27" s="256"/>
      <c r="F27" s="994" t="e">
        <f t="shared" si="1"/>
        <v>#DIV/0!</v>
      </c>
    </row>
    <row r="28" spans="1:6" x14ac:dyDescent="0.2">
      <c r="A28" s="308" t="s">
        <v>242</v>
      </c>
      <c r="B28" s="1147"/>
      <c r="C28" s="949"/>
      <c r="D28" s="125"/>
      <c r="E28" s="256"/>
      <c r="F28" s="994"/>
    </row>
    <row r="29" spans="1:6" x14ac:dyDescent="0.2">
      <c r="A29" s="308" t="s">
        <v>243</v>
      </c>
      <c r="B29" s="1147"/>
      <c r="C29" s="949"/>
      <c r="D29" s="125"/>
      <c r="E29" s="256"/>
      <c r="F29" s="994"/>
    </row>
    <row r="30" spans="1:6" ht="18" customHeight="1" x14ac:dyDescent="0.2">
      <c r="A30" s="308" t="s">
        <v>244</v>
      </c>
      <c r="B30" s="1147"/>
      <c r="C30" s="949"/>
      <c r="D30" s="125"/>
      <c r="E30" s="256"/>
      <c r="F30" s="994"/>
    </row>
    <row r="31" spans="1:6" ht="16.5" customHeight="1" thickBot="1" x14ac:dyDescent="0.25">
      <c r="A31" s="310" t="s">
        <v>247</v>
      </c>
      <c r="B31" s="1174"/>
      <c r="C31" s="1185"/>
      <c r="D31" s="130"/>
      <c r="E31" s="257"/>
      <c r="F31" s="1164"/>
    </row>
    <row r="32" spans="1:6" ht="13.5" thickBot="1" x14ac:dyDescent="0.25">
      <c r="A32" s="295" t="s">
        <v>248</v>
      </c>
      <c r="B32" s="306" t="s">
        <v>349</v>
      </c>
      <c r="C32" s="999">
        <f>SUM(C21:C31)</f>
        <v>0</v>
      </c>
      <c r="D32" s="1192">
        <f>SUM(D21:D31)</f>
        <v>0</v>
      </c>
      <c r="E32" s="999">
        <f>SUM(E21:E31)</f>
        <v>0</v>
      </c>
      <c r="F32" s="1038" t="e">
        <f>E32/D32</f>
        <v>#DIV/0!</v>
      </c>
    </row>
    <row r="33" spans="1:6" ht="13.5" thickBot="1" x14ac:dyDescent="0.25">
      <c r="A33" s="333" t="s">
        <v>249</v>
      </c>
      <c r="B33" s="1178"/>
      <c r="C33" s="999"/>
      <c r="D33" s="351"/>
      <c r="E33" s="210"/>
      <c r="F33" s="1133"/>
    </row>
    <row r="34" spans="1:6" ht="13.5" thickBot="1" x14ac:dyDescent="0.25">
      <c r="A34" s="295" t="s">
        <v>250</v>
      </c>
      <c r="B34" s="311" t="s">
        <v>483</v>
      </c>
      <c r="C34" s="1000">
        <f>C18+C32</f>
        <v>2500</v>
      </c>
      <c r="D34" s="867">
        <f>D18+D32</f>
        <v>2500</v>
      </c>
      <c r="E34" s="1000">
        <f>E18+E32</f>
        <v>0</v>
      </c>
      <c r="F34" s="1038">
        <f>E34/D34</f>
        <v>0</v>
      </c>
    </row>
    <row r="35" spans="1:6" x14ac:dyDescent="0.2">
      <c r="A35" s="1"/>
      <c r="B35" s="1"/>
      <c r="C35" s="16"/>
      <c r="D35" s="16"/>
      <c r="E35" s="16"/>
      <c r="F35" s="16"/>
    </row>
    <row r="36" spans="1:6" x14ac:dyDescent="0.2">
      <c r="A36" s="1"/>
      <c r="B36" s="1"/>
      <c r="C36" s="16"/>
      <c r="D36" s="16"/>
      <c r="E36" s="16"/>
      <c r="F36" s="16"/>
    </row>
    <row r="37" spans="1:6" x14ac:dyDescent="0.2">
      <c r="A37" s="1"/>
      <c r="B37" s="1"/>
    </row>
    <row r="38" spans="1:6" x14ac:dyDescent="0.2">
      <c r="B38" s="1"/>
      <c r="C38" s="1"/>
    </row>
    <row r="39" spans="1:6" x14ac:dyDescent="0.2">
      <c r="B39" s="1"/>
      <c r="C39" s="1"/>
    </row>
    <row r="40" spans="1:6" x14ac:dyDescent="0.2">
      <c r="B40" s="1"/>
      <c r="C40" s="1"/>
    </row>
    <row r="41" spans="1:6" ht="15.75" x14ac:dyDescent="0.25">
      <c r="B41" s="300"/>
    </row>
  </sheetData>
  <mergeCells count="3">
    <mergeCell ref="A1:C1"/>
    <mergeCell ref="B3:F3"/>
    <mergeCell ref="B4:F4"/>
  </mergeCells>
  <pageMargins left="0.75" right="0.75" top="1" bottom="1" header="0.51180555555555562" footer="0.51180555555555562"/>
  <pageSetup paperSize="9" scale="95" firstPageNumber="0" orientation="portrait" horizontalDpi="300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"/>
  <sheetViews>
    <sheetView zoomScaleNormal="100" workbookViewId="0">
      <selection sqref="A1:F35"/>
    </sheetView>
  </sheetViews>
  <sheetFormatPr defaultRowHeight="12.75" x14ac:dyDescent="0.2"/>
  <cols>
    <col min="1" max="1" width="4.42578125" customWidth="1"/>
    <col min="2" max="2" width="39.140625" customWidth="1"/>
    <col min="3" max="3" width="12" customWidth="1"/>
    <col min="4" max="4" width="11.85546875" customWidth="1"/>
    <col min="5" max="5" width="9.28515625" bestFit="1" customWidth="1"/>
    <col min="6" max="6" width="14.140625" bestFit="1" customWidth="1"/>
  </cols>
  <sheetData>
    <row r="1" spans="1:6" x14ac:dyDescent="0.2">
      <c r="A1" s="1618" t="s">
        <v>899</v>
      </c>
      <c r="B1" s="1618"/>
      <c r="C1" s="1618"/>
      <c r="D1" s="1618"/>
      <c r="E1" s="289"/>
    </row>
    <row r="2" spans="1:6" x14ac:dyDescent="0.2">
      <c r="B2" s="1"/>
      <c r="C2" s="1"/>
    </row>
    <row r="3" spans="1:6" ht="15.75" x14ac:dyDescent="0.25">
      <c r="B3" s="1667" t="s">
        <v>785</v>
      </c>
      <c r="C3" s="1667"/>
      <c r="D3" s="1636"/>
      <c r="E3" s="1636"/>
      <c r="F3" s="1636"/>
    </row>
    <row r="4" spans="1:6" ht="15.75" x14ac:dyDescent="0.25">
      <c r="B4" s="154"/>
      <c r="C4" s="154"/>
    </row>
    <row r="5" spans="1:6" ht="15.75" x14ac:dyDescent="0.25">
      <c r="B5" s="154"/>
      <c r="C5" s="154"/>
    </row>
    <row r="6" spans="1:6" ht="13.5" thickBot="1" x14ac:dyDescent="0.25">
      <c r="B6" s="1"/>
      <c r="C6" s="42"/>
      <c r="E6" s="42" t="s">
        <v>665</v>
      </c>
    </row>
    <row r="7" spans="1:6" ht="39" thickBot="1" x14ac:dyDescent="0.25">
      <c r="A7" s="330" t="s">
        <v>217</v>
      </c>
      <c r="B7" s="360" t="s">
        <v>32</v>
      </c>
      <c r="C7" s="1179" t="s">
        <v>173</v>
      </c>
      <c r="D7" s="935" t="s">
        <v>174</v>
      </c>
      <c r="E7" s="935" t="s">
        <v>656</v>
      </c>
      <c r="F7" s="813" t="s">
        <v>176</v>
      </c>
    </row>
    <row r="8" spans="1:6" ht="13.5" thickBot="1" x14ac:dyDescent="0.25">
      <c r="A8" s="332" t="s">
        <v>218</v>
      </c>
      <c r="B8" s="342" t="s">
        <v>219</v>
      </c>
      <c r="C8" s="1180" t="s">
        <v>220</v>
      </c>
      <c r="D8" s="970" t="s">
        <v>221</v>
      </c>
      <c r="E8" s="293" t="s">
        <v>241</v>
      </c>
      <c r="F8" s="291" t="s">
        <v>221</v>
      </c>
    </row>
    <row r="9" spans="1:6" ht="15.75" x14ac:dyDescent="0.25">
      <c r="A9" s="358" t="s">
        <v>222</v>
      </c>
      <c r="B9" s="1614" t="s">
        <v>780</v>
      </c>
      <c r="C9" s="1615">
        <v>4</v>
      </c>
      <c r="D9" s="1338">
        <v>4</v>
      </c>
      <c r="E9" s="1426">
        <v>4</v>
      </c>
      <c r="F9" s="1082">
        <f t="shared" ref="F9:F16" si="0">E9/D9</f>
        <v>1</v>
      </c>
    </row>
    <row r="10" spans="1:6" ht="15.75" x14ac:dyDescent="0.25">
      <c r="A10" s="335" t="s">
        <v>223</v>
      </c>
      <c r="B10" s="1614" t="s">
        <v>781</v>
      </c>
      <c r="C10" s="1615">
        <v>3</v>
      </c>
      <c r="D10" s="1339">
        <v>3</v>
      </c>
      <c r="E10" s="1427">
        <v>3</v>
      </c>
      <c r="F10" s="984">
        <f t="shared" si="0"/>
        <v>1</v>
      </c>
    </row>
    <row r="11" spans="1:6" ht="15.75" x14ac:dyDescent="0.25">
      <c r="A11" s="331" t="s">
        <v>224</v>
      </c>
      <c r="B11" s="1614" t="s">
        <v>782</v>
      </c>
      <c r="C11" s="1615">
        <v>1</v>
      </c>
      <c r="D11" s="1339">
        <v>1</v>
      </c>
      <c r="E11" s="1427">
        <v>1</v>
      </c>
      <c r="F11" s="984">
        <f t="shared" si="0"/>
        <v>1</v>
      </c>
    </row>
    <row r="12" spans="1:6" ht="15.75" x14ac:dyDescent="0.25">
      <c r="A12" s="331" t="s">
        <v>225</v>
      </c>
      <c r="B12" s="1614" t="s">
        <v>783</v>
      </c>
      <c r="C12" s="1615">
        <v>1</v>
      </c>
      <c r="D12" s="1339">
        <v>1</v>
      </c>
      <c r="E12" s="1427">
        <v>1</v>
      </c>
      <c r="F12" s="984">
        <f t="shared" si="0"/>
        <v>1</v>
      </c>
    </row>
    <row r="13" spans="1:6" ht="15.75" x14ac:dyDescent="0.25">
      <c r="A13" s="331" t="s">
        <v>226</v>
      </c>
      <c r="B13" s="1614" t="s">
        <v>784</v>
      </c>
      <c r="C13" s="1615">
        <v>1</v>
      </c>
      <c r="D13" s="1339">
        <v>1</v>
      </c>
      <c r="E13" s="1427"/>
      <c r="F13" s="984">
        <f t="shared" si="0"/>
        <v>0</v>
      </c>
    </row>
    <row r="14" spans="1:6" ht="15.75" x14ac:dyDescent="0.25">
      <c r="A14" s="308" t="s">
        <v>227</v>
      </c>
      <c r="B14" s="1614"/>
      <c r="C14" s="1615"/>
      <c r="D14" s="1339"/>
      <c r="E14" s="1427"/>
      <c r="F14" s="984" t="e">
        <f t="shared" si="0"/>
        <v>#DIV/0!</v>
      </c>
    </row>
    <row r="15" spans="1:6" ht="16.5" thickBot="1" x14ac:dyDescent="0.3">
      <c r="A15" s="310" t="s">
        <v>228</v>
      </c>
      <c r="B15" s="1614"/>
      <c r="C15" s="1615"/>
      <c r="D15" s="1339"/>
      <c r="E15" s="1428"/>
      <c r="F15" s="984" t="e">
        <f t="shared" si="0"/>
        <v>#DIV/0!</v>
      </c>
    </row>
    <row r="16" spans="1:6" ht="13.5" thickBot="1" x14ac:dyDescent="0.25">
      <c r="A16" s="295" t="s">
        <v>229</v>
      </c>
      <c r="B16" s="1193" t="s">
        <v>33</v>
      </c>
      <c r="C16" s="1195">
        <f>SUM(C9:C15)</f>
        <v>10</v>
      </c>
      <c r="D16" s="1202">
        <f>SUM(D9:D15)</f>
        <v>10</v>
      </c>
      <c r="E16" s="1202">
        <f>SUM(E9:E15)</f>
        <v>9</v>
      </c>
      <c r="F16" s="1090">
        <f t="shared" si="0"/>
        <v>0.9</v>
      </c>
    </row>
    <row r="17" spans="1:6" ht="15.75" x14ac:dyDescent="0.25">
      <c r="B17" s="930"/>
      <c r="C17" s="155"/>
    </row>
    <row r="18" spans="1:6" ht="15.75" x14ac:dyDescent="0.25">
      <c r="B18" s="36"/>
      <c r="C18" s="155"/>
    </row>
    <row r="19" spans="1:6" x14ac:dyDescent="0.2">
      <c r="B19" s="1"/>
      <c r="C19" s="1"/>
    </row>
    <row r="20" spans="1:6" x14ac:dyDescent="0.2">
      <c r="B20" s="1"/>
      <c r="C20" s="1"/>
    </row>
    <row r="21" spans="1:6" x14ac:dyDescent="0.2">
      <c r="A21" s="1618" t="s">
        <v>900</v>
      </c>
      <c r="B21" s="1618"/>
      <c r="C21" s="1618"/>
      <c r="D21" s="1618"/>
      <c r="E21" s="289"/>
    </row>
    <row r="22" spans="1:6" x14ac:dyDescent="0.2">
      <c r="B22" s="1"/>
      <c r="C22" s="1"/>
    </row>
    <row r="23" spans="1:6" ht="15.75" x14ac:dyDescent="0.25">
      <c r="B23" s="1667" t="s">
        <v>786</v>
      </c>
      <c r="C23" s="1667"/>
      <c r="D23" s="1636"/>
      <c r="E23" s="1636"/>
      <c r="F23" s="1636"/>
    </row>
    <row r="24" spans="1:6" ht="15.75" x14ac:dyDescent="0.25">
      <c r="B24" s="154"/>
      <c r="C24" s="154"/>
    </row>
    <row r="25" spans="1:6" ht="15.75" x14ac:dyDescent="0.25">
      <c r="B25" s="154"/>
      <c r="C25" s="154"/>
    </row>
    <row r="26" spans="1:6" ht="13.5" thickBot="1" x14ac:dyDescent="0.25">
      <c r="B26" s="1"/>
      <c r="C26" s="42"/>
      <c r="E26" s="42" t="s">
        <v>665</v>
      </c>
    </row>
    <row r="27" spans="1:6" ht="39" thickBot="1" x14ac:dyDescent="0.25">
      <c r="A27" s="330" t="s">
        <v>217</v>
      </c>
      <c r="B27" s="360" t="s">
        <v>32</v>
      </c>
      <c r="C27" s="1179" t="s">
        <v>173</v>
      </c>
      <c r="D27" s="935" t="s">
        <v>174</v>
      </c>
      <c r="E27" s="935" t="s">
        <v>656</v>
      </c>
      <c r="F27" s="813" t="s">
        <v>176</v>
      </c>
    </row>
    <row r="28" spans="1:6" ht="13.5" thickBot="1" x14ac:dyDescent="0.25">
      <c r="A28" s="332" t="s">
        <v>218</v>
      </c>
      <c r="B28" s="342" t="s">
        <v>219</v>
      </c>
      <c r="C28" s="1180" t="s">
        <v>220</v>
      </c>
      <c r="D28" s="970" t="s">
        <v>221</v>
      </c>
      <c r="E28" s="293" t="s">
        <v>241</v>
      </c>
      <c r="F28" s="291" t="s">
        <v>221</v>
      </c>
    </row>
    <row r="29" spans="1:6" x14ac:dyDescent="0.2">
      <c r="A29" s="358" t="s">
        <v>222</v>
      </c>
      <c r="B29" s="25" t="s">
        <v>787</v>
      </c>
      <c r="C29" s="1194">
        <v>15</v>
      </c>
      <c r="D29" s="1338">
        <v>21</v>
      </c>
      <c r="E29" s="1429">
        <v>21</v>
      </c>
      <c r="F29" s="988">
        <f>E29/D29</f>
        <v>1</v>
      </c>
    </row>
    <row r="30" spans="1:6" x14ac:dyDescent="0.2">
      <c r="A30" s="308" t="s">
        <v>223</v>
      </c>
      <c r="B30" s="25"/>
      <c r="C30" s="1198"/>
      <c r="D30" s="1200"/>
      <c r="E30" s="1430"/>
      <c r="F30" s="984"/>
    </row>
    <row r="31" spans="1:6" x14ac:dyDescent="0.2">
      <c r="A31" s="308" t="s">
        <v>224</v>
      </c>
      <c r="B31" s="25"/>
      <c r="C31" s="1198"/>
      <c r="D31" s="1200"/>
      <c r="E31" s="1430"/>
      <c r="F31" s="984"/>
    </row>
    <row r="32" spans="1:6" x14ac:dyDescent="0.2">
      <c r="A32" s="308" t="s">
        <v>225</v>
      </c>
      <c r="B32" s="25"/>
      <c r="C32" s="1198"/>
      <c r="D32" s="1200"/>
      <c r="E32" s="1430"/>
      <c r="F32" s="984"/>
    </row>
    <row r="33" spans="1:6" x14ac:dyDescent="0.2">
      <c r="A33" s="308" t="s">
        <v>226</v>
      </c>
      <c r="B33" s="25"/>
      <c r="C33" s="1198"/>
      <c r="D33" s="1200"/>
      <c r="E33" s="1430"/>
      <c r="F33" s="984"/>
    </row>
    <row r="34" spans="1:6" ht="13.5" thickBot="1" x14ac:dyDescent="0.25">
      <c r="A34" s="323" t="s">
        <v>227</v>
      </c>
      <c r="B34" s="25"/>
      <c r="C34" s="1198"/>
      <c r="D34" s="1201"/>
      <c r="E34" s="1431"/>
      <c r="F34" s="987"/>
    </row>
    <row r="35" spans="1:6" ht="13.5" thickBot="1" x14ac:dyDescent="0.25">
      <c r="A35" s="295" t="s">
        <v>228</v>
      </c>
      <c r="B35" s="1193" t="s">
        <v>322</v>
      </c>
      <c r="C35" s="1195">
        <f>SUM(C29:C34)</f>
        <v>15</v>
      </c>
      <c r="D35" s="1340">
        <f>SUM(D29:D34)</f>
        <v>21</v>
      </c>
      <c r="E35" s="1195">
        <f>SUM(E29:E34)</f>
        <v>21</v>
      </c>
      <c r="F35" s="1038">
        <f>E35/D35</f>
        <v>1</v>
      </c>
    </row>
    <row r="36" spans="1:6" x14ac:dyDescent="0.2">
      <c r="B36" s="1"/>
      <c r="C36" s="1"/>
    </row>
    <row r="37" spans="1:6" x14ac:dyDescent="0.2">
      <c r="B37" s="1"/>
      <c r="C37" s="1"/>
    </row>
    <row r="38" spans="1:6" x14ac:dyDescent="0.2">
      <c r="B38" s="1"/>
      <c r="C38" s="1"/>
    </row>
    <row r="39" spans="1:6" x14ac:dyDescent="0.2">
      <c r="B39" s="1"/>
      <c r="C39" s="1"/>
    </row>
    <row r="40" spans="1:6" x14ac:dyDescent="0.2">
      <c r="B40" s="1"/>
      <c r="C40" s="1"/>
    </row>
  </sheetData>
  <mergeCells count="4">
    <mergeCell ref="B3:F3"/>
    <mergeCell ref="B23:F23"/>
    <mergeCell ref="A1:D1"/>
    <mergeCell ref="A21:D21"/>
  </mergeCells>
  <pageMargins left="0.75" right="0.75" top="1" bottom="1" header="0.51180555555555562" footer="0.51180555555555562"/>
  <pageSetup paperSize="9" scale="96" firstPageNumber="0" orientation="portrait" horizontalDpi="300" verticalDpi="300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2"/>
  <sheetViews>
    <sheetView workbookViewId="0">
      <selection sqref="A1:K71"/>
    </sheetView>
  </sheetViews>
  <sheetFormatPr defaultRowHeight="12.75" x14ac:dyDescent="0.2"/>
  <cols>
    <col min="1" max="1" width="4.42578125" customWidth="1"/>
    <col min="2" max="2" width="22.140625" customWidth="1"/>
    <col min="3" max="4" width="11.85546875" customWidth="1"/>
    <col min="5" max="5" width="9.7109375" customWidth="1"/>
    <col min="6" max="6" width="8.28515625" customWidth="1"/>
    <col min="7" max="7" width="27.42578125" customWidth="1"/>
    <col min="8" max="8" width="13" customWidth="1"/>
    <col min="9" max="9" width="10.140625" customWidth="1"/>
  </cols>
  <sheetData>
    <row r="1" spans="1:11" x14ac:dyDescent="0.2">
      <c r="A1" s="1618" t="s">
        <v>901</v>
      </c>
      <c r="B1" s="1618"/>
      <c r="C1" s="1618"/>
      <c r="D1" s="1618"/>
      <c r="E1" s="1618"/>
      <c r="F1" s="1618"/>
      <c r="G1" s="1618"/>
      <c r="H1" s="1618"/>
    </row>
    <row r="2" spans="1:11" x14ac:dyDescent="0.2">
      <c r="A2" s="289"/>
      <c r="B2" s="289"/>
      <c r="C2" s="289"/>
      <c r="D2" s="289"/>
      <c r="E2" s="289"/>
      <c r="F2" s="289"/>
      <c r="G2" s="289"/>
      <c r="H2" s="289"/>
    </row>
    <row r="3" spans="1:11" ht="15.75" x14ac:dyDescent="0.25">
      <c r="A3" s="1671" t="s">
        <v>819</v>
      </c>
      <c r="B3" s="1637"/>
      <c r="C3" s="1637"/>
      <c r="D3" s="1637"/>
      <c r="E3" s="1637"/>
      <c r="F3" s="1637"/>
      <c r="G3" s="1637"/>
      <c r="H3" s="1637"/>
      <c r="I3" s="1636"/>
      <c r="J3" s="1636"/>
      <c r="K3" s="1636"/>
    </row>
    <row r="4" spans="1:11" ht="9" customHeight="1" x14ac:dyDescent="0.2">
      <c r="B4" s="49"/>
      <c r="C4" s="49"/>
      <c r="D4" s="49"/>
      <c r="E4" s="49"/>
      <c r="F4" s="49"/>
      <c r="G4" s="49"/>
      <c r="H4" s="49"/>
    </row>
    <row r="5" spans="1:11" ht="13.5" thickBot="1" x14ac:dyDescent="0.25">
      <c r="B5" s="49"/>
      <c r="C5" s="49"/>
      <c r="D5" s="49"/>
      <c r="E5" s="49"/>
      <c r="F5" s="49"/>
      <c r="G5" s="1670"/>
      <c r="H5" s="1670"/>
      <c r="J5" s="1670" t="s">
        <v>4</v>
      </c>
      <c r="K5" s="1670"/>
    </row>
    <row r="6" spans="1:11" ht="13.5" thickBot="1" x14ac:dyDescent="0.25">
      <c r="A6" s="1672" t="s">
        <v>217</v>
      </c>
      <c r="B6" s="1674" t="s">
        <v>24</v>
      </c>
      <c r="C6" s="1675"/>
      <c r="D6" s="1624"/>
      <c r="E6" s="1624"/>
      <c r="F6" s="1624"/>
      <c r="G6" s="1676" t="s">
        <v>34</v>
      </c>
      <c r="H6" s="1675"/>
      <c r="I6" s="1677"/>
      <c r="J6" s="1677"/>
      <c r="K6" s="1661"/>
    </row>
    <row r="7" spans="1:11" ht="30" customHeight="1" thickBot="1" x14ac:dyDescent="0.25">
      <c r="A7" s="1673"/>
      <c r="B7" s="50" t="s">
        <v>31</v>
      </c>
      <c r="C7" s="941" t="s">
        <v>173</v>
      </c>
      <c r="D7" s="942" t="s">
        <v>174</v>
      </c>
      <c r="E7" s="942" t="s">
        <v>656</v>
      </c>
      <c r="F7" s="1221" t="s">
        <v>176</v>
      </c>
      <c r="G7" s="1225" t="s">
        <v>31</v>
      </c>
      <c r="H7" s="941" t="s">
        <v>173</v>
      </c>
      <c r="I7" s="942" t="s">
        <v>174</v>
      </c>
      <c r="J7" s="942" t="s">
        <v>656</v>
      </c>
      <c r="K7" s="280" t="s">
        <v>176</v>
      </c>
    </row>
    <row r="8" spans="1:11" ht="12.75" customHeight="1" thickBot="1" x14ac:dyDescent="0.25">
      <c r="A8" s="1220" t="s">
        <v>218</v>
      </c>
      <c r="B8" s="348" t="s">
        <v>219</v>
      </c>
      <c r="C8" s="342" t="s">
        <v>220</v>
      </c>
      <c r="D8" s="343" t="s">
        <v>221</v>
      </c>
      <c r="E8" s="349" t="s">
        <v>241</v>
      </c>
      <c r="F8" s="348" t="s">
        <v>266</v>
      </c>
      <c r="G8" s="349" t="s">
        <v>267</v>
      </c>
      <c r="H8" s="1244" t="s">
        <v>277</v>
      </c>
      <c r="I8" s="1246" t="s">
        <v>278</v>
      </c>
      <c r="J8" s="812" t="s">
        <v>279</v>
      </c>
      <c r="K8" s="1219" t="s">
        <v>282</v>
      </c>
    </row>
    <row r="9" spans="1:11" x14ac:dyDescent="0.2">
      <c r="A9" s="323" t="s">
        <v>222</v>
      </c>
      <c r="B9" s="1210" t="s">
        <v>625</v>
      </c>
      <c r="C9" s="52">
        <v>21921</v>
      </c>
      <c r="D9" s="52">
        <v>23001</v>
      </c>
      <c r="E9" s="52">
        <v>15276</v>
      </c>
      <c r="F9" s="1460">
        <f>E9/D9</f>
        <v>0.66414503717229689</v>
      </c>
      <c r="G9" s="1228" t="s">
        <v>484</v>
      </c>
      <c r="H9" s="1480">
        <v>45629</v>
      </c>
      <c r="I9" s="1243">
        <v>45947</v>
      </c>
      <c r="J9" s="1243">
        <v>24716</v>
      </c>
      <c r="K9" s="994">
        <f>J9/I9</f>
        <v>0.53792412997584171</v>
      </c>
    </row>
    <row r="10" spans="1:11" x14ac:dyDescent="0.2">
      <c r="A10" s="335" t="s">
        <v>223</v>
      </c>
      <c r="B10" s="1210" t="s">
        <v>634</v>
      </c>
      <c r="C10" s="51"/>
      <c r="D10" s="51"/>
      <c r="E10" s="51"/>
      <c r="F10" s="1460" t="e">
        <f>E10/D10</f>
        <v>#DIV/0!</v>
      </c>
      <c r="G10" s="1228" t="s">
        <v>485</v>
      </c>
      <c r="H10" s="1481">
        <v>10726</v>
      </c>
      <c r="I10" s="1481">
        <v>10749</v>
      </c>
      <c r="J10" s="1482">
        <v>5261</v>
      </c>
      <c r="K10" s="994">
        <f>J10/I10</f>
        <v>0.48944087822122989</v>
      </c>
    </row>
    <row r="11" spans="1:11" x14ac:dyDescent="0.2">
      <c r="A11" s="331" t="s">
        <v>224</v>
      </c>
      <c r="B11" s="1210" t="s">
        <v>626</v>
      </c>
      <c r="C11" s="51">
        <v>15238</v>
      </c>
      <c r="D11" s="51">
        <v>16408</v>
      </c>
      <c r="E11" s="51">
        <v>9928</v>
      </c>
      <c r="F11" s="1460">
        <f>E11/D11</f>
        <v>0.60507069722086781</v>
      </c>
      <c r="G11" s="1228" t="s">
        <v>486</v>
      </c>
      <c r="H11" s="1235">
        <v>54749</v>
      </c>
      <c r="I11" s="1235">
        <v>55244</v>
      </c>
      <c r="J11" s="1235">
        <v>30170</v>
      </c>
      <c r="K11" s="994">
        <f>J11/I11</f>
        <v>0.54612265585402942</v>
      </c>
    </row>
    <row r="12" spans="1:11" x14ac:dyDescent="0.2">
      <c r="A12" s="331" t="s">
        <v>225</v>
      </c>
      <c r="B12" s="1210" t="s">
        <v>627</v>
      </c>
      <c r="C12" s="52">
        <v>82790</v>
      </c>
      <c r="D12" s="52">
        <v>89390</v>
      </c>
      <c r="E12" s="52">
        <v>40137</v>
      </c>
      <c r="F12" s="1460">
        <f>E12/D12</f>
        <v>0.4490099563709587</v>
      </c>
      <c r="G12" s="1228" t="s">
        <v>487</v>
      </c>
      <c r="H12" s="1235"/>
      <c r="I12" s="1235"/>
      <c r="J12" s="1235"/>
      <c r="K12" s="994">
        <v>0</v>
      </c>
    </row>
    <row r="13" spans="1:11" ht="25.5" x14ac:dyDescent="0.2">
      <c r="A13" s="331" t="s">
        <v>226</v>
      </c>
      <c r="B13" s="1210" t="s">
        <v>628</v>
      </c>
      <c r="C13" s="52">
        <v>8372</v>
      </c>
      <c r="D13" s="52">
        <v>8372</v>
      </c>
      <c r="E13" s="52">
        <v>5945</v>
      </c>
      <c r="F13" s="1460">
        <f>E13/D13</f>
        <v>0.71010511227902529</v>
      </c>
      <c r="G13" s="1228" t="s">
        <v>488</v>
      </c>
      <c r="H13" s="1235"/>
      <c r="I13" s="1235"/>
      <c r="J13" s="1235"/>
      <c r="K13" s="994">
        <v>0</v>
      </c>
    </row>
    <row r="14" spans="1:11" x14ac:dyDescent="0.2">
      <c r="A14" s="308" t="s">
        <v>227</v>
      </c>
      <c r="B14" s="1211"/>
      <c r="C14" s="52"/>
      <c r="D14" s="1222"/>
      <c r="E14" s="517"/>
      <c r="F14" s="1460"/>
      <c r="G14" s="1228" t="s">
        <v>35</v>
      </c>
      <c r="H14" s="1235"/>
      <c r="I14" s="952"/>
      <c r="J14" s="952"/>
      <c r="K14" s="994"/>
    </row>
    <row r="15" spans="1:11" x14ac:dyDescent="0.2">
      <c r="A15" s="308" t="s">
        <v>228</v>
      </c>
      <c r="B15" s="1212"/>
      <c r="C15" s="51"/>
      <c r="D15" s="1222"/>
      <c r="E15" s="517"/>
      <c r="F15" s="1460"/>
      <c r="G15" s="1228" t="s">
        <v>489</v>
      </c>
      <c r="H15" s="1235">
        <v>13092</v>
      </c>
      <c r="I15" s="1235">
        <v>16878</v>
      </c>
      <c r="J15" s="1235">
        <v>9976</v>
      </c>
      <c r="K15" s="994">
        <f>J15/I15</f>
        <v>0.59106529209621994</v>
      </c>
    </row>
    <row r="16" spans="1:11" x14ac:dyDescent="0.2">
      <c r="A16" s="335" t="s">
        <v>229</v>
      </c>
      <c r="B16" s="1211"/>
      <c r="C16" s="51"/>
      <c r="D16" s="1223"/>
      <c r="E16" s="847"/>
      <c r="F16" s="1461"/>
      <c r="G16" s="1239" t="s">
        <v>640</v>
      </c>
      <c r="H16" s="1235"/>
      <c r="I16" s="1235"/>
      <c r="J16" s="1235"/>
      <c r="K16" s="994" t="e">
        <f>J16/I16</f>
        <v>#DIV/0!</v>
      </c>
    </row>
    <row r="17" spans="1:11" ht="12" customHeight="1" x14ac:dyDescent="0.2">
      <c r="A17" s="331"/>
      <c r="B17" s="1213"/>
      <c r="C17" s="823"/>
      <c r="D17" s="1231"/>
      <c r="E17" s="1232"/>
      <c r="F17" s="1462"/>
      <c r="G17" s="1240" t="s">
        <v>490</v>
      </c>
      <c r="H17" s="1236">
        <v>4125</v>
      </c>
      <c r="I17" s="1236">
        <v>6609</v>
      </c>
      <c r="J17" s="1236">
        <v>4950</v>
      </c>
      <c r="K17" s="994">
        <f>J17/I17</f>
        <v>0.74897866545619607</v>
      </c>
    </row>
    <row r="18" spans="1:11" ht="4.5" customHeight="1" thickBot="1" x14ac:dyDescent="0.25">
      <c r="A18" s="354"/>
      <c r="B18" s="1214"/>
      <c r="C18" s="55"/>
      <c r="D18" s="1224"/>
      <c r="E18" s="634"/>
      <c r="F18" s="1463"/>
      <c r="G18" s="1241"/>
      <c r="H18" s="1237"/>
      <c r="I18" s="953"/>
      <c r="J18" s="953"/>
      <c r="K18" s="1172"/>
    </row>
    <row r="19" spans="1:11" ht="26.25" thickBot="1" x14ac:dyDescent="0.25">
      <c r="A19" s="361" t="s">
        <v>230</v>
      </c>
      <c r="B19" s="1215" t="s">
        <v>36</v>
      </c>
      <c r="C19" s="638">
        <f>SUM(C9:C16)</f>
        <v>128321</v>
      </c>
      <c r="D19" s="638">
        <f>SUM(D9:D16)</f>
        <v>137171</v>
      </c>
      <c r="E19" s="638">
        <f>SUM(E9:E16)</f>
        <v>71286</v>
      </c>
      <c r="F19" s="1464">
        <f>E19/D19</f>
        <v>0.51968710587514855</v>
      </c>
      <c r="G19" s="1218" t="s">
        <v>37</v>
      </c>
      <c r="H19" s="1238">
        <f>H9+H10+H11+H13+H14+H15+H16+H17</f>
        <v>128321</v>
      </c>
      <c r="I19" s="1238">
        <f>I9+I10+I11+I13+I14+I15+I16+I17</f>
        <v>135427</v>
      </c>
      <c r="J19" s="1238">
        <f>J9+J10+J11+J13+J14+J15+J16+J17</f>
        <v>75073</v>
      </c>
      <c r="K19" s="1031">
        <f>J19/I19</f>
        <v>0.55434293013948477</v>
      </c>
    </row>
    <row r="20" spans="1:11" ht="6.75" customHeight="1" thickBot="1" x14ac:dyDescent="0.25">
      <c r="A20" s="338"/>
      <c r="B20" s="1216"/>
      <c r="C20" s="637"/>
      <c r="D20" s="1203"/>
      <c r="E20" s="637"/>
      <c r="F20" s="1465"/>
      <c r="G20" s="1226"/>
      <c r="H20" s="1233"/>
      <c r="I20" s="954"/>
      <c r="J20" s="433"/>
      <c r="K20" s="1090"/>
    </row>
    <row r="21" spans="1:11" ht="26.25" customHeight="1" x14ac:dyDescent="0.2">
      <c r="A21" s="782" t="s">
        <v>231</v>
      </c>
      <c r="B21" s="822" t="s">
        <v>629</v>
      </c>
      <c r="C21" s="815"/>
      <c r="D21" s="815"/>
      <c r="E21" s="815"/>
      <c r="F21" s="1486">
        <v>0</v>
      </c>
      <c r="G21" s="1227"/>
      <c r="H21" s="1234"/>
      <c r="I21" s="1002"/>
      <c r="J21" s="1002"/>
      <c r="K21" s="1332"/>
    </row>
    <row r="22" spans="1:11" ht="12.75" customHeight="1" x14ac:dyDescent="0.2">
      <c r="A22" s="334" t="s">
        <v>232</v>
      </c>
      <c r="B22" s="821" t="s">
        <v>630</v>
      </c>
      <c r="C22" s="1468"/>
      <c r="D22" s="1468"/>
      <c r="E22" s="1468"/>
      <c r="F22" s="1460">
        <v>0</v>
      </c>
      <c r="G22" s="1228" t="s">
        <v>494</v>
      </c>
      <c r="H22" s="1235"/>
      <c r="I22" s="1235"/>
      <c r="J22" s="1235"/>
      <c r="K22" s="994" t="e">
        <f>J22/I22</f>
        <v>#DIV/0!</v>
      </c>
    </row>
    <row r="23" spans="1:11" ht="12.75" customHeight="1" x14ac:dyDescent="0.2">
      <c r="A23" s="334" t="s">
        <v>233</v>
      </c>
      <c r="B23" s="821" t="s">
        <v>631</v>
      </c>
      <c r="C23" s="517"/>
      <c r="D23" s="517"/>
      <c r="E23" s="517">
        <v>3787</v>
      </c>
      <c r="F23" s="1460" t="e">
        <f>E23/D23</f>
        <v>#DIV/0!</v>
      </c>
      <c r="G23" s="1228" t="s">
        <v>641</v>
      </c>
      <c r="H23" s="1235"/>
      <c r="I23" s="1235"/>
      <c r="J23" s="1235"/>
      <c r="K23" s="994" t="e">
        <f>J23/I23</f>
        <v>#DIV/0!</v>
      </c>
    </row>
    <row r="24" spans="1:11" ht="27" customHeight="1" x14ac:dyDescent="0.2">
      <c r="A24" s="334" t="s">
        <v>234</v>
      </c>
      <c r="B24" s="819" t="s">
        <v>633</v>
      </c>
      <c r="C24" s="517"/>
      <c r="D24" s="1205"/>
      <c r="E24" s="517"/>
      <c r="F24" s="1460" t="e">
        <f>E24/D24</f>
        <v>#DIV/0!</v>
      </c>
      <c r="G24" s="1228"/>
      <c r="H24" s="1235"/>
      <c r="I24" s="952"/>
      <c r="J24" s="952"/>
      <c r="K24" s="994"/>
    </row>
    <row r="25" spans="1:11" ht="12.75" customHeight="1" x14ac:dyDescent="0.2">
      <c r="A25" s="334" t="s">
        <v>235</v>
      </c>
      <c r="B25" s="820" t="s">
        <v>632</v>
      </c>
      <c r="C25" s="816"/>
      <c r="D25" s="816"/>
      <c r="E25" s="816"/>
      <c r="F25" s="1460" t="e">
        <f>E25/D25</f>
        <v>#DIV/0!</v>
      </c>
      <c r="G25" s="1242"/>
      <c r="H25" s="1236"/>
      <c r="I25" s="952"/>
      <c r="J25" s="952"/>
      <c r="K25" s="994"/>
    </row>
    <row r="26" spans="1:11" ht="23.25" customHeight="1" x14ac:dyDescent="0.2">
      <c r="A26" s="334" t="s">
        <v>236</v>
      </c>
      <c r="B26" s="819" t="s">
        <v>633</v>
      </c>
      <c r="C26" s="816"/>
      <c r="D26" s="816"/>
      <c r="E26" s="816"/>
      <c r="F26" s="1460" t="e">
        <f>E26/D26</f>
        <v>#DIV/0!</v>
      </c>
      <c r="G26" s="1242"/>
      <c r="H26" s="1236"/>
      <c r="I26" s="952"/>
      <c r="J26" s="952"/>
      <c r="K26" s="994"/>
    </row>
    <row r="27" spans="1:11" ht="12.75" customHeight="1" x14ac:dyDescent="0.2">
      <c r="A27" s="334" t="s">
        <v>237</v>
      </c>
      <c r="B27" s="819" t="s">
        <v>639</v>
      </c>
      <c r="C27" s="816"/>
      <c r="D27" s="1208"/>
      <c r="E27" s="816"/>
      <c r="F27" s="1466"/>
      <c r="G27" s="1242"/>
      <c r="H27" s="1236"/>
      <c r="I27" s="952"/>
      <c r="J27" s="952"/>
      <c r="K27" s="994"/>
    </row>
    <row r="28" spans="1:11" ht="13.5" thickBot="1" x14ac:dyDescent="0.25">
      <c r="A28" s="817" t="s">
        <v>238</v>
      </c>
      <c r="B28" s="1217" t="s">
        <v>698</v>
      </c>
      <c r="C28" s="632"/>
      <c r="D28" s="1206"/>
      <c r="E28" s="632"/>
      <c r="F28" s="1467">
        <v>0</v>
      </c>
      <c r="G28" s="1616" t="s">
        <v>820</v>
      </c>
      <c r="H28" s="1237"/>
      <c r="I28" s="1237"/>
      <c r="J28" s="1237"/>
      <c r="K28" s="1172" t="e">
        <f>J28/I28</f>
        <v>#DIV/0!</v>
      </c>
    </row>
    <row r="29" spans="1:11" ht="26.25" thickBot="1" x14ac:dyDescent="0.25">
      <c r="A29" s="633" t="s">
        <v>239</v>
      </c>
      <c r="B29" s="1218" t="s">
        <v>39</v>
      </c>
      <c r="C29" s="636">
        <f>SUM(C19:C28)</f>
        <v>128321</v>
      </c>
      <c r="D29" s="636">
        <f>SUM(D19:D28)</f>
        <v>137171</v>
      </c>
      <c r="E29" s="636">
        <f>SUM(E19:E28)</f>
        <v>75073</v>
      </c>
      <c r="F29" s="1464">
        <f>E29/D29</f>
        <v>0.54729498217553274</v>
      </c>
      <c r="G29" s="635" t="s">
        <v>40</v>
      </c>
      <c r="H29" s="1238">
        <f>SUM(H19:H28)</f>
        <v>128321</v>
      </c>
      <c r="I29" s="1238">
        <f>SUM(I19:I28)</f>
        <v>135427</v>
      </c>
      <c r="J29" s="1238">
        <f>SUM(J19:J28)</f>
        <v>75073</v>
      </c>
      <c r="K29" s="1031">
        <f>J29/I29</f>
        <v>0.55434293013948477</v>
      </c>
    </row>
    <row r="30" spans="1:11" ht="8.25" customHeight="1" x14ac:dyDescent="0.2">
      <c r="B30" s="49"/>
      <c r="C30" s="49"/>
      <c r="D30" s="49"/>
      <c r="E30" s="49"/>
      <c r="F30" s="49"/>
      <c r="G30" s="49"/>
      <c r="H30" s="49"/>
    </row>
    <row r="31" spans="1:11" ht="8.25" customHeight="1" x14ac:dyDescent="0.2">
      <c r="B31" s="49"/>
      <c r="C31" s="49"/>
      <c r="D31" s="49"/>
      <c r="E31" s="49"/>
      <c r="F31" s="49"/>
      <c r="G31" s="49"/>
      <c r="H31" s="49"/>
    </row>
    <row r="32" spans="1:11" ht="8.25" customHeight="1" x14ac:dyDescent="0.2">
      <c r="B32" s="49"/>
      <c r="C32" s="49"/>
      <c r="D32" s="49"/>
      <c r="E32" s="49"/>
      <c r="F32" s="49"/>
      <c r="G32" s="49"/>
      <c r="H32" s="49"/>
    </row>
    <row r="33" spans="1:11" ht="8.25" customHeight="1" x14ac:dyDescent="0.2">
      <c r="B33" s="49"/>
      <c r="C33" s="49"/>
      <c r="D33" s="49"/>
      <c r="E33" s="49"/>
      <c r="F33" s="49"/>
      <c r="G33" s="49"/>
      <c r="H33" s="49"/>
    </row>
    <row r="34" spans="1:11" ht="8.25" customHeight="1" x14ac:dyDescent="0.2">
      <c r="B34" s="49"/>
      <c r="C34" s="49"/>
      <c r="D34" s="49"/>
      <c r="E34" s="49"/>
      <c r="F34" s="49"/>
      <c r="G34" s="49"/>
      <c r="H34" s="49"/>
    </row>
    <row r="35" spans="1:11" ht="8.25" customHeight="1" x14ac:dyDescent="0.2">
      <c r="B35" s="49"/>
      <c r="C35" s="49"/>
      <c r="D35" s="49"/>
      <c r="E35" s="49"/>
      <c r="F35" s="49"/>
      <c r="G35" s="49"/>
      <c r="H35" s="49"/>
    </row>
    <row r="36" spans="1:11" ht="8.25" customHeight="1" x14ac:dyDescent="0.2">
      <c r="B36" s="49"/>
      <c r="C36" s="49"/>
      <c r="D36" s="49"/>
      <c r="E36" s="49"/>
      <c r="F36" s="49"/>
      <c r="G36" s="49"/>
      <c r="H36" s="49"/>
    </row>
    <row r="37" spans="1:11" ht="8.25" customHeight="1" x14ac:dyDescent="0.2">
      <c r="B37" s="49"/>
      <c r="C37" s="49"/>
      <c r="D37" s="49"/>
      <c r="E37" s="49"/>
      <c r="F37" s="49"/>
      <c r="G37" s="49"/>
      <c r="H37" s="49"/>
    </row>
    <row r="38" spans="1:11" ht="8.25" customHeight="1" x14ac:dyDescent="0.2">
      <c r="B38" s="49"/>
      <c r="C38" s="49"/>
      <c r="D38" s="49"/>
      <c r="E38" s="49"/>
      <c r="F38" s="49"/>
      <c r="G38" s="49"/>
      <c r="H38" s="49"/>
    </row>
    <row r="39" spans="1:11" ht="15" customHeight="1" x14ac:dyDescent="0.2">
      <c r="A39" s="1637">
        <v>2</v>
      </c>
      <c r="B39" s="1637"/>
      <c r="C39" s="1637"/>
      <c r="D39" s="1637"/>
      <c r="E39" s="1637"/>
      <c r="F39" s="1637"/>
      <c r="G39" s="1637"/>
      <c r="H39" s="1637"/>
      <c r="I39" s="1637"/>
      <c r="J39" s="1637"/>
      <c r="K39" s="1637"/>
    </row>
    <row r="40" spans="1:11" ht="12" customHeight="1" x14ac:dyDescent="0.2">
      <c r="A40" s="1618" t="s">
        <v>901</v>
      </c>
      <c r="B40" s="1618"/>
      <c r="C40" s="1618"/>
      <c r="D40" s="1618"/>
      <c r="E40" s="1618"/>
      <c r="F40" s="1618"/>
      <c r="G40" s="1618"/>
      <c r="H40" s="1618"/>
    </row>
    <row r="41" spans="1:11" ht="13.5" customHeight="1" x14ac:dyDescent="0.2">
      <c r="B41" s="49"/>
      <c r="C41" s="49"/>
      <c r="D41" s="49"/>
      <c r="E41" s="49"/>
      <c r="F41" s="49"/>
      <c r="G41" s="49"/>
      <c r="H41" s="49"/>
    </row>
    <row r="42" spans="1:11" ht="15.75" x14ac:dyDescent="0.25">
      <c r="A42" s="1671" t="s">
        <v>821</v>
      </c>
      <c r="B42" s="1636"/>
      <c r="C42" s="1636"/>
      <c r="D42" s="1636"/>
      <c r="E42" s="1636"/>
      <c r="F42" s="1636"/>
      <c r="G42" s="1636"/>
      <c r="H42" s="1636"/>
      <c r="I42" s="1636"/>
      <c r="J42" s="1636"/>
      <c r="K42" s="1636"/>
    </row>
    <row r="43" spans="1:11" ht="9.75" customHeight="1" x14ac:dyDescent="0.2">
      <c r="B43" s="49"/>
      <c r="C43" s="49"/>
      <c r="D43" s="49"/>
      <c r="E43" s="49"/>
      <c r="F43" s="49"/>
      <c r="G43" s="49"/>
      <c r="H43" s="49"/>
    </row>
    <row r="44" spans="1:11" ht="13.5" thickBot="1" x14ac:dyDescent="0.25">
      <c r="B44" s="49"/>
      <c r="C44" s="49"/>
      <c r="D44" s="49"/>
      <c r="E44" s="49"/>
      <c r="F44" s="49"/>
      <c r="G44" s="1670"/>
      <c r="H44" s="1670"/>
      <c r="J44" s="1670" t="s">
        <v>4</v>
      </c>
      <c r="K44" s="1670"/>
    </row>
    <row r="45" spans="1:11" ht="13.5" customHeight="1" thickBot="1" x14ac:dyDescent="0.25">
      <c r="A45" s="1672" t="s">
        <v>217</v>
      </c>
      <c r="B45" s="1674" t="s">
        <v>24</v>
      </c>
      <c r="C45" s="1675"/>
      <c r="D45" s="1624"/>
      <c r="E45" s="1624"/>
      <c r="F45" s="1624"/>
      <c r="G45" s="1676" t="s">
        <v>34</v>
      </c>
      <c r="H45" s="1675"/>
      <c r="I45" s="1677"/>
      <c r="J45" s="1677"/>
      <c r="K45" s="1661"/>
    </row>
    <row r="46" spans="1:11" ht="29.25" customHeight="1" thickBot="1" x14ac:dyDescent="0.25">
      <c r="A46" s="1673"/>
      <c r="B46" s="50" t="s">
        <v>31</v>
      </c>
      <c r="C46" s="941" t="s">
        <v>173</v>
      </c>
      <c r="D46" s="942" t="s">
        <v>174</v>
      </c>
      <c r="E46" s="942" t="s">
        <v>656</v>
      </c>
      <c r="F46" s="1221" t="s">
        <v>176</v>
      </c>
      <c r="G46" s="1225" t="s">
        <v>31</v>
      </c>
      <c r="H46" s="941" t="s">
        <v>173</v>
      </c>
      <c r="I46" s="942" t="s">
        <v>174</v>
      </c>
      <c r="J46" s="942" t="s">
        <v>656</v>
      </c>
      <c r="K46" s="280" t="s">
        <v>176</v>
      </c>
    </row>
    <row r="47" spans="1:11" ht="13.5" thickBot="1" x14ac:dyDescent="0.25">
      <c r="A47" s="1220" t="s">
        <v>218</v>
      </c>
      <c r="B47" s="348" t="s">
        <v>219</v>
      </c>
      <c r="C47" s="342" t="s">
        <v>220</v>
      </c>
      <c r="D47" s="343" t="s">
        <v>221</v>
      </c>
      <c r="E47" s="349" t="s">
        <v>241</v>
      </c>
      <c r="F47" s="348" t="s">
        <v>266</v>
      </c>
      <c r="G47" s="349" t="s">
        <v>267</v>
      </c>
      <c r="H47" s="1244" t="s">
        <v>277</v>
      </c>
      <c r="I47" s="1255" t="s">
        <v>278</v>
      </c>
      <c r="J47" s="1256" t="s">
        <v>279</v>
      </c>
      <c r="K47" s="1483" t="s">
        <v>282</v>
      </c>
    </row>
    <row r="48" spans="1:11" x14ac:dyDescent="0.2">
      <c r="A48" s="534" t="s">
        <v>240</v>
      </c>
      <c r="B48" s="834" t="s">
        <v>635</v>
      </c>
      <c r="C48" s="824"/>
      <c r="D48" s="824">
        <v>79</v>
      </c>
      <c r="E48" s="824">
        <v>79</v>
      </c>
      <c r="F48" s="1469">
        <v>0</v>
      </c>
      <c r="G48" s="53" t="s">
        <v>491</v>
      </c>
      <c r="H48" s="1205">
        <v>48997</v>
      </c>
      <c r="I48" s="1230">
        <v>51719</v>
      </c>
      <c r="J48" s="1230">
        <v>21061</v>
      </c>
      <c r="K48" s="1082">
        <f>J48/I48</f>
        <v>0.40721978383186064</v>
      </c>
    </row>
    <row r="49" spans="1:11" x14ac:dyDescent="0.2">
      <c r="A49" s="534" t="s">
        <v>242</v>
      </c>
      <c r="B49" s="835" t="s">
        <v>636</v>
      </c>
      <c r="C49" s="825">
        <v>37010</v>
      </c>
      <c r="D49" s="825">
        <v>52011</v>
      </c>
      <c r="E49" s="825">
        <v>19499</v>
      </c>
      <c r="F49" s="1470">
        <f>E49/D49</f>
        <v>0.37490146315202555</v>
      </c>
      <c r="G49" s="53" t="s">
        <v>492</v>
      </c>
      <c r="H49" s="1205"/>
      <c r="I49" s="517">
        <v>18406</v>
      </c>
      <c r="J49" s="517"/>
      <c r="K49" s="984">
        <f>J49/I49</f>
        <v>0</v>
      </c>
    </row>
    <row r="50" spans="1:11" x14ac:dyDescent="0.2">
      <c r="A50" s="534" t="s">
        <v>243</v>
      </c>
      <c r="B50" s="836" t="s">
        <v>637</v>
      </c>
      <c r="C50" s="825">
        <v>600</v>
      </c>
      <c r="D50" s="825">
        <v>600</v>
      </c>
      <c r="E50" s="825">
        <v>90</v>
      </c>
      <c r="F50" s="1470">
        <f>E50/D50</f>
        <v>0.15</v>
      </c>
      <c r="G50" s="54" t="s">
        <v>493</v>
      </c>
      <c r="H50" s="1229">
        <v>600</v>
      </c>
      <c r="I50" s="847">
        <v>600</v>
      </c>
      <c r="J50" s="847"/>
      <c r="K50" s="984">
        <f>J50/I50</f>
        <v>0</v>
      </c>
    </row>
    <row r="51" spans="1:11" x14ac:dyDescent="0.2">
      <c r="A51" s="534" t="s">
        <v>244</v>
      </c>
      <c r="B51" s="837" t="s">
        <v>638</v>
      </c>
      <c r="C51" s="825">
        <f>-C10</f>
        <v>0</v>
      </c>
      <c r="D51" s="825">
        <f>-D10</f>
        <v>0</v>
      </c>
      <c r="E51" s="825">
        <f>-E10</f>
        <v>0</v>
      </c>
      <c r="F51" s="1470" t="e">
        <f>E51/D51</f>
        <v>#DIV/0!</v>
      </c>
      <c r="G51" s="54" t="s">
        <v>41</v>
      </c>
      <c r="H51" s="1229">
        <f>-H13</f>
        <v>0</v>
      </c>
      <c r="I51" s="847">
        <f>-I13</f>
        <v>0</v>
      </c>
      <c r="J51" s="847">
        <f>-J13</f>
        <v>0</v>
      </c>
      <c r="K51" s="984">
        <v>0</v>
      </c>
    </row>
    <row r="52" spans="1:11" x14ac:dyDescent="0.2">
      <c r="A52" s="534" t="s">
        <v>245</v>
      </c>
      <c r="B52" s="837"/>
      <c r="C52" s="825"/>
      <c r="D52" s="1229"/>
      <c r="E52" s="847"/>
      <c r="F52" s="1471"/>
      <c r="G52" s="54" t="s">
        <v>642</v>
      </c>
      <c r="H52" s="1229">
        <f>-H16</f>
        <v>0</v>
      </c>
      <c r="I52" s="847">
        <f>-I16</f>
        <v>0</v>
      </c>
      <c r="J52" s="847">
        <f>-J16</f>
        <v>0</v>
      </c>
      <c r="K52" s="988" t="e">
        <f>J52/I52</f>
        <v>#DIV/0!</v>
      </c>
    </row>
    <row r="53" spans="1:11" ht="13.5" thickBot="1" x14ac:dyDescent="0.25">
      <c r="A53" s="622" t="s">
        <v>246</v>
      </c>
      <c r="B53" s="837"/>
      <c r="C53" s="825"/>
      <c r="D53" s="1229"/>
      <c r="E53" s="847"/>
      <c r="F53" s="1471"/>
      <c r="G53" s="54"/>
      <c r="H53" s="1229"/>
      <c r="I53" s="1485"/>
      <c r="J53" s="1485"/>
      <c r="K53" s="987"/>
    </row>
    <row r="54" spans="1:11" ht="13.5" thickBot="1" x14ac:dyDescent="0.25">
      <c r="A54" s="295" t="s">
        <v>247</v>
      </c>
      <c r="B54" s="838" t="s">
        <v>42</v>
      </c>
      <c r="C54" s="826">
        <f>C48+C49+C50+C51+C52+C53</f>
        <v>37610</v>
      </c>
      <c r="D54" s="826">
        <f>D48+D49+D50+D51+D52+D53</f>
        <v>52690</v>
      </c>
      <c r="E54" s="826">
        <f>E48+E49+E50+E51+E52+E53</f>
        <v>19668</v>
      </c>
      <c r="F54" s="1472">
        <f>E54/D54</f>
        <v>0.37327766179540711</v>
      </c>
      <c r="G54" s="1258" t="s">
        <v>43</v>
      </c>
      <c r="H54" s="1247">
        <f>H48+H49+H50+H51+H52+H53</f>
        <v>49597</v>
      </c>
      <c r="I54" s="636">
        <f>I48+I49+I50+I51+I52+I53</f>
        <v>70725</v>
      </c>
      <c r="J54" s="636">
        <f>J48+J49+J50+J51+J52+J53</f>
        <v>21061</v>
      </c>
      <c r="K54" s="989">
        <f>J54/I54</f>
        <v>0.29778720395899611</v>
      </c>
    </row>
    <row r="55" spans="1:11" ht="22.5" x14ac:dyDescent="0.2">
      <c r="A55" s="534" t="s">
        <v>248</v>
      </c>
      <c r="B55" s="848" t="s">
        <v>643</v>
      </c>
      <c r="C55" s="827"/>
      <c r="D55" s="1204"/>
      <c r="E55" s="815"/>
      <c r="F55" s="1473"/>
      <c r="G55" s="1259"/>
      <c r="H55" s="1248"/>
      <c r="I55" s="625"/>
      <c r="J55" s="625"/>
      <c r="K55" s="1332"/>
    </row>
    <row r="56" spans="1:11" ht="15" customHeight="1" x14ac:dyDescent="0.2">
      <c r="A56" s="534" t="s">
        <v>249</v>
      </c>
      <c r="B56" s="839" t="s">
        <v>631</v>
      </c>
      <c r="C56" s="828">
        <v>11987</v>
      </c>
      <c r="D56" s="828">
        <v>12560</v>
      </c>
      <c r="E56" s="828">
        <v>1393</v>
      </c>
      <c r="F56" s="1478">
        <f>E56/D56</f>
        <v>0.11090764331210191</v>
      </c>
      <c r="G56" s="518" t="s">
        <v>494</v>
      </c>
      <c r="H56" s="1482">
        <f>-H23</f>
        <v>0</v>
      </c>
      <c r="I56" s="1482">
        <f>-I23</f>
        <v>0</v>
      </c>
      <c r="J56" s="1482">
        <f>-J23</f>
        <v>0</v>
      </c>
      <c r="K56" s="994" t="e">
        <f>J56/I56</f>
        <v>#DIV/0!</v>
      </c>
    </row>
    <row r="57" spans="1:11" ht="15" customHeight="1" x14ac:dyDescent="0.2">
      <c r="A57" s="534" t="s">
        <v>250</v>
      </c>
      <c r="B57" s="840" t="s">
        <v>632</v>
      </c>
      <c r="C57" s="829"/>
      <c r="D57" s="829">
        <v>5475</v>
      </c>
      <c r="E57" s="829"/>
      <c r="F57" s="1478">
        <f>E57/D57</f>
        <v>0</v>
      </c>
      <c r="G57" s="1260"/>
      <c r="H57" s="1250"/>
      <c r="I57" s="135"/>
      <c r="J57" s="135"/>
      <c r="K57" s="994"/>
    </row>
    <row r="58" spans="1:11" ht="15" customHeight="1" x14ac:dyDescent="0.2">
      <c r="A58" s="534" t="s">
        <v>251</v>
      </c>
      <c r="B58" s="841"/>
      <c r="C58" s="830"/>
      <c r="D58" s="1209"/>
      <c r="E58" s="818"/>
      <c r="F58" s="1475"/>
      <c r="G58" s="1261"/>
      <c r="H58" s="1249"/>
      <c r="I58" s="135"/>
      <c r="J58" s="135"/>
      <c r="K58" s="994"/>
    </row>
    <row r="59" spans="1:11" ht="12" customHeight="1" thickBot="1" x14ac:dyDescent="0.25">
      <c r="A59" s="622" t="s">
        <v>252</v>
      </c>
      <c r="B59" s="842"/>
      <c r="C59" s="831"/>
      <c r="D59" s="1207"/>
      <c r="E59" s="634"/>
      <c r="F59" s="1474"/>
      <c r="G59" s="1262" t="s">
        <v>495</v>
      </c>
      <c r="H59" s="1251"/>
      <c r="I59" s="1251"/>
      <c r="J59" s="1251"/>
      <c r="K59" s="1164" t="e">
        <f>J59/I59</f>
        <v>#DIV/0!</v>
      </c>
    </row>
    <row r="60" spans="1:11" ht="13.5" thickBot="1" x14ac:dyDescent="0.25">
      <c r="A60" s="295" t="s">
        <v>253</v>
      </c>
      <c r="B60" s="838" t="s">
        <v>45</v>
      </c>
      <c r="C60" s="826">
        <f>SUM(C54:C59)</f>
        <v>49597</v>
      </c>
      <c r="D60" s="826">
        <f>SUM(D54:D59)</f>
        <v>70725</v>
      </c>
      <c r="E60" s="826">
        <f>SUM(E54:E59)</f>
        <v>21061</v>
      </c>
      <c r="F60" s="1472">
        <f>E60/D60</f>
        <v>0.29778720395899611</v>
      </c>
      <c r="G60" s="1258" t="s">
        <v>46</v>
      </c>
      <c r="H60" s="1203">
        <f>SUM(H54:H59)</f>
        <v>49597</v>
      </c>
      <c r="I60" s="636">
        <f>SUM(I54:I59)</f>
        <v>70725</v>
      </c>
      <c r="J60" s="636">
        <f>SUM(J54:J59)</f>
        <v>21061</v>
      </c>
      <c r="K60" s="1031">
        <f>J60/I60</f>
        <v>0.29778720395899611</v>
      </c>
    </row>
    <row r="61" spans="1:11" ht="7.5" customHeight="1" thickBot="1" x14ac:dyDescent="0.25">
      <c r="A61" s="844"/>
      <c r="B61" s="845"/>
      <c r="C61" s="846"/>
      <c r="D61" s="1252"/>
      <c r="E61" s="1257"/>
      <c r="F61" s="1476"/>
      <c r="G61" s="1263"/>
      <c r="H61" s="1252"/>
      <c r="I61" s="115"/>
      <c r="J61" s="115"/>
      <c r="K61" s="1133"/>
    </row>
    <row r="62" spans="1:11" ht="24" customHeight="1" thickBot="1" x14ac:dyDescent="0.25">
      <c r="A62" s="303" t="s">
        <v>254</v>
      </c>
      <c r="B62" s="1264" t="s">
        <v>47</v>
      </c>
      <c r="C62" s="833">
        <f>C19+C54</f>
        <v>165931</v>
      </c>
      <c r="D62" s="833">
        <f>D19+D54</f>
        <v>189861</v>
      </c>
      <c r="E62" s="833">
        <f>E19+E54</f>
        <v>90954</v>
      </c>
      <c r="F62" s="1477">
        <f>E62/D62</f>
        <v>0.479055730244758</v>
      </c>
      <c r="G62" s="1265" t="s">
        <v>48</v>
      </c>
      <c r="H62" s="1238">
        <f>H19+H54</f>
        <v>177918</v>
      </c>
      <c r="I62" s="1238">
        <f>I19+I54</f>
        <v>206152</v>
      </c>
      <c r="J62" s="1238">
        <f>J19+J54</f>
        <v>96134</v>
      </c>
      <c r="K62" s="1031">
        <f>J62/I62</f>
        <v>0.46632581784314486</v>
      </c>
    </row>
    <row r="63" spans="1:11" ht="24" x14ac:dyDescent="0.2">
      <c r="A63" s="775" t="s">
        <v>255</v>
      </c>
      <c r="B63" s="849" t="s">
        <v>629</v>
      </c>
      <c r="C63" s="1479">
        <f t="shared" ref="C63:E64" si="0">C21</f>
        <v>0</v>
      </c>
      <c r="D63" s="1479">
        <f t="shared" si="0"/>
        <v>0</v>
      </c>
      <c r="E63" s="1479">
        <f t="shared" si="0"/>
        <v>0</v>
      </c>
      <c r="F63" s="1570">
        <v>0</v>
      </c>
      <c r="G63" s="834" t="s">
        <v>496</v>
      </c>
      <c r="H63" s="1243">
        <f>H56+H22+H23</f>
        <v>0</v>
      </c>
      <c r="I63" s="1243">
        <v>710</v>
      </c>
      <c r="J63" s="1243">
        <v>710</v>
      </c>
      <c r="K63" s="1332">
        <f>J63/I63</f>
        <v>1</v>
      </c>
    </row>
    <row r="64" spans="1:11" x14ac:dyDescent="0.2">
      <c r="A64" s="535" t="s">
        <v>256</v>
      </c>
      <c r="B64" s="851" t="s">
        <v>630</v>
      </c>
      <c r="C64" s="824">
        <f t="shared" si="0"/>
        <v>0</v>
      </c>
      <c r="D64" s="824">
        <f t="shared" si="0"/>
        <v>0</v>
      </c>
      <c r="E64" s="824">
        <f t="shared" si="0"/>
        <v>0</v>
      </c>
      <c r="F64" s="1571">
        <v>0</v>
      </c>
      <c r="G64" s="1575"/>
      <c r="H64" s="1253"/>
      <c r="I64" s="135"/>
      <c r="J64" s="135"/>
      <c r="K64" s="994"/>
    </row>
    <row r="65" spans="1:11" ht="22.5" x14ac:dyDescent="0.2">
      <c r="A65" s="535" t="s">
        <v>257</v>
      </c>
      <c r="B65" s="850" t="s">
        <v>643</v>
      </c>
      <c r="C65" s="824">
        <f>C55</f>
        <v>0</v>
      </c>
      <c r="D65" s="824">
        <f>D55</f>
        <v>0</v>
      </c>
      <c r="E65" s="824">
        <f>E55</f>
        <v>0</v>
      </c>
      <c r="F65" s="1571">
        <v>0</v>
      </c>
      <c r="G65" s="1575"/>
      <c r="H65" s="1253"/>
      <c r="I65" s="135"/>
      <c r="J65" s="135"/>
      <c r="K65" s="994"/>
    </row>
    <row r="66" spans="1:11" x14ac:dyDescent="0.2">
      <c r="A66" s="535" t="s">
        <v>258</v>
      </c>
      <c r="B66" s="839" t="s">
        <v>631</v>
      </c>
      <c r="C66" s="824">
        <f>C23+C56</f>
        <v>11987</v>
      </c>
      <c r="D66" s="824">
        <f>D23+D56+D24</f>
        <v>12560</v>
      </c>
      <c r="E66" s="824">
        <f>E23+E56+E24</f>
        <v>5180</v>
      </c>
      <c r="F66" s="1571">
        <f>E66/D66</f>
        <v>0.41242038216560511</v>
      </c>
      <c r="G66" s="1575"/>
      <c r="H66" s="1253"/>
      <c r="I66" s="135"/>
      <c r="J66" s="135"/>
      <c r="K66" s="994"/>
    </row>
    <row r="67" spans="1:11" x14ac:dyDescent="0.2">
      <c r="A67" s="535" t="s">
        <v>259</v>
      </c>
      <c r="B67" s="840" t="s">
        <v>632</v>
      </c>
      <c r="C67" s="824">
        <f>C25</f>
        <v>0</v>
      </c>
      <c r="D67" s="824">
        <v>5475</v>
      </c>
      <c r="E67" s="824">
        <v>5475</v>
      </c>
      <c r="F67" s="1572">
        <v>0</v>
      </c>
      <c r="G67" s="1575"/>
      <c r="H67" s="1253"/>
      <c r="I67" s="135"/>
      <c r="J67" s="135"/>
      <c r="K67" s="994"/>
    </row>
    <row r="68" spans="1:11" x14ac:dyDescent="0.2">
      <c r="A68" s="535" t="s">
        <v>260</v>
      </c>
      <c r="B68" s="839" t="s">
        <v>631</v>
      </c>
      <c r="C68" s="832">
        <f>C27</f>
        <v>0</v>
      </c>
      <c r="D68" s="832">
        <v>506</v>
      </c>
      <c r="E68" s="832">
        <v>820</v>
      </c>
      <c r="F68" s="1573">
        <v>0</v>
      </c>
      <c r="G68" s="837" t="s">
        <v>49</v>
      </c>
      <c r="H68" s="1254">
        <f>H28+H59</f>
        <v>0</v>
      </c>
      <c r="I68" s="1254">
        <f>I28+I59</f>
        <v>0</v>
      </c>
      <c r="J68" s="1254">
        <f>J28+J59</f>
        <v>0</v>
      </c>
      <c r="K68" s="994" t="e">
        <f>J68/I68</f>
        <v>#DIV/0!</v>
      </c>
    </row>
    <row r="69" spans="1:11" ht="22.5" x14ac:dyDescent="0.2">
      <c r="A69" s="535" t="s">
        <v>261</v>
      </c>
      <c r="B69" s="1567" t="s">
        <v>567</v>
      </c>
      <c r="C69" s="1568">
        <v>27936</v>
      </c>
      <c r="D69" s="1568">
        <v>27226</v>
      </c>
      <c r="E69" s="1568">
        <v>12622</v>
      </c>
      <c r="F69" s="1574">
        <f>E69/D69</f>
        <v>0.46360096966135311</v>
      </c>
      <c r="G69" s="1576" t="s">
        <v>497</v>
      </c>
      <c r="H69" s="1569">
        <v>27936</v>
      </c>
      <c r="I69" s="1569">
        <v>27226</v>
      </c>
      <c r="J69" s="1569">
        <v>12622</v>
      </c>
      <c r="K69" s="994">
        <f>J69/I69</f>
        <v>0.46360096966135311</v>
      </c>
    </row>
    <row r="70" spans="1:11" ht="13.5" thickBot="1" x14ac:dyDescent="0.25">
      <c r="A70" s="535" t="s">
        <v>262</v>
      </c>
      <c r="B70" s="1559" t="s">
        <v>699</v>
      </c>
      <c r="C70" s="831"/>
      <c r="D70" s="831"/>
      <c r="E70" s="831">
        <f>E28</f>
        <v>0</v>
      </c>
      <c r="F70" s="1566"/>
      <c r="G70" s="1559" t="s">
        <v>822</v>
      </c>
      <c r="H70" s="1237"/>
      <c r="I70" s="1237">
        <v>1540</v>
      </c>
      <c r="J70" s="1237">
        <v>1540</v>
      </c>
      <c r="K70" s="1133"/>
    </row>
    <row r="71" spans="1:11" ht="18.75" customHeight="1" thickBot="1" x14ac:dyDescent="0.25">
      <c r="A71" s="295" t="s">
        <v>263</v>
      </c>
      <c r="B71" s="843" t="s">
        <v>50</v>
      </c>
      <c r="C71" s="833">
        <f>SUM(C62:C69)</f>
        <v>205854</v>
      </c>
      <c r="D71" s="833">
        <f>SUM(D62:D69)</f>
        <v>235628</v>
      </c>
      <c r="E71" s="833">
        <f>SUM(E62:E70)</f>
        <v>115051</v>
      </c>
      <c r="F71" s="1464">
        <f>E71/D71</f>
        <v>0.4882738893510109</v>
      </c>
      <c r="G71" s="843" t="s">
        <v>51</v>
      </c>
      <c r="H71" s="1238">
        <f>SUM(H62:H69)</f>
        <v>205854</v>
      </c>
      <c r="I71" s="1238">
        <f>SUM(I62:I70)</f>
        <v>235628</v>
      </c>
      <c r="J71" s="1238">
        <f>SUM(J62:J70)</f>
        <v>111006</v>
      </c>
      <c r="K71" s="1031">
        <f>J71/I71</f>
        <v>0.47110699916818033</v>
      </c>
    </row>
    <row r="72" spans="1:11" x14ac:dyDescent="0.2">
      <c r="B72" s="1"/>
      <c r="C72" s="1"/>
      <c r="D72" s="1"/>
      <c r="E72" s="1"/>
      <c r="F72" s="1"/>
      <c r="G72" s="1"/>
      <c r="H72" s="1"/>
    </row>
  </sheetData>
  <mergeCells count="15">
    <mergeCell ref="A45:A46"/>
    <mergeCell ref="J44:K44"/>
    <mergeCell ref="B45:F45"/>
    <mergeCell ref="G45:K45"/>
    <mergeCell ref="A42:K42"/>
    <mergeCell ref="A1:H1"/>
    <mergeCell ref="G44:H44"/>
    <mergeCell ref="G5:H5"/>
    <mergeCell ref="J5:K5"/>
    <mergeCell ref="A3:K3"/>
    <mergeCell ref="A40:H40"/>
    <mergeCell ref="A39:K39"/>
    <mergeCell ref="A6:A7"/>
    <mergeCell ref="B6:F6"/>
    <mergeCell ref="G6:K6"/>
  </mergeCells>
  <pageMargins left="0.55118110236220474" right="0.55118110236220474" top="0.59055118110236227" bottom="0.59055118110236227" header="0.51181102362204722" footer="0.51181102362204722"/>
  <pageSetup paperSize="9" firstPageNumber="0" orientation="landscape" horizontalDpi="300" verticalDpi="300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90"/>
  <sheetViews>
    <sheetView zoomScaleNormal="100" workbookViewId="0">
      <selection sqref="A1:K28"/>
    </sheetView>
  </sheetViews>
  <sheetFormatPr defaultRowHeight="12.75" x14ac:dyDescent="0.2"/>
  <cols>
    <col min="1" max="1" width="6" customWidth="1"/>
    <col min="2" max="2" width="30.42578125" customWidth="1"/>
    <col min="3" max="3" width="12.85546875" customWidth="1"/>
    <col min="4" max="4" width="13" customWidth="1"/>
    <col min="5" max="5" width="12.5703125" customWidth="1"/>
    <col min="6" max="6" width="12.7109375" customWidth="1"/>
    <col min="7" max="7" width="11.5703125" customWidth="1"/>
    <col min="8" max="8" width="12" customWidth="1"/>
    <col min="9" max="9" width="11.28515625" customWidth="1"/>
    <col min="10" max="10" width="10.28515625" customWidth="1"/>
    <col min="11" max="11" width="14.140625" bestFit="1" customWidth="1"/>
  </cols>
  <sheetData>
    <row r="1" spans="1:11" x14ac:dyDescent="0.2">
      <c r="A1" s="1618" t="s">
        <v>902</v>
      </c>
      <c r="B1" s="1618"/>
      <c r="C1" s="1618"/>
      <c r="D1" s="1618"/>
      <c r="E1" s="1618"/>
      <c r="H1" s="22"/>
      <c r="I1" s="138"/>
      <c r="J1" s="138"/>
    </row>
    <row r="2" spans="1:11" s="16" customFormat="1" ht="8.25" customHeight="1" x14ac:dyDescent="0.2">
      <c r="B2"/>
      <c r="C2"/>
      <c r="D2"/>
      <c r="E2"/>
      <c r="F2"/>
      <c r="G2"/>
      <c r="H2"/>
      <c r="I2"/>
      <c r="J2"/>
    </row>
    <row r="3" spans="1:11" s="1" customFormat="1" ht="14.25" x14ac:dyDescent="0.2">
      <c r="A3" s="1679" t="s">
        <v>190</v>
      </c>
      <c r="B3" s="1680"/>
      <c r="C3" s="1680"/>
      <c r="D3" s="1680"/>
      <c r="E3" s="1680"/>
      <c r="F3" s="1681"/>
      <c r="G3" s="1681"/>
      <c r="H3" s="1681"/>
      <c r="I3" s="1681"/>
      <c r="J3" s="1681"/>
      <c r="K3" s="1681"/>
    </row>
    <row r="4" spans="1:11" s="1" customFormat="1" ht="14.25" x14ac:dyDescent="0.2">
      <c r="A4" s="1679" t="s">
        <v>191</v>
      </c>
      <c r="B4" s="1681"/>
      <c r="C4" s="1681"/>
      <c r="D4" s="1681"/>
      <c r="E4" s="1681"/>
      <c r="F4" s="1681"/>
      <c r="G4" s="1681"/>
      <c r="H4" s="1681"/>
      <c r="I4" s="1681"/>
      <c r="J4" s="1681"/>
      <c r="K4" s="1681"/>
    </row>
    <row r="5" spans="1:11" s="1" customFormat="1" ht="14.25" x14ac:dyDescent="0.2">
      <c r="A5" s="1679" t="s">
        <v>296</v>
      </c>
      <c r="B5" s="1680"/>
      <c r="C5" s="1680"/>
      <c r="D5" s="1680"/>
      <c r="E5" s="1680"/>
      <c r="F5" s="1681"/>
      <c r="G5" s="1681"/>
      <c r="H5" s="1681"/>
      <c r="I5" s="1681"/>
      <c r="J5" s="1681"/>
      <c r="K5" s="1681"/>
    </row>
    <row r="7" spans="1:11" ht="15.75" customHeight="1" x14ac:dyDescent="0.25">
      <c r="A7" s="1682" t="s">
        <v>192</v>
      </c>
      <c r="B7" s="1683"/>
      <c r="C7" s="1683"/>
      <c r="D7" s="1683"/>
      <c r="E7" s="1683"/>
      <c r="F7" s="1683"/>
      <c r="G7" s="1683"/>
      <c r="H7" s="1683"/>
      <c r="I7" s="1683"/>
      <c r="J7" s="1683"/>
      <c r="K7" s="1683"/>
    </row>
    <row r="8" spans="1:11" ht="18.75" customHeight="1" x14ac:dyDescent="0.25">
      <c r="A8" s="1678" t="s">
        <v>788</v>
      </c>
      <c r="B8" s="1636"/>
      <c r="C8" s="1636"/>
      <c r="D8" s="1636"/>
      <c r="E8" s="1636"/>
      <c r="F8" s="138"/>
      <c r="G8" s="138"/>
      <c r="H8" s="138"/>
      <c r="I8" s="138"/>
      <c r="J8" s="138"/>
      <c r="K8" s="138"/>
    </row>
    <row r="9" spans="1:11" ht="15.75" x14ac:dyDescent="0.25">
      <c r="A9" s="1678" t="s">
        <v>789</v>
      </c>
      <c r="B9" s="1636"/>
      <c r="C9" s="1636"/>
      <c r="D9" s="246"/>
      <c r="E9" s="246"/>
      <c r="F9" s="138"/>
      <c r="G9" s="138"/>
      <c r="H9" s="138"/>
      <c r="I9" s="138"/>
      <c r="J9" s="138"/>
      <c r="K9" s="138"/>
    </row>
    <row r="10" spans="1:11" ht="15" x14ac:dyDescent="0.25">
      <c r="B10" s="159"/>
      <c r="C10" s="159"/>
      <c r="D10" s="159"/>
      <c r="E10" s="159"/>
    </row>
    <row r="11" spans="1:11" ht="15.75" thickBot="1" x14ac:dyDescent="0.3">
      <c r="B11" s="159"/>
      <c r="C11" s="159"/>
      <c r="D11" s="159"/>
      <c r="E11" s="159"/>
      <c r="F11" s="159"/>
      <c r="G11" s="159"/>
      <c r="H11" s="159"/>
      <c r="I11" s="159"/>
      <c r="J11" s="159"/>
      <c r="K11" s="159" t="s">
        <v>170</v>
      </c>
    </row>
    <row r="12" spans="1:11" ht="60.75" customHeight="1" thickBot="1" x14ac:dyDescent="0.25">
      <c r="A12" s="1269" t="s">
        <v>217</v>
      </c>
      <c r="B12" s="170" t="s">
        <v>193</v>
      </c>
      <c r="C12" s="1270" t="s">
        <v>790</v>
      </c>
      <c r="D12" s="1270" t="s">
        <v>791</v>
      </c>
      <c r="E12" s="1270" t="s">
        <v>792</v>
      </c>
      <c r="F12" s="1270" t="s">
        <v>793</v>
      </c>
      <c r="G12" s="1270" t="s">
        <v>794</v>
      </c>
      <c r="H12" s="1271" t="s">
        <v>666</v>
      </c>
      <c r="I12" s="1271" t="s">
        <v>667</v>
      </c>
      <c r="J12" s="1271" t="s">
        <v>668</v>
      </c>
      <c r="K12" s="1270" t="s">
        <v>669</v>
      </c>
    </row>
    <row r="13" spans="1:11" ht="13.5" thickBot="1" x14ac:dyDescent="0.25">
      <c r="A13" s="332" t="s">
        <v>218</v>
      </c>
      <c r="B13" s="348" t="s">
        <v>219</v>
      </c>
      <c r="C13" s="371" t="s">
        <v>220</v>
      </c>
      <c r="D13" s="371" t="s">
        <v>221</v>
      </c>
      <c r="E13" s="344" t="s">
        <v>241</v>
      </c>
      <c r="F13" s="371" t="s">
        <v>266</v>
      </c>
      <c r="G13" s="371" t="s">
        <v>267</v>
      </c>
      <c r="H13" s="1156" t="s">
        <v>277</v>
      </c>
      <c r="I13" s="369" t="s">
        <v>278</v>
      </c>
      <c r="J13" s="347" t="s">
        <v>279</v>
      </c>
      <c r="K13" s="344" t="s">
        <v>282</v>
      </c>
    </row>
    <row r="14" spans="1:11" ht="15.75" x14ac:dyDescent="0.25">
      <c r="A14" s="1274" t="s">
        <v>222</v>
      </c>
      <c r="B14" s="1275" t="s">
        <v>194</v>
      </c>
      <c r="C14" s="1406"/>
      <c r="D14" s="1406"/>
      <c r="E14" s="1489"/>
      <c r="F14" s="1438" t="e">
        <f>E14/D14</f>
        <v>#DIV/0!</v>
      </c>
      <c r="G14" s="1273"/>
      <c r="H14" s="1406"/>
      <c r="I14" s="1406"/>
      <c r="J14" s="1488"/>
      <c r="K14" s="1490" t="e">
        <f>J14/I14</f>
        <v>#DIV/0!</v>
      </c>
    </row>
    <row r="15" spans="1:11" ht="15" x14ac:dyDescent="0.25">
      <c r="A15" s="335" t="s">
        <v>223</v>
      </c>
      <c r="B15" s="1272" t="s">
        <v>195</v>
      </c>
      <c r="C15" s="1432"/>
      <c r="D15" s="1432"/>
      <c r="E15" s="1433"/>
      <c r="F15" s="1439">
        <v>0</v>
      </c>
      <c r="G15" s="625"/>
      <c r="H15" s="1432">
        <v>0</v>
      </c>
      <c r="I15" s="1432">
        <v>0</v>
      </c>
      <c r="J15" s="1432"/>
      <c r="K15" s="988">
        <v>0</v>
      </c>
    </row>
    <row r="16" spans="1:11" ht="15" x14ac:dyDescent="0.25">
      <c r="A16" s="331" t="s">
        <v>224</v>
      </c>
      <c r="B16" s="167" t="s">
        <v>196</v>
      </c>
      <c r="C16" s="1434"/>
      <c r="D16" s="1434"/>
      <c r="E16" s="1435">
        <v>0</v>
      </c>
      <c r="F16" s="1440">
        <v>0</v>
      </c>
      <c r="G16" s="135"/>
      <c r="H16" s="1434"/>
      <c r="I16" s="1434"/>
      <c r="J16" s="1436">
        <v>0</v>
      </c>
      <c r="K16" s="984">
        <v>0</v>
      </c>
    </row>
    <row r="17" spans="1:11" s="16" customFormat="1" ht="15" x14ac:dyDescent="0.25">
      <c r="A17" s="331" t="s">
        <v>225</v>
      </c>
      <c r="B17" s="168" t="s">
        <v>197</v>
      </c>
      <c r="C17" s="1436">
        <v>0</v>
      </c>
      <c r="D17" s="1436"/>
      <c r="E17" s="1435"/>
      <c r="F17" s="1440"/>
      <c r="G17" s="135"/>
      <c r="H17" s="1436">
        <v>0</v>
      </c>
      <c r="I17" s="1436"/>
      <c r="J17" s="1436"/>
      <c r="K17" s="984"/>
    </row>
    <row r="18" spans="1:11" ht="15" x14ac:dyDescent="0.25">
      <c r="A18" s="331" t="s">
        <v>226</v>
      </c>
      <c r="B18" s="169" t="s">
        <v>182</v>
      </c>
      <c r="C18" s="1434">
        <v>0</v>
      </c>
      <c r="D18" s="1434"/>
      <c r="E18" s="1435"/>
      <c r="F18" s="1440"/>
      <c r="G18" s="135"/>
      <c r="H18" s="1434">
        <v>0</v>
      </c>
      <c r="I18" s="1434"/>
      <c r="J18" s="1436"/>
      <c r="K18" s="984"/>
    </row>
    <row r="19" spans="1:11" ht="15.75" thickBot="1" x14ac:dyDescent="0.3">
      <c r="A19" s="310" t="s">
        <v>227</v>
      </c>
      <c r="B19" s="271" t="s">
        <v>198</v>
      </c>
      <c r="C19" s="567">
        <v>0</v>
      </c>
      <c r="D19" s="567"/>
      <c r="E19" s="1437"/>
      <c r="F19" s="1441"/>
      <c r="G19" s="250"/>
      <c r="H19" s="567">
        <v>0</v>
      </c>
      <c r="I19" s="567"/>
      <c r="J19" s="567"/>
      <c r="K19" s="987"/>
    </row>
    <row r="20" spans="1:11" ht="15" thickBot="1" x14ac:dyDescent="0.25">
      <c r="A20" s="295" t="s">
        <v>228</v>
      </c>
      <c r="B20" s="166" t="s">
        <v>199</v>
      </c>
      <c r="C20" s="350">
        <f>SUM(C13:C19)-C15</f>
        <v>0</v>
      </c>
      <c r="D20" s="350">
        <f>SUM(D13:D19)-D15</f>
        <v>0</v>
      </c>
      <c r="E20" s="350">
        <f>SUM(E13:E19)-E15</f>
        <v>0</v>
      </c>
      <c r="F20" s="1487" t="e">
        <f>E20/D20</f>
        <v>#DIV/0!</v>
      </c>
      <c r="G20" s="1484"/>
      <c r="H20" s="132">
        <f>SUM(H14:H19)</f>
        <v>0</v>
      </c>
      <c r="I20" s="132">
        <f>SUM(I14:I19)</f>
        <v>0</v>
      </c>
      <c r="J20" s="132">
        <f>SUM(J14:J19)</f>
        <v>0</v>
      </c>
      <c r="K20" s="989" t="e">
        <f>J20/I20</f>
        <v>#DIV/0!</v>
      </c>
    </row>
    <row r="21" spans="1:11" ht="13.5" thickBot="1" x14ac:dyDescent="0.25">
      <c r="A21" s="333" t="s">
        <v>229</v>
      </c>
      <c r="B21" s="15"/>
      <c r="C21" s="262"/>
      <c r="D21" s="262"/>
      <c r="E21" s="15"/>
      <c r="F21" s="115"/>
      <c r="G21" s="619"/>
      <c r="H21" s="262"/>
      <c r="I21" s="255"/>
      <c r="J21" s="255"/>
      <c r="K21" s="255"/>
    </row>
    <row r="22" spans="1:11" ht="57.75" thickBot="1" x14ac:dyDescent="0.25">
      <c r="A22" s="295" t="s">
        <v>230</v>
      </c>
      <c r="B22" s="170" t="s">
        <v>200</v>
      </c>
      <c r="C22" s="1270" t="s">
        <v>790</v>
      </c>
      <c r="D22" s="1270" t="s">
        <v>791</v>
      </c>
      <c r="E22" s="1270" t="s">
        <v>792</v>
      </c>
      <c r="F22" s="1270" t="s">
        <v>793</v>
      </c>
      <c r="G22" s="1270" t="s">
        <v>794</v>
      </c>
      <c r="H22" s="1270" t="s">
        <v>666</v>
      </c>
      <c r="I22" s="1271" t="s">
        <v>667</v>
      </c>
      <c r="J22" s="1271" t="s">
        <v>668</v>
      </c>
      <c r="K22" s="1271" t="s">
        <v>669</v>
      </c>
    </row>
    <row r="23" spans="1:11" ht="15.75" x14ac:dyDescent="0.25">
      <c r="A23" s="323" t="s">
        <v>231</v>
      </c>
      <c r="B23" s="272" t="s">
        <v>211</v>
      </c>
      <c r="C23" s="367">
        <v>0</v>
      </c>
      <c r="D23" s="364"/>
      <c r="E23" s="1268"/>
      <c r="F23" s="1439"/>
      <c r="G23" s="1002"/>
      <c r="H23" s="367">
        <v>0</v>
      </c>
      <c r="I23" s="364"/>
      <c r="J23" s="1268"/>
      <c r="K23" s="1491"/>
    </row>
    <row r="24" spans="1:11" ht="15.75" x14ac:dyDescent="0.25">
      <c r="A24" s="308" t="s">
        <v>232</v>
      </c>
      <c r="B24" s="273" t="s">
        <v>212</v>
      </c>
      <c r="C24" s="365">
        <v>0</v>
      </c>
      <c r="D24" s="365"/>
      <c r="E24" s="1266"/>
      <c r="F24" s="1440"/>
      <c r="G24" s="952"/>
      <c r="H24" s="365">
        <v>0</v>
      </c>
      <c r="I24" s="365"/>
      <c r="J24" s="1266"/>
      <c r="K24" s="1492"/>
    </row>
    <row r="25" spans="1:11" ht="15.75" x14ac:dyDescent="0.25">
      <c r="A25" s="308" t="s">
        <v>233</v>
      </c>
      <c r="B25" s="273" t="s">
        <v>213</v>
      </c>
      <c r="C25" s="365">
        <v>0</v>
      </c>
      <c r="D25" s="365"/>
      <c r="E25" s="1266"/>
      <c r="F25" s="1440"/>
      <c r="G25" s="952"/>
      <c r="H25" s="365">
        <v>0</v>
      </c>
      <c r="I25" s="365"/>
      <c r="J25" s="1266"/>
      <c r="K25" s="1492"/>
    </row>
    <row r="26" spans="1:11" ht="15.75" x14ac:dyDescent="0.25">
      <c r="A26" s="308" t="s">
        <v>234</v>
      </c>
      <c r="B26" s="273" t="s">
        <v>214</v>
      </c>
      <c r="C26" s="368"/>
      <c r="D26" s="368"/>
      <c r="E26" s="368"/>
      <c r="F26" s="1440" t="e">
        <f>E26/D26</f>
        <v>#DIV/0!</v>
      </c>
      <c r="G26" s="952"/>
      <c r="H26" s="368"/>
      <c r="I26" s="368"/>
      <c r="J26" s="368"/>
      <c r="K26" s="1492" t="e">
        <f>J26/I26</f>
        <v>#DIV/0!</v>
      </c>
    </row>
    <row r="27" spans="1:11" ht="16.5" thickBot="1" x14ac:dyDescent="0.3">
      <c r="A27" s="325" t="s">
        <v>235</v>
      </c>
      <c r="B27" s="363" t="s">
        <v>215</v>
      </c>
      <c r="C27" s="366">
        <v>0</v>
      </c>
      <c r="D27" s="366"/>
      <c r="E27" s="1267"/>
      <c r="F27" s="1441"/>
      <c r="G27" s="953"/>
      <c r="H27" s="366">
        <v>0</v>
      </c>
      <c r="I27" s="366"/>
      <c r="J27" s="1267"/>
      <c r="K27" s="1493"/>
    </row>
    <row r="28" spans="1:11" ht="15" thickBot="1" x14ac:dyDescent="0.25">
      <c r="A28" s="295" t="s">
        <v>236</v>
      </c>
      <c r="B28" s="170" t="s">
        <v>201</v>
      </c>
      <c r="C28" s="541">
        <f>SUM(C23:C27)</f>
        <v>0</v>
      </c>
      <c r="D28" s="541">
        <f>SUM(D23:D27)</f>
        <v>0</v>
      </c>
      <c r="E28" s="620">
        <f>SUM(E23:E27)</f>
        <v>0</v>
      </c>
      <c r="F28" s="1487" t="e">
        <f>E28/D28</f>
        <v>#DIV/0!</v>
      </c>
      <c r="G28" s="1188"/>
      <c r="H28" s="541">
        <f>SUM(H23:H27)</f>
        <v>0</v>
      </c>
      <c r="I28" s="541">
        <f>SUM(I23:I27)</f>
        <v>0</v>
      </c>
      <c r="J28" s="620">
        <f>SUM(J23:J27)</f>
        <v>0</v>
      </c>
      <c r="K28" s="968" t="e">
        <f>J28/I28</f>
        <v>#DIV/0!</v>
      </c>
    </row>
    <row r="29" spans="1:11" ht="14.25" x14ac:dyDescent="0.2">
      <c r="B29" s="247"/>
      <c r="C29" s="86"/>
      <c r="D29" s="86"/>
      <c r="E29" s="86"/>
      <c r="F29" s="16"/>
      <c r="G29" s="16"/>
      <c r="H29" s="16"/>
      <c r="I29" s="16"/>
      <c r="J29" s="16"/>
    </row>
    <row r="30" spans="1:11" ht="14.25" x14ac:dyDescent="0.2">
      <c r="B30" s="247"/>
      <c r="C30" s="86"/>
      <c r="D30" s="86"/>
      <c r="E30" s="86"/>
      <c r="F30" s="16"/>
      <c r="G30" s="16"/>
      <c r="H30" s="16"/>
      <c r="I30" s="16"/>
      <c r="J30" s="16"/>
    </row>
    <row r="31" spans="1:11" ht="14.25" x14ac:dyDescent="0.2">
      <c r="B31" s="247"/>
      <c r="C31" s="86"/>
      <c r="D31" s="86"/>
      <c r="E31" s="86"/>
      <c r="F31" s="16"/>
      <c r="G31" s="16"/>
      <c r="H31" s="16"/>
      <c r="I31" s="16"/>
      <c r="J31" s="16"/>
    </row>
    <row r="32" spans="1:11" ht="14.25" x14ac:dyDescent="0.2">
      <c r="B32" s="247"/>
      <c r="C32" s="86"/>
      <c r="D32" s="86"/>
      <c r="E32" s="86"/>
      <c r="F32" s="16"/>
      <c r="G32" s="16"/>
      <c r="H32" s="16"/>
      <c r="I32" s="16"/>
      <c r="J32" s="16"/>
    </row>
    <row r="33" spans="1:11" x14ac:dyDescent="0.2">
      <c r="A33" s="1637"/>
      <c r="B33" s="1637"/>
      <c r="C33" s="1637"/>
      <c r="D33" s="1637"/>
      <c r="E33" s="1637"/>
      <c r="F33" s="1637"/>
      <c r="G33" s="1637"/>
      <c r="H33" s="1637"/>
      <c r="I33" s="1637"/>
      <c r="J33" s="1637"/>
      <c r="K33" s="1637"/>
    </row>
    <row r="34" spans="1:11" x14ac:dyDescent="0.2">
      <c r="A34" s="13"/>
      <c r="B34" s="13"/>
      <c r="C34" s="13"/>
      <c r="D34" s="13"/>
      <c r="E34" s="13"/>
      <c r="F34" s="13"/>
      <c r="G34" s="13"/>
      <c r="H34" s="13"/>
      <c r="I34" s="13"/>
      <c r="J34" s="13"/>
      <c r="K34" s="13"/>
    </row>
    <row r="37" spans="1:11" ht="21" customHeight="1" x14ac:dyDescent="0.2"/>
    <row r="38" spans="1:11" ht="31.5" customHeight="1" x14ac:dyDescent="0.2"/>
    <row r="40" spans="1:11" ht="21" customHeight="1" x14ac:dyDescent="0.2"/>
    <row r="46" spans="1:11" s="16" customFormat="1" x14ac:dyDescent="0.2"/>
    <row r="67" ht="15.75" customHeight="1" x14ac:dyDescent="0.2"/>
    <row r="75" s="16" customFormat="1" x14ac:dyDescent="0.2"/>
    <row r="87" ht="23.25" customHeight="1" x14ac:dyDescent="0.2"/>
    <row r="98" ht="15.75" customHeight="1" x14ac:dyDescent="0.2"/>
    <row r="99" s="618" customFormat="1" ht="15.75" customHeight="1" x14ac:dyDescent="0.2"/>
    <row r="104" s="16" customFormat="1" x14ac:dyDescent="0.2"/>
    <row r="119" s="16" customFormat="1" x14ac:dyDescent="0.2"/>
    <row r="129" ht="15.75" customHeight="1" x14ac:dyDescent="0.2"/>
    <row r="130" ht="15.75" customHeight="1" x14ac:dyDescent="0.2"/>
    <row r="135" s="16" customFormat="1" x14ac:dyDescent="0.2"/>
    <row r="159" ht="15.75" customHeight="1" x14ac:dyDescent="0.2"/>
    <row r="160" s="618" customFormat="1" ht="15.75" customHeight="1" x14ac:dyDescent="0.2"/>
    <row r="163" s="16" customFormat="1" x14ac:dyDescent="0.2"/>
    <row r="191" ht="15.75" customHeight="1" x14ac:dyDescent="0.2"/>
    <row r="192" s="618" customFormat="1" ht="15.75" customHeight="1" x14ac:dyDescent="0.2"/>
    <row r="195" s="16" customFormat="1" x14ac:dyDescent="0.2"/>
    <row r="221" ht="15.75" customHeight="1" x14ac:dyDescent="0.2"/>
    <row r="222" s="618" customFormat="1" ht="15.75" customHeight="1" x14ac:dyDescent="0.2"/>
    <row r="225" s="16" customFormat="1" x14ac:dyDescent="0.2"/>
    <row r="253" ht="15.75" customHeight="1" x14ac:dyDescent="0.2"/>
    <row r="254" s="618" customFormat="1" ht="15.75" customHeight="1" x14ac:dyDescent="0.2"/>
    <row r="257" s="16" customFormat="1" x14ac:dyDescent="0.2"/>
    <row r="284" s="618" customFormat="1" ht="15.75" customHeight="1" x14ac:dyDescent="0.2"/>
    <row r="285" ht="15.75" customHeight="1" x14ac:dyDescent="0.2"/>
    <row r="287" s="16" customFormat="1" x14ac:dyDescent="0.2"/>
    <row r="314" ht="20.25" customHeight="1" x14ac:dyDescent="0.2"/>
    <row r="315" ht="15.75" customHeight="1" x14ac:dyDescent="0.2"/>
    <row r="316" ht="15.75" customHeight="1" x14ac:dyDescent="0.2"/>
    <row r="347" ht="33.75" customHeight="1" x14ac:dyDescent="0.2"/>
    <row r="348" s="16" customFormat="1" x14ac:dyDescent="0.2"/>
    <row r="356" spans="2:10" ht="14.25" x14ac:dyDescent="0.2">
      <c r="B356" s="247"/>
      <c r="C356" s="86"/>
      <c r="D356" s="86"/>
      <c r="E356" s="86"/>
    </row>
    <row r="357" spans="2:10" ht="14.25" x14ac:dyDescent="0.2">
      <c r="B357" s="247"/>
      <c r="C357" s="86"/>
      <c r="D357" s="86"/>
      <c r="E357" s="86"/>
    </row>
    <row r="358" spans="2:10" ht="14.25" x14ac:dyDescent="0.2">
      <c r="B358" s="247"/>
      <c r="C358" s="86"/>
      <c r="D358" s="86"/>
      <c r="E358" s="86"/>
    </row>
    <row r="359" spans="2:10" ht="14.25" x14ac:dyDescent="0.2">
      <c r="B359" s="247"/>
      <c r="C359" s="86"/>
      <c r="D359" s="86"/>
      <c r="E359" s="86"/>
    </row>
    <row r="360" spans="2:10" ht="14.25" x14ac:dyDescent="0.2">
      <c r="B360" s="247"/>
      <c r="C360" s="86"/>
      <c r="D360" s="86"/>
      <c r="E360" s="86"/>
      <c r="F360" s="16"/>
      <c r="G360" s="16"/>
      <c r="H360" s="16"/>
      <c r="I360" s="16"/>
      <c r="J360" s="16"/>
    </row>
    <row r="361" spans="2:10" ht="14.25" x14ac:dyDescent="0.2">
      <c r="B361" s="247"/>
      <c r="C361" s="86"/>
      <c r="D361" s="86"/>
      <c r="E361" s="86"/>
      <c r="F361" s="16"/>
      <c r="G361" s="16"/>
      <c r="H361" s="16"/>
      <c r="I361" s="16"/>
      <c r="J361" s="16"/>
    </row>
    <row r="362" spans="2:10" ht="14.25" x14ac:dyDescent="0.2">
      <c r="B362" s="247"/>
      <c r="C362" s="86"/>
      <c r="D362" s="86"/>
      <c r="E362" s="86"/>
      <c r="F362" s="16"/>
      <c r="G362" s="16"/>
      <c r="H362" s="16"/>
      <c r="I362" s="16"/>
      <c r="J362" s="16"/>
    </row>
    <row r="363" spans="2:10" ht="14.25" x14ac:dyDescent="0.2">
      <c r="B363" s="247"/>
      <c r="C363" s="86"/>
      <c r="D363" s="86"/>
      <c r="E363" s="86"/>
      <c r="F363" s="16"/>
      <c r="G363" s="16"/>
      <c r="H363" s="16"/>
      <c r="I363" s="16"/>
      <c r="J363" s="16"/>
    </row>
    <row r="364" spans="2:10" ht="14.25" x14ac:dyDescent="0.2">
      <c r="B364" s="247"/>
      <c r="C364" s="86"/>
      <c r="D364" s="86"/>
      <c r="E364" s="86"/>
      <c r="F364" s="16"/>
      <c r="G364" s="16"/>
      <c r="H364" s="16"/>
      <c r="I364" s="16"/>
      <c r="J364" s="16"/>
    </row>
    <row r="365" spans="2:10" ht="14.25" x14ac:dyDescent="0.2">
      <c r="B365" s="247"/>
      <c r="C365" s="86"/>
      <c r="D365" s="86"/>
      <c r="E365" s="86"/>
      <c r="F365" s="16"/>
      <c r="G365" s="16"/>
      <c r="H365" s="16"/>
      <c r="I365" s="16"/>
      <c r="J365" s="16"/>
    </row>
    <row r="366" spans="2:10" ht="14.25" x14ac:dyDescent="0.2">
      <c r="B366" s="247"/>
      <c r="C366" s="86"/>
      <c r="D366" s="86"/>
      <c r="E366" s="86"/>
      <c r="F366" s="16"/>
      <c r="G366" s="16"/>
      <c r="H366" s="16"/>
      <c r="I366" s="16"/>
      <c r="J366" s="16"/>
    </row>
    <row r="367" spans="2:10" ht="14.25" x14ac:dyDescent="0.2">
      <c r="B367" s="247"/>
      <c r="C367" s="86"/>
      <c r="D367" s="86"/>
      <c r="E367" s="86"/>
      <c r="F367" s="16"/>
      <c r="G367" s="16"/>
      <c r="H367" s="16"/>
      <c r="I367" s="16"/>
      <c r="J367" s="16"/>
    </row>
    <row r="368" spans="2:10" ht="15.75" customHeight="1" x14ac:dyDescent="0.2">
      <c r="B368" s="247"/>
      <c r="C368" s="86"/>
      <c r="D368" s="86"/>
      <c r="E368" s="86"/>
      <c r="F368" s="16"/>
      <c r="G368" s="16"/>
      <c r="H368" s="16"/>
      <c r="I368" s="16"/>
      <c r="J368" s="16"/>
    </row>
    <row r="369" spans="1:10" ht="15.75" customHeight="1" x14ac:dyDescent="0.2">
      <c r="B369" s="247"/>
      <c r="C369" s="86"/>
      <c r="D369" s="86"/>
      <c r="E369" s="86"/>
      <c r="F369" s="16"/>
      <c r="G369" s="16"/>
      <c r="H369" s="16"/>
      <c r="I369" s="16"/>
      <c r="J369" s="16"/>
    </row>
    <row r="370" spans="1:10" ht="14.25" x14ac:dyDescent="0.2">
      <c r="B370" s="247"/>
      <c r="C370" s="86"/>
      <c r="D370" s="86"/>
      <c r="E370" s="86"/>
      <c r="F370" s="16"/>
      <c r="G370" s="16"/>
      <c r="H370" s="16"/>
      <c r="I370" s="16"/>
      <c r="J370" s="16"/>
    </row>
    <row r="371" spans="1:10" ht="14.25" x14ac:dyDescent="0.2">
      <c r="B371" s="247"/>
      <c r="C371" s="86"/>
      <c r="D371" s="86"/>
      <c r="E371" s="86"/>
      <c r="F371" s="16"/>
      <c r="G371" s="16"/>
      <c r="H371" s="16"/>
      <c r="I371" s="16"/>
      <c r="J371" s="16"/>
    </row>
    <row r="372" spans="1:10" ht="14.25" x14ac:dyDescent="0.2">
      <c r="B372" s="247"/>
      <c r="C372" s="86"/>
      <c r="D372" s="86"/>
      <c r="E372" s="86"/>
      <c r="F372" s="16"/>
      <c r="G372" s="16"/>
      <c r="H372" s="16"/>
      <c r="I372" s="16"/>
      <c r="J372" s="16"/>
    </row>
    <row r="373" spans="1:10" ht="14.25" x14ac:dyDescent="0.2">
      <c r="B373" s="247"/>
      <c r="C373" s="86"/>
      <c r="D373" s="86"/>
      <c r="E373" s="86"/>
      <c r="F373" s="16"/>
      <c r="G373" s="16"/>
      <c r="H373" s="16"/>
      <c r="I373" s="16"/>
      <c r="J373" s="16"/>
    </row>
    <row r="374" spans="1:10" ht="14.25" x14ac:dyDescent="0.2">
      <c r="B374" s="247"/>
      <c r="C374" s="86"/>
      <c r="D374" s="86"/>
      <c r="E374" s="86"/>
      <c r="F374" s="16"/>
      <c r="G374" s="16"/>
      <c r="H374" s="16"/>
      <c r="I374" s="16"/>
      <c r="J374" s="16"/>
    </row>
    <row r="375" spans="1:10" ht="14.25" x14ac:dyDescent="0.2">
      <c r="B375" s="247"/>
      <c r="C375" s="86"/>
      <c r="D375" s="86"/>
      <c r="E375" s="86"/>
      <c r="F375" s="16"/>
      <c r="G375" s="16"/>
      <c r="H375" s="16"/>
      <c r="I375" s="16"/>
      <c r="J375" s="16"/>
    </row>
    <row r="376" spans="1:10" ht="14.25" x14ac:dyDescent="0.2">
      <c r="B376" s="247"/>
      <c r="C376" s="86"/>
      <c r="D376" s="86"/>
      <c r="E376" s="86"/>
      <c r="F376" s="16"/>
      <c r="G376" s="16"/>
      <c r="H376" s="16"/>
      <c r="I376" s="16"/>
      <c r="J376" s="16"/>
    </row>
    <row r="377" spans="1:10" ht="14.25" x14ac:dyDescent="0.2">
      <c r="B377" s="247"/>
      <c r="C377" s="86"/>
      <c r="D377" s="86"/>
      <c r="E377" s="86"/>
      <c r="F377" s="16"/>
      <c r="G377" s="16"/>
      <c r="H377" s="16"/>
      <c r="I377" s="16"/>
      <c r="J377" s="16"/>
    </row>
    <row r="378" spans="1:10" ht="14.25" x14ac:dyDescent="0.2">
      <c r="B378" s="247"/>
      <c r="C378" s="86"/>
      <c r="D378" s="86"/>
      <c r="E378" s="86"/>
      <c r="F378" s="16"/>
      <c r="G378" s="16"/>
      <c r="H378" s="16"/>
      <c r="I378" s="16"/>
      <c r="J378" s="16"/>
    </row>
    <row r="379" spans="1:10" ht="14.25" x14ac:dyDescent="0.2">
      <c r="B379" s="247"/>
      <c r="C379" s="86"/>
      <c r="D379" s="86"/>
      <c r="E379" s="86"/>
      <c r="F379" s="16"/>
      <c r="G379" s="16"/>
      <c r="H379" s="16"/>
      <c r="I379" s="16"/>
      <c r="J379" s="16"/>
    </row>
    <row r="380" spans="1:10" x14ac:dyDescent="0.2">
      <c r="F380" s="16"/>
      <c r="G380" s="16"/>
      <c r="H380" s="16"/>
      <c r="I380" s="16"/>
      <c r="J380" s="16"/>
    </row>
    <row r="381" spans="1:10" x14ac:dyDescent="0.2">
      <c r="F381" s="16"/>
      <c r="G381" s="16"/>
      <c r="H381" s="16"/>
      <c r="I381" s="16"/>
      <c r="J381" s="16"/>
    </row>
    <row r="382" spans="1:10" x14ac:dyDescent="0.2">
      <c r="F382" s="16"/>
      <c r="G382" s="16"/>
      <c r="H382" s="16"/>
      <c r="I382" s="16"/>
      <c r="J382" s="16"/>
    </row>
    <row r="383" spans="1:10" x14ac:dyDescent="0.2">
      <c r="F383" s="16"/>
      <c r="G383" s="16"/>
      <c r="H383" s="16"/>
      <c r="I383" s="16"/>
      <c r="J383" s="16"/>
    </row>
    <row r="384" spans="1:10" x14ac:dyDescent="0.2">
      <c r="A384" s="16"/>
      <c r="F384" s="16"/>
      <c r="G384" s="16"/>
      <c r="H384" s="16"/>
      <c r="I384" s="16"/>
      <c r="J384" s="16"/>
    </row>
    <row r="385" spans="1:10" x14ac:dyDescent="0.2">
      <c r="A385" s="16"/>
      <c r="B385" s="16"/>
      <c r="C385" s="16"/>
      <c r="D385" s="16"/>
      <c r="E385" s="16"/>
      <c r="F385" s="16"/>
      <c r="G385" s="16"/>
      <c r="H385" s="16"/>
      <c r="I385" s="16"/>
      <c r="J385" s="16"/>
    </row>
    <row r="386" spans="1:10" x14ac:dyDescent="0.2">
      <c r="A386" s="16"/>
      <c r="B386" s="16"/>
      <c r="C386" s="16"/>
      <c r="D386" s="16"/>
      <c r="E386" s="16"/>
      <c r="F386" s="16"/>
      <c r="G386" s="16"/>
      <c r="H386" s="16"/>
      <c r="I386" s="16"/>
      <c r="J386" s="16"/>
    </row>
    <row r="387" spans="1:10" x14ac:dyDescent="0.2">
      <c r="B387" s="16"/>
      <c r="C387" s="16"/>
      <c r="D387" s="16"/>
      <c r="E387" s="16"/>
      <c r="F387" s="16"/>
      <c r="G387" s="16"/>
      <c r="H387" s="16"/>
      <c r="I387" s="16"/>
      <c r="J387" s="16"/>
    </row>
    <row r="388" spans="1:10" x14ac:dyDescent="0.2">
      <c r="F388" s="16"/>
      <c r="G388" s="16"/>
      <c r="H388" s="16"/>
      <c r="I388" s="16"/>
      <c r="J388" s="16"/>
    </row>
    <row r="389" spans="1:10" x14ac:dyDescent="0.2">
      <c r="F389" s="16"/>
      <c r="G389" s="16"/>
      <c r="H389" s="16"/>
      <c r="I389" s="16"/>
      <c r="J389" s="16"/>
    </row>
    <row r="390" spans="1:10" x14ac:dyDescent="0.2">
      <c r="F390" s="16"/>
      <c r="G390" s="16"/>
      <c r="H390" s="16"/>
      <c r="I390" s="16"/>
      <c r="J390" s="16"/>
    </row>
    <row r="391" spans="1:10" x14ac:dyDescent="0.2">
      <c r="F391" s="16"/>
      <c r="G391" s="16"/>
      <c r="H391" s="16"/>
      <c r="I391" s="16"/>
      <c r="J391" s="16"/>
    </row>
    <row r="392" spans="1:10" x14ac:dyDescent="0.2">
      <c r="F392" s="16"/>
      <c r="G392" s="16"/>
      <c r="H392" s="16"/>
      <c r="I392" s="16"/>
      <c r="J392" s="16"/>
    </row>
    <row r="393" spans="1:10" x14ac:dyDescent="0.2">
      <c r="F393" s="16"/>
      <c r="G393" s="16"/>
      <c r="H393" s="16"/>
      <c r="I393" s="16"/>
      <c r="J393" s="16"/>
    </row>
    <row r="394" spans="1:10" x14ac:dyDescent="0.2">
      <c r="F394" s="16"/>
      <c r="G394" s="16"/>
      <c r="H394" s="16"/>
      <c r="I394" s="16"/>
      <c r="J394" s="16"/>
    </row>
    <row r="395" spans="1:10" x14ac:dyDescent="0.2">
      <c r="F395" s="16"/>
      <c r="G395" s="16"/>
      <c r="H395" s="16"/>
      <c r="I395" s="16"/>
      <c r="J395" s="16"/>
    </row>
    <row r="396" spans="1:10" x14ac:dyDescent="0.2">
      <c r="F396" s="16"/>
      <c r="G396" s="16"/>
      <c r="H396" s="16"/>
      <c r="I396" s="16"/>
      <c r="J396" s="16"/>
    </row>
    <row r="397" spans="1:10" x14ac:dyDescent="0.2">
      <c r="F397" s="16"/>
      <c r="G397" s="16"/>
      <c r="H397" s="16"/>
      <c r="I397" s="16"/>
      <c r="J397" s="16"/>
    </row>
    <row r="398" spans="1:10" x14ac:dyDescent="0.2">
      <c r="F398" s="16"/>
      <c r="G398" s="16"/>
      <c r="H398" s="16"/>
      <c r="I398" s="16"/>
      <c r="J398" s="16"/>
    </row>
    <row r="399" spans="1:10" x14ac:dyDescent="0.2">
      <c r="F399" s="16"/>
      <c r="G399" s="16"/>
      <c r="H399" s="16"/>
      <c r="I399" s="16"/>
      <c r="J399" s="16"/>
    </row>
    <row r="400" spans="1:10" x14ac:dyDescent="0.2">
      <c r="F400" s="16"/>
      <c r="G400" s="16"/>
      <c r="H400" s="16"/>
      <c r="I400" s="16"/>
      <c r="J400" s="16"/>
    </row>
    <row r="401" spans="6:10" x14ac:dyDescent="0.2">
      <c r="F401" s="16"/>
      <c r="G401" s="16"/>
      <c r="H401" s="16"/>
      <c r="I401" s="16"/>
      <c r="J401" s="16"/>
    </row>
    <row r="402" spans="6:10" x14ac:dyDescent="0.2">
      <c r="F402" s="16"/>
      <c r="G402" s="16"/>
      <c r="H402" s="16"/>
      <c r="I402" s="16"/>
      <c r="J402" s="16"/>
    </row>
    <row r="403" spans="6:10" x14ac:dyDescent="0.2">
      <c r="F403" s="16"/>
      <c r="G403" s="16"/>
      <c r="H403" s="16"/>
      <c r="I403" s="16"/>
      <c r="J403" s="16"/>
    </row>
    <row r="404" spans="6:10" x14ac:dyDescent="0.2">
      <c r="F404" s="16"/>
      <c r="G404" s="16"/>
      <c r="H404" s="16"/>
      <c r="I404" s="16"/>
      <c r="J404" s="16"/>
    </row>
    <row r="405" spans="6:10" x14ac:dyDescent="0.2">
      <c r="F405" s="16"/>
      <c r="G405" s="16"/>
      <c r="H405" s="16"/>
      <c r="I405" s="16"/>
      <c r="J405" s="16"/>
    </row>
    <row r="406" spans="6:10" x14ac:dyDescent="0.2">
      <c r="F406" s="16"/>
      <c r="G406" s="16"/>
      <c r="H406" s="16"/>
      <c r="I406" s="16"/>
      <c r="J406" s="16"/>
    </row>
    <row r="407" spans="6:10" x14ac:dyDescent="0.2">
      <c r="F407" s="16"/>
      <c r="G407" s="16"/>
      <c r="H407" s="16"/>
      <c r="I407" s="16"/>
      <c r="J407" s="16"/>
    </row>
    <row r="408" spans="6:10" x14ac:dyDescent="0.2">
      <c r="F408" s="16"/>
      <c r="G408" s="16"/>
      <c r="H408" s="16"/>
      <c r="I408" s="16"/>
      <c r="J408" s="16"/>
    </row>
    <row r="409" spans="6:10" x14ac:dyDescent="0.2">
      <c r="F409" s="16"/>
      <c r="G409" s="16"/>
      <c r="H409" s="16"/>
      <c r="I409" s="16"/>
      <c r="J409" s="16"/>
    </row>
    <row r="410" spans="6:10" x14ac:dyDescent="0.2">
      <c r="F410" s="16"/>
      <c r="G410" s="16"/>
      <c r="H410" s="16"/>
      <c r="I410" s="16"/>
      <c r="J410" s="16"/>
    </row>
    <row r="411" spans="6:10" x14ac:dyDescent="0.2">
      <c r="F411" s="16"/>
      <c r="G411" s="16"/>
      <c r="H411" s="16"/>
      <c r="I411" s="16"/>
      <c r="J411" s="16"/>
    </row>
    <row r="412" spans="6:10" x14ac:dyDescent="0.2">
      <c r="F412" s="16"/>
      <c r="G412" s="16"/>
      <c r="H412" s="16"/>
      <c r="I412" s="16"/>
      <c r="J412" s="16"/>
    </row>
    <row r="413" spans="6:10" x14ac:dyDescent="0.2">
      <c r="F413" s="16"/>
      <c r="G413" s="16"/>
      <c r="H413" s="16"/>
      <c r="I413" s="16"/>
      <c r="J413" s="16"/>
    </row>
    <row r="414" spans="6:10" x14ac:dyDescent="0.2">
      <c r="F414" s="16"/>
      <c r="G414" s="16"/>
      <c r="H414" s="16"/>
      <c r="I414" s="16"/>
      <c r="J414" s="16"/>
    </row>
    <row r="415" spans="6:10" x14ac:dyDescent="0.2">
      <c r="F415" s="16"/>
      <c r="G415" s="16"/>
      <c r="H415" s="16"/>
      <c r="I415" s="16"/>
      <c r="J415" s="16"/>
    </row>
    <row r="416" spans="6:10" x14ac:dyDescent="0.2">
      <c r="F416" s="16"/>
      <c r="G416" s="16"/>
      <c r="H416" s="16"/>
      <c r="I416" s="16"/>
      <c r="J416" s="16"/>
    </row>
    <row r="417" spans="1:11" x14ac:dyDescent="0.2">
      <c r="F417" s="16"/>
      <c r="G417" s="16"/>
      <c r="H417" s="16"/>
      <c r="I417" s="16"/>
      <c r="J417" s="16"/>
    </row>
    <row r="418" spans="1:11" x14ac:dyDescent="0.2">
      <c r="F418" s="16"/>
      <c r="G418" s="16"/>
      <c r="H418" s="16"/>
      <c r="I418" s="16"/>
      <c r="J418" s="16"/>
    </row>
    <row r="419" spans="1:11" x14ac:dyDescent="0.2">
      <c r="F419" s="16"/>
      <c r="G419" s="16"/>
      <c r="H419" s="16"/>
      <c r="I419" s="16"/>
      <c r="J419" s="16"/>
    </row>
    <row r="420" spans="1:11" x14ac:dyDescent="0.2">
      <c r="F420" s="16"/>
      <c r="G420" s="16"/>
      <c r="H420" s="16"/>
      <c r="I420" s="16"/>
      <c r="J420" s="16"/>
    </row>
    <row r="421" spans="1:11" x14ac:dyDescent="0.2">
      <c r="F421" s="16"/>
      <c r="G421" s="16"/>
      <c r="H421" s="16"/>
      <c r="I421" s="16"/>
      <c r="J421" s="16"/>
    </row>
    <row r="422" spans="1:11" x14ac:dyDescent="0.2">
      <c r="F422" s="16"/>
      <c r="G422" s="16"/>
      <c r="H422" s="16"/>
      <c r="I422" s="16"/>
      <c r="J422" s="16"/>
    </row>
    <row r="423" spans="1:11" x14ac:dyDescent="0.2">
      <c r="F423" s="16"/>
      <c r="G423" s="16"/>
      <c r="H423" s="16"/>
      <c r="I423" s="16"/>
      <c r="J423" s="16"/>
    </row>
    <row r="431" spans="1:11" s="16" customFormat="1" x14ac:dyDescent="0.2">
      <c r="A431"/>
      <c r="B431"/>
      <c r="C431"/>
      <c r="D431"/>
      <c r="E431"/>
      <c r="F431"/>
      <c r="G431"/>
      <c r="H431"/>
      <c r="I431"/>
      <c r="J431"/>
      <c r="K431"/>
    </row>
    <row r="432" spans="1:11" x14ac:dyDescent="0.2">
      <c r="F432" s="16"/>
      <c r="G432" s="16"/>
      <c r="H432" s="16"/>
      <c r="I432" s="16"/>
      <c r="J432" s="16"/>
      <c r="K432" s="16"/>
    </row>
    <row r="443" spans="6:11" x14ac:dyDescent="0.2">
      <c r="F443" s="16"/>
      <c r="G443" s="16"/>
      <c r="H443" s="16"/>
      <c r="I443" s="16"/>
      <c r="J443" s="16"/>
    </row>
    <row r="444" spans="6:11" x14ac:dyDescent="0.2">
      <c r="F444" s="16"/>
      <c r="G444" s="16"/>
      <c r="H444" s="16"/>
      <c r="I444" s="16"/>
      <c r="J444" s="16"/>
    </row>
    <row r="445" spans="6:11" x14ac:dyDescent="0.2">
      <c r="F445" s="16"/>
      <c r="G445" s="16"/>
      <c r="H445" s="16"/>
      <c r="I445" s="16"/>
      <c r="J445" s="16"/>
    </row>
    <row r="446" spans="6:11" x14ac:dyDescent="0.2">
      <c r="F446" s="16"/>
      <c r="G446" s="16"/>
      <c r="H446" s="16"/>
      <c r="I446" s="16"/>
      <c r="J446" s="16"/>
    </row>
    <row r="447" spans="6:11" x14ac:dyDescent="0.2">
      <c r="F447" s="16"/>
      <c r="G447" s="16"/>
      <c r="H447" s="16"/>
      <c r="I447" s="16"/>
      <c r="J447" s="16"/>
    </row>
    <row r="448" spans="6:11" ht="15.75" x14ac:dyDescent="0.25">
      <c r="F448" s="16"/>
      <c r="G448" s="16"/>
      <c r="H448" s="16"/>
      <c r="I448" s="16"/>
      <c r="J448" s="16"/>
      <c r="K448" s="246"/>
    </row>
    <row r="449" spans="6:11" ht="15.75" x14ac:dyDescent="0.25">
      <c r="F449" s="16"/>
      <c r="G449" s="16"/>
      <c r="H449" s="16"/>
      <c r="I449" s="16"/>
      <c r="J449" s="16"/>
      <c r="K449" s="246"/>
    </row>
    <row r="450" spans="6:11" ht="15.75" x14ac:dyDescent="0.25">
      <c r="F450" s="16"/>
      <c r="G450" s="16"/>
      <c r="H450" s="16"/>
      <c r="I450" s="16"/>
      <c r="J450" s="16"/>
      <c r="K450" s="246"/>
    </row>
    <row r="457" spans="6:11" x14ac:dyDescent="0.2">
      <c r="F457" s="16"/>
      <c r="G457" s="16"/>
      <c r="H457" s="16"/>
      <c r="I457" s="16"/>
      <c r="J457" s="16"/>
    </row>
    <row r="458" spans="6:11" x14ac:dyDescent="0.2">
      <c r="F458" s="16"/>
      <c r="G458" s="16"/>
      <c r="H458" s="16"/>
      <c r="I458" s="16"/>
      <c r="J458" s="16"/>
    </row>
    <row r="459" spans="6:11" x14ac:dyDescent="0.2">
      <c r="F459" s="16"/>
      <c r="G459" s="16"/>
      <c r="H459" s="16"/>
      <c r="I459" s="16"/>
      <c r="J459" s="16"/>
    </row>
    <row r="460" spans="6:11" x14ac:dyDescent="0.2">
      <c r="F460" s="16"/>
      <c r="G460" s="16"/>
      <c r="H460" s="16"/>
      <c r="I460" s="16"/>
      <c r="J460" s="16"/>
    </row>
    <row r="461" spans="6:11" x14ac:dyDescent="0.2">
      <c r="F461" s="16"/>
      <c r="G461" s="16"/>
      <c r="H461" s="16"/>
      <c r="I461" s="16"/>
      <c r="J461" s="16"/>
    </row>
    <row r="462" spans="6:11" x14ac:dyDescent="0.2">
      <c r="F462" s="16"/>
      <c r="G462" s="16"/>
      <c r="H462" s="16"/>
      <c r="I462" s="16"/>
      <c r="J462" s="16"/>
    </row>
    <row r="463" spans="6:11" x14ac:dyDescent="0.2">
      <c r="F463" s="16"/>
      <c r="G463" s="16"/>
      <c r="H463" s="16"/>
      <c r="I463" s="16"/>
      <c r="J463" s="16"/>
    </row>
    <row r="464" spans="6:11" x14ac:dyDescent="0.2">
      <c r="F464" s="16"/>
      <c r="G464" s="16"/>
      <c r="H464" s="16"/>
      <c r="I464" s="16"/>
      <c r="J464" s="16"/>
    </row>
    <row r="465" spans="6:10" x14ac:dyDescent="0.2">
      <c r="F465" s="16"/>
      <c r="G465" s="16"/>
      <c r="H465" s="16"/>
      <c r="I465" s="16"/>
      <c r="J465" s="16"/>
    </row>
    <row r="466" spans="6:10" x14ac:dyDescent="0.2">
      <c r="F466" s="16"/>
      <c r="G466" s="16"/>
      <c r="H466" s="16"/>
      <c r="I466" s="16"/>
      <c r="J466" s="16"/>
    </row>
    <row r="467" spans="6:10" x14ac:dyDescent="0.2">
      <c r="F467" s="16"/>
      <c r="G467" s="16"/>
      <c r="H467" s="16"/>
      <c r="I467" s="16"/>
      <c r="J467" s="16"/>
    </row>
    <row r="468" spans="6:10" x14ac:dyDescent="0.2">
      <c r="F468" s="16"/>
      <c r="G468" s="16"/>
      <c r="H468" s="16"/>
      <c r="I468" s="16"/>
      <c r="J468" s="16"/>
    </row>
    <row r="469" spans="6:10" x14ac:dyDescent="0.2">
      <c r="F469" s="16"/>
      <c r="G469" s="16"/>
      <c r="H469" s="16"/>
      <c r="I469" s="16"/>
      <c r="J469" s="16"/>
    </row>
    <row r="470" spans="6:10" x14ac:dyDescent="0.2">
      <c r="F470" s="16"/>
      <c r="G470" s="16"/>
      <c r="H470" s="16"/>
      <c r="I470" s="16"/>
      <c r="J470" s="16"/>
    </row>
    <row r="471" spans="6:10" x14ac:dyDescent="0.2">
      <c r="F471" s="16"/>
      <c r="G471" s="16"/>
      <c r="H471" s="16"/>
      <c r="I471" s="16"/>
      <c r="J471" s="16"/>
    </row>
    <row r="472" spans="6:10" x14ac:dyDescent="0.2">
      <c r="F472" s="16"/>
      <c r="G472" s="16"/>
      <c r="H472" s="16"/>
      <c r="I472" s="16"/>
      <c r="J472" s="16"/>
    </row>
    <row r="473" spans="6:10" x14ac:dyDescent="0.2">
      <c r="F473" s="16"/>
      <c r="G473" s="16"/>
      <c r="H473" s="16"/>
      <c r="I473" s="16"/>
      <c r="J473" s="16"/>
    </row>
    <row r="474" spans="6:10" x14ac:dyDescent="0.2">
      <c r="F474" s="16"/>
      <c r="G474" s="16"/>
      <c r="H474" s="16"/>
      <c r="I474" s="16"/>
      <c r="J474" s="16"/>
    </row>
    <row r="475" spans="6:10" x14ac:dyDescent="0.2">
      <c r="F475" s="16"/>
      <c r="G475" s="16"/>
      <c r="H475" s="16"/>
      <c r="I475" s="16"/>
      <c r="J475" s="16"/>
    </row>
    <row r="476" spans="6:10" x14ac:dyDescent="0.2">
      <c r="F476" s="16"/>
      <c r="G476" s="16"/>
      <c r="H476" s="16"/>
      <c r="I476" s="16"/>
      <c r="J476" s="16"/>
    </row>
    <row r="477" spans="6:10" x14ac:dyDescent="0.2">
      <c r="F477" s="16"/>
      <c r="G477" s="16"/>
      <c r="H477" s="16"/>
      <c r="I477" s="16"/>
      <c r="J477" s="16"/>
    </row>
    <row r="478" spans="6:10" x14ac:dyDescent="0.2">
      <c r="F478" s="16"/>
      <c r="G478" s="16"/>
      <c r="H478" s="16"/>
      <c r="I478" s="16"/>
      <c r="J478" s="16"/>
    </row>
    <row r="479" spans="6:10" x14ac:dyDescent="0.2">
      <c r="F479" s="16"/>
      <c r="G479" s="16"/>
      <c r="H479" s="16"/>
      <c r="I479" s="16"/>
      <c r="J479" s="16"/>
    </row>
    <row r="480" spans="6:10" x14ac:dyDescent="0.2">
      <c r="F480" s="16"/>
      <c r="G480" s="16"/>
      <c r="H480" s="16"/>
      <c r="I480" s="16"/>
      <c r="J480" s="16"/>
    </row>
    <row r="481" spans="1:11" x14ac:dyDescent="0.2">
      <c r="F481" s="16"/>
      <c r="G481" s="16"/>
      <c r="H481" s="16"/>
      <c r="I481" s="16"/>
      <c r="J481" s="16"/>
    </row>
    <row r="482" spans="1:11" x14ac:dyDescent="0.2">
      <c r="F482" s="16"/>
      <c r="G482" s="16"/>
      <c r="H482" s="16"/>
      <c r="I482" s="16"/>
      <c r="J482" s="16"/>
    </row>
    <row r="487" spans="1:11" s="16" customFormat="1" x14ac:dyDescent="0.2">
      <c r="A487"/>
      <c r="B487"/>
      <c r="C487"/>
      <c r="D487"/>
      <c r="E487"/>
      <c r="F487"/>
      <c r="G487"/>
      <c r="H487"/>
      <c r="I487"/>
      <c r="J487"/>
      <c r="K487"/>
    </row>
    <row r="488" spans="1:11" s="16" customFormat="1" x14ac:dyDescent="0.2">
      <c r="A488"/>
      <c r="B488"/>
      <c r="C488"/>
      <c r="D488"/>
      <c r="E488"/>
      <c r="F488"/>
      <c r="G488"/>
      <c r="H488"/>
      <c r="I488"/>
      <c r="J488"/>
    </row>
    <row r="489" spans="1:11" s="16" customFormat="1" x14ac:dyDescent="0.2">
      <c r="A489"/>
      <c r="B489"/>
      <c r="C489"/>
      <c r="D489"/>
      <c r="E489"/>
      <c r="F489"/>
      <c r="G489"/>
      <c r="H489"/>
      <c r="I489"/>
      <c r="J489"/>
    </row>
    <row r="490" spans="1:11" x14ac:dyDescent="0.2">
      <c r="K490" s="16"/>
    </row>
  </sheetData>
  <mergeCells count="8">
    <mergeCell ref="A33:K33"/>
    <mergeCell ref="A8:E8"/>
    <mergeCell ref="A9:C9"/>
    <mergeCell ref="A1:E1"/>
    <mergeCell ref="A3:K3"/>
    <mergeCell ref="A4:K4"/>
    <mergeCell ref="A5:K5"/>
    <mergeCell ref="A7:K7"/>
  </mergeCells>
  <pageMargins left="0.39370078740157483" right="0.39370078740157483" top="0.39370078740157483" bottom="0.39370078740157483" header="0.51181102362204722" footer="0.51181102362204722"/>
  <pageSetup paperSize="9" scale="96" firstPageNumber="0" orientation="landscape" horizontalDpi="300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46"/>
  <sheetViews>
    <sheetView zoomScaleNormal="100" workbookViewId="0">
      <selection sqref="A1:F44"/>
    </sheetView>
  </sheetViews>
  <sheetFormatPr defaultRowHeight="12.75" x14ac:dyDescent="0.2"/>
  <cols>
    <col min="1" max="2" width="9.140625" customWidth="1"/>
    <col min="4" max="4" width="22" customWidth="1"/>
    <col min="5" max="5" width="18.85546875" customWidth="1"/>
  </cols>
  <sheetData>
    <row r="2" spans="1:7" x14ac:dyDescent="0.2">
      <c r="A2" s="1618" t="s">
        <v>903</v>
      </c>
      <c r="B2" s="1618"/>
      <c r="C2" s="1618"/>
      <c r="D2" s="1618"/>
      <c r="E2" s="1618"/>
      <c r="F2" s="1"/>
      <c r="G2" s="1"/>
    </row>
    <row r="3" spans="1:7" x14ac:dyDescent="0.2">
      <c r="A3" s="1"/>
      <c r="B3" s="1"/>
      <c r="C3" s="1"/>
      <c r="D3" s="1"/>
      <c r="E3" s="40"/>
      <c r="F3" s="1"/>
      <c r="G3" s="1"/>
    </row>
    <row r="4" spans="1:7" x14ac:dyDescent="0.2">
      <c r="A4" s="1"/>
      <c r="B4" s="1"/>
      <c r="C4" s="1"/>
      <c r="D4" s="1"/>
      <c r="E4" s="1"/>
      <c r="F4" s="1"/>
      <c r="G4" s="1"/>
    </row>
    <row r="5" spans="1:7" ht="15.75" x14ac:dyDescent="0.25">
      <c r="A5" s="1"/>
      <c r="B5" s="98" t="s">
        <v>52</v>
      </c>
      <c r="C5" s="1"/>
      <c r="D5" s="1"/>
      <c r="E5" s="1"/>
      <c r="F5" s="1"/>
      <c r="G5" s="1"/>
    </row>
    <row r="6" spans="1:7" ht="15.75" x14ac:dyDescent="0.25">
      <c r="A6" s="1"/>
      <c r="B6" s="98" t="s">
        <v>53</v>
      </c>
      <c r="C6" s="98"/>
      <c r="D6" s="98"/>
      <c r="E6" s="98"/>
      <c r="F6" s="1"/>
      <c r="G6" s="1"/>
    </row>
    <row r="7" spans="1:7" ht="15.75" x14ac:dyDescent="0.25">
      <c r="A7" s="1"/>
      <c r="B7" s="98"/>
      <c r="C7" s="98"/>
      <c r="D7" s="98"/>
      <c r="E7" s="98"/>
      <c r="F7" s="1"/>
      <c r="G7" s="1"/>
    </row>
    <row r="8" spans="1:7" ht="15.75" x14ac:dyDescent="0.25">
      <c r="A8" s="1"/>
      <c r="B8" s="98"/>
      <c r="C8" s="98"/>
      <c r="D8" s="98" t="s">
        <v>795</v>
      </c>
      <c r="E8" s="98"/>
      <c r="F8" s="1"/>
      <c r="G8" s="1"/>
    </row>
    <row r="9" spans="1:7" ht="15.75" x14ac:dyDescent="0.25">
      <c r="A9" s="1"/>
      <c r="B9" s="98"/>
      <c r="C9" s="98"/>
      <c r="D9" s="98"/>
      <c r="E9" s="98"/>
      <c r="F9" s="1"/>
      <c r="G9" s="1"/>
    </row>
    <row r="10" spans="1:7" ht="15.75" x14ac:dyDescent="0.25">
      <c r="A10" s="1"/>
      <c r="B10" s="98"/>
      <c r="C10" s="98"/>
      <c r="D10" s="98"/>
      <c r="E10" s="98"/>
      <c r="F10" s="1"/>
      <c r="G10" s="1"/>
    </row>
    <row r="11" spans="1:7" x14ac:dyDescent="0.2">
      <c r="A11" s="1"/>
      <c r="B11" s="1"/>
      <c r="C11" s="1"/>
      <c r="D11" s="1"/>
      <c r="E11" s="1"/>
      <c r="F11" s="1"/>
      <c r="G11" s="1"/>
    </row>
    <row r="12" spans="1:7" ht="15.75" x14ac:dyDescent="0.25">
      <c r="A12" s="20" t="s">
        <v>54</v>
      </c>
      <c r="B12" s="14"/>
      <c r="C12" s="14"/>
      <c r="D12" s="14"/>
    </row>
    <row r="15" spans="1:7" ht="15.75" x14ac:dyDescent="0.25">
      <c r="A15" s="20" t="s">
        <v>55</v>
      </c>
      <c r="B15" s="20"/>
      <c r="C15" s="20"/>
      <c r="D15" s="20"/>
      <c r="E15" s="20"/>
      <c r="F15" s="1"/>
    </row>
    <row r="16" spans="1:7" ht="15.75" x14ac:dyDescent="0.25">
      <c r="A16" s="20" t="s">
        <v>56</v>
      </c>
      <c r="B16" s="20"/>
      <c r="C16" s="20"/>
      <c r="D16" s="20"/>
      <c r="E16" s="20"/>
      <c r="F16" s="1"/>
    </row>
    <row r="17" spans="1:6" x14ac:dyDescent="0.2">
      <c r="A17" s="313" t="s">
        <v>57</v>
      </c>
      <c r="B17" s="1"/>
      <c r="C17" s="1"/>
      <c r="D17" s="1"/>
      <c r="E17" s="1"/>
      <c r="F17" s="1"/>
    </row>
    <row r="18" spans="1:6" x14ac:dyDescent="0.2">
      <c r="A18" s="313"/>
      <c r="B18" s="1"/>
      <c r="C18" s="1"/>
      <c r="D18" s="1"/>
      <c r="E18" s="1"/>
      <c r="F18" s="1"/>
    </row>
    <row r="19" spans="1:6" x14ac:dyDescent="0.2">
      <c r="A19" s="313"/>
      <c r="B19" s="1"/>
      <c r="C19" s="1"/>
      <c r="D19" s="1"/>
      <c r="E19" s="1"/>
      <c r="F19" s="1"/>
    </row>
    <row r="20" spans="1:6" ht="13.5" thickBot="1" x14ac:dyDescent="0.25">
      <c r="A20" s="1"/>
      <c r="B20" s="1"/>
      <c r="C20" s="1"/>
      <c r="D20" s="1"/>
      <c r="E20" s="1"/>
      <c r="F20" s="1"/>
    </row>
    <row r="21" spans="1:6" x14ac:dyDescent="0.2">
      <c r="A21" s="314"/>
      <c r="B21" s="315"/>
      <c r="C21" s="316"/>
      <c r="D21" s="317"/>
      <c r="E21" s="318" t="s">
        <v>58</v>
      </c>
      <c r="F21" s="1"/>
    </row>
    <row r="22" spans="1:6" x14ac:dyDescent="0.2">
      <c r="A22" s="319" t="s">
        <v>59</v>
      </c>
      <c r="B22" s="1684" t="s">
        <v>60</v>
      </c>
      <c r="C22" s="1685"/>
      <c r="D22" s="1686"/>
      <c r="E22" s="319" t="s">
        <v>61</v>
      </c>
      <c r="F22" s="1"/>
    </row>
    <row r="23" spans="1:6" ht="13.5" thickBot="1" x14ac:dyDescent="0.25">
      <c r="A23" s="265"/>
      <c r="B23" s="177"/>
      <c r="C23" s="156"/>
      <c r="D23" s="320"/>
      <c r="E23" s="110" t="s">
        <v>62</v>
      </c>
      <c r="F23" s="1"/>
    </row>
    <row r="24" spans="1:6" x14ac:dyDescent="0.2">
      <c r="A24" s="314"/>
      <c r="B24" s="36"/>
      <c r="C24" s="36"/>
      <c r="D24" s="36"/>
      <c r="E24" s="318"/>
      <c r="F24" s="1"/>
    </row>
    <row r="25" spans="1:6" x14ac:dyDescent="0.2">
      <c r="A25" s="321">
        <v>1</v>
      </c>
      <c r="B25" s="179" t="s">
        <v>63</v>
      </c>
      <c r="C25" s="179"/>
      <c r="D25" s="179"/>
      <c r="E25" s="23"/>
      <c r="F25" s="1"/>
    </row>
    <row r="26" spans="1:6" x14ac:dyDescent="0.2">
      <c r="A26" s="173">
        <v>2</v>
      </c>
      <c r="B26" s="36" t="s">
        <v>64</v>
      </c>
      <c r="C26" s="36"/>
      <c r="D26" s="180"/>
      <c r="E26" s="27"/>
      <c r="F26" s="1"/>
    </row>
    <row r="27" spans="1:6" x14ac:dyDescent="0.2">
      <c r="A27" s="321"/>
      <c r="B27" s="179" t="s">
        <v>65</v>
      </c>
      <c r="C27" s="179"/>
      <c r="D27" s="178"/>
      <c r="E27" s="23"/>
      <c r="F27" s="1"/>
    </row>
    <row r="28" spans="1:6" x14ac:dyDescent="0.2">
      <c r="A28" s="173">
        <v>3</v>
      </c>
      <c r="B28" s="36" t="s">
        <v>66</v>
      </c>
      <c r="C28" s="36"/>
      <c r="D28" s="180"/>
      <c r="E28" s="27"/>
      <c r="F28" s="1"/>
    </row>
    <row r="29" spans="1:6" x14ac:dyDescent="0.2">
      <c r="A29" s="321"/>
      <c r="B29" s="179" t="s">
        <v>67</v>
      </c>
      <c r="C29" s="179"/>
      <c r="D29" s="178"/>
      <c r="E29" s="23"/>
      <c r="F29" s="1"/>
    </row>
    <row r="30" spans="1:6" x14ac:dyDescent="0.2">
      <c r="A30" s="321">
        <v>4</v>
      </c>
      <c r="B30" s="179" t="s">
        <v>68</v>
      </c>
      <c r="C30" s="179"/>
      <c r="D30" s="178"/>
      <c r="E30" s="23"/>
      <c r="F30" s="1"/>
    </row>
    <row r="31" spans="1:6" x14ac:dyDescent="0.2">
      <c r="A31" s="173">
        <v>5</v>
      </c>
      <c r="B31" s="36" t="s">
        <v>69</v>
      </c>
      <c r="C31" s="36"/>
      <c r="D31" s="180"/>
      <c r="E31" s="27"/>
      <c r="F31" s="1"/>
    </row>
    <row r="32" spans="1:6" x14ac:dyDescent="0.2">
      <c r="A32" s="321"/>
      <c r="B32" s="179" t="s">
        <v>70</v>
      </c>
      <c r="C32" s="179"/>
      <c r="D32" s="178"/>
      <c r="E32" s="23"/>
      <c r="F32" s="1"/>
    </row>
    <row r="33" spans="1:6" x14ac:dyDescent="0.2">
      <c r="A33" s="322">
        <v>6</v>
      </c>
      <c r="B33" s="5" t="s">
        <v>71</v>
      </c>
      <c r="C33" s="4"/>
      <c r="D33" s="158"/>
      <c r="E33" s="25"/>
      <c r="F33" s="1"/>
    </row>
    <row r="34" spans="1:6" ht="13.5" thickBot="1" x14ac:dyDescent="0.25">
      <c r="A34" s="174">
        <v>7</v>
      </c>
      <c r="B34" s="156" t="s">
        <v>72</v>
      </c>
      <c r="C34" s="156"/>
      <c r="D34" s="320"/>
      <c r="E34" s="143"/>
      <c r="F34" s="1"/>
    </row>
    <row r="35" spans="1:6" ht="16.5" thickBot="1" x14ac:dyDescent="0.3">
      <c r="A35" s="1"/>
      <c r="B35" s="105" t="s">
        <v>13</v>
      </c>
      <c r="C35" s="182"/>
      <c r="D35" s="183"/>
      <c r="E35" s="181"/>
      <c r="F35" s="1"/>
    </row>
    <row r="36" spans="1:6" x14ac:dyDescent="0.2">
      <c r="A36" s="1"/>
      <c r="B36" s="1"/>
      <c r="C36" s="1"/>
      <c r="D36" s="1"/>
      <c r="E36" s="1"/>
      <c r="F36" s="1"/>
    </row>
    <row r="37" spans="1:6" x14ac:dyDescent="0.2">
      <c r="A37" s="1687" t="s">
        <v>286</v>
      </c>
      <c r="B37" s="1636"/>
      <c r="C37" s="1636"/>
      <c r="D37" s="1636"/>
      <c r="E37" s="1636"/>
      <c r="F37" s="1"/>
    </row>
    <row r="38" spans="1:6" x14ac:dyDescent="0.2">
      <c r="A38" s="1687" t="s">
        <v>73</v>
      </c>
      <c r="B38" s="1636"/>
      <c r="C38" s="1636"/>
      <c r="D38" s="1636"/>
      <c r="E38" s="1636"/>
      <c r="F38" s="1"/>
    </row>
    <row r="39" spans="1:6" x14ac:dyDescent="0.2">
      <c r="A39" s="1"/>
      <c r="B39" s="1"/>
      <c r="C39" s="1"/>
      <c r="D39" s="1"/>
      <c r="E39" s="1"/>
      <c r="F39" s="1"/>
    </row>
    <row r="40" spans="1:6" x14ac:dyDescent="0.2">
      <c r="A40" s="1"/>
      <c r="B40" s="1" t="s">
        <v>796</v>
      </c>
      <c r="C40" s="1"/>
      <c r="D40" s="1"/>
      <c r="E40" s="1"/>
      <c r="F40" s="1"/>
    </row>
    <row r="41" spans="1:6" x14ac:dyDescent="0.2">
      <c r="A41" s="1"/>
      <c r="B41" s="1"/>
      <c r="C41" s="1"/>
      <c r="D41" s="1"/>
      <c r="E41" s="1"/>
      <c r="F41" s="1"/>
    </row>
    <row r="42" spans="1:6" x14ac:dyDescent="0.2">
      <c r="A42" s="1"/>
      <c r="B42" s="1"/>
      <c r="C42" s="1"/>
      <c r="D42" s="1"/>
      <c r="E42" s="1"/>
      <c r="F42" s="1"/>
    </row>
    <row r="43" spans="1:6" x14ac:dyDescent="0.2">
      <c r="A43" s="1"/>
      <c r="B43" s="1"/>
      <c r="C43" s="1"/>
      <c r="D43" s="1"/>
      <c r="E43" s="1" t="s">
        <v>74</v>
      </c>
      <c r="F43" s="1"/>
    </row>
    <row r="44" spans="1:6" x14ac:dyDescent="0.2">
      <c r="A44" s="1"/>
      <c r="B44" s="1"/>
      <c r="C44" s="1"/>
      <c r="D44" s="1"/>
      <c r="E44" s="1" t="s">
        <v>75</v>
      </c>
      <c r="F44" s="1"/>
    </row>
    <row r="46" spans="1:6" ht="10.5" customHeight="1" x14ac:dyDescent="0.2"/>
  </sheetData>
  <mergeCells count="4">
    <mergeCell ref="B22:D22"/>
    <mergeCell ref="A37:E37"/>
    <mergeCell ref="A38:E38"/>
    <mergeCell ref="A2:E2"/>
  </mergeCells>
  <pageMargins left="0.75" right="0.75" top="1" bottom="1" header="0.51180555555555562" footer="0.51180555555555562"/>
  <pageSetup paperSize="9" firstPageNumber="0" orientation="portrait" horizontalDpi="300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3"/>
  <sheetViews>
    <sheetView zoomScaleNormal="100" workbookViewId="0">
      <selection sqref="A1:M22"/>
    </sheetView>
  </sheetViews>
  <sheetFormatPr defaultRowHeight="12.75" x14ac:dyDescent="0.2"/>
  <cols>
    <col min="1" max="1" width="21.5703125" customWidth="1"/>
    <col min="2" max="12" width="9.7109375" customWidth="1"/>
    <col min="13" max="13" width="9.5703125" customWidth="1"/>
  </cols>
  <sheetData>
    <row r="1" spans="1:13" x14ac:dyDescent="0.2">
      <c r="A1" s="1618" t="s">
        <v>904</v>
      </c>
      <c r="B1" s="1636"/>
      <c r="C1" s="1636"/>
      <c r="D1" s="1636"/>
      <c r="E1" s="1636"/>
      <c r="F1" s="1636"/>
    </row>
    <row r="2" spans="1:13" x14ac:dyDescent="0.2">
      <c r="A2" s="1690" t="s">
        <v>325</v>
      </c>
      <c r="B2" s="1690"/>
      <c r="C2" s="1690"/>
      <c r="D2" s="1690"/>
      <c r="E2" s="1690"/>
      <c r="F2" s="1690"/>
      <c r="G2" s="1690"/>
      <c r="H2" s="1690"/>
      <c r="I2" s="1690"/>
      <c r="J2" s="1690"/>
      <c r="K2" s="1690"/>
      <c r="L2" s="1690"/>
      <c r="M2" s="1690"/>
    </row>
    <row r="3" spans="1:13" ht="13.5" thickBot="1" x14ac:dyDescent="0.25">
      <c r="A3" s="1"/>
      <c r="B3" s="1688" t="s">
        <v>25</v>
      </c>
      <c r="C3" s="1689"/>
      <c r="D3" s="1689"/>
      <c r="E3" s="1689"/>
      <c r="F3" s="1689"/>
      <c r="G3" s="1689"/>
      <c r="H3" s="1689"/>
      <c r="I3" s="1689"/>
      <c r="J3" s="1689"/>
      <c r="K3" s="1689"/>
      <c r="L3" s="1689"/>
      <c r="M3" s="1689"/>
    </row>
    <row r="4" spans="1:13" ht="38.25" x14ac:dyDescent="0.2">
      <c r="A4" s="145" t="s">
        <v>3</v>
      </c>
      <c r="B4" s="545" t="s">
        <v>296</v>
      </c>
      <c r="C4" s="545" t="s">
        <v>356</v>
      </c>
      <c r="D4" s="545" t="s">
        <v>297</v>
      </c>
      <c r="E4" s="545" t="s">
        <v>298</v>
      </c>
      <c r="F4" s="545" t="s">
        <v>299</v>
      </c>
      <c r="G4" s="545" t="s">
        <v>300</v>
      </c>
      <c r="H4" s="545" t="s">
        <v>301</v>
      </c>
      <c r="I4" s="545" t="s">
        <v>302</v>
      </c>
      <c r="J4" s="545" t="s">
        <v>357</v>
      </c>
      <c r="K4" s="545" t="s">
        <v>797</v>
      </c>
      <c r="L4" s="469" t="s">
        <v>798</v>
      </c>
      <c r="M4" s="470" t="s">
        <v>13</v>
      </c>
    </row>
    <row r="5" spans="1:13" ht="17.25" customHeight="1" x14ac:dyDescent="0.2">
      <c r="A5" s="471" t="s">
        <v>303</v>
      </c>
      <c r="B5" s="543">
        <f>'14 16_sz_ melléklet'!C33+'14 16_sz_ melléklet'!C37+'14 16_sz_ melléklet'!C40</f>
        <v>14838</v>
      </c>
      <c r="C5" s="543">
        <f>B5*1.005</f>
        <v>14912.189999999999</v>
      </c>
      <c r="D5" s="543">
        <f>C5*1.003</f>
        <v>14956.926569999998</v>
      </c>
      <c r="E5" s="543">
        <f t="shared" ref="E5:L5" si="0">D5*1.003</f>
        <v>15001.797349709996</v>
      </c>
      <c r="F5" s="543">
        <f t="shared" si="0"/>
        <v>15046.802741759124</v>
      </c>
      <c r="G5" s="543">
        <f t="shared" si="0"/>
        <v>15091.943149984399</v>
      </c>
      <c r="H5" s="543">
        <f t="shared" si="0"/>
        <v>15137.21897943435</v>
      </c>
      <c r="I5" s="543">
        <f t="shared" si="0"/>
        <v>15182.630636372653</v>
      </c>
      <c r="J5" s="543">
        <f t="shared" si="0"/>
        <v>15228.178528281769</v>
      </c>
      <c r="K5" s="543">
        <f t="shared" si="0"/>
        <v>15273.863063866613</v>
      </c>
      <c r="L5" s="543">
        <f t="shared" si="0"/>
        <v>15319.684653058212</v>
      </c>
      <c r="M5" s="548">
        <f t="shared" ref="M5:M12" si="1">SUM(B5:L5)</f>
        <v>165989.2356724671</v>
      </c>
    </row>
    <row r="6" spans="1:13" ht="24.75" customHeight="1" x14ac:dyDescent="0.2">
      <c r="A6" s="471" t="s">
        <v>304</v>
      </c>
      <c r="B6" s="543"/>
      <c r="C6" s="543">
        <f>B6*1.03</f>
        <v>0</v>
      </c>
      <c r="D6" s="543">
        <f t="shared" ref="D6:L6" si="2">C6*1.03</f>
        <v>0</v>
      </c>
      <c r="E6" s="543">
        <f t="shared" si="2"/>
        <v>0</v>
      </c>
      <c r="F6" s="543">
        <f t="shared" si="2"/>
        <v>0</v>
      </c>
      <c r="G6" s="543">
        <f t="shared" si="2"/>
        <v>0</v>
      </c>
      <c r="H6" s="543">
        <f t="shared" si="2"/>
        <v>0</v>
      </c>
      <c r="I6" s="543">
        <f t="shared" si="2"/>
        <v>0</v>
      </c>
      <c r="J6" s="543">
        <f t="shared" si="2"/>
        <v>0</v>
      </c>
      <c r="K6" s="543">
        <f t="shared" si="2"/>
        <v>0</v>
      </c>
      <c r="L6" s="543">
        <f t="shared" si="2"/>
        <v>0</v>
      </c>
      <c r="M6" s="548">
        <f t="shared" si="1"/>
        <v>0</v>
      </c>
    </row>
    <row r="7" spans="1:13" ht="25.5" customHeight="1" x14ac:dyDescent="0.2">
      <c r="A7" s="471" t="s">
        <v>305</v>
      </c>
      <c r="B7" s="543"/>
      <c r="C7" s="543"/>
      <c r="D7" s="543"/>
      <c r="E7" s="543"/>
      <c r="F7" s="543"/>
      <c r="G7" s="543"/>
      <c r="H7" s="543"/>
      <c r="I7" s="543"/>
      <c r="J7" s="543"/>
      <c r="K7" s="543"/>
      <c r="L7" s="543"/>
      <c r="M7" s="548">
        <f t="shared" si="1"/>
        <v>0</v>
      </c>
    </row>
    <row r="8" spans="1:13" ht="49.5" customHeight="1" x14ac:dyDescent="0.2">
      <c r="A8" s="471" t="s">
        <v>306</v>
      </c>
      <c r="B8" s="543"/>
      <c r="C8" s="543"/>
      <c r="D8" s="543"/>
      <c r="E8" s="543"/>
      <c r="F8" s="543"/>
      <c r="G8" s="543"/>
      <c r="H8" s="543"/>
      <c r="I8" s="543"/>
      <c r="J8" s="543"/>
      <c r="K8" s="543"/>
      <c r="L8" s="543"/>
      <c r="M8" s="548">
        <f t="shared" si="1"/>
        <v>0</v>
      </c>
    </row>
    <row r="9" spans="1:13" ht="18.75" customHeight="1" x14ac:dyDescent="0.2">
      <c r="A9" s="471" t="s">
        <v>307</v>
      </c>
      <c r="B9" s="543">
        <f>'14 16_sz_ melléklet'!C69</f>
        <v>300</v>
      </c>
      <c r="C9" s="543">
        <f>B9*1.003</f>
        <v>300.89999999999998</v>
      </c>
      <c r="D9" s="543">
        <f t="shared" ref="D9:L9" si="3">C9*1.003</f>
        <v>301.80269999999996</v>
      </c>
      <c r="E9" s="543">
        <f t="shared" si="3"/>
        <v>302.70810809999995</v>
      </c>
      <c r="F9" s="543">
        <f t="shared" si="3"/>
        <v>303.61623242429994</v>
      </c>
      <c r="G9" s="543">
        <f t="shared" si="3"/>
        <v>304.52708112157279</v>
      </c>
      <c r="H9" s="543">
        <f t="shared" si="3"/>
        <v>305.44066236493745</v>
      </c>
      <c r="I9" s="543">
        <f t="shared" si="3"/>
        <v>306.35698435203221</v>
      </c>
      <c r="J9" s="543">
        <f t="shared" si="3"/>
        <v>307.27605530508828</v>
      </c>
      <c r="K9" s="543">
        <f t="shared" si="3"/>
        <v>308.19788347100354</v>
      </c>
      <c r="L9" s="543">
        <f t="shared" si="3"/>
        <v>309.12247712141652</v>
      </c>
      <c r="M9" s="548">
        <f t="shared" si="1"/>
        <v>3349.9481842603509</v>
      </c>
    </row>
    <row r="10" spans="1:13" ht="25.5" customHeight="1" thickBot="1" x14ac:dyDescent="0.25">
      <c r="A10" s="471" t="s">
        <v>308</v>
      </c>
      <c r="B10" s="543"/>
      <c r="C10" s="543"/>
      <c r="D10" s="543"/>
      <c r="E10" s="543"/>
      <c r="F10" s="543"/>
      <c r="G10" s="543"/>
      <c r="H10" s="543"/>
      <c r="I10" s="543"/>
      <c r="J10" s="543"/>
      <c r="K10" s="543"/>
      <c r="L10" s="543"/>
      <c r="M10" s="548">
        <f t="shared" si="1"/>
        <v>0</v>
      </c>
    </row>
    <row r="11" spans="1:13" ht="18" customHeight="1" thickBot="1" x14ac:dyDescent="0.25">
      <c r="A11" s="467" t="s">
        <v>309</v>
      </c>
      <c r="B11" s="120">
        <f t="shared" ref="B11:L11" si="4">SUM(B5:B10)</f>
        <v>15138</v>
      </c>
      <c r="C11" s="120">
        <f t="shared" si="4"/>
        <v>15213.089999999998</v>
      </c>
      <c r="D11" s="120">
        <f t="shared" si="4"/>
        <v>15258.729269999998</v>
      </c>
      <c r="E11" s="120">
        <f t="shared" si="4"/>
        <v>15304.505457809995</v>
      </c>
      <c r="F11" s="120">
        <f t="shared" si="4"/>
        <v>15350.418974183423</v>
      </c>
      <c r="G11" s="120">
        <f t="shared" si="4"/>
        <v>15396.470231105972</v>
      </c>
      <c r="H11" s="120">
        <f t="shared" si="4"/>
        <v>15442.659641799288</v>
      </c>
      <c r="I11" s="120">
        <f t="shared" si="4"/>
        <v>15488.987620724685</v>
      </c>
      <c r="J11" s="120">
        <f t="shared" si="4"/>
        <v>15535.454583586858</v>
      </c>
      <c r="K11" s="120">
        <f t="shared" si="4"/>
        <v>15582.060947337617</v>
      </c>
      <c r="L11" s="120">
        <f t="shared" si="4"/>
        <v>15628.807130179628</v>
      </c>
      <c r="M11" s="546">
        <f t="shared" si="1"/>
        <v>169339.18385672747</v>
      </c>
    </row>
    <row r="12" spans="1:13" ht="16.5" customHeight="1" x14ac:dyDescent="0.2">
      <c r="A12" s="472" t="s">
        <v>310</v>
      </c>
      <c r="B12" s="459">
        <f>B11/2</f>
        <v>7569</v>
      </c>
      <c r="C12" s="459">
        <f t="shared" ref="C12:L12" si="5">C11/2</f>
        <v>7606.5449999999992</v>
      </c>
      <c r="D12" s="459">
        <f t="shared" si="5"/>
        <v>7629.364634999999</v>
      </c>
      <c r="E12" s="459">
        <f t="shared" si="5"/>
        <v>7652.2527289049976</v>
      </c>
      <c r="F12" s="459">
        <f t="shared" si="5"/>
        <v>7675.2094870917117</v>
      </c>
      <c r="G12" s="459">
        <f t="shared" si="5"/>
        <v>7698.2351155529859</v>
      </c>
      <c r="H12" s="459">
        <f t="shared" si="5"/>
        <v>7721.3298208996439</v>
      </c>
      <c r="I12" s="459">
        <f t="shared" si="5"/>
        <v>7744.4938103623426</v>
      </c>
      <c r="J12" s="459">
        <f t="shared" si="5"/>
        <v>7767.7272917934288</v>
      </c>
      <c r="K12" s="459">
        <f t="shared" si="5"/>
        <v>7791.0304736688086</v>
      </c>
      <c r="L12" s="459">
        <f t="shared" si="5"/>
        <v>7814.403565089814</v>
      </c>
      <c r="M12" s="547">
        <f t="shared" si="1"/>
        <v>84669.591928363734</v>
      </c>
    </row>
    <row r="13" spans="1:13" ht="33.75" customHeight="1" x14ac:dyDescent="0.2">
      <c r="A13" s="473" t="s">
        <v>311</v>
      </c>
      <c r="B13" s="544">
        <v>0</v>
      </c>
      <c r="C13" s="544">
        <f>'42_sz_ melléklet'!L13</f>
        <v>0</v>
      </c>
      <c r="D13" s="544">
        <v>0</v>
      </c>
      <c r="E13" s="544">
        <v>0</v>
      </c>
      <c r="F13" s="544">
        <v>0</v>
      </c>
      <c r="G13" s="544">
        <v>0</v>
      </c>
      <c r="H13" s="544">
        <v>0</v>
      </c>
      <c r="I13" s="544">
        <v>0</v>
      </c>
      <c r="J13" s="544">
        <v>0</v>
      </c>
      <c r="K13" s="544">
        <v>0</v>
      </c>
      <c r="L13" s="544">
        <v>0</v>
      </c>
      <c r="M13" s="519">
        <v>0</v>
      </c>
    </row>
    <row r="14" spans="1:13" ht="25.5" customHeight="1" x14ac:dyDescent="0.2">
      <c r="A14" s="471" t="s">
        <v>312</v>
      </c>
      <c r="B14" s="543">
        <v>0</v>
      </c>
      <c r="C14" s="543">
        <v>0</v>
      </c>
      <c r="D14" s="543">
        <v>0</v>
      </c>
      <c r="E14" s="543">
        <v>0</v>
      </c>
      <c r="F14" s="543">
        <v>0</v>
      </c>
      <c r="G14" s="543">
        <v>0</v>
      </c>
      <c r="H14" s="543">
        <v>0</v>
      </c>
      <c r="I14" s="543">
        <v>0</v>
      </c>
      <c r="J14" s="543">
        <v>0</v>
      </c>
      <c r="K14" s="543">
        <v>0</v>
      </c>
      <c r="L14" s="543">
        <v>0</v>
      </c>
      <c r="M14" s="537">
        <v>0</v>
      </c>
    </row>
    <row r="15" spans="1:13" ht="16.5" customHeight="1" x14ac:dyDescent="0.2">
      <c r="A15" s="471" t="s">
        <v>313</v>
      </c>
      <c r="B15" s="543"/>
      <c r="C15" s="543"/>
      <c r="D15" s="543"/>
      <c r="E15" s="543"/>
      <c r="F15" s="543"/>
      <c r="G15" s="543"/>
      <c r="H15" s="543"/>
      <c r="I15" s="543"/>
      <c r="J15" s="543"/>
      <c r="K15" s="543"/>
      <c r="L15" s="543"/>
      <c r="M15" s="537"/>
    </row>
    <row r="16" spans="1:13" ht="24.75" customHeight="1" x14ac:dyDescent="0.2">
      <c r="A16" s="471" t="s">
        <v>314</v>
      </c>
      <c r="B16" s="543"/>
      <c r="C16" s="543"/>
      <c r="D16" s="543"/>
      <c r="E16" s="543"/>
      <c r="F16" s="543"/>
      <c r="G16" s="543"/>
      <c r="H16" s="543"/>
      <c r="I16" s="543"/>
      <c r="J16" s="543"/>
      <c r="K16" s="543"/>
      <c r="L16" s="543"/>
      <c r="M16" s="537"/>
    </row>
    <row r="17" spans="1:13" ht="33" customHeight="1" x14ac:dyDescent="0.2">
      <c r="A17" s="471" t="s">
        <v>315</v>
      </c>
      <c r="B17" s="543"/>
      <c r="C17" s="543"/>
      <c r="D17" s="543"/>
      <c r="E17" s="543"/>
      <c r="F17" s="543"/>
      <c r="G17" s="543"/>
      <c r="H17" s="543"/>
      <c r="I17" s="543"/>
      <c r="J17" s="543"/>
      <c r="K17" s="543"/>
      <c r="L17" s="543"/>
      <c r="M17" s="537"/>
    </row>
    <row r="18" spans="1:13" ht="51" customHeight="1" x14ac:dyDescent="0.2">
      <c r="A18" s="471" t="s">
        <v>316</v>
      </c>
      <c r="B18" s="543"/>
      <c r="C18" s="543"/>
      <c r="D18" s="543"/>
      <c r="E18" s="543"/>
      <c r="F18" s="543"/>
      <c r="G18" s="543"/>
      <c r="H18" s="543"/>
      <c r="I18" s="543"/>
      <c r="J18" s="543"/>
      <c r="K18" s="543"/>
      <c r="L18" s="543"/>
      <c r="M18" s="537"/>
    </row>
    <row r="19" spans="1:13" ht="26.25" customHeight="1" thickBot="1" x14ac:dyDescent="0.25">
      <c r="A19" s="474" t="s">
        <v>317</v>
      </c>
      <c r="B19" s="108"/>
      <c r="C19" s="108"/>
      <c r="D19" s="108"/>
      <c r="E19" s="108"/>
      <c r="F19" s="108"/>
      <c r="G19" s="108"/>
      <c r="H19" s="108"/>
      <c r="I19" s="108"/>
      <c r="J19" s="108"/>
      <c r="K19" s="108"/>
      <c r="L19" s="108"/>
      <c r="M19" s="109">
        <f>SUM(B19:L19)</f>
        <v>0</v>
      </c>
    </row>
    <row r="20" spans="1:13" ht="24.75" customHeight="1" thickBot="1" x14ac:dyDescent="0.25">
      <c r="A20" s="468" t="s">
        <v>318</v>
      </c>
      <c r="B20" s="460">
        <f>SUM(B13:B19)</f>
        <v>0</v>
      </c>
      <c r="C20" s="460">
        <f t="shared" ref="C20:L20" si="6">SUM(C13:C19)</f>
        <v>0</v>
      </c>
      <c r="D20" s="460">
        <f t="shared" si="6"/>
        <v>0</v>
      </c>
      <c r="E20" s="460">
        <f t="shared" si="6"/>
        <v>0</v>
      </c>
      <c r="F20" s="460">
        <f t="shared" si="6"/>
        <v>0</v>
      </c>
      <c r="G20" s="460">
        <f t="shared" si="6"/>
        <v>0</v>
      </c>
      <c r="H20" s="460">
        <f t="shared" si="6"/>
        <v>0</v>
      </c>
      <c r="I20" s="460">
        <f t="shared" si="6"/>
        <v>0</v>
      </c>
      <c r="J20" s="460">
        <f t="shared" si="6"/>
        <v>0</v>
      </c>
      <c r="K20" s="460">
        <f t="shared" si="6"/>
        <v>0</v>
      </c>
      <c r="L20" s="460">
        <f t="shared" si="6"/>
        <v>0</v>
      </c>
      <c r="M20" s="461">
        <f>SUM(B20:L20)</f>
        <v>0</v>
      </c>
    </row>
    <row r="21" spans="1:13" ht="38.25" customHeight="1" thickBot="1" x14ac:dyDescent="0.25">
      <c r="A21" s="467" t="s">
        <v>319</v>
      </c>
      <c r="B21" s="120">
        <f>B12-B20</f>
        <v>7569</v>
      </c>
      <c r="C21" s="120">
        <f t="shared" ref="C21:M21" si="7">C12-C20</f>
        <v>7606.5449999999992</v>
      </c>
      <c r="D21" s="120">
        <f t="shared" si="7"/>
        <v>7629.364634999999</v>
      </c>
      <c r="E21" s="120">
        <f t="shared" si="7"/>
        <v>7652.2527289049976</v>
      </c>
      <c r="F21" s="120">
        <f t="shared" si="7"/>
        <v>7675.2094870917117</v>
      </c>
      <c r="G21" s="120">
        <f t="shared" si="7"/>
        <v>7698.2351155529859</v>
      </c>
      <c r="H21" s="120">
        <f t="shared" si="7"/>
        <v>7721.3298208996439</v>
      </c>
      <c r="I21" s="120">
        <f t="shared" si="7"/>
        <v>7744.4938103623426</v>
      </c>
      <c r="J21" s="120">
        <f t="shared" si="7"/>
        <v>7767.7272917934288</v>
      </c>
      <c r="K21" s="120">
        <f t="shared" si="7"/>
        <v>7791.0304736688086</v>
      </c>
      <c r="L21" s="120">
        <f t="shared" si="7"/>
        <v>7814.403565089814</v>
      </c>
      <c r="M21" s="546">
        <f t="shared" si="7"/>
        <v>84669.591928363734</v>
      </c>
    </row>
    <row r="22" spans="1:13" x14ac:dyDescent="0.2">
      <c r="A22" s="1" t="s">
        <v>320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</row>
    <row r="23" spans="1:13" ht="14.25" customHeight="1" x14ac:dyDescent="0.2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</row>
    <row r="24" spans="1:13" x14ac:dyDescent="0.2">
      <c r="A24" s="1"/>
    </row>
    <row r="25" spans="1:13" x14ac:dyDescent="0.2">
      <c r="A25" s="1"/>
    </row>
    <row r="26" spans="1:13" x14ac:dyDescent="0.2">
      <c r="A26" s="1"/>
    </row>
    <row r="27" spans="1:13" x14ac:dyDescent="0.2">
      <c r="A27" s="1"/>
    </row>
    <row r="28" spans="1:13" x14ac:dyDescent="0.2">
      <c r="A28" s="1"/>
    </row>
    <row r="29" spans="1:13" x14ac:dyDescent="0.2">
      <c r="A29" s="1"/>
    </row>
    <row r="30" spans="1:13" x14ac:dyDescent="0.2">
      <c r="A30" s="1"/>
    </row>
    <row r="31" spans="1:13" x14ac:dyDescent="0.2">
      <c r="A31" s="1"/>
    </row>
    <row r="32" spans="1:13" x14ac:dyDescent="0.2">
      <c r="A32" s="1"/>
    </row>
    <row r="33" spans="1:1" x14ac:dyDescent="0.2">
      <c r="A33" s="1"/>
    </row>
    <row r="34" spans="1:1" x14ac:dyDescent="0.2">
      <c r="A34" s="1"/>
    </row>
    <row r="35" spans="1:1" x14ac:dyDescent="0.2">
      <c r="A35" s="1"/>
    </row>
    <row r="36" spans="1:1" x14ac:dyDescent="0.2">
      <c r="A36" s="1"/>
    </row>
    <row r="37" spans="1:1" x14ac:dyDescent="0.2">
      <c r="A37" s="1"/>
    </row>
    <row r="38" spans="1:1" x14ac:dyDescent="0.2">
      <c r="A38" s="1"/>
    </row>
    <row r="39" spans="1:1" x14ac:dyDescent="0.2">
      <c r="A39" s="1"/>
    </row>
    <row r="40" spans="1:1" x14ac:dyDescent="0.2">
      <c r="A40" s="1"/>
    </row>
    <row r="41" spans="1:1" x14ac:dyDescent="0.2">
      <c r="A41" s="1"/>
    </row>
    <row r="42" spans="1:1" s="17" customFormat="1" x14ac:dyDescent="0.2">
      <c r="A42" s="40"/>
    </row>
    <row r="43" spans="1:1" x14ac:dyDescent="0.2">
      <c r="A43" s="1"/>
    </row>
  </sheetData>
  <mergeCells count="3">
    <mergeCell ref="B3:M3"/>
    <mergeCell ref="A1:F1"/>
    <mergeCell ref="A2:M2"/>
  </mergeCells>
  <pageMargins left="0.39370078740157483" right="0.15748031496062992" top="0.19685039370078741" bottom="0.19685039370078741" header="0.51181102362204722" footer="0.51181102362204722"/>
  <pageSetup paperSize="9" firstPageNumber="0" orientation="landscape" horizontalDpi="300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K25"/>
  <sheetViews>
    <sheetView zoomScaleNormal="100" workbookViewId="0">
      <selection activeCell="A3" sqref="A3:K25"/>
    </sheetView>
  </sheetViews>
  <sheetFormatPr defaultRowHeight="12.75" x14ac:dyDescent="0.2"/>
  <cols>
    <col min="1" max="1" width="5" customWidth="1"/>
    <col min="2" max="2" width="19.85546875" customWidth="1"/>
    <col min="3" max="11" width="12.28515625" customWidth="1"/>
  </cols>
  <sheetData>
    <row r="3" spans="1:11" ht="15" x14ac:dyDescent="0.25">
      <c r="A3" s="1618" t="s">
        <v>905</v>
      </c>
      <c r="B3" s="1636"/>
      <c r="C3" s="1636"/>
      <c r="D3" s="1636"/>
      <c r="E3" s="1636"/>
      <c r="F3" s="1636"/>
      <c r="G3" s="1"/>
      <c r="H3" s="1"/>
      <c r="I3" s="159"/>
      <c r="J3" s="159"/>
      <c r="K3" s="1"/>
    </row>
    <row r="4" spans="1:11" x14ac:dyDescent="0.2">
      <c r="B4" s="1"/>
      <c r="C4" s="1"/>
      <c r="D4" s="1"/>
      <c r="E4" s="1"/>
      <c r="F4" s="1"/>
      <c r="G4" s="1"/>
      <c r="H4" s="1"/>
      <c r="I4" s="1"/>
      <c r="J4" s="1"/>
      <c r="K4" s="1"/>
    </row>
    <row r="5" spans="1:11" x14ac:dyDescent="0.2"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ht="15.75" x14ac:dyDescent="0.25">
      <c r="B6" s="1649" t="s">
        <v>76</v>
      </c>
      <c r="C6" s="1693"/>
      <c r="D6" s="1693"/>
      <c r="E6" s="1693"/>
      <c r="F6" s="1693"/>
      <c r="G6" s="1693"/>
      <c r="H6" s="1693"/>
      <c r="I6" s="1693"/>
      <c r="J6" s="1693"/>
      <c r="K6" s="1"/>
    </row>
    <row r="7" spans="1:11" x14ac:dyDescent="0.2">
      <c r="B7" s="1"/>
      <c r="C7" s="1"/>
      <c r="D7" s="40"/>
      <c r="E7" s="1"/>
      <c r="F7" s="1"/>
      <c r="G7" s="1"/>
      <c r="H7" s="1"/>
      <c r="I7" s="1"/>
      <c r="J7" s="1"/>
      <c r="K7" s="1"/>
    </row>
    <row r="8" spans="1:11" x14ac:dyDescent="0.2">
      <c r="B8" s="1"/>
      <c r="C8" s="1"/>
      <c r="D8" s="1"/>
      <c r="E8" s="1"/>
      <c r="F8" s="1"/>
      <c r="G8" s="1"/>
      <c r="H8" s="1"/>
      <c r="I8" s="1"/>
      <c r="J8" s="1"/>
      <c r="K8" s="1"/>
    </row>
    <row r="9" spans="1:11" ht="13.5" thickBot="1" x14ac:dyDescent="0.25">
      <c r="B9" s="1"/>
      <c r="C9" s="1"/>
      <c r="D9" s="1"/>
      <c r="E9" s="1"/>
      <c r="F9" s="1"/>
      <c r="G9" s="1"/>
      <c r="H9" s="1"/>
      <c r="I9" s="1"/>
      <c r="J9" s="22" t="s">
        <v>4</v>
      </c>
      <c r="K9" s="1"/>
    </row>
    <row r="10" spans="1:11" ht="13.5" thickBot="1" x14ac:dyDescent="0.25">
      <c r="A10" s="1662" t="s">
        <v>217</v>
      </c>
      <c r="B10" s="160" t="s">
        <v>77</v>
      </c>
      <c r="C10" s="1695" t="s">
        <v>181</v>
      </c>
      <c r="D10" s="1696"/>
      <c r="E10" s="1697" t="s">
        <v>182</v>
      </c>
      <c r="F10" s="1696"/>
      <c r="G10" s="1698" t="s">
        <v>183</v>
      </c>
      <c r="H10" s="1696"/>
      <c r="I10" s="1697" t="s">
        <v>184</v>
      </c>
      <c r="J10" s="1695"/>
      <c r="K10" s="1691" t="s">
        <v>38</v>
      </c>
    </row>
    <row r="11" spans="1:11" ht="13.5" thickBot="1" x14ac:dyDescent="0.25">
      <c r="A11" s="1694"/>
      <c r="B11" s="162"/>
      <c r="C11" s="161" t="s">
        <v>78</v>
      </c>
      <c r="D11" s="163" t="s">
        <v>79</v>
      </c>
      <c r="E11" s="163" t="s">
        <v>185</v>
      </c>
      <c r="F11" s="163" t="s">
        <v>186</v>
      </c>
      <c r="G11" s="164" t="s">
        <v>187</v>
      </c>
      <c r="H11" s="164" t="s">
        <v>186</v>
      </c>
      <c r="I11" s="163" t="s">
        <v>188</v>
      </c>
      <c r="J11" s="161" t="s">
        <v>189</v>
      </c>
      <c r="K11" s="1692"/>
    </row>
    <row r="12" spans="1:11" ht="13.5" thickBot="1" x14ac:dyDescent="0.25">
      <c r="A12" s="353" t="s">
        <v>218</v>
      </c>
      <c r="B12" s="332" t="s">
        <v>219</v>
      </c>
      <c r="C12" s="332" t="s">
        <v>220</v>
      </c>
      <c r="D12" s="332" t="s">
        <v>221</v>
      </c>
      <c r="E12" s="332" t="s">
        <v>241</v>
      </c>
      <c r="F12" s="332" t="s">
        <v>266</v>
      </c>
      <c r="G12" s="332" t="s">
        <v>267</v>
      </c>
      <c r="H12" s="332" t="s">
        <v>277</v>
      </c>
      <c r="I12" s="332" t="s">
        <v>278</v>
      </c>
      <c r="J12" s="161" t="s">
        <v>279</v>
      </c>
      <c r="K12" s="163" t="s">
        <v>282</v>
      </c>
    </row>
    <row r="13" spans="1:11" x14ac:dyDescent="0.2">
      <c r="A13" s="358" t="s">
        <v>222</v>
      </c>
      <c r="B13" s="165" t="s">
        <v>80</v>
      </c>
      <c r="C13" s="134"/>
      <c r="D13" s="128"/>
      <c r="E13" s="134">
        <v>0</v>
      </c>
      <c r="F13" s="128"/>
      <c r="G13" s="133">
        <v>0</v>
      </c>
      <c r="H13" s="30">
        <v>0</v>
      </c>
      <c r="I13" s="133">
        <v>0</v>
      </c>
      <c r="J13" s="407">
        <v>0</v>
      </c>
      <c r="K13" s="128"/>
    </row>
    <row r="14" spans="1:11" x14ac:dyDescent="0.2">
      <c r="A14" s="335" t="s">
        <v>223</v>
      </c>
      <c r="B14" s="165" t="s">
        <v>81</v>
      </c>
      <c r="C14" s="134"/>
      <c r="D14" s="128"/>
      <c r="E14" s="134">
        <v>0</v>
      </c>
      <c r="F14" s="128"/>
      <c r="G14" s="125">
        <v>0</v>
      </c>
      <c r="H14" s="102">
        <v>0</v>
      </c>
      <c r="I14" s="125">
        <v>0</v>
      </c>
      <c r="J14" s="256">
        <v>0</v>
      </c>
      <c r="K14" s="125"/>
    </row>
    <row r="15" spans="1:11" x14ac:dyDescent="0.2">
      <c r="A15" s="278" t="s">
        <v>224</v>
      </c>
      <c r="B15" s="165" t="s">
        <v>82</v>
      </c>
      <c r="C15" s="134"/>
      <c r="D15" s="128"/>
      <c r="E15" s="134">
        <v>0</v>
      </c>
      <c r="F15" s="128">
        <v>0</v>
      </c>
      <c r="G15" s="133">
        <v>0</v>
      </c>
      <c r="H15" s="30">
        <v>0</v>
      </c>
      <c r="I15" s="133">
        <v>0</v>
      </c>
      <c r="J15" s="210">
        <v>0</v>
      </c>
      <c r="K15" s="125"/>
    </row>
    <row r="16" spans="1:11" x14ac:dyDescent="0.2">
      <c r="A16" s="278" t="s">
        <v>225</v>
      </c>
      <c r="B16" s="165" t="s">
        <v>83</v>
      </c>
      <c r="C16" s="134"/>
      <c r="D16" s="128"/>
      <c r="E16" s="134">
        <v>0</v>
      </c>
      <c r="F16" s="128">
        <v>0</v>
      </c>
      <c r="G16" s="125">
        <v>0</v>
      </c>
      <c r="H16" s="102">
        <v>0</v>
      </c>
      <c r="I16" s="125">
        <v>0</v>
      </c>
      <c r="J16" s="256">
        <v>0</v>
      </c>
      <c r="K16" s="125"/>
    </row>
    <row r="17" spans="1:11" x14ac:dyDescent="0.2">
      <c r="A17" s="278" t="s">
        <v>226</v>
      </c>
      <c r="B17" s="165" t="s">
        <v>84</v>
      </c>
      <c r="C17" s="134"/>
      <c r="D17" s="128"/>
      <c r="E17" s="134">
        <v>0</v>
      </c>
      <c r="F17" s="128">
        <v>0</v>
      </c>
      <c r="G17" s="133">
        <v>0</v>
      </c>
      <c r="H17" s="30">
        <v>0</v>
      </c>
      <c r="I17" s="133">
        <v>0</v>
      </c>
      <c r="J17" s="210">
        <v>0</v>
      </c>
      <c r="K17" s="125"/>
    </row>
    <row r="18" spans="1:11" x14ac:dyDescent="0.2">
      <c r="A18" s="278" t="s">
        <v>227</v>
      </c>
      <c r="B18" s="165" t="s">
        <v>85</v>
      </c>
      <c r="C18" s="134"/>
      <c r="D18" s="128"/>
      <c r="E18" s="134">
        <v>0</v>
      </c>
      <c r="F18" s="128">
        <v>0</v>
      </c>
      <c r="G18" s="125">
        <v>0</v>
      </c>
      <c r="H18" s="102">
        <v>0</v>
      </c>
      <c r="I18" s="125">
        <v>0</v>
      </c>
      <c r="J18" s="256">
        <v>0</v>
      </c>
      <c r="K18" s="125"/>
    </row>
    <row r="19" spans="1:11" x14ac:dyDescent="0.2">
      <c r="A19" s="278" t="s">
        <v>228</v>
      </c>
      <c r="B19" s="165" t="s">
        <v>86</v>
      </c>
      <c r="C19" s="134"/>
      <c r="D19" s="128"/>
      <c r="E19" s="134">
        <v>0</v>
      </c>
      <c r="F19" s="128">
        <v>0</v>
      </c>
      <c r="G19" s="133">
        <v>0</v>
      </c>
      <c r="H19" s="30">
        <v>0</v>
      </c>
      <c r="I19" s="133">
        <v>0</v>
      </c>
      <c r="J19" s="210">
        <v>0</v>
      </c>
      <c r="K19" s="125"/>
    </row>
    <row r="20" spans="1:11" x14ac:dyDescent="0.2">
      <c r="A20" s="278" t="s">
        <v>229</v>
      </c>
      <c r="B20" s="165" t="s">
        <v>87</v>
      </c>
      <c r="C20" s="134"/>
      <c r="D20" s="128"/>
      <c r="E20" s="134">
        <v>0</v>
      </c>
      <c r="F20" s="128">
        <v>0</v>
      </c>
      <c r="G20" s="125">
        <v>0</v>
      </c>
      <c r="H20" s="102">
        <v>0</v>
      </c>
      <c r="I20" s="125"/>
      <c r="J20" s="256"/>
      <c r="K20" s="125"/>
    </row>
    <row r="21" spans="1:11" x14ac:dyDescent="0.2">
      <c r="A21" s="278" t="s">
        <v>230</v>
      </c>
      <c r="B21" s="165" t="s">
        <v>88</v>
      </c>
      <c r="C21" s="134"/>
      <c r="D21" s="128"/>
      <c r="E21" s="134">
        <v>0</v>
      </c>
      <c r="F21" s="128">
        <v>0</v>
      </c>
      <c r="G21" s="133">
        <v>0</v>
      </c>
      <c r="H21" s="30">
        <v>0</v>
      </c>
      <c r="I21" s="133">
        <v>0</v>
      </c>
      <c r="J21" s="210">
        <v>0</v>
      </c>
      <c r="K21" s="125"/>
    </row>
    <row r="22" spans="1:11" x14ac:dyDescent="0.2">
      <c r="A22" s="278" t="s">
        <v>231</v>
      </c>
      <c r="B22" s="165" t="s">
        <v>89</v>
      </c>
      <c r="C22" s="134"/>
      <c r="D22" s="128"/>
      <c r="E22" s="134">
        <v>0</v>
      </c>
      <c r="F22" s="128">
        <v>0</v>
      </c>
      <c r="G22" s="125">
        <v>0</v>
      </c>
      <c r="H22" s="408">
        <v>0</v>
      </c>
      <c r="I22" s="125">
        <v>0</v>
      </c>
      <c r="J22" s="409">
        <v>0</v>
      </c>
      <c r="K22" s="125"/>
    </row>
    <row r="23" spans="1:11" x14ac:dyDescent="0.2">
      <c r="A23" s="278" t="s">
        <v>232</v>
      </c>
      <c r="B23" s="165" t="s">
        <v>90</v>
      </c>
      <c r="C23" s="134"/>
      <c r="D23" s="128"/>
      <c r="E23" s="134">
        <v>0</v>
      </c>
      <c r="F23" s="128">
        <v>0</v>
      </c>
      <c r="G23" s="125">
        <v>0</v>
      </c>
      <c r="H23" s="102">
        <v>0</v>
      </c>
      <c r="I23" s="125">
        <v>0</v>
      </c>
      <c r="J23" s="256">
        <v>0</v>
      </c>
      <c r="K23" s="125"/>
    </row>
    <row r="24" spans="1:11" ht="13.5" thickBot="1" x14ac:dyDescent="0.25">
      <c r="A24" s="324" t="s">
        <v>233</v>
      </c>
      <c r="B24" s="113" t="s">
        <v>91</v>
      </c>
      <c r="C24" s="134"/>
      <c r="D24" s="351"/>
      <c r="E24" s="134">
        <v>0</v>
      </c>
      <c r="F24" s="351">
        <v>0</v>
      </c>
      <c r="G24" s="133">
        <v>0</v>
      </c>
      <c r="H24" s="30"/>
      <c r="I24" s="133">
        <v>0</v>
      </c>
      <c r="J24" s="210">
        <v>0</v>
      </c>
      <c r="K24" s="130"/>
    </row>
    <row r="25" spans="1:11" ht="13.5" thickBot="1" x14ac:dyDescent="0.25">
      <c r="A25" s="295" t="s">
        <v>234</v>
      </c>
      <c r="B25" s="146" t="s">
        <v>13</v>
      </c>
      <c r="C25" s="221">
        <f>SUM(C13:C24)</f>
        <v>0</v>
      </c>
      <c r="D25" s="132">
        <f t="shared" ref="D25:I25" si="0">SUM(D13:D24)</f>
        <v>0</v>
      </c>
      <c r="E25" s="221">
        <f t="shared" si="0"/>
        <v>0</v>
      </c>
      <c r="F25" s="132">
        <f t="shared" si="0"/>
        <v>0</v>
      </c>
      <c r="G25" s="221">
        <f t="shared" si="0"/>
        <v>0</v>
      </c>
      <c r="H25" s="132">
        <f t="shared" si="0"/>
        <v>0</v>
      </c>
      <c r="I25" s="221">
        <f t="shared" si="0"/>
        <v>0</v>
      </c>
      <c r="J25" s="214">
        <f>SUM(J13:J24)</f>
        <v>0</v>
      </c>
      <c r="K25" s="132">
        <f>SUM(K13:K24)</f>
        <v>0</v>
      </c>
    </row>
  </sheetData>
  <mergeCells count="8">
    <mergeCell ref="A3:F3"/>
    <mergeCell ref="K10:K11"/>
    <mergeCell ref="B6:J6"/>
    <mergeCell ref="A10:A11"/>
    <mergeCell ref="C10:D10"/>
    <mergeCell ref="E10:F10"/>
    <mergeCell ref="G10:H10"/>
    <mergeCell ref="I10:J10"/>
  </mergeCells>
  <pageMargins left="0.55118110236220474" right="0.55118110236220474" top="0.78740157480314965" bottom="0.78740157480314965" header="0.51181102362204722" footer="0.51181102362204722"/>
  <pageSetup paperSize="9" firstPageNumber="0" orientation="landscape" horizontalDpi="300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"/>
  <sheetViews>
    <sheetView zoomScaleNormal="100" workbookViewId="0">
      <selection sqref="A1:L31"/>
    </sheetView>
  </sheetViews>
  <sheetFormatPr defaultRowHeight="12.75" x14ac:dyDescent="0.2"/>
  <cols>
    <col min="1" max="1" width="5.5703125" customWidth="1"/>
    <col min="2" max="2" width="11.7109375" customWidth="1"/>
    <col min="3" max="3" width="11.5703125" customWidth="1"/>
    <col min="4" max="4" width="11.7109375" customWidth="1"/>
    <col min="5" max="5" width="10.7109375" customWidth="1"/>
    <col min="6" max="6" width="12" customWidth="1"/>
    <col min="7" max="7" width="13.7109375" customWidth="1"/>
    <col min="8" max="9" width="12.140625" customWidth="1"/>
    <col min="10" max="10" width="11.5703125" customWidth="1"/>
    <col min="11" max="11" width="12.5703125" customWidth="1"/>
    <col min="12" max="12" width="14.140625" customWidth="1"/>
  </cols>
  <sheetData>
    <row r="1" spans="1:12" x14ac:dyDescent="0.2">
      <c r="A1" s="1618" t="s">
        <v>906</v>
      </c>
      <c r="B1" s="1636"/>
      <c r="C1" s="1636"/>
      <c r="D1" s="1636"/>
      <c r="E1" s="1636"/>
      <c r="F1" s="1636"/>
      <c r="G1" s="1699"/>
      <c r="H1" s="1699"/>
      <c r="I1" s="1699"/>
      <c r="J1" s="1699"/>
      <c r="K1" s="1699"/>
      <c r="L1" s="1699"/>
    </row>
    <row r="2" spans="1:12" ht="7.5" customHeight="1" x14ac:dyDescent="0.2"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x14ac:dyDescent="0.2">
      <c r="B3" s="1699" t="s">
        <v>799</v>
      </c>
      <c r="C3" s="1699"/>
      <c r="D3" s="1699"/>
      <c r="E3" s="1699"/>
      <c r="F3" s="1699"/>
      <c r="G3" s="1699"/>
      <c r="H3" s="1699"/>
      <c r="I3" s="1699"/>
      <c r="J3" s="1699"/>
      <c r="K3" s="1699"/>
      <c r="L3" s="1699"/>
    </row>
    <row r="4" spans="1:12" x14ac:dyDescent="0.2">
      <c r="B4" s="1699" t="s">
        <v>92</v>
      </c>
      <c r="C4" s="1699"/>
      <c r="D4" s="1699"/>
      <c r="E4" s="1699"/>
      <c r="F4" s="1699"/>
      <c r="G4" s="1699"/>
      <c r="H4" s="1699"/>
      <c r="I4" s="1699"/>
      <c r="J4" s="1699"/>
      <c r="K4" s="1699"/>
      <c r="L4" s="1699"/>
    </row>
    <row r="5" spans="1:12" ht="13.5" thickBot="1" x14ac:dyDescent="0.25">
      <c r="B5" s="81"/>
      <c r="C5" s="81"/>
      <c r="D5" s="81"/>
      <c r="E5" s="81"/>
      <c r="F5" s="81"/>
      <c r="G5" s="81"/>
      <c r="H5" s="81"/>
      <c r="I5" s="81"/>
      <c r="J5" s="81"/>
      <c r="K5" s="81"/>
      <c r="L5" s="81" t="s">
        <v>93</v>
      </c>
    </row>
    <row r="6" spans="1:12" ht="13.5" thickBot="1" x14ac:dyDescent="0.25">
      <c r="A6" s="1662" t="s">
        <v>217</v>
      </c>
      <c r="B6" s="1700" t="s">
        <v>94</v>
      </c>
      <c r="C6" s="1702" t="s">
        <v>95</v>
      </c>
      <c r="D6" s="1702"/>
      <c r="E6" s="1703" t="s">
        <v>96</v>
      </c>
      <c r="F6" s="1703"/>
      <c r="G6" s="1703"/>
      <c r="H6" s="1703"/>
      <c r="I6" s="1703"/>
      <c r="J6" s="1703"/>
      <c r="K6" s="1703"/>
      <c r="L6" s="1704" t="s">
        <v>97</v>
      </c>
    </row>
    <row r="7" spans="1:12" ht="33.75" customHeight="1" thickBot="1" x14ac:dyDescent="0.25">
      <c r="A7" s="1694"/>
      <c r="B7" s="1701"/>
      <c r="C7" s="252"/>
      <c r="D7" s="252"/>
      <c r="E7" s="252"/>
      <c r="F7" s="253"/>
      <c r="G7" s="253"/>
      <c r="H7" s="253"/>
      <c r="I7" s="253"/>
      <c r="J7" s="253"/>
      <c r="K7" s="253"/>
      <c r="L7" s="1705"/>
    </row>
    <row r="8" spans="1:12" ht="14.25" customHeight="1" thickBot="1" x14ac:dyDescent="0.25">
      <c r="A8" s="353" t="s">
        <v>280</v>
      </c>
      <c r="B8" s="353" t="s">
        <v>281</v>
      </c>
      <c r="C8" s="353" t="s">
        <v>220</v>
      </c>
      <c r="D8" s="353" t="s">
        <v>221</v>
      </c>
      <c r="E8" s="353" t="s">
        <v>241</v>
      </c>
      <c r="F8" s="353" t="s">
        <v>266</v>
      </c>
      <c r="G8" s="353" t="s">
        <v>267</v>
      </c>
      <c r="H8" s="353" t="s">
        <v>282</v>
      </c>
      <c r="I8" s="353" t="s">
        <v>278</v>
      </c>
      <c r="J8" s="353" t="s">
        <v>279</v>
      </c>
      <c r="K8" s="353" t="s">
        <v>282</v>
      </c>
      <c r="L8" s="353" t="s">
        <v>283</v>
      </c>
    </row>
    <row r="9" spans="1:12" ht="43.5" customHeight="1" x14ac:dyDescent="0.2">
      <c r="A9" s="357" t="s">
        <v>222</v>
      </c>
      <c r="B9" s="372" t="s">
        <v>823</v>
      </c>
      <c r="C9" s="59"/>
      <c r="D9" s="60"/>
      <c r="E9" s="60"/>
      <c r="F9" s="60"/>
      <c r="G9" s="531"/>
      <c r="H9" s="532"/>
      <c r="I9" s="532"/>
      <c r="J9" s="532"/>
      <c r="K9" s="532"/>
      <c r="L9" s="879">
        <f>SUM(C9:K9)</f>
        <v>0</v>
      </c>
    </row>
    <row r="10" spans="1:12" ht="28.5" customHeight="1" x14ac:dyDescent="0.2">
      <c r="A10" s="279" t="s">
        <v>223</v>
      </c>
      <c r="B10" s="373" t="s">
        <v>824</v>
      </c>
      <c r="C10" s="62"/>
      <c r="D10" s="62">
        <v>0</v>
      </c>
      <c r="E10" s="62"/>
      <c r="F10" s="62"/>
      <c r="G10" s="63">
        <v>0</v>
      </c>
      <c r="H10" s="64"/>
      <c r="I10" s="64"/>
      <c r="J10" s="64"/>
      <c r="K10" s="64"/>
      <c r="L10" s="880">
        <f>SUM(C10:K10)</f>
        <v>0</v>
      </c>
    </row>
    <row r="11" spans="1:12" ht="24.75" customHeight="1" x14ac:dyDescent="0.2">
      <c r="A11" s="278" t="s">
        <v>224</v>
      </c>
      <c r="B11" s="373" t="s">
        <v>98</v>
      </c>
      <c r="C11" s="65"/>
      <c r="D11" s="62"/>
      <c r="E11" s="62"/>
      <c r="F11" s="62"/>
      <c r="G11" s="63"/>
      <c r="H11" s="64"/>
      <c r="I11" s="64"/>
      <c r="J11" s="64"/>
      <c r="K11" s="64"/>
      <c r="L11" s="880"/>
    </row>
    <row r="12" spans="1:12" x14ac:dyDescent="0.2">
      <c r="A12" s="278" t="s">
        <v>226</v>
      </c>
      <c r="B12" s="374"/>
      <c r="C12" s="66"/>
      <c r="D12" s="69">
        <v>0</v>
      </c>
      <c r="E12" s="33"/>
      <c r="F12" s="62"/>
      <c r="G12" s="67"/>
      <c r="H12" s="68"/>
      <c r="I12" s="26"/>
      <c r="J12" s="26"/>
      <c r="K12" s="68"/>
      <c r="L12" s="209">
        <f t="shared" ref="L12:L23" si="0">SUM(C12:K12)</f>
        <v>0</v>
      </c>
    </row>
    <row r="13" spans="1:12" x14ac:dyDescent="0.2">
      <c r="A13" s="278" t="s">
        <v>227</v>
      </c>
      <c r="B13" s="374">
        <v>2015</v>
      </c>
      <c r="C13" s="66">
        <v>0</v>
      </c>
      <c r="D13" s="69">
        <v>0</v>
      </c>
      <c r="E13" s="33"/>
      <c r="F13" s="62"/>
      <c r="G13" s="67"/>
      <c r="H13" s="68"/>
      <c r="I13" s="26"/>
      <c r="J13" s="26"/>
      <c r="K13" s="68"/>
      <c r="L13" s="209">
        <f t="shared" si="0"/>
        <v>0</v>
      </c>
    </row>
    <row r="14" spans="1:12" x14ac:dyDescent="0.2">
      <c r="A14" s="278" t="s">
        <v>228</v>
      </c>
      <c r="B14" s="374">
        <v>2016</v>
      </c>
      <c r="C14" s="66">
        <v>0</v>
      </c>
      <c r="D14" s="69">
        <v>0</v>
      </c>
      <c r="E14" s="33"/>
      <c r="F14" s="62"/>
      <c r="G14" s="67"/>
      <c r="H14" s="68"/>
      <c r="I14" s="26"/>
      <c r="J14" s="26"/>
      <c r="K14" s="68"/>
      <c r="L14" s="209">
        <f t="shared" si="0"/>
        <v>0</v>
      </c>
    </row>
    <row r="15" spans="1:12" x14ac:dyDescent="0.2">
      <c r="A15" s="278" t="s">
        <v>229</v>
      </c>
      <c r="B15" s="374">
        <v>2017</v>
      </c>
      <c r="C15" s="66">
        <v>0</v>
      </c>
      <c r="D15" s="69">
        <v>0</v>
      </c>
      <c r="E15" s="33"/>
      <c r="F15" s="62"/>
      <c r="G15" s="67"/>
      <c r="H15" s="68"/>
      <c r="I15" s="26"/>
      <c r="J15" s="26"/>
      <c r="K15" s="68"/>
      <c r="L15" s="209">
        <f t="shared" si="0"/>
        <v>0</v>
      </c>
    </row>
    <row r="16" spans="1:12" x14ac:dyDescent="0.2">
      <c r="A16" s="278" t="s">
        <v>230</v>
      </c>
      <c r="B16" s="374">
        <v>2018</v>
      </c>
      <c r="C16" s="66">
        <v>0</v>
      </c>
      <c r="D16" s="69">
        <v>0</v>
      </c>
      <c r="E16" s="33"/>
      <c r="F16" s="62"/>
      <c r="G16" s="67"/>
      <c r="H16" s="68"/>
      <c r="I16" s="26"/>
      <c r="J16" s="26"/>
      <c r="K16" s="68"/>
      <c r="L16" s="209">
        <f t="shared" si="0"/>
        <v>0</v>
      </c>
    </row>
    <row r="17" spans="1:12" x14ac:dyDescent="0.2">
      <c r="A17" s="278" t="s">
        <v>231</v>
      </c>
      <c r="B17" s="374">
        <v>2019</v>
      </c>
      <c r="C17" s="66">
        <v>0</v>
      </c>
      <c r="D17" s="69">
        <v>0</v>
      </c>
      <c r="E17" s="33"/>
      <c r="F17" s="62"/>
      <c r="G17" s="67"/>
      <c r="H17" s="68"/>
      <c r="I17" s="26"/>
      <c r="J17" s="26"/>
      <c r="K17" s="68"/>
      <c r="L17" s="209">
        <f t="shared" si="0"/>
        <v>0</v>
      </c>
    </row>
    <row r="18" spans="1:12" x14ac:dyDescent="0.2">
      <c r="A18" s="278" t="s">
        <v>232</v>
      </c>
      <c r="B18" s="374">
        <v>2020</v>
      </c>
      <c r="C18" s="66">
        <v>0</v>
      </c>
      <c r="D18" s="69">
        <v>0</v>
      </c>
      <c r="E18" s="33"/>
      <c r="F18" s="62"/>
      <c r="G18" s="67"/>
      <c r="H18" s="68"/>
      <c r="I18" s="26"/>
      <c r="J18" s="26"/>
      <c r="K18" s="68"/>
      <c r="L18" s="209">
        <f t="shared" si="0"/>
        <v>0</v>
      </c>
    </row>
    <row r="19" spans="1:12" x14ac:dyDescent="0.2">
      <c r="A19" s="278" t="s">
        <v>233</v>
      </c>
      <c r="B19" s="374">
        <v>2021</v>
      </c>
      <c r="C19" s="66">
        <v>0</v>
      </c>
      <c r="D19" s="69">
        <v>0</v>
      </c>
      <c r="E19" s="33"/>
      <c r="F19" s="62"/>
      <c r="G19" s="67"/>
      <c r="H19" s="68"/>
      <c r="I19" s="26"/>
      <c r="J19" s="26"/>
      <c r="K19" s="68"/>
      <c r="L19" s="209">
        <f t="shared" si="0"/>
        <v>0</v>
      </c>
    </row>
    <row r="20" spans="1:12" x14ac:dyDescent="0.2">
      <c r="A20" s="278" t="s">
        <v>234</v>
      </c>
      <c r="B20" s="374">
        <v>2022</v>
      </c>
      <c r="C20" s="66">
        <v>0</v>
      </c>
      <c r="D20" s="69">
        <v>0</v>
      </c>
      <c r="E20" s="33"/>
      <c r="F20" s="62"/>
      <c r="G20" s="67"/>
      <c r="H20" s="68"/>
      <c r="I20" s="26"/>
      <c r="J20" s="26"/>
      <c r="K20" s="68"/>
      <c r="L20" s="209">
        <f t="shared" si="0"/>
        <v>0</v>
      </c>
    </row>
    <row r="21" spans="1:12" x14ac:dyDescent="0.2">
      <c r="A21" s="278" t="s">
        <v>235</v>
      </c>
      <c r="B21" s="374">
        <v>2023</v>
      </c>
      <c r="C21" s="66">
        <v>0</v>
      </c>
      <c r="D21" s="69">
        <v>0</v>
      </c>
      <c r="E21" s="33"/>
      <c r="F21" s="62"/>
      <c r="G21" s="67"/>
      <c r="H21" s="68"/>
      <c r="I21" s="26"/>
      <c r="J21" s="26"/>
      <c r="K21" s="68"/>
      <c r="L21" s="209">
        <f t="shared" si="0"/>
        <v>0</v>
      </c>
    </row>
    <row r="22" spans="1:12" x14ac:dyDescent="0.2">
      <c r="A22" s="278" t="s">
        <v>236</v>
      </c>
      <c r="B22" s="374">
        <v>2024</v>
      </c>
      <c r="C22" s="66">
        <v>0</v>
      </c>
      <c r="D22" s="69">
        <v>0</v>
      </c>
      <c r="E22" s="33"/>
      <c r="F22" s="62"/>
      <c r="G22" s="67"/>
      <c r="H22" s="68"/>
      <c r="I22" s="26"/>
      <c r="J22" s="26"/>
      <c r="K22" s="68"/>
      <c r="L22" s="209">
        <f t="shared" si="0"/>
        <v>0</v>
      </c>
    </row>
    <row r="23" spans="1:12" x14ac:dyDescent="0.2">
      <c r="A23" s="278" t="s">
        <v>237</v>
      </c>
      <c r="B23" s="375">
        <v>2025</v>
      </c>
      <c r="C23" s="70">
        <v>0</v>
      </c>
      <c r="D23" s="69">
        <v>0</v>
      </c>
      <c r="E23" s="33"/>
      <c r="F23" s="69"/>
      <c r="G23" s="10"/>
      <c r="H23" s="32"/>
      <c r="I23" s="32"/>
      <c r="J23" s="26"/>
      <c r="K23" s="32"/>
      <c r="L23" s="217">
        <f t="shared" si="0"/>
        <v>0</v>
      </c>
    </row>
    <row r="24" spans="1:12" x14ac:dyDescent="0.2">
      <c r="A24" s="278" t="s">
        <v>238</v>
      </c>
      <c r="B24" s="374">
        <v>2026</v>
      </c>
      <c r="C24" s="66"/>
      <c r="D24" s="61"/>
      <c r="E24" s="33"/>
      <c r="F24" s="61"/>
      <c r="G24" s="7"/>
      <c r="H24" s="26"/>
      <c r="I24" s="26"/>
      <c r="J24" s="26"/>
      <c r="K24" s="26"/>
      <c r="L24" s="217">
        <f t="shared" ref="L24:L31" si="1">SUM(C24:K24)</f>
        <v>0</v>
      </c>
    </row>
    <row r="25" spans="1:12" x14ac:dyDescent="0.2">
      <c r="A25" s="278" t="s">
        <v>239</v>
      </c>
      <c r="B25" s="374">
        <v>2027</v>
      </c>
      <c r="C25" s="66"/>
      <c r="D25" s="61"/>
      <c r="E25" s="33"/>
      <c r="F25" s="61"/>
      <c r="G25" s="7"/>
      <c r="H25" s="26"/>
      <c r="I25" s="26"/>
      <c r="J25" s="26"/>
      <c r="K25" s="26"/>
      <c r="L25" s="217">
        <f t="shared" si="1"/>
        <v>0</v>
      </c>
    </row>
    <row r="26" spans="1:12" x14ac:dyDescent="0.2">
      <c r="A26" s="278" t="s">
        <v>240</v>
      </c>
      <c r="B26" s="374">
        <v>2028</v>
      </c>
      <c r="C26" s="66"/>
      <c r="D26" s="61"/>
      <c r="E26" s="33"/>
      <c r="F26" s="61"/>
      <c r="G26" s="7"/>
      <c r="H26" s="26"/>
      <c r="I26" s="26"/>
      <c r="J26" s="26"/>
      <c r="K26" s="26"/>
      <c r="L26" s="217">
        <f t="shared" si="1"/>
        <v>0</v>
      </c>
    </row>
    <row r="27" spans="1:12" x14ac:dyDescent="0.2">
      <c r="A27" s="278" t="s">
        <v>242</v>
      </c>
      <c r="B27" s="374">
        <v>2029</v>
      </c>
      <c r="C27" s="66"/>
      <c r="D27" s="61"/>
      <c r="E27" s="33"/>
      <c r="F27" s="61"/>
      <c r="G27" s="7"/>
      <c r="H27" s="26"/>
      <c r="I27" s="26"/>
      <c r="J27" s="26"/>
      <c r="K27" s="26"/>
      <c r="L27" s="217">
        <f t="shared" si="1"/>
        <v>0</v>
      </c>
    </row>
    <row r="28" spans="1:12" x14ac:dyDescent="0.2">
      <c r="A28" s="278" t="s">
        <v>243</v>
      </c>
      <c r="B28" s="374">
        <v>2030</v>
      </c>
      <c r="C28" s="66"/>
      <c r="D28" s="61"/>
      <c r="E28" s="33"/>
      <c r="F28" s="61"/>
      <c r="G28" s="7"/>
      <c r="H28" s="26"/>
      <c r="I28" s="26"/>
      <c r="J28" s="26"/>
      <c r="K28" s="26"/>
      <c r="L28" s="217">
        <f t="shared" si="1"/>
        <v>0</v>
      </c>
    </row>
    <row r="29" spans="1:12" x14ac:dyDescent="0.2">
      <c r="A29" s="278" t="s">
        <v>244</v>
      </c>
      <c r="B29" s="374">
        <v>2031</v>
      </c>
      <c r="C29" s="66"/>
      <c r="D29" s="61"/>
      <c r="E29" s="33"/>
      <c r="F29" s="61"/>
      <c r="G29" s="7"/>
      <c r="H29" s="26"/>
      <c r="I29" s="26"/>
      <c r="J29" s="26"/>
      <c r="K29" s="26"/>
      <c r="L29" s="217">
        <f t="shared" si="1"/>
        <v>0</v>
      </c>
    </row>
    <row r="30" spans="1:12" x14ac:dyDescent="0.2">
      <c r="A30" s="278" t="s">
        <v>245</v>
      </c>
      <c r="B30" s="374">
        <v>2032</v>
      </c>
      <c r="C30" s="66"/>
      <c r="D30" s="61"/>
      <c r="E30" s="33"/>
      <c r="F30" s="61"/>
      <c r="G30" s="7"/>
      <c r="H30" s="26"/>
      <c r="I30" s="26"/>
      <c r="J30" s="26"/>
      <c r="K30" s="26"/>
      <c r="L30" s="209">
        <f t="shared" si="1"/>
        <v>0</v>
      </c>
    </row>
    <row r="31" spans="1:12" ht="13.5" thickBot="1" x14ac:dyDescent="0.25">
      <c r="A31" s="288" t="s">
        <v>246</v>
      </c>
      <c r="B31" s="881">
        <v>2033</v>
      </c>
      <c r="C31" s="882"/>
      <c r="D31" s="882"/>
      <c r="E31" s="882"/>
      <c r="F31" s="882"/>
      <c r="G31" s="883"/>
      <c r="H31" s="884"/>
      <c r="I31" s="885"/>
      <c r="J31" s="884"/>
      <c r="K31" s="884"/>
      <c r="L31" s="631">
        <f t="shared" si="1"/>
        <v>0</v>
      </c>
    </row>
    <row r="32" spans="1:12" x14ac:dyDescent="0.2">
      <c r="B32" s="71"/>
      <c r="C32" s="15"/>
      <c r="D32" s="15"/>
      <c r="E32" s="533"/>
      <c r="F32" s="533"/>
      <c r="G32" s="533"/>
      <c r="H32" s="533"/>
      <c r="I32" s="533"/>
      <c r="J32" s="533"/>
      <c r="K32" s="533"/>
      <c r="L32" s="30"/>
    </row>
    <row r="33" spans="2:12" x14ac:dyDescent="0.2">
      <c r="B33" s="71"/>
      <c r="C33" s="15"/>
      <c r="D33" s="15"/>
      <c r="E33" s="15"/>
      <c r="F33" s="15"/>
      <c r="G33" s="15"/>
      <c r="H33" s="15"/>
      <c r="I33" s="15"/>
      <c r="J33" s="15"/>
      <c r="K33" s="15"/>
      <c r="L33" s="30"/>
    </row>
    <row r="34" spans="2:12" x14ac:dyDescent="0.2">
      <c r="B34" s="71"/>
      <c r="C34" s="15"/>
      <c r="D34" s="15"/>
      <c r="E34" s="15"/>
      <c r="F34" s="15"/>
      <c r="G34" s="15"/>
      <c r="H34" s="15"/>
      <c r="I34" s="15"/>
      <c r="J34" s="15"/>
      <c r="K34" s="15"/>
      <c r="L34" s="30"/>
    </row>
    <row r="35" spans="2:12" x14ac:dyDescent="0.2">
      <c r="B35" s="71"/>
      <c r="C35" s="15"/>
      <c r="D35" s="15"/>
      <c r="E35" s="15"/>
      <c r="F35" s="15"/>
      <c r="G35" s="15"/>
      <c r="H35" s="15"/>
      <c r="I35" s="15"/>
      <c r="J35" s="15"/>
      <c r="K35" s="15"/>
      <c r="L35" s="30"/>
    </row>
    <row r="36" spans="2:12" x14ac:dyDescent="0.2">
      <c r="B36" s="71"/>
      <c r="C36" s="15"/>
      <c r="D36" s="15"/>
      <c r="E36" s="15"/>
      <c r="F36" s="15"/>
      <c r="G36" s="15"/>
      <c r="H36" s="15"/>
      <c r="I36" s="15"/>
      <c r="J36" s="15"/>
      <c r="K36" s="15"/>
      <c r="L36" s="30"/>
    </row>
    <row r="37" spans="2:12" x14ac:dyDescent="0.2">
      <c r="B37" s="71"/>
      <c r="C37" s="15"/>
      <c r="D37" s="15"/>
      <c r="E37" s="533"/>
      <c r="F37" s="533"/>
      <c r="G37" s="533"/>
      <c r="H37" s="533"/>
      <c r="I37" s="533"/>
      <c r="J37" s="533"/>
      <c r="K37" s="533"/>
      <c r="L37" s="30"/>
    </row>
    <row r="38" spans="2:12" x14ac:dyDescent="0.2">
      <c r="B38" s="71"/>
      <c r="C38" s="15"/>
      <c r="D38" s="15"/>
      <c r="E38" s="15"/>
      <c r="F38" s="15"/>
      <c r="G38" s="15"/>
      <c r="H38" s="15"/>
      <c r="I38" s="15"/>
      <c r="J38" s="15"/>
      <c r="K38" s="15"/>
      <c r="L38" s="30"/>
    </row>
    <row r="39" spans="2:12" x14ac:dyDescent="0.2">
      <c r="B39" s="71"/>
      <c r="C39" s="15"/>
      <c r="D39" s="15"/>
      <c r="E39" s="15"/>
      <c r="F39" s="15"/>
      <c r="G39" s="15"/>
      <c r="H39" s="15"/>
      <c r="I39" s="15"/>
      <c r="J39" s="15"/>
      <c r="K39" s="15"/>
      <c r="L39" s="30"/>
    </row>
    <row r="40" spans="2:12" x14ac:dyDescent="0.2">
      <c r="B40" s="71"/>
      <c r="C40" s="15"/>
      <c r="D40" s="15"/>
      <c r="E40" s="15"/>
      <c r="F40" s="15"/>
      <c r="G40" s="15"/>
      <c r="H40" s="15"/>
      <c r="I40" s="15"/>
      <c r="J40" s="15"/>
      <c r="K40" s="15"/>
      <c r="L40" s="30"/>
    </row>
    <row r="41" spans="2:12" x14ac:dyDescent="0.2">
      <c r="B41" s="71"/>
      <c r="C41" s="15"/>
      <c r="D41" s="15"/>
      <c r="E41" s="15"/>
      <c r="F41" s="15"/>
      <c r="G41" s="15"/>
      <c r="H41" s="15"/>
      <c r="I41" s="15"/>
      <c r="J41" s="15"/>
      <c r="K41" s="15"/>
      <c r="L41" s="30"/>
    </row>
    <row r="42" spans="2:12" x14ac:dyDescent="0.2">
      <c r="B42" s="71"/>
      <c r="C42" s="15"/>
      <c r="D42" s="15"/>
      <c r="E42" s="15"/>
      <c r="F42" s="15"/>
      <c r="G42" s="15"/>
      <c r="H42" s="15"/>
      <c r="I42" s="15"/>
      <c r="J42" s="15"/>
      <c r="K42" s="15"/>
      <c r="L42" s="30"/>
    </row>
    <row r="43" spans="2:12" ht="13.5" customHeight="1" x14ac:dyDescent="0.2">
      <c r="B43" s="71"/>
      <c r="C43" s="15"/>
      <c r="D43" s="15"/>
      <c r="E43" s="15"/>
      <c r="F43" s="15"/>
      <c r="G43" s="15"/>
      <c r="H43" s="15"/>
      <c r="I43" s="15"/>
      <c r="J43" s="15"/>
      <c r="K43" s="15"/>
      <c r="L43" s="30"/>
    </row>
    <row r="44" spans="2:12" x14ac:dyDescent="0.2">
      <c r="B44" s="71"/>
      <c r="C44" s="15"/>
      <c r="D44" s="15"/>
      <c r="E44" s="15"/>
      <c r="F44" s="15"/>
      <c r="G44" s="15"/>
      <c r="H44" s="15"/>
      <c r="I44" s="15"/>
      <c r="J44" s="15"/>
      <c r="K44" s="15"/>
      <c r="L44" s="30"/>
    </row>
    <row r="45" spans="2:12" x14ac:dyDescent="0.2">
      <c r="B45" s="71"/>
      <c r="C45" s="15"/>
      <c r="D45" s="15"/>
      <c r="E45" s="15"/>
      <c r="F45" s="15"/>
      <c r="G45" s="15"/>
      <c r="H45" s="15"/>
      <c r="I45" s="15"/>
      <c r="J45" s="15"/>
      <c r="K45" s="15"/>
      <c r="L45" s="30"/>
    </row>
    <row r="46" spans="2:12" x14ac:dyDescent="0.2">
      <c r="B46" s="71"/>
      <c r="C46" s="15"/>
      <c r="D46" s="15"/>
      <c r="E46" s="15"/>
      <c r="F46" s="15"/>
      <c r="G46" s="15"/>
      <c r="H46" s="15"/>
      <c r="I46" s="15"/>
      <c r="J46" s="15"/>
      <c r="K46" s="15"/>
      <c r="L46" s="30"/>
    </row>
    <row r="47" spans="2:12" x14ac:dyDescent="0.2">
      <c r="B47" s="71"/>
      <c r="C47" s="15"/>
      <c r="D47" s="15"/>
      <c r="E47" s="15"/>
      <c r="F47" s="15"/>
      <c r="G47" s="15"/>
      <c r="H47" s="15"/>
      <c r="I47" s="15"/>
      <c r="J47" s="15"/>
      <c r="K47" s="15"/>
      <c r="L47" s="30"/>
    </row>
    <row r="48" spans="2:12" x14ac:dyDescent="0.2">
      <c r="B48" s="71"/>
      <c r="C48" s="15"/>
      <c r="D48" s="15"/>
      <c r="E48" s="15"/>
      <c r="F48" s="15"/>
      <c r="G48" s="15"/>
      <c r="H48" s="15"/>
      <c r="I48" s="15"/>
      <c r="J48" s="15"/>
      <c r="K48" s="15"/>
      <c r="L48" s="30"/>
    </row>
    <row r="49" spans="2:12" x14ac:dyDescent="0.2">
      <c r="B49" s="71"/>
      <c r="C49" s="15"/>
      <c r="D49" s="15"/>
      <c r="E49" s="15"/>
      <c r="F49" s="15"/>
      <c r="G49" s="15"/>
      <c r="H49" s="15"/>
      <c r="I49" s="15"/>
      <c r="J49" s="15"/>
      <c r="K49" s="15"/>
      <c r="L49" s="30"/>
    </row>
    <row r="50" spans="2:12" x14ac:dyDescent="0.2">
      <c r="B50" s="71"/>
      <c r="C50" s="15"/>
      <c r="D50" s="15"/>
      <c r="E50" s="15"/>
      <c r="F50" s="15"/>
      <c r="G50" s="15"/>
      <c r="H50" s="15"/>
      <c r="I50" s="15"/>
      <c r="J50" s="15"/>
      <c r="K50" s="15"/>
      <c r="L50" s="30"/>
    </row>
    <row r="51" spans="2:12" x14ac:dyDescent="0.2">
      <c r="B51" s="71"/>
      <c r="C51" s="15"/>
      <c r="D51" s="15"/>
      <c r="E51" s="15"/>
      <c r="F51" s="15"/>
      <c r="G51" s="15"/>
      <c r="H51" s="15"/>
      <c r="I51" s="15"/>
      <c r="J51" s="15"/>
      <c r="K51" s="15"/>
      <c r="L51" s="30"/>
    </row>
    <row r="52" spans="2:12" x14ac:dyDescent="0.2">
      <c r="B52" s="16"/>
      <c r="C52" s="72"/>
      <c r="D52" s="72"/>
      <c r="E52" s="72"/>
      <c r="F52" s="72"/>
      <c r="G52" s="72"/>
      <c r="H52" s="72"/>
      <c r="I52" s="72"/>
      <c r="J52" s="72"/>
      <c r="K52" s="72"/>
      <c r="L52" s="72"/>
    </row>
  </sheetData>
  <mergeCells count="9">
    <mergeCell ref="A6:A7"/>
    <mergeCell ref="A1:F1"/>
    <mergeCell ref="G1:L1"/>
    <mergeCell ref="B3:L3"/>
    <mergeCell ref="B4:L4"/>
    <mergeCell ref="B6:B7"/>
    <mergeCell ref="C6:D6"/>
    <mergeCell ref="E6:K6"/>
    <mergeCell ref="L6:L7"/>
  </mergeCells>
  <pageMargins left="0.39370078740157483" right="0.39370078740157483" top="0.39370078740157483" bottom="0.39370078740157483" header="0.51181102362204722" footer="0.51181102362204722"/>
  <pageSetup paperSize="9" firstPageNumber="0" orientation="landscape" horizontalDpi="300" verticalDpi="300" r:id="rId1"/>
  <headerFooter alignWithMargins="0">
    <oddFooter>&amp;C                                                                               **     A kötvény visszafizetését a kibocsátáskori € árfolyamon számítva tartalmazza a táblázat.</oddFooter>
  </headerFooter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8"/>
  <sheetViews>
    <sheetView zoomScaleNormal="100" workbookViewId="0">
      <selection sqref="A1:D38"/>
    </sheetView>
  </sheetViews>
  <sheetFormatPr defaultRowHeight="12.75" x14ac:dyDescent="0.2"/>
  <cols>
    <col min="1" max="1" width="6.5703125" customWidth="1"/>
    <col min="2" max="2" width="41.7109375" customWidth="1"/>
    <col min="3" max="3" width="19.28515625" customWidth="1"/>
    <col min="4" max="4" width="21.28515625" customWidth="1"/>
  </cols>
  <sheetData>
    <row r="1" spans="1:6" x14ac:dyDescent="0.2">
      <c r="B1" s="1"/>
      <c r="C1" s="1"/>
      <c r="D1" s="188"/>
    </row>
    <row r="2" spans="1:6" x14ac:dyDescent="0.2">
      <c r="A2" s="1618" t="s">
        <v>907</v>
      </c>
      <c r="B2" s="1618"/>
      <c r="C2" s="1618"/>
      <c r="D2" s="138"/>
      <c r="E2" s="138"/>
      <c r="F2" s="138"/>
    </row>
    <row r="3" spans="1:6" x14ac:dyDescent="0.2">
      <c r="B3" s="1"/>
      <c r="C3" s="1"/>
      <c r="D3" s="1"/>
    </row>
    <row r="4" spans="1:6" x14ac:dyDescent="0.2">
      <c r="B4" s="1"/>
      <c r="C4" s="1"/>
      <c r="D4" s="1"/>
    </row>
    <row r="5" spans="1:6" ht="15.75" x14ac:dyDescent="0.25">
      <c r="B5" s="1667" t="s">
        <v>99</v>
      </c>
      <c r="C5" s="1667"/>
      <c r="D5" s="1667"/>
    </row>
    <row r="6" spans="1:6" ht="15.75" x14ac:dyDescent="0.25">
      <c r="B6" s="1635" t="s">
        <v>800</v>
      </c>
      <c r="C6" s="1635"/>
      <c r="D6" s="1635"/>
    </row>
    <row r="7" spans="1:6" ht="15.75" x14ac:dyDescent="0.25">
      <c r="B7" s="1635" t="s">
        <v>100</v>
      </c>
      <c r="C7" s="1635"/>
      <c r="D7" s="1635"/>
    </row>
    <row r="8" spans="1:6" ht="15.75" x14ac:dyDescent="0.25">
      <c r="B8" s="41"/>
      <c r="C8" s="41"/>
      <c r="D8" s="41"/>
    </row>
    <row r="9" spans="1:6" x14ac:dyDescent="0.2">
      <c r="B9" s="1"/>
      <c r="C9" s="1"/>
      <c r="D9" s="1"/>
    </row>
    <row r="10" spans="1:6" x14ac:dyDescent="0.2">
      <c r="B10" s="1"/>
      <c r="C10" s="1"/>
      <c r="D10" s="1"/>
    </row>
    <row r="11" spans="1:6" x14ac:dyDescent="0.2">
      <c r="B11" s="1"/>
      <c r="C11" s="1"/>
      <c r="D11" s="1"/>
    </row>
    <row r="12" spans="1:6" ht="13.5" thickBot="1" x14ac:dyDescent="0.25">
      <c r="B12" s="1"/>
      <c r="C12" s="1"/>
      <c r="D12" s="42" t="s">
        <v>4</v>
      </c>
    </row>
    <row r="13" spans="1:6" ht="26.25" thickBot="1" x14ac:dyDescent="0.25">
      <c r="A13" s="362" t="s">
        <v>217</v>
      </c>
      <c r="B13" s="356" t="s">
        <v>3</v>
      </c>
      <c r="C13" s="384" t="s">
        <v>101</v>
      </c>
      <c r="D13" s="385" t="s">
        <v>102</v>
      </c>
    </row>
    <row r="14" spans="1:6" ht="13.5" thickBot="1" x14ac:dyDescent="0.25">
      <c r="A14" s="353" t="s">
        <v>218</v>
      </c>
      <c r="B14" s="369" t="s">
        <v>219</v>
      </c>
      <c r="C14" s="370" t="s">
        <v>220</v>
      </c>
      <c r="D14" s="371" t="s">
        <v>221</v>
      </c>
    </row>
    <row r="15" spans="1:6" ht="15.75" x14ac:dyDescent="0.2">
      <c r="A15" s="358" t="s">
        <v>222</v>
      </c>
      <c r="B15" s="58" t="s">
        <v>825</v>
      </c>
      <c r="C15" s="189"/>
      <c r="D15" s="386" t="s">
        <v>103</v>
      </c>
    </row>
    <row r="16" spans="1:6" ht="15.75" x14ac:dyDescent="0.2">
      <c r="A16" s="335" t="s">
        <v>223</v>
      </c>
      <c r="B16" s="46" t="s">
        <v>826</v>
      </c>
      <c r="C16" s="190">
        <v>0</v>
      </c>
      <c r="D16" s="387" t="s">
        <v>103</v>
      </c>
    </row>
    <row r="17" spans="1:6" ht="15.75" x14ac:dyDescent="0.2">
      <c r="A17" s="308" t="s">
        <v>224</v>
      </c>
      <c r="B17" s="46"/>
      <c r="C17" s="190"/>
      <c r="D17" s="387" t="s">
        <v>103</v>
      </c>
    </row>
    <row r="18" spans="1:6" ht="15.75" x14ac:dyDescent="0.2">
      <c r="A18" s="308" t="s">
        <v>225</v>
      </c>
      <c r="B18" s="157"/>
      <c r="C18" s="191"/>
      <c r="D18" s="388"/>
    </row>
    <row r="19" spans="1:6" ht="13.5" thickBot="1" x14ac:dyDescent="0.25">
      <c r="A19" s="310" t="s">
        <v>226</v>
      </c>
      <c r="B19" s="9"/>
      <c r="C19" s="11"/>
      <c r="D19" s="389"/>
    </row>
    <row r="20" spans="1:6" ht="16.5" thickBot="1" x14ac:dyDescent="0.25">
      <c r="A20" s="295" t="s">
        <v>227</v>
      </c>
      <c r="B20" s="392" t="s">
        <v>20</v>
      </c>
      <c r="C20" s="390">
        <f>SUM(C15:C18)</f>
        <v>0</v>
      </c>
      <c r="D20" s="391"/>
    </row>
    <row r="26" spans="1:6" x14ac:dyDescent="0.2">
      <c r="A26" s="1618" t="s">
        <v>908</v>
      </c>
      <c r="B26" s="1618"/>
      <c r="C26" s="1618"/>
      <c r="D26" s="138"/>
      <c r="E26" s="138"/>
      <c r="F26" s="138"/>
    </row>
    <row r="27" spans="1:6" ht="14.25" x14ac:dyDescent="0.2">
      <c r="B27" s="73"/>
      <c r="C27" s="74"/>
    </row>
    <row r="28" spans="1:6" ht="14.25" x14ac:dyDescent="0.2">
      <c r="B28" s="73"/>
      <c r="C28" s="79"/>
    </row>
    <row r="29" spans="1:6" ht="15.75" x14ac:dyDescent="0.25">
      <c r="B29" s="1708" t="s">
        <v>99</v>
      </c>
      <c r="C29" s="1708"/>
    </row>
    <row r="30" spans="1:6" ht="15.75" x14ac:dyDescent="0.25">
      <c r="B30" s="1706" t="s">
        <v>801</v>
      </c>
      <c r="C30" s="1706"/>
    </row>
    <row r="31" spans="1:6" x14ac:dyDescent="0.2">
      <c r="B31" s="1707"/>
      <c r="C31" s="1707"/>
    </row>
    <row r="32" spans="1:6" ht="13.5" thickBot="1" x14ac:dyDescent="0.25">
      <c r="B32" s="73"/>
      <c r="C32" s="76" t="s">
        <v>4</v>
      </c>
    </row>
    <row r="33" spans="1:4" ht="26.25" thickBot="1" x14ac:dyDescent="0.25">
      <c r="A33" s="362" t="s">
        <v>217</v>
      </c>
      <c r="B33" s="376" t="s">
        <v>120</v>
      </c>
      <c r="C33" s="377" t="s">
        <v>121</v>
      </c>
      <c r="D33" s="15"/>
    </row>
    <row r="34" spans="1:4" ht="13.5" thickBot="1" x14ac:dyDescent="0.25">
      <c r="A34" s="353" t="s">
        <v>218</v>
      </c>
      <c r="B34" s="369" t="s">
        <v>219</v>
      </c>
      <c r="C34" s="378" t="s">
        <v>220</v>
      </c>
      <c r="D34" s="37"/>
    </row>
    <row r="35" spans="1:4" x14ac:dyDescent="0.2">
      <c r="A35" s="358" t="s">
        <v>222</v>
      </c>
      <c r="B35" s="80" t="s">
        <v>802</v>
      </c>
      <c r="C35" s="379">
        <v>3618</v>
      </c>
    </row>
    <row r="36" spans="1:4" x14ac:dyDescent="0.2">
      <c r="A36" s="335" t="s">
        <v>223</v>
      </c>
      <c r="B36" s="80" t="s">
        <v>804</v>
      </c>
      <c r="C36" s="380">
        <v>112236</v>
      </c>
    </row>
    <row r="37" spans="1:4" x14ac:dyDescent="0.2">
      <c r="A37" s="308" t="s">
        <v>224</v>
      </c>
      <c r="B37" s="80" t="s">
        <v>805</v>
      </c>
      <c r="C37" s="381">
        <v>111006</v>
      </c>
    </row>
    <row r="38" spans="1:4" ht="13.5" thickBot="1" x14ac:dyDescent="0.25">
      <c r="A38" s="325" t="s">
        <v>225</v>
      </c>
      <c r="B38" s="382" t="s">
        <v>803</v>
      </c>
      <c r="C38" s="383">
        <v>4848</v>
      </c>
    </row>
  </sheetData>
  <mergeCells count="8">
    <mergeCell ref="A2:C2"/>
    <mergeCell ref="A26:C26"/>
    <mergeCell ref="B30:C30"/>
    <mergeCell ref="B31:C31"/>
    <mergeCell ref="B5:D5"/>
    <mergeCell ref="B6:D6"/>
    <mergeCell ref="B7:D7"/>
    <mergeCell ref="B29:C29"/>
  </mergeCells>
  <pageMargins left="0.55118110236220474" right="0.55118110236220474" top="0.98425196850393704" bottom="0.98425196850393704" header="0.51181102362204722" footer="0.51181102362204722"/>
  <pageSetup paperSize="9" firstPageNumber="0" orientation="portrait" horizontalDpi="300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7"/>
  <sheetViews>
    <sheetView zoomScaleNormal="100" workbookViewId="0">
      <selection activeCell="F32" sqref="F32"/>
    </sheetView>
  </sheetViews>
  <sheetFormatPr defaultRowHeight="12.75" x14ac:dyDescent="0.2"/>
  <cols>
    <col min="1" max="1" width="5.42578125" customWidth="1"/>
    <col min="2" max="2" width="64.28515625" customWidth="1"/>
    <col min="3" max="3" width="17.5703125" customWidth="1"/>
  </cols>
  <sheetData>
    <row r="1" spans="1:6" x14ac:dyDescent="0.2">
      <c r="A1" s="1618" t="s">
        <v>909</v>
      </c>
      <c r="B1" s="1618"/>
      <c r="C1" s="138"/>
      <c r="D1" s="138"/>
      <c r="E1" s="138"/>
      <c r="F1" s="138"/>
    </row>
    <row r="2" spans="1:6" ht="12" customHeight="1" x14ac:dyDescent="0.2">
      <c r="B2" s="73"/>
      <c r="C2" s="74"/>
    </row>
    <row r="3" spans="1:6" ht="15.75" x14ac:dyDescent="0.25">
      <c r="B3" s="1708" t="s">
        <v>99</v>
      </c>
      <c r="C3" s="1708"/>
      <c r="D3" s="45"/>
      <c r="E3" s="45"/>
      <c r="F3" s="45"/>
    </row>
    <row r="4" spans="1:6" ht="15.75" x14ac:dyDescent="0.25">
      <c r="B4" s="1706" t="s">
        <v>806</v>
      </c>
      <c r="C4" s="1706"/>
      <c r="D4" s="12"/>
      <c r="E4" s="12"/>
      <c r="F4" s="12"/>
    </row>
    <row r="5" spans="1:6" x14ac:dyDescent="0.2">
      <c r="B5" s="75"/>
      <c r="C5" s="76"/>
    </row>
    <row r="6" spans="1:6" ht="13.5" thickBot="1" x14ac:dyDescent="0.25">
      <c r="B6" s="75"/>
      <c r="C6" s="77" t="s">
        <v>4</v>
      </c>
    </row>
    <row r="7" spans="1:6" ht="12.75" customHeight="1" x14ac:dyDescent="0.2">
      <c r="A7" s="1662" t="s">
        <v>217</v>
      </c>
      <c r="B7" s="1710" t="s">
        <v>104</v>
      </c>
      <c r="C7" s="1712" t="s">
        <v>105</v>
      </c>
    </row>
    <row r="8" spans="1:6" ht="13.5" customHeight="1" thickBot="1" x14ac:dyDescent="0.25">
      <c r="A8" s="1694"/>
      <c r="B8" s="1711"/>
      <c r="C8" s="1713"/>
    </row>
    <row r="9" spans="1:6" ht="13.5" thickBot="1" x14ac:dyDescent="0.25">
      <c r="A9" s="353" t="s">
        <v>280</v>
      </c>
      <c r="B9" s="369" t="s">
        <v>219</v>
      </c>
      <c r="C9" s="378" t="s">
        <v>220</v>
      </c>
    </row>
    <row r="10" spans="1:6" ht="15.75" x14ac:dyDescent="0.2">
      <c r="A10" s="357" t="s">
        <v>222</v>
      </c>
      <c r="B10" s="401" t="s">
        <v>106</v>
      </c>
      <c r="C10" s="192"/>
    </row>
    <row r="11" spans="1:6" ht="15.75" x14ac:dyDescent="0.2">
      <c r="A11" s="279" t="s">
        <v>223</v>
      </c>
      <c r="B11" s="401" t="s">
        <v>203</v>
      </c>
      <c r="C11" s="192"/>
    </row>
    <row r="12" spans="1:6" ht="15.75" x14ac:dyDescent="0.2">
      <c r="A12" s="278" t="s">
        <v>224</v>
      </c>
      <c r="B12" s="401" t="s">
        <v>204</v>
      </c>
      <c r="C12" s="192"/>
    </row>
    <row r="13" spans="1:6" ht="15.75" x14ac:dyDescent="0.2">
      <c r="A13" s="278" t="s">
        <v>225</v>
      </c>
      <c r="B13" s="401" t="s">
        <v>205</v>
      </c>
      <c r="C13" s="192"/>
    </row>
    <row r="14" spans="1:6" ht="15.75" x14ac:dyDescent="0.25">
      <c r="A14" s="278" t="s">
        <v>226</v>
      </c>
      <c r="B14" s="402" t="s">
        <v>107</v>
      </c>
      <c r="C14" s="193"/>
    </row>
    <row r="15" spans="1:6" ht="15.75" x14ac:dyDescent="0.25">
      <c r="A15" s="278" t="s">
        <v>227</v>
      </c>
      <c r="B15" s="1596"/>
      <c r="C15" s="194"/>
    </row>
    <row r="16" spans="1:6" ht="15.75" x14ac:dyDescent="0.25">
      <c r="A16" s="278" t="s">
        <v>228</v>
      </c>
      <c r="B16" s="402" t="s">
        <v>206</v>
      </c>
      <c r="C16" s="194"/>
    </row>
    <row r="17" spans="1:3" ht="15.75" x14ac:dyDescent="0.25">
      <c r="A17" s="278" t="s">
        <v>229</v>
      </c>
      <c r="B17" s="403" t="s">
        <v>207</v>
      </c>
      <c r="C17" s="194"/>
    </row>
    <row r="18" spans="1:3" ht="15.75" x14ac:dyDescent="0.25">
      <c r="A18" s="278" t="s">
        <v>230</v>
      </c>
      <c r="B18" s="403" t="s">
        <v>208</v>
      </c>
      <c r="C18" s="194"/>
    </row>
    <row r="19" spans="1:3" ht="15.75" x14ac:dyDescent="0.25">
      <c r="A19" s="278" t="s">
        <v>231</v>
      </c>
      <c r="B19" s="403" t="s">
        <v>543</v>
      </c>
      <c r="C19" s="194"/>
    </row>
    <row r="20" spans="1:3" ht="15.75" x14ac:dyDescent="0.25">
      <c r="A20" s="278" t="s">
        <v>232</v>
      </c>
      <c r="B20" s="403" t="s">
        <v>209</v>
      </c>
      <c r="C20" s="194"/>
    </row>
    <row r="21" spans="1:3" ht="15.75" x14ac:dyDescent="0.25">
      <c r="A21" s="278" t="s">
        <v>233</v>
      </c>
      <c r="B21" s="403" t="s">
        <v>109</v>
      </c>
      <c r="C21" s="194"/>
    </row>
    <row r="22" spans="1:3" ht="17.25" customHeight="1" x14ac:dyDescent="0.25">
      <c r="A22" s="278" t="s">
        <v>234</v>
      </c>
      <c r="B22" s="404" t="s">
        <v>110</v>
      </c>
      <c r="C22" s="194"/>
    </row>
    <row r="23" spans="1:3" ht="16.5" customHeight="1" x14ac:dyDescent="0.25">
      <c r="A23" s="278" t="s">
        <v>235</v>
      </c>
      <c r="B23" s="404" t="s">
        <v>111</v>
      </c>
      <c r="C23" s="194"/>
    </row>
    <row r="24" spans="1:3" ht="26.25" x14ac:dyDescent="0.25">
      <c r="A24" s="278" t="s">
        <v>236</v>
      </c>
      <c r="B24" s="404" t="s">
        <v>112</v>
      </c>
      <c r="C24" s="194"/>
    </row>
    <row r="25" spans="1:3" ht="15.75" x14ac:dyDescent="0.25">
      <c r="A25" s="278" t="s">
        <v>237</v>
      </c>
      <c r="B25" s="404" t="s">
        <v>113</v>
      </c>
      <c r="C25" s="194"/>
    </row>
    <row r="26" spans="1:3" ht="16.5" thickBot="1" x14ac:dyDescent="0.3">
      <c r="A26" s="278" t="s">
        <v>238</v>
      </c>
      <c r="B26" s="405" t="s">
        <v>114</v>
      </c>
      <c r="C26" s="195">
        <f>SUM(C10:C25)</f>
        <v>0</v>
      </c>
    </row>
    <row r="27" spans="1:3" x14ac:dyDescent="0.2">
      <c r="B27" s="73"/>
      <c r="C27" s="73"/>
    </row>
    <row r="28" spans="1:3" ht="12.75" customHeight="1" x14ac:dyDescent="0.2">
      <c r="B28" s="1709" t="s">
        <v>115</v>
      </c>
      <c r="C28" s="1709"/>
    </row>
    <row r="29" spans="1:3" ht="12.75" customHeight="1" x14ac:dyDescent="0.2">
      <c r="B29" s="1709" t="s">
        <v>116</v>
      </c>
      <c r="C29" s="1709"/>
    </row>
    <row r="30" spans="1:3" ht="13.5" customHeight="1" x14ac:dyDescent="0.2">
      <c r="B30" s="1709" t="s">
        <v>117</v>
      </c>
      <c r="C30" s="1709"/>
    </row>
    <row r="31" spans="1:3" ht="13.5" customHeight="1" x14ac:dyDescent="0.2">
      <c r="B31" s="78"/>
      <c r="C31" s="78"/>
    </row>
    <row r="32" spans="1:3" x14ac:dyDescent="0.2">
      <c r="B32" s="73"/>
      <c r="C32" s="73"/>
    </row>
    <row r="33" spans="2:3" x14ac:dyDescent="0.2">
      <c r="B33" s="73" t="s">
        <v>118</v>
      </c>
      <c r="C33" s="73"/>
    </row>
    <row r="34" spans="2:3" x14ac:dyDescent="0.2">
      <c r="B34" s="73" t="s">
        <v>119</v>
      </c>
      <c r="C34" s="73"/>
    </row>
    <row r="35" spans="2:3" x14ac:dyDescent="0.2">
      <c r="B35" s="73"/>
      <c r="C35" s="73"/>
    </row>
    <row r="36" spans="2:3" x14ac:dyDescent="0.2">
      <c r="B36" s="73"/>
      <c r="C36" s="73"/>
    </row>
    <row r="37" spans="2:3" x14ac:dyDescent="0.2">
      <c r="B37" s="73"/>
      <c r="C37" s="73"/>
    </row>
  </sheetData>
  <mergeCells count="9">
    <mergeCell ref="A1:B1"/>
    <mergeCell ref="A7:A8"/>
    <mergeCell ref="B30:C30"/>
    <mergeCell ref="B3:C3"/>
    <mergeCell ref="B4:C4"/>
    <mergeCell ref="B7:B8"/>
    <mergeCell ref="C7:C8"/>
    <mergeCell ref="B28:C28"/>
    <mergeCell ref="B29:C29"/>
  </mergeCells>
  <pageMargins left="0.74803149606299213" right="0.55118110236220474" top="0.98425196850393704" bottom="0.98425196850393704" header="0.51181102362204722" footer="0.51181102362204722"/>
  <pageSetup paperSize="9" firstPageNumber="0" orientation="portrait" horizontalDpi="300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8"/>
  <sheetViews>
    <sheetView zoomScaleNormal="100" workbookViewId="0">
      <selection sqref="A1:H38"/>
    </sheetView>
  </sheetViews>
  <sheetFormatPr defaultRowHeight="12.75" x14ac:dyDescent="0.2"/>
  <cols>
    <col min="1" max="1" width="6.28515625" customWidth="1"/>
    <col min="2" max="2" width="18.85546875" customWidth="1"/>
    <col min="3" max="3" width="24.28515625" customWidth="1"/>
    <col min="4" max="4" width="18.85546875" customWidth="1"/>
    <col min="5" max="5" width="15" customWidth="1"/>
    <col min="6" max="6" width="15.140625" customWidth="1"/>
    <col min="7" max="7" width="16.28515625" customWidth="1"/>
    <col min="8" max="8" width="15.85546875" customWidth="1"/>
  </cols>
  <sheetData>
    <row r="1" spans="1:8" x14ac:dyDescent="0.2">
      <c r="A1" s="1618" t="s">
        <v>910</v>
      </c>
      <c r="B1" s="1618"/>
      <c r="C1" s="1618"/>
      <c r="D1" s="1618"/>
      <c r="E1" s="1618"/>
      <c r="F1" s="1618"/>
      <c r="G1" s="1618"/>
      <c r="H1" s="1618"/>
    </row>
    <row r="2" spans="1:8" ht="15.75" x14ac:dyDescent="0.25">
      <c r="A2" s="1649" t="s">
        <v>122</v>
      </c>
      <c r="B2" s="1637"/>
      <c r="C2" s="1637"/>
      <c r="D2" s="1637"/>
      <c r="E2" s="1637"/>
      <c r="F2" s="1637"/>
      <c r="G2" s="1637"/>
      <c r="H2" s="1637"/>
    </row>
    <row r="3" spans="1:8" x14ac:dyDescent="0.2">
      <c r="A3" s="1648" t="s">
        <v>123</v>
      </c>
      <c r="B3" s="1636"/>
      <c r="C3" s="1636"/>
      <c r="D3" s="1636"/>
      <c r="E3" s="1636"/>
      <c r="F3" s="1636"/>
      <c r="G3" s="1636"/>
      <c r="H3" s="1636"/>
    </row>
    <row r="4" spans="1:8" x14ac:dyDescent="0.2">
      <c r="A4" s="1690" t="s">
        <v>718</v>
      </c>
      <c r="B4" s="1637"/>
      <c r="C4" s="1637"/>
      <c r="D4" s="1637"/>
      <c r="E4" s="1637"/>
      <c r="F4" s="1637"/>
      <c r="G4" s="1637"/>
      <c r="H4" s="1637"/>
    </row>
    <row r="5" spans="1:8" ht="13.5" thickBot="1" x14ac:dyDescent="0.25">
      <c r="B5" s="1"/>
      <c r="C5" s="1"/>
      <c r="D5" s="1"/>
      <c r="E5" s="1"/>
      <c r="F5" s="1"/>
      <c r="G5" s="1"/>
      <c r="H5" s="22" t="s">
        <v>4</v>
      </c>
    </row>
    <row r="6" spans="1:8" ht="13.5" customHeight="1" thickBot="1" x14ac:dyDescent="0.25">
      <c r="A6" s="1672" t="s">
        <v>217</v>
      </c>
      <c r="B6" s="1717" t="s">
        <v>124</v>
      </c>
      <c r="C6" s="1719" t="s">
        <v>125</v>
      </c>
      <c r="D6" s="394" t="s">
        <v>126</v>
      </c>
      <c r="E6" s="395" t="s">
        <v>44</v>
      </c>
      <c r="F6" s="1387" t="s">
        <v>127</v>
      </c>
      <c r="G6" s="1714" t="s">
        <v>682</v>
      </c>
      <c r="H6" s="396" t="s">
        <v>128</v>
      </c>
    </row>
    <row r="7" spans="1:8" ht="13.5" thickBot="1" x14ac:dyDescent="0.25">
      <c r="A7" s="1673"/>
      <c r="B7" s="1718"/>
      <c r="C7" s="1718"/>
      <c r="D7" s="173" t="s">
        <v>129</v>
      </c>
      <c r="E7" s="137" t="s">
        <v>130</v>
      </c>
      <c r="F7" s="1388" t="s">
        <v>131</v>
      </c>
      <c r="G7" s="1715"/>
      <c r="H7" s="397" t="s">
        <v>132</v>
      </c>
    </row>
    <row r="8" spans="1:8" ht="13.5" thickBot="1" x14ac:dyDescent="0.25">
      <c r="A8" s="1673"/>
      <c r="B8" s="1718"/>
      <c r="C8" s="1718"/>
      <c r="D8" s="173" t="s">
        <v>133</v>
      </c>
      <c r="E8" s="137" t="s">
        <v>134</v>
      </c>
      <c r="F8" s="1388" t="s">
        <v>134</v>
      </c>
      <c r="G8" s="1716"/>
      <c r="H8" s="397" t="s">
        <v>692</v>
      </c>
    </row>
    <row r="9" spans="1:8" ht="13.5" thickBot="1" x14ac:dyDescent="0.25">
      <c r="A9" s="332" t="s">
        <v>280</v>
      </c>
      <c r="B9" s="369" t="s">
        <v>219</v>
      </c>
      <c r="C9" s="378" t="s">
        <v>220</v>
      </c>
      <c r="D9" s="393" t="s">
        <v>221</v>
      </c>
      <c r="E9" s="298" t="s">
        <v>241</v>
      </c>
      <c r="F9" s="1004" t="s">
        <v>266</v>
      </c>
      <c r="G9" s="163"/>
      <c r="H9" s="299" t="s">
        <v>267</v>
      </c>
    </row>
    <row r="10" spans="1:8" x14ac:dyDescent="0.2">
      <c r="A10" s="323" t="s">
        <v>222</v>
      </c>
      <c r="B10" s="34"/>
      <c r="C10" s="23"/>
      <c r="D10" s="553"/>
      <c r="E10" s="1389"/>
      <c r="F10" s="1390"/>
      <c r="G10" s="1390"/>
      <c r="H10" s="1391">
        <f>D10+E10-F10-G10</f>
        <v>0</v>
      </c>
    </row>
    <row r="11" spans="1:8" x14ac:dyDescent="0.2">
      <c r="A11" s="335" t="s">
        <v>223</v>
      </c>
      <c r="B11" s="5"/>
      <c r="C11" s="176"/>
      <c r="D11" s="554"/>
      <c r="E11" s="1392"/>
      <c r="F11" s="1394"/>
      <c r="G11" s="1394"/>
      <c r="H11" s="1391">
        <f t="shared" ref="H11:H17" si="0">D11+E11-F11-G11</f>
        <v>0</v>
      </c>
    </row>
    <row r="12" spans="1:8" x14ac:dyDescent="0.2">
      <c r="A12" s="308" t="s">
        <v>224</v>
      </c>
      <c r="B12" s="5"/>
      <c r="C12" s="23"/>
      <c r="D12" s="553"/>
      <c r="E12" s="1389"/>
      <c r="F12" s="1390"/>
      <c r="G12" s="1390"/>
      <c r="H12" s="1391">
        <f t="shared" si="0"/>
        <v>0</v>
      </c>
    </row>
    <row r="13" spans="1:8" x14ac:dyDescent="0.2">
      <c r="A13" s="308" t="s">
        <v>225</v>
      </c>
      <c r="B13" s="5"/>
      <c r="C13" s="176"/>
      <c r="D13" s="554"/>
      <c r="E13" s="1392"/>
      <c r="F13" s="1139"/>
      <c r="G13" s="1139"/>
      <c r="H13" s="1391">
        <f t="shared" si="0"/>
        <v>0</v>
      </c>
    </row>
    <row r="14" spans="1:8" x14ac:dyDescent="0.2">
      <c r="A14" s="308" t="s">
        <v>226</v>
      </c>
      <c r="B14" s="5"/>
      <c r="C14" s="176"/>
      <c r="D14" s="554"/>
      <c r="E14" s="1392"/>
      <c r="F14" s="1394"/>
      <c r="G14" s="1394"/>
      <c r="H14" s="1391">
        <f t="shared" si="0"/>
        <v>0</v>
      </c>
    </row>
    <row r="15" spans="1:8" x14ac:dyDescent="0.2">
      <c r="A15" s="308" t="s">
        <v>227</v>
      </c>
      <c r="B15" s="5"/>
      <c r="C15" s="176"/>
      <c r="D15" s="554"/>
      <c r="E15" s="1392"/>
      <c r="F15" s="1393"/>
      <c r="G15" s="1394"/>
      <c r="H15" s="1391">
        <f t="shared" si="0"/>
        <v>0</v>
      </c>
    </row>
    <row r="16" spans="1:8" x14ac:dyDescent="0.2">
      <c r="A16" s="308" t="s">
        <v>228</v>
      </c>
      <c r="B16" s="9"/>
      <c r="C16" s="176"/>
      <c r="D16" s="554"/>
      <c r="E16" s="1392"/>
      <c r="F16" s="1393"/>
      <c r="G16" s="1394"/>
      <c r="H16" s="1391">
        <f t="shared" si="0"/>
        <v>0</v>
      </c>
    </row>
    <row r="17" spans="1:8" ht="13.5" thickBot="1" x14ac:dyDescent="0.25">
      <c r="A17" s="308" t="s">
        <v>229</v>
      </c>
      <c r="B17" s="5"/>
      <c r="C17" s="25"/>
      <c r="D17" s="176"/>
      <c r="E17" s="1392"/>
      <c r="F17" s="1393"/>
      <c r="G17" s="1394"/>
      <c r="H17" s="1391">
        <f t="shared" si="0"/>
        <v>0</v>
      </c>
    </row>
    <row r="18" spans="1:8" ht="13.5" thickBot="1" x14ac:dyDescent="0.25">
      <c r="A18" s="359" t="s">
        <v>230</v>
      </c>
      <c r="B18" s="398" t="s">
        <v>13</v>
      </c>
      <c r="C18" s="393" t="s">
        <v>135</v>
      </c>
      <c r="D18" s="99">
        <f>SUM(D10:D17)</f>
        <v>0</v>
      </c>
      <c r="E18" s="1395">
        <f>SUM(E10:E17)</f>
        <v>0</v>
      </c>
      <c r="F18" s="1396">
        <f>SUM(F10:F17)</f>
        <v>0</v>
      </c>
      <c r="G18" s="1140">
        <f>SUM(G10:G17)</f>
        <v>0</v>
      </c>
      <c r="H18" s="1138">
        <f>SUM(H10:H17)</f>
        <v>0</v>
      </c>
    </row>
    <row r="19" spans="1:8" x14ac:dyDescent="0.2">
      <c r="B19" s="36" t="s">
        <v>683</v>
      </c>
      <c r="C19" s="137"/>
      <c r="D19" s="30"/>
      <c r="E19" s="30"/>
      <c r="F19" s="30"/>
      <c r="G19" s="30"/>
      <c r="H19" s="30"/>
    </row>
    <row r="20" spans="1:8" x14ac:dyDescent="0.2">
      <c r="B20" s="36"/>
      <c r="C20" s="137"/>
      <c r="D20" s="30"/>
      <c r="E20" s="30"/>
      <c r="F20" s="30"/>
      <c r="G20" s="30"/>
      <c r="H20" s="30"/>
    </row>
    <row r="21" spans="1:8" x14ac:dyDescent="0.2">
      <c r="B21" s="36"/>
      <c r="C21" s="137"/>
      <c r="D21" s="30"/>
      <c r="E21" s="30"/>
      <c r="F21" s="30"/>
      <c r="G21" s="30"/>
      <c r="H21" s="30"/>
    </row>
    <row r="22" spans="1:8" x14ac:dyDescent="0.2">
      <c r="A22" s="1618" t="s">
        <v>911</v>
      </c>
      <c r="B22" s="1618"/>
      <c r="C22" s="1618"/>
      <c r="D22" s="1618"/>
      <c r="E22" s="1618"/>
      <c r="F22" s="1618"/>
      <c r="G22" s="1618"/>
    </row>
    <row r="23" spans="1:8" ht="15.75" x14ac:dyDescent="0.25">
      <c r="A23" s="1635" t="s">
        <v>136</v>
      </c>
      <c r="B23" s="1637"/>
      <c r="C23" s="1637"/>
      <c r="D23" s="1637"/>
      <c r="E23" s="1637"/>
      <c r="F23" s="1637"/>
      <c r="G23" s="1637"/>
    </row>
    <row r="24" spans="1:8" x14ac:dyDescent="0.2">
      <c r="A24" s="1648" t="s">
        <v>137</v>
      </c>
      <c r="B24" s="1637"/>
      <c r="C24" s="1637"/>
      <c r="D24" s="1637"/>
      <c r="E24" s="1637"/>
      <c r="F24" s="1637"/>
      <c r="G24" s="1637"/>
    </row>
    <row r="25" spans="1:8" x14ac:dyDescent="0.2">
      <c r="A25" s="1648" t="s">
        <v>718</v>
      </c>
      <c r="B25" s="1636"/>
      <c r="C25" s="1636"/>
      <c r="D25" s="1636"/>
      <c r="E25" s="1636"/>
      <c r="F25" s="1636"/>
      <c r="G25" s="1636"/>
    </row>
    <row r="26" spans="1:8" ht="13.5" thickBot="1" x14ac:dyDescent="0.25">
      <c r="B26" s="1"/>
      <c r="C26" s="40"/>
      <c r="D26" s="40"/>
      <c r="E26" s="40"/>
      <c r="F26" s="1"/>
      <c r="G26" s="22" t="s">
        <v>4</v>
      </c>
    </row>
    <row r="27" spans="1:8" ht="13.5" thickBot="1" x14ac:dyDescent="0.25">
      <c r="A27" s="1672" t="s">
        <v>217</v>
      </c>
      <c r="B27" s="1722" t="s">
        <v>138</v>
      </c>
      <c r="C27" s="1722"/>
      <c r="D27" s="394" t="s">
        <v>139</v>
      </c>
      <c r="E27" s="395" t="s">
        <v>140</v>
      </c>
      <c r="F27" s="394" t="s">
        <v>141</v>
      </c>
      <c r="G27" s="396" t="s">
        <v>142</v>
      </c>
    </row>
    <row r="28" spans="1:8" ht="13.5" thickBot="1" x14ac:dyDescent="0.25">
      <c r="A28" s="1673"/>
      <c r="B28" s="1723"/>
      <c r="C28" s="1723"/>
      <c r="D28" s="173" t="s">
        <v>129</v>
      </c>
      <c r="E28" s="137" t="s">
        <v>143</v>
      </c>
      <c r="F28" s="173" t="s">
        <v>144</v>
      </c>
      <c r="G28" s="397" t="s">
        <v>145</v>
      </c>
    </row>
    <row r="29" spans="1:8" ht="13.5" thickBot="1" x14ac:dyDescent="0.25">
      <c r="A29" s="1673"/>
      <c r="B29" s="1723"/>
      <c r="C29" s="1723"/>
      <c r="D29" s="174" t="s">
        <v>146</v>
      </c>
      <c r="E29" s="175" t="s">
        <v>147</v>
      </c>
      <c r="F29" s="174" t="s">
        <v>134</v>
      </c>
      <c r="G29" s="399" t="s">
        <v>693</v>
      </c>
    </row>
    <row r="30" spans="1:8" ht="13.5" thickBot="1" x14ac:dyDescent="0.25">
      <c r="A30" s="332" t="s">
        <v>280</v>
      </c>
      <c r="B30" s="1720" t="s">
        <v>219</v>
      </c>
      <c r="C30" s="1721"/>
      <c r="D30" s="393" t="s">
        <v>220</v>
      </c>
      <c r="E30" s="298" t="s">
        <v>221</v>
      </c>
      <c r="F30" s="393" t="s">
        <v>241</v>
      </c>
      <c r="G30" s="299" t="s">
        <v>266</v>
      </c>
    </row>
    <row r="31" spans="1:8" x14ac:dyDescent="0.2">
      <c r="A31" s="775" t="s">
        <v>222</v>
      </c>
      <c r="B31" s="1399"/>
      <c r="C31" s="1401"/>
      <c r="D31" s="1404"/>
      <c r="E31" s="496"/>
      <c r="F31" s="496"/>
      <c r="G31" s="496">
        <f>D31+E31-F31</f>
        <v>0</v>
      </c>
    </row>
    <row r="32" spans="1:8" x14ac:dyDescent="0.2">
      <c r="A32" s="534" t="s">
        <v>223</v>
      </c>
      <c r="B32" s="104"/>
      <c r="C32" s="179"/>
      <c r="D32" s="1390"/>
      <c r="E32" s="207"/>
      <c r="F32" s="207"/>
      <c r="G32" s="207">
        <f t="shared" ref="G32:G37" si="1">D32+E32-F32</f>
        <v>0</v>
      </c>
    </row>
    <row r="33" spans="1:7" x14ac:dyDescent="0.2">
      <c r="A33" s="534" t="s">
        <v>224</v>
      </c>
      <c r="B33" s="104"/>
      <c r="C33" s="179"/>
      <c r="D33" s="1390"/>
      <c r="E33" s="207"/>
      <c r="F33" s="207"/>
      <c r="G33" s="207">
        <f t="shared" si="1"/>
        <v>0</v>
      </c>
    </row>
    <row r="34" spans="1:7" x14ac:dyDescent="0.2">
      <c r="A34" s="534" t="s">
        <v>225</v>
      </c>
      <c r="B34" s="115"/>
      <c r="C34" s="36"/>
      <c r="D34" s="565"/>
      <c r="E34" s="124"/>
      <c r="F34" s="124"/>
      <c r="G34" s="207">
        <f t="shared" si="1"/>
        <v>0</v>
      </c>
    </row>
    <row r="35" spans="1:7" x14ac:dyDescent="0.2">
      <c r="A35" s="622" t="s">
        <v>226</v>
      </c>
      <c r="B35" s="226"/>
      <c r="C35" s="277"/>
      <c r="D35" s="1139"/>
      <c r="E35" s="217"/>
      <c r="F35" s="217"/>
      <c r="G35" s="124">
        <f t="shared" si="1"/>
        <v>0</v>
      </c>
    </row>
    <row r="36" spans="1:7" x14ac:dyDescent="0.2">
      <c r="A36" s="535" t="s">
        <v>227</v>
      </c>
      <c r="B36" s="1400"/>
      <c r="C36" s="972"/>
      <c r="D36" s="125"/>
      <c r="E36" s="121"/>
      <c r="F36" s="121"/>
      <c r="G36" s="121">
        <f t="shared" si="1"/>
        <v>0</v>
      </c>
    </row>
    <row r="37" spans="1:7" ht="13.5" thickBot="1" x14ac:dyDescent="0.25">
      <c r="A37" s="622" t="s">
        <v>228</v>
      </c>
      <c r="B37" s="1344"/>
      <c r="C37" s="1402"/>
      <c r="D37" s="351"/>
      <c r="E37" s="1403"/>
      <c r="F37" s="1403"/>
      <c r="G37" s="121">
        <f t="shared" si="1"/>
        <v>0</v>
      </c>
    </row>
    <row r="38" spans="1:7" ht="13.5" thickBot="1" x14ac:dyDescent="0.25">
      <c r="A38" s="295" t="s">
        <v>229</v>
      </c>
      <c r="B38" s="1397" t="s">
        <v>13</v>
      </c>
      <c r="C38" s="1398"/>
      <c r="D38" s="862">
        <f>SUM(D31:D37)</f>
        <v>0</v>
      </c>
      <c r="E38" s="862">
        <f>SUM(E31:E37)</f>
        <v>0</v>
      </c>
      <c r="F38" s="863">
        <f>SUM(F31:F37)</f>
        <v>0</v>
      </c>
      <c r="G38" s="127">
        <f>SUM(G31:G37)</f>
        <v>0</v>
      </c>
    </row>
  </sheetData>
  <mergeCells count="15">
    <mergeCell ref="B30:C30"/>
    <mergeCell ref="A23:G23"/>
    <mergeCell ref="A24:G24"/>
    <mergeCell ref="A25:G25"/>
    <mergeCell ref="B27:C29"/>
    <mergeCell ref="A1:H1"/>
    <mergeCell ref="A22:G22"/>
    <mergeCell ref="A6:A8"/>
    <mergeCell ref="A27:A29"/>
    <mergeCell ref="A2:H2"/>
    <mergeCell ref="A3:H3"/>
    <mergeCell ref="A4:H4"/>
    <mergeCell ref="G6:G8"/>
    <mergeCell ref="B6:B8"/>
    <mergeCell ref="C6:C8"/>
  </mergeCells>
  <pageMargins left="0.59055118110236227" right="0.59055118110236227" top="0.59055118110236227" bottom="0.59055118110236227" header="0.51181102362204722" footer="0.51181102362204722"/>
  <pageSetup paperSize="9" firstPageNumber="0" orientation="landscape" horizontalDpi="300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74"/>
  <sheetViews>
    <sheetView zoomScaleNormal="100" workbookViewId="0">
      <selection sqref="A1:N18"/>
    </sheetView>
  </sheetViews>
  <sheetFormatPr defaultRowHeight="12.75" x14ac:dyDescent="0.2"/>
  <cols>
    <col min="1" max="1" width="4.7109375" customWidth="1"/>
    <col min="2" max="2" width="13.5703125" customWidth="1"/>
    <col min="3" max="3" width="16.5703125" customWidth="1"/>
    <col min="4" max="4" width="9.5703125" customWidth="1"/>
    <col min="5" max="5" width="9.140625" customWidth="1"/>
    <col min="11" max="11" width="9.5703125" customWidth="1"/>
  </cols>
  <sheetData>
    <row r="2" spans="1:14" x14ac:dyDescent="0.2">
      <c r="A2" s="1618" t="s">
        <v>912</v>
      </c>
      <c r="B2" s="1636"/>
      <c r="C2" s="1636"/>
      <c r="D2" s="1636"/>
      <c r="E2" s="1636"/>
      <c r="F2" s="1636"/>
      <c r="G2" s="1"/>
      <c r="H2" s="1"/>
      <c r="I2" s="1"/>
      <c r="J2" s="1"/>
      <c r="K2" s="81"/>
      <c r="L2" s="1"/>
      <c r="M2" s="1"/>
    </row>
    <row r="3" spans="1:14" x14ac:dyDescent="0.2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1:14" ht="18.75" x14ac:dyDescent="0.3">
      <c r="B4" s="1727" t="s">
        <v>99</v>
      </c>
      <c r="C4" s="1727"/>
      <c r="D4" s="1727"/>
      <c r="E4" s="1727"/>
      <c r="F4" s="1727"/>
      <c r="G4" s="1727"/>
      <c r="H4" s="1727"/>
      <c r="I4" s="1727"/>
      <c r="J4" s="1727"/>
      <c r="K4" s="1727"/>
      <c r="L4" s="1727"/>
      <c r="M4" s="1727"/>
    </row>
    <row r="5" spans="1:14" ht="18.75" x14ac:dyDescent="0.3">
      <c r="B5" s="1728" t="s">
        <v>807</v>
      </c>
      <c r="C5" s="1728"/>
      <c r="D5" s="1728"/>
      <c r="E5" s="1728"/>
      <c r="F5" s="1728"/>
      <c r="G5" s="1728"/>
      <c r="H5" s="1728"/>
      <c r="I5" s="1728"/>
      <c r="J5" s="1728"/>
      <c r="K5" s="1728"/>
      <c r="L5" s="1728"/>
      <c r="M5" s="1728"/>
    </row>
    <row r="6" spans="1:14" ht="18" x14ac:dyDescent="0.25">
      <c r="B6" s="82"/>
      <c r="C6" s="82"/>
      <c r="D6" s="82"/>
      <c r="E6" s="82"/>
      <c r="F6" s="82"/>
    </row>
    <row r="7" spans="1:14" ht="18" x14ac:dyDescent="0.25">
      <c r="B7" s="82"/>
      <c r="C7" s="82"/>
      <c r="D7" s="82"/>
      <c r="E7" s="82"/>
      <c r="F7" s="82"/>
    </row>
    <row r="8" spans="1:14" ht="13.5" thickBot="1" x14ac:dyDescent="0.25">
      <c r="H8" s="1729"/>
      <c r="I8" s="1729"/>
      <c r="J8" s="1729"/>
      <c r="K8" s="1729"/>
      <c r="L8" s="44" t="s">
        <v>25</v>
      </c>
    </row>
    <row r="9" spans="1:14" ht="15" thickBot="1" x14ac:dyDescent="0.25">
      <c r="A9" s="1662" t="s">
        <v>217</v>
      </c>
      <c r="B9" s="1730" t="s">
        <v>148</v>
      </c>
      <c r="C9" s="1732" t="s">
        <v>125</v>
      </c>
      <c r="D9" s="1734" t="s">
        <v>694</v>
      </c>
      <c r="E9" s="1724" t="s">
        <v>149</v>
      </c>
      <c r="F9" s="1725"/>
      <c r="G9" s="1725"/>
      <c r="H9" s="1725"/>
      <c r="I9" s="1725"/>
      <c r="J9" s="1725"/>
      <c r="K9" s="1725"/>
      <c r="L9" s="1725"/>
      <c r="M9" s="1725"/>
      <c r="N9" s="1726"/>
    </row>
    <row r="10" spans="1:14" ht="32.25" customHeight="1" thickBot="1" x14ac:dyDescent="0.25">
      <c r="A10" s="1694"/>
      <c r="B10" s="1731"/>
      <c r="C10" s="1733"/>
      <c r="D10" s="1735"/>
      <c r="E10" s="889" t="s">
        <v>157</v>
      </c>
      <c r="F10" s="671" t="s">
        <v>158</v>
      </c>
      <c r="G10" s="671" t="s">
        <v>159</v>
      </c>
      <c r="H10" s="671" t="s">
        <v>160</v>
      </c>
      <c r="I10" s="671" t="s">
        <v>161</v>
      </c>
      <c r="J10" s="671" t="s">
        <v>162</v>
      </c>
      <c r="K10" s="671" t="s">
        <v>163</v>
      </c>
      <c r="L10" s="671" t="s">
        <v>164</v>
      </c>
      <c r="M10" s="671" t="s">
        <v>166</v>
      </c>
      <c r="N10" s="890" t="s">
        <v>167</v>
      </c>
    </row>
    <row r="11" spans="1:14" ht="18" customHeight="1" thickBot="1" x14ac:dyDescent="0.25">
      <c r="A11" s="353" t="s">
        <v>218</v>
      </c>
      <c r="B11" s="332" t="s">
        <v>281</v>
      </c>
      <c r="C11" s="332" t="s">
        <v>220</v>
      </c>
      <c r="D11" s="659" t="s">
        <v>221</v>
      </c>
      <c r="E11" s="672" t="s">
        <v>241</v>
      </c>
      <c r="F11" s="672" t="s">
        <v>266</v>
      </c>
      <c r="G11" s="672" t="s">
        <v>267</v>
      </c>
      <c r="H11" s="672" t="s">
        <v>277</v>
      </c>
      <c r="I11" s="672" t="s">
        <v>278</v>
      </c>
      <c r="J11" s="672" t="s">
        <v>279</v>
      </c>
      <c r="K11" s="672" t="s">
        <v>282</v>
      </c>
      <c r="L11" s="672" t="s">
        <v>283</v>
      </c>
      <c r="M11" s="672" t="s">
        <v>284</v>
      </c>
      <c r="N11" s="672" t="s">
        <v>285</v>
      </c>
    </row>
    <row r="12" spans="1:14" ht="31.5" customHeight="1" x14ac:dyDescent="0.25">
      <c r="A12" s="358" t="s">
        <v>222</v>
      </c>
      <c r="B12" s="147"/>
      <c r="C12" s="400"/>
      <c r="D12" s="886">
        <v>0</v>
      </c>
      <c r="E12" s="891">
        <v>0</v>
      </c>
      <c r="F12" s="673"/>
      <c r="G12" s="673"/>
      <c r="H12" s="673"/>
      <c r="I12" s="673"/>
      <c r="J12" s="673"/>
      <c r="K12" s="673"/>
      <c r="L12" s="674"/>
      <c r="M12" s="675"/>
      <c r="N12" s="676"/>
    </row>
    <row r="13" spans="1:14" ht="31.5" customHeight="1" x14ac:dyDescent="0.25">
      <c r="A13" s="308" t="s">
        <v>223</v>
      </c>
      <c r="B13" s="83"/>
      <c r="C13" s="84"/>
      <c r="D13" s="88">
        <f>'  46 47_sz_ melléklet'!D12</f>
        <v>0</v>
      </c>
      <c r="E13" s="891">
        <f>D13</f>
        <v>0</v>
      </c>
      <c r="F13" s="677"/>
      <c r="G13" s="678"/>
      <c r="H13" s="677"/>
      <c r="I13" s="679"/>
      <c r="J13" s="88"/>
      <c r="K13" s="680"/>
      <c r="L13" s="681"/>
      <c r="M13" s="682"/>
      <c r="N13" s="676"/>
    </row>
    <row r="14" spans="1:14" ht="26.25" customHeight="1" x14ac:dyDescent="0.25">
      <c r="A14" s="308" t="s">
        <v>224</v>
      </c>
      <c r="B14" s="83"/>
      <c r="C14" s="84"/>
      <c r="D14" s="88">
        <v>0</v>
      </c>
      <c r="E14" s="891">
        <v>0</v>
      </c>
      <c r="F14" s="677"/>
      <c r="G14" s="678"/>
      <c r="H14" s="677"/>
      <c r="I14" s="679"/>
      <c r="J14" s="88"/>
      <c r="K14" s="683"/>
      <c r="L14" s="679"/>
      <c r="M14" s="171"/>
      <c r="N14" s="684"/>
    </row>
    <row r="15" spans="1:14" ht="24.75" customHeight="1" x14ac:dyDescent="0.25">
      <c r="A15" s="308" t="s">
        <v>225</v>
      </c>
      <c r="B15" s="85"/>
      <c r="C15" s="84"/>
      <c r="D15" s="88">
        <v>0</v>
      </c>
      <c r="E15" s="891">
        <v>0</v>
      </c>
      <c r="F15" s="677"/>
      <c r="G15" s="678"/>
      <c r="H15" s="677"/>
      <c r="I15" s="677"/>
      <c r="J15" s="677"/>
      <c r="K15" s="677"/>
      <c r="L15" s="678"/>
      <c r="M15" s="682"/>
      <c r="N15" s="685"/>
    </row>
    <row r="16" spans="1:14" ht="18.75" customHeight="1" x14ac:dyDescent="0.25">
      <c r="A16" s="308" t="s">
        <v>226</v>
      </c>
      <c r="B16" s="83"/>
      <c r="C16" s="84"/>
      <c r="D16" s="88">
        <v>0</v>
      </c>
      <c r="E16" s="891">
        <v>0</v>
      </c>
      <c r="F16" s="677"/>
      <c r="G16" s="677"/>
      <c r="H16" s="677"/>
      <c r="I16" s="677"/>
      <c r="J16" s="678"/>
      <c r="K16" s="683"/>
      <c r="L16" s="679"/>
      <c r="M16" s="171"/>
      <c r="N16" s="684"/>
    </row>
    <row r="17" spans="1:14" ht="19.5" customHeight="1" thickBot="1" x14ac:dyDescent="0.3">
      <c r="A17" s="310" t="s">
        <v>227</v>
      </c>
      <c r="B17" s="555"/>
      <c r="C17" s="556"/>
      <c r="D17" s="887">
        <v>0</v>
      </c>
      <c r="E17" s="891">
        <v>0</v>
      </c>
      <c r="F17" s="687"/>
      <c r="G17" s="686"/>
      <c r="H17" s="687"/>
      <c r="I17" s="687"/>
      <c r="J17" s="686"/>
      <c r="K17" s="688"/>
      <c r="L17" s="686"/>
      <c r="M17" s="689"/>
      <c r="N17" s="690"/>
    </row>
    <row r="18" spans="1:14" ht="24.75" customHeight="1" thickBot="1" x14ac:dyDescent="0.25">
      <c r="A18" s="295" t="s">
        <v>228</v>
      </c>
      <c r="B18" s="557" t="s">
        <v>20</v>
      </c>
      <c r="C18" s="558" t="s">
        <v>150</v>
      </c>
      <c r="D18" s="888">
        <f>SUM(D12:D17)</f>
        <v>0</v>
      </c>
      <c r="E18" s="892">
        <f>SUM(E12:E17)</f>
        <v>0</v>
      </c>
      <c r="F18" s="559">
        <f t="shared" ref="F18:K18" si="0">SUM(F12:F17)</f>
        <v>0</v>
      </c>
      <c r="G18" s="559">
        <f t="shared" si="0"/>
        <v>0</v>
      </c>
      <c r="H18" s="559">
        <f t="shared" si="0"/>
        <v>0</v>
      </c>
      <c r="I18" s="559">
        <f t="shared" si="0"/>
        <v>0</v>
      </c>
      <c r="J18" s="559">
        <f t="shared" si="0"/>
        <v>0</v>
      </c>
      <c r="K18" s="560">
        <f t="shared" si="0"/>
        <v>0</v>
      </c>
      <c r="L18" s="561">
        <f>SUM(L12:L17)</f>
        <v>0</v>
      </c>
      <c r="M18" s="561">
        <f>SUM(M12:M17)</f>
        <v>0</v>
      </c>
      <c r="N18" s="562">
        <f>SUM(N12:N17)</f>
        <v>0</v>
      </c>
    </row>
    <row r="19" spans="1:14" ht="14.25" x14ac:dyDescent="0.2">
      <c r="B19" s="43"/>
      <c r="C19" s="86"/>
      <c r="D19" s="87"/>
      <c r="E19" s="87"/>
      <c r="F19" s="87"/>
      <c r="G19" s="87"/>
      <c r="H19" s="87"/>
      <c r="I19" s="87"/>
      <c r="J19" s="87"/>
      <c r="K19" s="87"/>
      <c r="L19" s="87"/>
      <c r="M19" s="87"/>
    </row>
    <row r="20" spans="1:14" ht="14.25" x14ac:dyDescent="0.2">
      <c r="B20" s="43"/>
      <c r="C20" s="86"/>
      <c r="D20" s="87"/>
      <c r="E20" s="87"/>
      <c r="F20" s="87"/>
      <c r="G20" s="87"/>
      <c r="H20" s="87"/>
      <c r="I20" s="87"/>
      <c r="J20" s="87"/>
      <c r="K20" s="87"/>
      <c r="L20" s="87"/>
      <c r="M20" s="87"/>
    </row>
    <row r="21" spans="1:14" ht="14.25" x14ac:dyDescent="0.2">
      <c r="B21" s="43"/>
      <c r="C21" s="86"/>
      <c r="D21" s="87"/>
      <c r="E21" s="87"/>
      <c r="F21" s="87"/>
      <c r="G21" s="87"/>
      <c r="H21" s="87"/>
      <c r="I21" s="87"/>
      <c r="J21" s="87"/>
      <c r="K21" s="87"/>
      <c r="L21" s="87"/>
      <c r="M21" s="87"/>
    </row>
    <row r="22" spans="1:14" ht="14.25" x14ac:dyDescent="0.2">
      <c r="B22" s="43"/>
      <c r="C22" s="86"/>
      <c r="D22" s="87"/>
      <c r="E22" s="87"/>
      <c r="F22" s="87"/>
      <c r="G22" s="87"/>
      <c r="H22" s="87"/>
      <c r="I22" s="87"/>
      <c r="J22" s="87"/>
      <c r="K22" s="87"/>
      <c r="L22" s="87"/>
      <c r="M22" s="87"/>
    </row>
    <row r="23" spans="1:14" ht="14.25" x14ac:dyDescent="0.2">
      <c r="B23" s="43"/>
      <c r="C23" s="86"/>
      <c r="D23" s="87"/>
      <c r="E23" s="87"/>
      <c r="F23" s="87"/>
      <c r="G23" s="87"/>
      <c r="H23" s="87"/>
      <c r="I23" s="87"/>
      <c r="J23" s="87"/>
      <c r="K23" s="87"/>
      <c r="L23" s="87"/>
      <c r="M23" s="87"/>
    </row>
    <row r="24" spans="1:14" ht="14.25" x14ac:dyDescent="0.2">
      <c r="B24" s="43"/>
      <c r="C24" s="86"/>
      <c r="D24" s="87"/>
      <c r="E24" s="87"/>
      <c r="F24" s="87"/>
      <c r="G24" s="87"/>
      <c r="H24" s="87"/>
      <c r="I24" s="87"/>
      <c r="J24" s="87"/>
      <c r="K24" s="87"/>
      <c r="L24" s="87"/>
      <c r="M24" s="87"/>
    </row>
    <row r="25" spans="1:14" ht="14.25" x14ac:dyDescent="0.2">
      <c r="B25" s="43"/>
      <c r="C25" s="86"/>
      <c r="D25" s="87"/>
      <c r="E25" s="87"/>
      <c r="F25" s="87"/>
      <c r="G25" s="87"/>
      <c r="H25" s="87"/>
      <c r="I25" s="87"/>
      <c r="J25" s="87"/>
      <c r="K25" s="87"/>
      <c r="L25" s="87"/>
      <c r="M25" s="87"/>
    </row>
    <row r="26" spans="1:14" ht="14.25" x14ac:dyDescent="0.2">
      <c r="B26" s="43"/>
      <c r="C26" s="86"/>
      <c r="D26" s="87"/>
      <c r="E26" s="87"/>
      <c r="F26" s="87"/>
      <c r="G26" s="87"/>
      <c r="H26" s="87"/>
      <c r="I26" s="87"/>
      <c r="J26" s="87"/>
      <c r="K26" s="87"/>
      <c r="L26" s="87"/>
      <c r="M26" s="87"/>
    </row>
    <row r="27" spans="1:14" ht="14.25" x14ac:dyDescent="0.2">
      <c r="B27" s="43"/>
      <c r="C27" s="86"/>
      <c r="D27" s="87"/>
      <c r="E27" s="87"/>
      <c r="F27" s="87"/>
      <c r="G27" s="87"/>
      <c r="H27" s="87"/>
      <c r="I27" s="87"/>
      <c r="J27" s="87"/>
      <c r="K27" s="87"/>
      <c r="L27" s="87"/>
      <c r="M27" s="87"/>
    </row>
    <row r="38" ht="15" customHeight="1" x14ac:dyDescent="0.2"/>
    <row r="39" ht="35.25" customHeight="1" x14ac:dyDescent="0.2"/>
    <row r="40" ht="18" customHeight="1" x14ac:dyDescent="0.2"/>
    <row r="41" ht="39" customHeight="1" x14ac:dyDescent="0.2"/>
    <row r="42" ht="33" customHeight="1" x14ac:dyDescent="0.2"/>
    <row r="43" ht="32.25" customHeight="1" x14ac:dyDescent="0.2"/>
    <row r="44" ht="30.75" customHeight="1" x14ac:dyDescent="0.2"/>
    <row r="45" ht="21" customHeight="1" x14ac:dyDescent="0.2"/>
    <row r="46" ht="21.75" customHeight="1" x14ac:dyDescent="0.2"/>
    <row r="47" ht="23.25" customHeight="1" x14ac:dyDescent="0.2"/>
    <row r="64" ht="15" customHeight="1" x14ac:dyDescent="0.2"/>
    <row r="65" ht="24" customHeight="1" x14ac:dyDescent="0.2"/>
    <row r="66" ht="16.5" customHeight="1" x14ac:dyDescent="0.2"/>
    <row r="67" ht="27.75" customHeight="1" x14ac:dyDescent="0.2"/>
    <row r="68" ht="29.25" customHeight="1" x14ac:dyDescent="0.2"/>
    <row r="69" ht="34.5" customHeight="1" x14ac:dyDescent="0.2"/>
    <row r="70" ht="29.25" customHeight="1" x14ac:dyDescent="0.2"/>
    <row r="71" ht="29.25" customHeight="1" x14ac:dyDescent="0.2"/>
    <row r="72" ht="21.75" customHeight="1" x14ac:dyDescent="0.2"/>
    <row r="73" ht="24" customHeight="1" x14ac:dyDescent="0.2"/>
    <row r="74" ht="24" customHeight="1" x14ac:dyDescent="0.2"/>
  </sheetData>
  <mergeCells count="9">
    <mergeCell ref="E9:N9"/>
    <mergeCell ref="A2:F2"/>
    <mergeCell ref="A9:A10"/>
    <mergeCell ref="B4:M4"/>
    <mergeCell ref="B5:M5"/>
    <mergeCell ref="H8:K8"/>
    <mergeCell ref="B9:B10"/>
    <mergeCell ref="C9:C10"/>
    <mergeCell ref="D9:D10"/>
  </mergeCells>
  <pageMargins left="0.51181102362204722" right="0.51181102362204722" top="0.74803149606299213" bottom="0.74803149606299213" header="0.51181102362204722" footer="0.51181102362204722"/>
  <pageSetup paperSize="9" firstPageNumber="0" orientation="landscape" horizontalDpi="300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1"/>
  <sheetViews>
    <sheetView zoomScaleNormal="100" workbookViewId="0">
      <selection sqref="A1:F64"/>
    </sheetView>
  </sheetViews>
  <sheetFormatPr defaultRowHeight="12.75" x14ac:dyDescent="0.2"/>
  <cols>
    <col min="1" max="1" width="5.7109375" customWidth="1"/>
    <col min="2" max="2" width="34.42578125" customWidth="1"/>
    <col min="3" max="3" width="14.42578125" customWidth="1"/>
    <col min="4" max="4" width="14" customWidth="1"/>
    <col min="5" max="5" width="13" customWidth="1"/>
  </cols>
  <sheetData>
    <row r="1" spans="1:6" x14ac:dyDescent="0.2">
      <c r="A1" s="1618" t="s">
        <v>913</v>
      </c>
      <c r="B1" s="1618"/>
      <c r="C1" s="1618"/>
      <c r="D1" s="1618"/>
      <c r="E1" s="138"/>
      <c r="F1" s="138"/>
    </row>
    <row r="2" spans="1:6" ht="15" x14ac:dyDescent="0.25">
      <c r="B2" s="1"/>
      <c r="C2" s="1"/>
      <c r="D2" s="159"/>
    </row>
    <row r="3" spans="1:6" ht="15.75" x14ac:dyDescent="0.25">
      <c r="B3" s="1667" t="s">
        <v>99</v>
      </c>
      <c r="C3" s="1667"/>
      <c r="D3" s="1667"/>
      <c r="E3" s="1636"/>
      <c r="F3" s="1636"/>
    </row>
    <row r="4" spans="1:6" ht="15.75" x14ac:dyDescent="0.25">
      <c r="B4" s="1635" t="s">
        <v>151</v>
      </c>
      <c r="C4" s="1635"/>
      <c r="D4" s="1635"/>
      <c r="E4" s="1636"/>
      <c r="F4" s="1636"/>
    </row>
    <row r="5" spans="1:6" ht="15.75" x14ac:dyDescent="0.25">
      <c r="B5" s="1635" t="s">
        <v>718</v>
      </c>
      <c r="C5" s="1635"/>
      <c r="D5" s="1635"/>
      <c r="E5" s="1636"/>
      <c r="F5" s="1636"/>
    </row>
    <row r="6" spans="1:6" ht="15.75" x14ac:dyDescent="0.25">
      <c r="B6" s="41"/>
      <c r="C6" s="41"/>
      <c r="D6" s="41"/>
    </row>
    <row r="7" spans="1:6" ht="13.5" thickBot="1" x14ac:dyDescent="0.25">
      <c r="B7" s="1"/>
      <c r="C7" s="1"/>
      <c r="D7" s="56"/>
      <c r="E7" s="56" t="s">
        <v>7</v>
      </c>
    </row>
    <row r="8" spans="1:6" ht="16.5" customHeight="1" thickBot="1" x14ac:dyDescent="0.25">
      <c r="A8" s="1662" t="s">
        <v>217</v>
      </c>
      <c r="B8" s="1741" t="s">
        <v>152</v>
      </c>
      <c r="C8" s="1622" t="s">
        <v>323</v>
      </c>
      <c r="D8" s="1736" t="s">
        <v>324</v>
      </c>
      <c r="E8" s="1738" t="s">
        <v>175</v>
      </c>
      <c r="F8" s="1740" t="s">
        <v>176</v>
      </c>
    </row>
    <row r="9" spans="1:6" ht="13.5" thickBot="1" x14ac:dyDescent="0.25">
      <c r="A9" s="1694"/>
      <c r="B9" s="1743"/>
      <c r="C9" s="1664"/>
      <c r="D9" s="1737"/>
      <c r="E9" s="1739"/>
      <c r="F9" s="1632"/>
    </row>
    <row r="10" spans="1:6" ht="13.5" thickBot="1" x14ac:dyDescent="0.25">
      <c r="A10" s="1220" t="s">
        <v>280</v>
      </c>
      <c r="B10" s="1368" t="s">
        <v>219</v>
      </c>
      <c r="C10" s="1369" t="s">
        <v>220</v>
      </c>
      <c r="D10" s="343" t="s">
        <v>221</v>
      </c>
      <c r="E10" s="349" t="s">
        <v>241</v>
      </c>
      <c r="F10" s="1370" t="s">
        <v>266</v>
      </c>
    </row>
    <row r="11" spans="1:6" x14ac:dyDescent="0.2">
      <c r="A11" s="357" t="s">
        <v>222</v>
      </c>
      <c r="B11" s="1371" t="s">
        <v>106</v>
      </c>
      <c r="C11" s="1372"/>
      <c r="D11" s="1372"/>
      <c r="E11" s="1080"/>
      <c r="F11" s="1373"/>
    </row>
    <row r="12" spans="1:6" x14ac:dyDescent="0.2">
      <c r="A12" s="279" t="s">
        <v>223</v>
      </c>
      <c r="B12" s="1374" t="s">
        <v>203</v>
      </c>
      <c r="C12" s="1375"/>
      <c r="D12" s="1375"/>
      <c r="E12" s="1083"/>
      <c r="F12" s="1376">
        <v>0</v>
      </c>
    </row>
    <row r="13" spans="1:6" x14ac:dyDescent="0.2">
      <c r="A13" s="278" t="s">
        <v>224</v>
      </c>
      <c r="B13" s="1374" t="s">
        <v>204</v>
      </c>
      <c r="C13" s="1375"/>
      <c r="D13" s="1375"/>
      <c r="E13" s="1083"/>
      <c r="F13" s="1376">
        <v>0</v>
      </c>
    </row>
    <row r="14" spans="1:6" x14ac:dyDescent="0.2">
      <c r="A14" s="278" t="s">
        <v>225</v>
      </c>
      <c r="B14" s="1374" t="s">
        <v>205</v>
      </c>
      <c r="C14" s="1375"/>
      <c r="D14" s="1375"/>
      <c r="E14" s="1083"/>
      <c r="F14" s="1376">
        <v>0</v>
      </c>
    </row>
    <row r="15" spans="1:6" x14ac:dyDescent="0.2">
      <c r="A15" s="278" t="s">
        <v>226</v>
      </c>
      <c r="B15" s="1377" t="s">
        <v>107</v>
      </c>
      <c r="C15" s="1375"/>
      <c r="D15" s="1375"/>
      <c r="E15" s="1083"/>
      <c r="F15" s="1376"/>
    </row>
    <row r="16" spans="1:6" ht="25.5" x14ac:dyDescent="0.2">
      <c r="A16" s="278" t="s">
        <v>227</v>
      </c>
      <c r="B16" s="1378" t="s">
        <v>108</v>
      </c>
      <c r="C16" s="1375"/>
      <c r="D16" s="1375"/>
      <c r="E16" s="1096"/>
      <c r="F16" s="1376" t="e">
        <f>E16/D16</f>
        <v>#DIV/0!</v>
      </c>
    </row>
    <row r="17" spans="1:6" x14ac:dyDescent="0.2">
      <c r="A17" s="278" t="s">
        <v>228</v>
      </c>
      <c r="B17" s="1377" t="s">
        <v>206</v>
      </c>
      <c r="C17" s="1375"/>
      <c r="D17" s="1375"/>
      <c r="E17" s="1083"/>
      <c r="F17" s="1376"/>
    </row>
    <row r="18" spans="1:6" ht="25.5" x14ac:dyDescent="0.2">
      <c r="A18" s="278" t="s">
        <v>229</v>
      </c>
      <c r="B18" s="1378" t="s">
        <v>679</v>
      </c>
      <c r="C18" s="1375"/>
      <c r="D18" s="1375"/>
      <c r="E18" s="1083"/>
      <c r="F18" s="1376" t="e">
        <f>E18/D18</f>
        <v>#DIV/0!</v>
      </c>
    </row>
    <row r="19" spans="1:6" x14ac:dyDescent="0.2">
      <c r="A19" s="278" t="s">
        <v>230</v>
      </c>
      <c r="B19" s="1378" t="s">
        <v>680</v>
      </c>
      <c r="C19" s="1375"/>
      <c r="D19" s="1375"/>
      <c r="E19" s="1083"/>
      <c r="F19" s="1376" t="e">
        <f>E19/D19</f>
        <v>#DIV/0!</v>
      </c>
    </row>
    <row r="20" spans="1:6" x14ac:dyDescent="0.2">
      <c r="A20" s="278" t="s">
        <v>231</v>
      </c>
      <c r="B20" s="1378" t="s">
        <v>681</v>
      </c>
      <c r="C20" s="1375"/>
      <c r="D20" s="1375"/>
      <c r="E20" s="1083"/>
      <c r="F20" s="1376" t="e">
        <f>E20/D20</f>
        <v>#DIV/0!</v>
      </c>
    </row>
    <row r="21" spans="1:6" ht="25.5" x14ac:dyDescent="0.2">
      <c r="A21" s="278" t="s">
        <v>232</v>
      </c>
      <c r="B21" s="1378" t="s">
        <v>209</v>
      </c>
      <c r="C21" s="1375"/>
      <c r="D21" s="1375"/>
      <c r="E21" s="1083"/>
      <c r="F21" s="1376" t="e">
        <f>E21/D21</f>
        <v>#DIV/0!</v>
      </c>
    </row>
    <row r="22" spans="1:6" x14ac:dyDescent="0.2">
      <c r="A22" s="278" t="s">
        <v>233</v>
      </c>
      <c r="B22" s="1378" t="s">
        <v>109</v>
      </c>
      <c r="C22" s="1375"/>
      <c r="D22" s="1384"/>
      <c r="E22" s="1083"/>
      <c r="F22" s="1376">
        <v>0</v>
      </c>
    </row>
    <row r="23" spans="1:6" ht="25.5" x14ac:dyDescent="0.2">
      <c r="A23" s="278" t="s">
        <v>234</v>
      </c>
      <c r="B23" s="1378" t="s">
        <v>110</v>
      </c>
      <c r="C23" s="1375"/>
      <c r="D23" s="1384"/>
      <c r="E23" s="1083"/>
      <c r="F23" s="1376">
        <v>0</v>
      </c>
    </row>
    <row r="24" spans="1:6" ht="38.25" x14ac:dyDescent="0.2">
      <c r="A24" s="278" t="s">
        <v>235</v>
      </c>
      <c r="B24" s="1378" t="s">
        <v>111</v>
      </c>
      <c r="C24" s="1375"/>
      <c r="D24" s="1384"/>
      <c r="E24" s="1083"/>
      <c r="F24" s="1376">
        <v>0</v>
      </c>
    </row>
    <row r="25" spans="1:6" ht="38.25" x14ac:dyDescent="0.2">
      <c r="A25" s="278" t="s">
        <v>236</v>
      </c>
      <c r="B25" s="1378" t="s">
        <v>112</v>
      </c>
      <c r="C25" s="1375"/>
      <c r="D25" s="1384"/>
      <c r="E25" s="1083"/>
      <c r="F25" s="1376">
        <v>0</v>
      </c>
    </row>
    <row r="26" spans="1:6" ht="26.25" thickBot="1" x14ac:dyDescent="0.25">
      <c r="A26" s="278" t="s">
        <v>237</v>
      </c>
      <c r="B26" s="1379" t="s">
        <v>113</v>
      </c>
      <c r="C26" s="1375"/>
      <c r="D26" s="1385"/>
      <c r="E26" s="1380"/>
      <c r="F26" s="1381">
        <v>0</v>
      </c>
    </row>
    <row r="27" spans="1:6" ht="13.5" thickBot="1" x14ac:dyDescent="0.25">
      <c r="A27" s="295" t="s">
        <v>238</v>
      </c>
      <c r="B27" s="1382" t="s">
        <v>114</v>
      </c>
      <c r="C27" s="1098">
        <f>C16+C18+C19+C21+C20</f>
        <v>0</v>
      </c>
      <c r="D27" s="1386">
        <f>D16+D18+D19+D21+D20</f>
        <v>0</v>
      </c>
      <c r="E27" s="1098">
        <f>E16+E18+E19+E21+E20+E13+E14</f>
        <v>0</v>
      </c>
      <c r="F27" s="1383" t="e">
        <f>E27/D27</f>
        <v>#DIV/0!</v>
      </c>
    </row>
    <row r="28" spans="1:6" x14ac:dyDescent="0.2">
      <c r="B28" s="43"/>
      <c r="C28" s="36"/>
      <c r="D28" s="1"/>
    </row>
    <row r="29" spans="1:6" x14ac:dyDescent="0.2">
      <c r="A29" s="93"/>
      <c r="B29" s="93"/>
      <c r="C29" s="93"/>
      <c r="D29" s="93"/>
      <c r="E29" s="93"/>
      <c r="F29" s="93"/>
    </row>
    <row r="30" spans="1:6" x14ac:dyDescent="0.2">
      <c r="B30" s="43"/>
      <c r="C30" s="36"/>
      <c r="D30" s="1"/>
    </row>
    <row r="31" spans="1:6" x14ac:dyDescent="0.2">
      <c r="B31" s="43"/>
      <c r="C31" s="36"/>
      <c r="D31" s="1"/>
    </row>
    <row r="32" spans="1:6" x14ac:dyDescent="0.2">
      <c r="B32" s="43"/>
      <c r="C32" s="36"/>
      <c r="D32" s="1"/>
    </row>
    <row r="33" spans="2:4" x14ac:dyDescent="0.2">
      <c r="B33" s="43"/>
      <c r="C33" s="36"/>
      <c r="D33" s="1"/>
    </row>
    <row r="34" spans="2:4" x14ac:dyDescent="0.2">
      <c r="B34" s="43"/>
      <c r="C34" s="36"/>
      <c r="D34" s="1"/>
    </row>
    <row r="35" spans="2:4" x14ac:dyDescent="0.2">
      <c r="B35" s="43"/>
      <c r="C35" s="36"/>
      <c r="D35" s="1"/>
    </row>
    <row r="36" spans="2:4" x14ac:dyDescent="0.2">
      <c r="B36" s="43"/>
      <c r="C36" s="36"/>
      <c r="D36" s="1"/>
    </row>
    <row r="37" spans="2:4" x14ac:dyDescent="0.2">
      <c r="B37" s="43"/>
      <c r="C37" s="36"/>
      <c r="D37" s="1"/>
    </row>
    <row r="38" spans="2:4" x14ac:dyDescent="0.2">
      <c r="B38" s="43"/>
      <c r="C38" s="36"/>
      <c r="D38" s="1"/>
    </row>
    <row r="39" spans="2:4" x14ac:dyDescent="0.2">
      <c r="B39" s="43"/>
      <c r="C39" s="36"/>
      <c r="D39" s="1"/>
    </row>
    <row r="40" spans="2:4" x14ac:dyDescent="0.2">
      <c r="B40" s="43"/>
      <c r="C40" s="36"/>
      <c r="D40" s="1"/>
    </row>
    <row r="41" spans="2:4" x14ac:dyDescent="0.2">
      <c r="B41" s="43"/>
      <c r="C41" s="36"/>
      <c r="D41" s="1"/>
    </row>
    <row r="42" spans="2:4" x14ac:dyDescent="0.2">
      <c r="B42" s="43"/>
      <c r="C42" s="36"/>
      <c r="D42" s="1"/>
    </row>
    <row r="43" spans="2:4" x14ac:dyDescent="0.2">
      <c r="B43" s="43"/>
      <c r="C43" s="36"/>
      <c r="D43" s="1"/>
    </row>
    <row r="44" spans="2:4" x14ac:dyDescent="0.2">
      <c r="B44" s="43"/>
      <c r="C44" s="36"/>
      <c r="D44" s="1"/>
    </row>
    <row r="45" spans="2:4" x14ac:dyDescent="0.2">
      <c r="B45" s="43"/>
      <c r="C45" s="36"/>
      <c r="D45" s="1"/>
    </row>
    <row r="46" spans="2:4" x14ac:dyDescent="0.2">
      <c r="B46" s="43"/>
      <c r="C46" s="36"/>
      <c r="D46" s="1"/>
    </row>
    <row r="47" spans="2:4" x14ac:dyDescent="0.2">
      <c r="B47" s="43"/>
      <c r="C47" s="36"/>
      <c r="D47" s="1"/>
    </row>
    <row r="48" spans="2:4" x14ac:dyDescent="0.2">
      <c r="B48" s="43"/>
      <c r="C48" s="36"/>
      <c r="D48" s="1"/>
    </row>
    <row r="49" spans="1:6" x14ac:dyDescent="0.2">
      <c r="A49" s="1618" t="s">
        <v>914</v>
      </c>
      <c r="B49" s="1618"/>
      <c r="C49" s="1618"/>
      <c r="D49" s="138"/>
      <c r="E49" s="138"/>
      <c r="F49" s="138"/>
    </row>
    <row r="50" spans="1:6" x14ac:dyDescent="0.2">
      <c r="B50" s="1"/>
      <c r="C50" s="1"/>
      <c r="D50" s="1"/>
    </row>
    <row r="51" spans="1:6" ht="15.75" x14ac:dyDescent="0.25">
      <c r="A51" s="1667" t="s">
        <v>99</v>
      </c>
      <c r="B51" s="1636"/>
      <c r="C51" s="1636"/>
      <c r="D51" s="1636"/>
      <c r="E51" s="1636"/>
      <c r="F51" s="1636"/>
    </row>
    <row r="52" spans="1:6" ht="15.75" x14ac:dyDescent="0.25">
      <c r="A52" s="1635" t="s">
        <v>154</v>
      </c>
      <c r="B52" s="1636"/>
      <c r="C52" s="1636"/>
      <c r="D52" s="1636"/>
      <c r="E52" s="1636"/>
      <c r="F52" s="1636"/>
    </row>
    <row r="53" spans="1:6" ht="15.75" x14ac:dyDescent="0.25">
      <c r="A53" s="1635" t="s">
        <v>718</v>
      </c>
      <c r="B53" s="1636"/>
      <c r="C53" s="1636"/>
      <c r="D53" s="1636"/>
      <c r="E53" s="1636"/>
      <c r="F53" s="1636"/>
    </row>
    <row r="54" spans="1:6" x14ac:dyDescent="0.2">
      <c r="B54" s="1"/>
      <c r="C54" s="1"/>
      <c r="D54" s="1"/>
    </row>
    <row r="55" spans="1:6" ht="13.5" thickBot="1" x14ac:dyDescent="0.25">
      <c r="B55" s="1"/>
      <c r="C55" s="1"/>
      <c r="D55" s="56" t="s">
        <v>155</v>
      </c>
    </row>
    <row r="56" spans="1:6" ht="16.5" customHeight="1" thickBot="1" x14ac:dyDescent="0.3">
      <c r="A56" s="1662" t="s">
        <v>217</v>
      </c>
      <c r="B56" s="1741" t="s">
        <v>3</v>
      </c>
      <c r="C56" s="1744" t="s">
        <v>153</v>
      </c>
      <c r="D56" s="1745"/>
      <c r="E56" s="1746"/>
      <c r="F56" s="1577"/>
    </row>
    <row r="57" spans="1:6" ht="16.5" thickBot="1" x14ac:dyDescent="0.3">
      <c r="A57" s="1632"/>
      <c r="B57" s="1742"/>
      <c r="C57" s="1586">
        <v>42005</v>
      </c>
      <c r="D57" s="1586">
        <v>42185</v>
      </c>
      <c r="E57" s="1587" t="s">
        <v>703</v>
      </c>
    </row>
    <row r="58" spans="1:6" x14ac:dyDescent="0.2">
      <c r="A58" s="1581" t="s">
        <v>280</v>
      </c>
      <c r="B58" s="1582" t="s">
        <v>219</v>
      </c>
      <c r="C58" s="1583" t="s">
        <v>220</v>
      </c>
      <c r="D58" s="1584" t="s">
        <v>221</v>
      </c>
      <c r="E58" s="1585" t="s">
        <v>241</v>
      </c>
    </row>
    <row r="59" spans="1:6" x14ac:dyDescent="0.2">
      <c r="A59" s="1521" t="s">
        <v>222</v>
      </c>
      <c r="B59" s="1579" t="s">
        <v>700</v>
      </c>
      <c r="C59" s="1578">
        <v>0</v>
      </c>
      <c r="D59" s="1578">
        <v>0</v>
      </c>
      <c r="E59" s="1580">
        <v>0</v>
      </c>
    </row>
    <row r="60" spans="1:6" x14ac:dyDescent="0.2">
      <c r="A60" s="1521" t="s">
        <v>223</v>
      </c>
      <c r="B60" s="1579" t="s">
        <v>689</v>
      </c>
      <c r="C60" s="1578">
        <v>562</v>
      </c>
      <c r="D60" s="1578">
        <v>918</v>
      </c>
      <c r="E60" s="1580">
        <v>356</v>
      </c>
    </row>
    <row r="61" spans="1:6" x14ac:dyDescent="0.2">
      <c r="A61" s="1521" t="s">
        <v>224</v>
      </c>
      <c r="B61" s="1579" t="s">
        <v>690</v>
      </c>
      <c r="C61" s="1578">
        <v>2335</v>
      </c>
      <c r="D61" s="1578">
        <v>3930</v>
      </c>
      <c r="E61" s="537">
        <f>D61-C61</f>
        <v>1595</v>
      </c>
    </row>
    <row r="62" spans="1:6" x14ac:dyDescent="0.2">
      <c r="A62" s="1521" t="s">
        <v>225</v>
      </c>
      <c r="B62" s="1579" t="s">
        <v>691</v>
      </c>
      <c r="C62" s="1578">
        <v>721</v>
      </c>
      <c r="D62" s="1578">
        <v>0</v>
      </c>
      <c r="E62" s="537">
        <f>D62-C62</f>
        <v>-721</v>
      </c>
    </row>
    <row r="63" spans="1:6" x14ac:dyDescent="0.2">
      <c r="A63" s="1521" t="s">
        <v>226</v>
      </c>
      <c r="B63" s="1519" t="s">
        <v>701</v>
      </c>
      <c r="C63" s="543"/>
      <c r="D63" s="543"/>
      <c r="E63" s="537">
        <f>D63-C63</f>
        <v>0</v>
      </c>
    </row>
    <row r="64" spans="1:6" ht="13.5" thickBot="1" x14ac:dyDescent="0.25">
      <c r="A64" s="1522" t="s">
        <v>227</v>
      </c>
      <c r="B64" s="1588" t="s">
        <v>702</v>
      </c>
      <c r="C64" s="1555">
        <f>SUM(C59:C63)</f>
        <v>3618</v>
      </c>
      <c r="D64" s="1555">
        <f>SUM(D59:D63)</f>
        <v>4848</v>
      </c>
      <c r="E64" s="1555">
        <f>SUM(E59:E63)</f>
        <v>1230</v>
      </c>
    </row>
    <row r="65" spans="2:4" x14ac:dyDescent="0.2">
      <c r="B65" s="1"/>
    </row>
    <row r="66" spans="2:4" x14ac:dyDescent="0.2">
      <c r="B66" s="1"/>
      <c r="C66" s="1"/>
      <c r="D66" s="1"/>
    </row>
    <row r="67" spans="2:4" x14ac:dyDescent="0.2">
      <c r="B67" s="1"/>
      <c r="C67" s="1"/>
      <c r="D67" s="1"/>
    </row>
    <row r="68" spans="2:4" x14ac:dyDescent="0.2">
      <c r="B68" s="1"/>
      <c r="C68" s="1"/>
      <c r="D68" s="1"/>
    </row>
    <row r="69" spans="2:4" x14ac:dyDescent="0.2">
      <c r="B69" s="1"/>
      <c r="C69" s="1"/>
      <c r="D69" s="1"/>
    </row>
    <row r="70" spans="2:4" x14ac:dyDescent="0.2">
      <c r="B70" s="1"/>
      <c r="C70" s="1"/>
      <c r="D70" s="1"/>
    </row>
    <row r="71" spans="2:4" x14ac:dyDescent="0.2">
      <c r="B71" s="1"/>
      <c r="C71" s="1"/>
      <c r="D71" s="1"/>
    </row>
  </sheetData>
  <mergeCells count="17">
    <mergeCell ref="A53:F53"/>
    <mergeCell ref="A56:A57"/>
    <mergeCell ref="A8:A9"/>
    <mergeCell ref="B56:B57"/>
    <mergeCell ref="A51:F51"/>
    <mergeCell ref="A52:F52"/>
    <mergeCell ref="B8:B9"/>
    <mergeCell ref="C56:E56"/>
    <mergeCell ref="A1:D1"/>
    <mergeCell ref="A49:C49"/>
    <mergeCell ref="B3:F3"/>
    <mergeCell ref="B4:F4"/>
    <mergeCell ref="B5:F5"/>
    <mergeCell ref="C8:C9"/>
    <mergeCell ref="D8:D9"/>
    <mergeCell ref="E8:E9"/>
    <mergeCell ref="F8:F9"/>
  </mergeCells>
  <pageMargins left="0.74803149606299213" right="0.35433070866141736" top="0.98425196850393704" bottom="0.98425196850393704" header="0.51181102362204722" footer="0.51181102362204722"/>
  <pageSetup paperSize="9" firstPageNumber="0" orientation="portrait" horizontalDpi="300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7"/>
  <sheetViews>
    <sheetView zoomScaleNormal="100" workbookViewId="0">
      <selection sqref="A1:N13"/>
    </sheetView>
  </sheetViews>
  <sheetFormatPr defaultRowHeight="12.75" x14ac:dyDescent="0.2"/>
  <cols>
    <col min="1" max="1" width="6.42578125" customWidth="1"/>
    <col min="2" max="2" width="22.85546875" customWidth="1"/>
    <col min="3" max="3" width="8.28515625" customWidth="1"/>
    <col min="4" max="4" width="8.5703125" customWidth="1"/>
    <col min="5" max="5" width="9.28515625" customWidth="1"/>
    <col min="6" max="6" width="8.5703125" customWidth="1"/>
    <col min="7" max="7" width="8.140625" customWidth="1"/>
    <col min="8" max="8" width="8.7109375" customWidth="1"/>
    <col min="9" max="9" width="9.5703125" customWidth="1"/>
    <col min="11" max="11" width="8.28515625" customWidth="1"/>
    <col min="15" max="15" width="8.140625" customWidth="1"/>
    <col min="16" max="20" width="7" customWidth="1"/>
    <col min="21" max="21" width="13" customWidth="1"/>
  </cols>
  <sheetData>
    <row r="1" spans="1:25" x14ac:dyDescent="0.2">
      <c r="A1" s="1618" t="s">
        <v>915</v>
      </c>
      <c r="B1" s="1618"/>
      <c r="C1" s="1618"/>
      <c r="D1" s="1618"/>
      <c r="E1" s="1618"/>
      <c r="F1" s="1618"/>
      <c r="G1" s="1618"/>
      <c r="H1" s="1618"/>
      <c r="I1" s="1636"/>
      <c r="J1" s="1636"/>
      <c r="K1" s="1636"/>
      <c r="L1" s="1636"/>
      <c r="M1" s="1636"/>
      <c r="N1" s="89"/>
      <c r="O1" s="89"/>
      <c r="P1" s="89"/>
      <c r="Q1" s="89"/>
      <c r="R1" s="89"/>
      <c r="S1" s="89"/>
      <c r="T1" s="89"/>
      <c r="U1" s="89"/>
      <c r="V1" s="89"/>
      <c r="W1" s="89"/>
      <c r="X1" s="89"/>
      <c r="Y1" s="89"/>
    </row>
    <row r="2" spans="1:25" x14ac:dyDescent="0.2">
      <c r="B2" s="289"/>
      <c r="C2" s="138"/>
      <c r="D2" s="138"/>
      <c r="E2" s="138"/>
      <c r="F2" s="138"/>
      <c r="G2" s="138"/>
      <c r="H2" s="289"/>
      <c r="I2" s="138"/>
      <c r="J2" s="138"/>
      <c r="K2" s="138"/>
      <c r="L2" s="138"/>
      <c r="M2" s="138"/>
      <c r="N2" s="89"/>
      <c r="O2" s="89"/>
      <c r="P2" s="89"/>
      <c r="Q2" s="89"/>
      <c r="R2" s="89"/>
      <c r="S2" s="89"/>
      <c r="T2" s="89"/>
      <c r="U2" s="89"/>
      <c r="V2" s="89"/>
      <c r="W2" s="89"/>
      <c r="X2" s="89"/>
      <c r="Y2" s="89"/>
    </row>
    <row r="3" spans="1:25" ht="15.75" x14ac:dyDescent="0.25">
      <c r="B3" s="1667" t="s">
        <v>156</v>
      </c>
      <c r="C3" s="1667"/>
      <c r="D3" s="1667"/>
      <c r="E3" s="1667"/>
      <c r="F3" s="1667"/>
      <c r="G3" s="1667"/>
      <c r="H3" s="1667"/>
      <c r="I3" s="1667"/>
      <c r="J3" s="1667"/>
      <c r="K3" s="1667"/>
      <c r="L3" s="1667"/>
      <c r="M3" s="1667"/>
      <c r="N3" s="1667"/>
    </row>
    <row r="4" spans="1:25" ht="12" customHeight="1" thickBot="1" x14ac:dyDescent="0.25">
      <c r="B4" s="1"/>
      <c r="C4" s="1688" t="s">
        <v>25</v>
      </c>
      <c r="D4" s="1688"/>
      <c r="E4" s="1688"/>
      <c r="F4" s="1688"/>
      <c r="G4" s="1688"/>
      <c r="H4" s="1688"/>
      <c r="I4" s="1688"/>
      <c r="J4" s="1688"/>
      <c r="K4" s="1688"/>
      <c r="L4" s="1688"/>
      <c r="M4" s="1688"/>
      <c r="N4" s="1688"/>
    </row>
    <row r="5" spans="1:25" ht="26.25" customHeight="1" thickBot="1" x14ac:dyDescent="0.25">
      <c r="A5" s="362" t="s">
        <v>217</v>
      </c>
      <c r="B5" s="414" t="s">
        <v>3</v>
      </c>
      <c r="C5" s="410" t="s">
        <v>157</v>
      </c>
      <c r="D5" s="410" t="s">
        <v>158</v>
      </c>
      <c r="E5" s="410" t="s">
        <v>159</v>
      </c>
      <c r="F5" s="410" t="s">
        <v>160</v>
      </c>
      <c r="G5" s="410" t="s">
        <v>161</v>
      </c>
      <c r="H5" s="410" t="s">
        <v>162</v>
      </c>
      <c r="I5" s="410" t="s">
        <v>163</v>
      </c>
      <c r="J5" s="410" t="s">
        <v>164</v>
      </c>
      <c r="K5" s="410" t="s">
        <v>166</v>
      </c>
      <c r="L5" s="410" t="s">
        <v>167</v>
      </c>
      <c r="M5" s="658" t="s">
        <v>168</v>
      </c>
      <c r="N5" s="664" t="s">
        <v>169</v>
      </c>
    </row>
    <row r="6" spans="1:25" ht="12.75" customHeight="1" thickBot="1" x14ac:dyDescent="0.25">
      <c r="A6" s="353" t="s">
        <v>218</v>
      </c>
      <c r="B6" s="332" t="s">
        <v>281</v>
      </c>
      <c r="C6" s="332" t="s">
        <v>241</v>
      </c>
      <c r="D6" s="332" t="s">
        <v>266</v>
      </c>
      <c r="E6" s="332" t="s">
        <v>267</v>
      </c>
      <c r="F6" s="332" t="s">
        <v>277</v>
      </c>
      <c r="G6" s="332" t="s">
        <v>278</v>
      </c>
      <c r="H6" s="347" t="s">
        <v>279</v>
      </c>
      <c r="I6" s="347" t="s">
        <v>282</v>
      </c>
      <c r="J6" s="347" t="s">
        <v>283</v>
      </c>
      <c r="K6" s="347" t="s">
        <v>284</v>
      </c>
      <c r="L6" s="371" t="s">
        <v>285</v>
      </c>
      <c r="M6" s="659" t="s">
        <v>220</v>
      </c>
      <c r="N6" s="433"/>
    </row>
    <row r="7" spans="1:25" ht="26.25" customHeight="1" x14ac:dyDescent="0.2">
      <c r="A7" s="357" t="s">
        <v>222</v>
      </c>
      <c r="B7" s="415"/>
      <c r="C7" s="90"/>
      <c r="D7" s="90"/>
      <c r="E7" s="90"/>
      <c r="F7" s="90"/>
      <c r="G7" s="90"/>
      <c r="H7" s="411"/>
      <c r="I7" s="411"/>
      <c r="J7" s="411"/>
      <c r="K7" s="412"/>
      <c r="L7" s="413"/>
      <c r="M7" s="184"/>
      <c r="N7" s="440"/>
    </row>
    <row r="8" spans="1:25" ht="27.75" customHeight="1" x14ac:dyDescent="0.2">
      <c r="A8" s="278" t="s">
        <v>223</v>
      </c>
      <c r="B8" s="415"/>
      <c r="C8" s="90"/>
      <c r="D8" s="90"/>
      <c r="E8" s="90"/>
      <c r="F8" s="90"/>
      <c r="G8" s="90"/>
      <c r="H8" s="90"/>
      <c r="I8" s="90"/>
      <c r="J8" s="90"/>
      <c r="K8" s="184"/>
      <c r="L8" s="187"/>
      <c r="M8" s="184"/>
      <c r="N8" s="665">
        <v>0</v>
      </c>
    </row>
    <row r="9" spans="1:25" ht="37.5" customHeight="1" x14ac:dyDescent="0.2">
      <c r="A9" s="278" t="s">
        <v>224</v>
      </c>
      <c r="B9" s="416"/>
      <c r="C9" s="91"/>
      <c r="D9" s="91"/>
      <c r="E9" s="91"/>
      <c r="F9" s="91"/>
      <c r="G9" s="91"/>
      <c r="H9" s="91"/>
      <c r="I9" s="91"/>
      <c r="J9" s="91"/>
      <c r="K9" s="185"/>
      <c r="L9" s="107"/>
      <c r="M9" s="185"/>
      <c r="N9" s="661"/>
    </row>
    <row r="10" spans="1:25" ht="39.75" customHeight="1" x14ac:dyDescent="0.2">
      <c r="A10" s="278" t="s">
        <v>225</v>
      </c>
      <c r="B10" s="415"/>
      <c r="C10" s="91"/>
      <c r="D10" s="91"/>
      <c r="E10" s="91"/>
      <c r="F10" s="91"/>
      <c r="G10" s="91"/>
      <c r="H10" s="91"/>
      <c r="I10" s="91"/>
      <c r="J10" s="91"/>
      <c r="K10" s="185"/>
      <c r="L10" s="107"/>
      <c r="M10" s="185"/>
      <c r="N10" s="661"/>
    </row>
    <row r="11" spans="1:25" ht="30.75" customHeight="1" x14ac:dyDescent="0.2">
      <c r="A11" s="278" t="s">
        <v>226</v>
      </c>
      <c r="B11" s="417"/>
      <c r="C11" s="269"/>
      <c r="D11" s="269"/>
      <c r="E11" s="269"/>
      <c r="F11" s="269"/>
      <c r="G11" s="269"/>
      <c r="H11" s="269"/>
      <c r="I11" s="269"/>
      <c r="J11" s="269"/>
      <c r="K11" s="270"/>
      <c r="L11" s="107"/>
      <c r="M11" s="660"/>
      <c r="N11" s="661"/>
    </row>
    <row r="12" spans="1:25" ht="30.75" customHeight="1" thickBot="1" x14ac:dyDescent="0.25">
      <c r="A12" s="288" t="s">
        <v>227</v>
      </c>
      <c r="B12" s="418"/>
      <c r="C12" s="266"/>
      <c r="D12" s="266"/>
      <c r="E12" s="266"/>
      <c r="F12" s="266"/>
      <c r="G12" s="266"/>
      <c r="H12" s="266"/>
      <c r="I12" s="266"/>
      <c r="J12" s="266"/>
      <c r="K12" s="267"/>
      <c r="L12" s="172"/>
      <c r="M12" s="268"/>
      <c r="N12" s="662"/>
    </row>
    <row r="13" spans="1:25" ht="13.5" thickBot="1" x14ac:dyDescent="0.25">
      <c r="A13" s="295" t="s">
        <v>228</v>
      </c>
      <c r="B13" s="419" t="s">
        <v>165</v>
      </c>
      <c r="C13" s="186">
        <f t="shared" ref="C13:N13" si="0">SUM(C7:C12)</f>
        <v>0</v>
      </c>
      <c r="D13" s="186">
        <f t="shared" si="0"/>
        <v>0</v>
      </c>
      <c r="E13" s="186">
        <f t="shared" si="0"/>
        <v>0</v>
      </c>
      <c r="F13" s="186">
        <f t="shared" si="0"/>
        <v>0</v>
      </c>
      <c r="G13" s="186">
        <f t="shared" si="0"/>
        <v>0</v>
      </c>
      <c r="H13" s="186">
        <f t="shared" si="0"/>
        <v>0</v>
      </c>
      <c r="I13" s="186">
        <f t="shared" si="0"/>
        <v>0</v>
      </c>
      <c r="J13" s="186">
        <f t="shared" si="0"/>
        <v>0</v>
      </c>
      <c r="K13" s="186">
        <f t="shared" si="0"/>
        <v>0</v>
      </c>
      <c r="L13" s="186">
        <f t="shared" si="0"/>
        <v>0</v>
      </c>
      <c r="M13" s="621">
        <f t="shared" si="0"/>
        <v>0</v>
      </c>
      <c r="N13" s="666">
        <f t="shared" si="0"/>
        <v>0</v>
      </c>
    </row>
    <row r="14" spans="1:25" ht="20.25" customHeight="1" x14ac:dyDescent="0.2">
      <c r="B14" s="92"/>
      <c r="C14" s="92"/>
      <c r="D14" s="92"/>
      <c r="E14" s="92"/>
      <c r="F14" s="92"/>
      <c r="G14" s="92"/>
      <c r="H14" s="92"/>
      <c r="I14" s="92"/>
      <c r="J14" s="92"/>
      <c r="K14" s="92"/>
      <c r="L14" s="92"/>
      <c r="M14" s="92"/>
      <c r="N14" s="92"/>
      <c r="O14" s="92"/>
      <c r="P14" s="1"/>
      <c r="Q14" s="1"/>
      <c r="R14" s="1"/>
      <c r="S14" s="1"/>
      <c r="U14" s="1"/>
    </row>
    <row r="15" spans="1:25" ht="24" customHeight="1" x14ac:dyDescent="0.2">
      <c r="B15" s="95"/>
      <c r="C15" s="95"/>
      <c r="D15" s="95"/>
      <c r="E15" s="95"/>
      <c r="F15" s="95"/>
      <c r="G15" s="95"/>
      <c r="H15" s="95"/>
      <c r="I15" s="95"/>
      <c r="J15" s="95"/>
      <c r="K15" s="95"/>
      <c r="L15" s="95"/>
      <c r="M15" s="95"/>
      <c r="P15" s="93"/>
      <c r="Q15" s="93"/>
      <c r="R15" s="93"/>
      <c r="S15" s="93"/>
      <c r="U15" s="1"/>
    </row>
    <row r="16" spans="1:25" x14ac:dyDescent="0.2">
      <c r="P16" s="93"/>
      <c r="Q16" s="93"/>
      <c r="R16" s="93"/>
      <c r="S16" s="93"/>
      <c r="U16" s="1"/>
    </row>
    <row r="17" spans="2:21" ht="28.5" customHeight="1" x14ac:dyDescent="0.2">
      <c r="N17" s="94"/>
      <c r="O17" s="94"/>
      <c r="U17" s="1"/>
    </row>
    <row r="18" spans="2:21" ht="26.25" customHeight="1" x14ac:dyDescent="0.2">
      <c r="P18" s="94"/>
      <c r="Q18" s="94"/>
      <c r="R18" s="94"/>
      <c r="S18" s="94"/>
      <c r="U18" s="1"/>
    </row>
    <row r="19" spans="2:21" ht="39.75" customHeight="1" x14ac:dyDescent="0.2">
      <c r="U19" s="1"/>
    </row>
    <row r="20" spans="2:21" ht="26.25" customHeight="1" x14ac:dyDescent="0.2">
      <c r="U20" s="1"/>
    </row>
    <row r="21" spans="2:21" ht="26.25" customHeight="1" x14ac:dyDescent="0.2">
      <c r="U21" s="1"/>
    </row>
    <row r="22" spans="2:21" ht="26.25" customHeight="1" x14ac:dyDescent="0.2">
      <c r="U22" s="1"/>
    </row>
    <row r="23" spans="2:21" ht="20.25" customHeight="1" x14ac:dyDescent="0.2">
      <c r="B23" s="92"/>
      <c r="C23" s="92"/>
      <c r="D23" s="92"/>
      <c r="E23" s="92"/>
      <c r="F23" s="92"/>
      <c r="G23" s="92"/>
      <c r="H23" s="92"/>
      <c r="I23" s="92"/>
      <c r="J23" s="92"/>
      <c r="K23" s="92"/>
      <c r="L23" s="92"/>
      <c r="M23" s="92"/>
      <c r="N23" s="15"/>
      <c r="U23" s="1"/>
    </row>
    <row r="24" spans="2:21" ht="27.75" customHeight="1" x14ac:dyDescent="0.2">
      <c r="N24" s="95"/>
      <c r="O24" s="95"/>
      <c r="U24" s="1"/>
    </row>
    <row r="25" spans="2:21" x14ac:dyDescent="0.2">
      <c r="U25" s="1"/>
    </row>
    <row r="26" spans="2:21" x14ac:dyDescent="0.2">
      <c r="U26" s="1"/>
    </row>
    <row r="27" spans="2:21" x14ac:dyDescent="0.2">
      <c r="U27" s="1"/>
    </row>
    <row r="28" spans="2:21" x14ac:dyDescent="0.2">
      <c r="U28" s="96"/>
    </row>
    <row r="30" spans="2:21" ht="32.25" customHeight="1" x14ac:dyDescent="0.2">
      <c r="U30" s="94"/>
    </row>
    <row r="32" spans="2:21" x14ac:dyDescent="0.2">
      <c r="N32" s="92"/>
      <c r="O32" s="92"/>
    </row>
    <row r="35" ht="39.75" customHeight="1" x14ac:dyDescent="0.2"/>
    <row r="37" ht="25.5" customHeight="1" x14ac:dyDescent="0.2"/>
  </sheetData>
  <mergeCells count="4">
    <mergeCell ref="B3:N3"/>
    <mergeCell ref="C4:N4"/>
    <mergeCell ref="H1:M1"/>
    <mergeCell ref="A1:G1"/>
  </mergeCells>
  <pageMargins left="0.59055118110236227" right="0.59055118110236227" top="0.59055118110236227" bottom="0.39370078740157483" header="0.51181102362204722" footer="0.51181102362204722"/>
  <pageSetup paperSize="9" firstPageNumber="0" orientation="landscape" horizontalDpi="300" verticalDpi="300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49"/>
  <sheetViews>
    <sheetView zoomScaleNormal="100" workbookViewId="0">
      <selection sqref="A1:N38"/>
    </sheetView>
  </sheetViews>
  <sheetFormatPr defaultRowHeight="12.75" x14ac:dyDescent="0.2"/>
  <cols>
    <col min="1" max="1" width="4.85546875" customWidth="1"/>
    <col min="2" max="2" width="40.140625" customWidth="1"/>
    <col min="3" max="3" width="8.42578125" customWidth="1"/>
    <col min="4" max="4" width="8" customWidth="1"/>
    <col min="5" max="5" width="8.85546875" customWidth="1"/>
    <col min="6" max="6" width="7.5703125" customWidth="1"/>
    <col min="8" max="9" width="7.5703125" customWidth="1"/>
    <col min="10" max="10" width="6.7109375" customWidth="1"/>
    <col min="14" max="14" width="7" customWidth="1"/>
  </cols>
  <sheetData>
    <row r="1" spans="1:14" x14ac:dyDescent="0.2">
      <c r="A1" s="1618" t="s">
        <v>916</v>
      </c>
      <c r="B1" s="1618"/>
      <c r="C1" s="1618"/>
      <c r="D1" s="1618"/>
      <c r="E1" s="1618"/>
    </row>
    <row r="2" spans="1:14" x14ac:dyDescent="0.2">
      <c r="A2" s="289"/>
      <c r="B2" s="289"/>
      <c r="C2" s="289"/>
      <c r="D2" s="289"/>
      <c r="E2" s="289"/>
    </row>
    <row r="3" spans="1:14" ht="14.25" x14ac:dyDescent="0.2">
      <c r="A3" s="1757" t="s">
        <v>809</v>
      </c>
      <c r="B3" s="1680"/>
      <c r="C3" s="1680"/>
      <c r="D3" s="1680"/>
      <c r="E3" s="1680"/>
      <c r="F3" s="1680"/>
      <c r="G3" s="1637"/>
      <c r="H3" s="1637"/>
      <c r="I3" s="1637"/>
      <c r="J3" s="1637"/>
      <c r="K3" s="1637"/>
      <c r="L3" s="1637"/>
      <c r="M3" s="1637"/>
      <c r="N3" s="1637"/>
    </row>
    <row r="4" spans="1:14" ht="15.75" x14ac:dyDescent="0.25">
      <c r="B4" s="21"/>
      <c r="C4" s="21"/>
      <c r="D4" s="21"/>
      <c r="E4" s="21"/>
    </row>
    <row r="5" spans="1:14" ht="16.5" thickBot="1" x14ac:dyDescent="0.3">
      <c r="B5" s="21" t="s">
        <v>808</v>
      </c>
      <c r="C5" s="21"/>
      <c r="D5" s="21"/>
      <c r="E5" s="21"/>
      <c r="M5" s="1" t="s">
        <v>25</v>
      </c>
    </row>
    <row r="6" spans="1:14" ht="13.5" thickBot="1" x14ac:dyDescent="0.25">
      <c r="A6" s="1748" t="s">
        <v>217</v>
      </c>
      <c r="B6" s="1750" t="s">
        <v>8</v>
      </c>
      <c r="C6" s="1752" t="s">
        <v>670</v>
      </c>
      <c r="D6" s="1753"/>
      <c r="E6" s="1753"/>
      <c r="F6" s="1754"/>
      <c r="G6" s="1752" t="s">
        <v>671</v>
      </c>
      <c r="H6" s="1753"/>
      <c r="I6" s="1753"/>
      <c r="J6" s="1755"/>
      <c r="K6" s="1756" t="s">
        <v>672</v>
      </c>
      <c r="L6" s="1753"/>
      <c r="M6" s="1753"/>
      <c r="N6" s="1755"/>
    </row>
    <row r="7" spans="1:14" ht="22.5" thickBot="1" x14ac:dyDescent="0.25">
      <c r="A7" s="1749"/>
      <c r="B7" s="1751"/>
      <c r="C7" s="280" t="s">
        <v>323</v>
      </c>
      <c r="D7" s="280" t="s">
        <v>673</v>
      </c>
      <c r="E7" s="1276" t="s">
        <v>656</v>
      </c>
      <c r="F7" s="280" t="s">
        <v>674</v>
      </c>
      <c r="G7" s="1276" t="s">
        <v>323</v>
      </c>
      <c r="H7" s="280" t="s">
        <v>673</v>
      </c>
      <c r="I7" s="280" t="s">
        <v>656</v>
      </c>
      <c r="J7" s="1276" t="s">
        <v>674</v>
      </c>
      <c r="K7" s="280" t="s">
        <v>323</v>
      </c>
      <c r="L7" s="1276" t="s">
        <v>673</v>
      </c>
      <c r="M7" s="280" t="s">
        <v>656</v>
      </c>
      <c r="N7" s="1277" t="s">
        <v>674</v>
      </c>
    </row>
    <row r="8" spans="1:14" ht="13.5" thickBot="1" x14ac:dyDescent="0.25">
      <c r="A8" s="916" t="s">
        <v>218</v>
      </c>
      <c r="B8" s="917" t="s">
        <v>219</v>
      </c>
      <c r="C8" s="918" t="s">
        <v>220</v>
      </c>
      <c r="D8" s="918" t="s">
        <v>221</v>
      </c>
      <c r="E8" s="918" t="s">
        <v>241</v>
      </c>
      <c r="F8" s="919" t="s">
        <v>266</v>
      </c>
      <c r="G8" s="1280" t="s">
        <v>267</v>
      </c>
      <c r="H8" s="1280" t="s">
        <v>277</v>
      </c>
      <c r="I8" s="1280" t="s">
        <v>278</v>
      </c>
      <c r="J8" s="1280" t="s">
        <v>279</v>
      </c>
      <c r="K8" s="1280" t="s">
        <v>282</v>
      </c>
      <c r="L8" s="1280" t="s">
        <v>283</v>
      </c>
      <c r="M8" s="1280" t="s">
        <v>284</v>
      </c>
      <c r="N8" s="1281" t="s">
        <v>285</v>
      </c>
    </row>
    <row r="9" spans="1:14" x14ac:dyDescent="0.2">
      <c r="A9" s="279" t="s">
        <v>222</v>
      </c>
      <c r="B9" s="284" t="s">
        <v>177</v>
      </c>
      <c r="C9" s="258"/>
      <c r="D9" s="128"/>
      <c r="E9" s="258"/>
      <c r="F9" s="1287"/>
      <c r="G9" s="1064"/>
      <c r="H9" s="1064"/>
      <c r="I9" s="1064"/>
      <c r="J9" s="958"/>
      <c r="K9" s="1292"/>
      <c r="L9" s="1292"/>
      <c r="M9" s="1292"/>
      <c r="N9" s="1063"/>
    </row>
    <row r="10" spans="1:14" x14ac:dyDescent="0.2">
      <c r="A10" s="278" t="s">
        <v>223</v>
      </c>
      <c r="B10" s="158" t="s">
        <v>424</v>
      </c>
      <c r="C10" s="256">
        <v>17481</v>
      </c>
      <c r="D10" s="125">
        <v>17481</v>
      </c>
      <c r="E10" s="256">
        <v>8578</v>
      </c>
      <c r="F10" s="1282">
        <f>E10/D10</f>
        <v>0.49070419312396318</v>
      </c>
      <c r="G10" s="256"/>
      <c r="H10" s="256"/>
      <c r="I10" s="256"/>
      <c r="J10" s="994" t="e">
        <f>I10/H10</f>
        <v>#DIV/0!</v>
      </c>
      <c r="K10" s="121"/>
      <c r="L10" s="121"/>
      <c r="M10" s="121"/>
      <c r="N10" s="984"/>
    </row>
    <row r="11" spans="1:14" x14ac:dyDescent="0.2">
      <c r="A11" s="278" t="s">
        <v>224</v>
      </c>
      <c r="B11" s="178" t="s">
        <v>426</v>
      </c>
      <c r="C11" s="256">
        <v>4720</v>
      </c>
      <c r="D11" s="125">
        <v>4720</v>
      </c>
      <c r="E11" s="256">
        <v>2251</v>
      </c>
      <c r="F11" s="1282">
        <f>E11/D11</f>
        <v>0.47690677966101697</v>
      </c>
      <c r="G11" s="256"/>
      <c r="H11" s="256"/>
      <c r="I11" s="256"/>
      <c r="J11" s="994" t="e">
        <f>I11/H11</f>
        <v>#DIV/0!</v>
      </c>
      <c r="K11" s="121"/>
      <c r="L11" s="121"/>
      <c r="M11" s="121"/>
      <c r="N11" s="984"/>
    </row>
    <row r="12" spans="1:14" x14ac:dyDescent="0.2">
      <c r="A12" s="278" t="s">
        <v>225</v>
      </c>
      <c r="B12" s="178" t="s">
        <v>425</v>
      </c>
      <c r="C12" s="256">
        <v>5735</v>
      </c>
      <c r="D12" s="125">
        <v>5735</v>
      </c>
      <c r="E12" s="256">
        <v>1897</v>
      </c>
      <c r="F12" s="1282">
        <f>E12/D12</f>
        <v>0.33077593722755011</v>
      </c>
      <c r="G12" s="256"/>
      <c r="H12" s="256"/>
      <c r="I12" s="256"/>
      <c r="J12" s="994" t="e">
        <f>I12/H12</f>
        <v>#DIV/0!</v>
      </c>
      <c r="K12" s="121"/>
      <c r="L12" s="121"/>
      <c r="M12" s="121"/>
      <c r="N12" s="984"/>
    </row>
    <row r="13" spans="1:14" x14ac:dyDescent="0.2">
      <c r="A13" s="278" t="s">
        <v>226</v>
      </c>
      <c r="B13" s="178" t="s">
        <v>427</v>
      </c>
      <c r="C13" s="256"/>
      <c r="D13" s="125"/>
      <c r="E13" s="256"/>
      <c r="F13" s="1282"/>
      <c r="G13" s="256"/>
      <c r="H13" s="256"/>
      <c r="I13" s="256"/>
      <c r="J13" s="994"/>
      <c r="K13" s="121"/>
      <c r="L13" s="121"/>
      <c r="M13" s="121"/>
      <c r="N13" s="984"/>
    </row>
    <row r="14" spans="1:14" x14ac:dyDescent="0.2">
      <c r="A14" s="278" t="s">
        <v>227</v>
      </c>
      <c r="B14" s="178" t="s">
        <v>428</v>
      </c>
      <c r="C14" s="256"/>
      <c r="D14" s="125"/>
      <c r="E14" s="256"/>
      <c r="F14" s="1282"/>
      <c r="G14" s="256"/>
      <c r="H14" s="256"/>
      <c r="I14" s="256"/>
      <c r="J14" s="994"/>
      <c r="K14" s="121"/>
      <c r="L14" s="121"/>
      <c r="M14" s="121"/>
      <c r="N14" s="984"/>
    </row>
    <row r="15" spans="1:14" x14ac:dyDescent="0.2">
      <c r="A15" s="278" t="s">
        <v>228</v>
      </c>
      <c r="B15" s="178" t="s">
        <v>429</v>
      </c>
      <c r="C15" s="256">
        <f>C16+C17+C18+C19+C20+C21+C22</f>
        <v>0</v>
      </c>
      <c r="D15" s="256">
        <f>D16+D17+D18+D19+D20+D21+D22</f>
        <v>0</v>
      </c>
      <c r="E15" s="256">
        <f>E16+E17+E18+E19+E20+E21+E22</f>
        <v>0</v>
      </c>
      <c r="F15" s="1282">
        <v>0</v>
      </c>
      <c r="G15" s="256"/>
      <c r="H15" s="256"/>
      <c r="I15" s="256"/>
      <c r="J15" s="994"/>
      <c r="K15" s="121"/>
      <c r="L15" s="121"/>
      <c r="M15" s="121"/>
      <c r="N15" s="984"/>
    </row>
    <row r="16" spans="1:14" x14ac:dyDescent="0.2">
      <c r="A16" s="278" t="s">
        <v>229</v>
      </c>
      <c r="B16" s="178" t="s">
        <v>433</v>
      </c>
      <c r="C16" s="256">
        <v>0</v>
      </c>
      <c r="D16" s="125">
        <v>0</v>
      </c>
      <c r="E16" s="256">
        <v>0</v>
      </c>
      <c r="F16" s="1282">
        <v>0</v>
      </c>
      <c r="G16" s="256"/>
      <c r="H16" s="256"/>
      <c r="I16" s="256"/>
      <c r="J16" s="994"/>
      <c r="K16" s="121"/>
      <c r="L16" s="121"/>
      <c r="M16" s="121"/>
      <c r="N16" s="984"/>
    </row>
    <row r="17" spans="1:14" x14ac:dyDescent="0.2">
      <c r="A17" s="278" t="s">
        <v>230</v>
      </c>
      <c r="B17" s="178" t="s">
        <v>434</v>
      </c>
      <c r="C17" s="256"/>
      <c r="D17" s="125"/>
      <c r="E17" s="256"/>
      <c r="F17" s="1282"/>
      <c r="G17" s="256"/>
      <c r="H17" s="256"/>
      <c r="I17" s="256"/>
      <c r="J17" s="994"/>
      <c r="K17" s="121"/>
      <c r="L17" s="121"/>
      <c r="M17" s="121"/>
      <c r="N17" s="984"/>
    </row>
    <row r="18" spans="1:14" x14ac:dyDescent="0.2">
      <c r="A18" s="278" t="s">
        <v>231</v>
      </c>
      <c r="B18" s="178" t="s">
        <v>435</v>
      </c>
      <c r="C18" s="256"/>
      <c r="D18" s="125"/>
      <c r="E18" s="256"/>
      <c r="F18" s="1282"/>
      <c r="G18" s="256"/>
      <c r="H18" s="256"/>
      <c r="I18" s="256"/>
      <c r="J18" s="994"/>
      <c r="K18" s="121"/>
      <c r="L18" s="121"/>
      <c r="M18" s="121"/>
      <c r="N18" s="984"/>
    </row>
    <row r="19" spans="1:14" x14ac:dyDescent="0.2">
      <c r="A19" s="278" t="s">
        <v>232</v>
      </c>
      <c r="B19" s="285" t="s">
        <v>431</v>
      </c>
      <c r="C19" s="211"/>
      <c r="D19" s="129"/>
      <c r="E19" s="256"/>
      <c r="F19" s="1282"/>
      <c r="G19" s="256"/>
      <c r="H19" s="256"/>
      <c r="I19" s="256"/>
      <c r="J19" s="994"/>
      <c r="K19" s="121"/>
      <c r="L19" s="121"/>
      <c r="M19" s="121"/>
      <c r="N19" s="984"/>
    </row>
    <row r="20" spans="1:14" x14ac:dyDescent="0.2">
      <c r="A20" s="278" t="s">
        <v>233</v>
      </c>
      <c r="B20" s="573" t="s">
        <v>432</v>
      </c>
      <c r="C20" s="259"/>
      <c r="D20" s="126"/>
      <c r="E20" s="256"/>
      <c r="F20" s="1282"/>
      <c r="G20" s="256"/>
      <c r="H20" s="256"/>
      <c r="I20" s="256"/>
      <c r="J20" s="994"/>
      <c r="K20" s="121"/>
      <c r="L20" s="121"/>
      <c r="M20" s="121"/>
      <c r="N20" s="984"/>
    </row>
    <row r="21" spans="1:14" x14ac:dyDescent="0.2">
      <c r="A21" s="278" t="s">
        <v>234</v>
      </c>
      <c r="B21" s="574" t="s">
        <v>430</v>
      </c>
      <c r="C21" s="259"/>
      <c r="D21" s="126"/>
      <c r="E21" s="256"/>
      <c r="F21" s="1282"/>
      <c r="G21" s="256"/>
      <c r="H21" s="256"/>
      <c r="I21" s="256"/>
      <c r="J21" s="994"/>
      <c r="K21" s="121"/>
      <c r="L21" s="121"/>
      <c r="M21" s="121"/>
      <c r="N21" s="984"/>
    </row>
    <row r="22" spans="1:14" x14ac:dyDescent="0.2">
      <c r="A22" s="278" t="s">
        <v>235</v>
      </c>
      <c r="B22" s="245" t="s">
        <v>651</v>
      </c>
      <c r="C22" s="259"/>
      <c r="D22" s="126"/>
      <c r="E22" s="256"/>
      <c r="F22" s="1283"/>
      <c r="G22" s="256"/>
      <c r="H22" s="256"/>
      <c r="I22" s="256"/>
      <c r="J22" s="994"/>
      <c r="K22" s="121"/>
      <c r="L22" s="121"/>
      <c r="M22" s="121"/>
      <c r="N22" s="984"/>
    </row>
    <row r="23" spans="1:14" ht="13.5" thickBot="1" x14ac:dyDescent="0.25">
      <c r="A23" s="278" t="s">
        <v>236</v>
      </c>
      <c r="B23" s="180" t="s">
        <v>437</v>
      </c>
      <c r="C23" s="257"/>
      <c r="D23" s="130"/>
      <c r="E23" s="256"/>
      <c r="F23" s="1284"/>
      <c r="G23" s="257"/>
      <c r="H23" s="257"/>
      <c r="I23" s="257"/>
      <c r="J23" s="1164"/>
      <c r="K23" s="1356"/>
      <c r="L23" s="1356"/>
      <c r="M23" s="1356"/>
      <c r="N23" s="987"/>
    </row>
    <row r="24" spans="1:14" s="17" customFormat="1" ht="13.5" thickBot="1" x14ac:dyDescent="0.25">
      <c r="A24" s="1445" t="s">
        <v>237</v>
      </c>
      <c r="B24" s="448" t="s">
        <v>5</v>
      </c>
      <c r="C24" s="456">
        <f>C10+C11+C12+C13+C15+C23</f>
        <v>27936</v>
      </c>
      <c r="D24" s="456">
        <f>D10+D11+D12+D13+D15+D23</f>
        <v>27936</v>
      </c>
      <c r="E24" s="456">
        <f>E10+E11+E12+E13+E15+E23</f>
        <v>12726</v>
      </c>
      <c r="F24" s="1494">
        <f>E24/D24</f>
        <v>0.45554123711340205</v>
      </c>
      <c r="G24" s="456">
        <f>G10+G11+G12+G13+G15+G23</f>
        <v>0</v>
      </c>
      <c r="H24" s="456">
        <f>H10+H11+H12+H13+H15+H23</f>
        <v>0</v>
      </c>
      <c r="I24" s="456">
        <f>I10+I11+I12+I13+I15+I23</f>
        <v>0</v>
      </c>
      <c r="J24" s="1449" t="e">
        <f>I24/H24</f>
        <v>#DIV/0!</v>
      </c>
      <c r="K24" s="1447"/>
      <c r="L24" s="1447"/>
      <c r="M24" s="1447"/>
      <c r="N24" s="1448"/>
    </row>
    <row r="25" spans="1:14" ht="6" customHeight="1" thickTop="1" x14ac:dyDescent="0.2">
      <c r="A25" s="438"/>
      <c r="B25" s="284"/>
      <c r="C25" s="210"/>
      <c r="D25" s="210"/>
      <c r="E25" s="210"/>
      <c r="F25" s="1286"/>
      <c r="G25" s="210"/>
      <c r="H25" s="210"/>
      <c r="I25" s="210"/>
      <c r="J25" s="1133"/>
      <c r="K25" s="124"/>
      <c r="L25" s="124"/>
      <c r="M25" s="124"/>
      <c r="N25" s="985"/>
    </row>
    <row r="26" spans="1:14" x14ac:dyDescent="0.2">
      <c r="A26" s="279" t="s">
        <v>238</v>
      </c>
      <c r="B26" s="286" t="s">
        <v>178</v>
      </c>
      <c r="C26" s="258"/>
      <c r="D26" s="128"/>
      <c r="E26" s="258"/>
      <c r="F26" s="1287"/>
      <c r="G26" s="258"/>
      <c r="H26" s="258"/>
      <c r="I26" s="258"/>
      <c r="J26" s="993"/>
      <c r="K26" s="122"/>
      <c r="L26" s="122"/>
      <c r="M26" s="122"/>
      <c r="N26" s="988"/>
    </row>
    <row r="27" spans="1:14" x14ac:dyDescent="0.2">
      <c r="A27" s="279" t="s">
        <v>239</v>
      </c>
      <c r="B27" s="178" t="s">
        <v>438</v>
      </c>
      <c r="C27" s="256"/>
      <c r="D27" s="125"/>
      <c r="E27" s="256"/>
      <c r="F27" s="1282"/>
      <c r="G27" s="256"/>
      <c r="H27" s="256"/>
      <c r="I27" s="256"/>
      <c r="J27" s="994"/>
      <c r="K27" s="121"/>
      <c r="L27" s="121"/>
      <c r="M27" s="121"/>
      <c r="N27" s="984"/>
    </row>
    <row r="28" spans="1:14" x14ac:dyDescent="0.2">
      <c r="A28" s="279" t="s">
        <v>240</v>
      </c>
      <c r="B28" s="178" t="s">
        <v>439</v>
      </c>
      <c r="C28" s="256"/>
      <c r="D28" s="125"/>
      <c r="E28" s="256"/>
      <c r="F28" s="1282"/>
      <c r="G28" s="256"/>
      <c r="H28" s="256"/>
      <c r="I28" s="256"/>
      <c r="J28" s="994"/>
      <c r="K28" s="121"/>
      <c r="L28" s="121"/>
      <c r="M28" s="121"/>
      <c r="N28" s="984"/>
    </row>
    <row r="29" spans="1:14" x14ac:dyDescent="0.2">
      <c r="A29" s="279" t="s">
        <v>242</v>
      </c>
      <c r="B29" s="178" t="s">
        <v>440</v>
      </c>
      <c r="C29" s="211">
        <f>C30+C31+C32</f>
        <v>0</v>
      </c>
      <c r="D29" s="211">
        <f>D30+D31+D32</f>
        <v>0</v>
      </c>
      <c r="E29" s="211">
        <f>E30+E31+E32</f>
        <v>0</v>
      </c>
      <c r="F29" s="1288"/>
      <c r="G29" s="256"/>
      <c r="H29" s="256"/>
      <c r="I29" s="256"/>
      <c r="J29" s="994"/>
      <c r="K29" s="121"/>
      <c r="L29" s="121"/>
      <c r="M29" s="121"/>
      <c r="N29" s="984"/>
    </row>
    <row r="30" spans="1:14" x14ac:dyDescent="0.2">
      <c r="A30" s="279" t="s">
        <v>243</v>
      </c>
      <c r="B30" s="285" t="s">
        <v>441</v>
      </c>
      <c r="C30" s="256"/>
      <c r="D30" s="125"/>
      <c r="E30" s="256"/>
      <c r="F30" s="1282"/>
      <c r="G30" s="256"/>
      <c r="H30" s="256"/>
      <c r="I30" s="256"/>
      <c r="J30" s="994"/>
      <c r="K30" s="121"/>
      <c r="L30" s="121"/>
      <c r="M30" s="121"/>
      <c r="N30" s="984"/>
    </row>
    <row r="31" spans="1:14" x14ac:dyDescent="0.2">
      <c r="A31" s="279" t="s">
        <v>244</v>
      </c>
      <c r="B31" s="285" t="s">
        <v>442</v>
      </c>
      <c r="C31" s="256"/>
      <c r="D31" s="125"/>
      <c r="E31" s="256"/>
      <c r="F31" s="1282"/>
      <c r="G31" s="256"/>
      <c r="H31" s="256"/>
      <c r="I31" s="256"/>
      <c r="J31" s="994"/>
      <c r="K31" s="121"/>
      <c r="L31" s="121"/>
      <c r="M31" s="121"/>
      <c r="N31" s="984"/>
    </row>
    <row r="32" spans="1:14" x14ac:dyDescent="0.2">
      <c r="A32" s="279" t="s">
        <v>245</v>
      </c>
      <c r="B32" s="285" t="s">
        <v>443</v>
      </c>
      <c r="C32" s="256"/>
      <c r="D32" s="125"/>
      <c r="E32" s="256"/>
      <c r="F32" s="1288"/>
      <c r="G32" s="256"/>
      <c r="H32" s="256"/>
      <c r="I32" s="256"/>
      <c r="J32" s="994"/>
      <c r="K32" s="121"/>
      <c r="L32" s="121"/>
      <c r="M32" s="121"/>
      <c r="N32" s="984"/>
    </row>
    <row r="33" spans="1:14" x14ac:dyDescent="0.2">
      <c r="A33" s="279" t="s">
        <v>246</v>
      </c>
      <c r="B33" s="285" t="s">
        <v>444</v>
      </c>
      <c r="C33" s="256"/>
      <c r="D33" s="125"/>
      <c r="E33" s="256"/>
      <c r="F33" s="1288"/>
      <c r="G33" s="256"/>
      <c r="H33" s="256"/>
      <c r="I33" s="256"/>
      <c r="J33" s="994"/>
      <c r="K33" s="121"/>
      <c r="L33" s="121"/>
      <c r="M33" s="121"/>
      <c r="N33" s="984"/>
    </row>
    <row r="34" spans="1:14" x14ac:dyDescent="0.2">
      <c r="A34" s="279" t="s">
        <v>247</v>
      </c>
      <c r="B34" s="573" t="s">
        <v>445</v>
      </c>
      <c r="C34" s="256"/>
      <c r="D34" s="125"/>
      <c r="E34" s="256"/>
      <c r="F34" s="1288"/>
      <c r="G34" s="256"/>
      <c r="H34" s="256"/>
      <c r="I34" s="256"/>
      <c r="J34" s="994"/>
      <c r="K34" s="121"/>
      <c r="L34" s="121"/>
      <c r="M34" s="121"/>
      <c r="N34" s="984"/>
    </row>
    <row r="35" spans="1:14" x14ac:dyDescent="0.2">
      <c r="A35" s="279" t="s">
        <v>248</v>
      </c>
      <c r="B35" s="245" t="s">
        <v>446</v>
      </c>
      <c r="C35" s="256"/>
      <c r="D35" s="125"/>
      <c r="E35" s="256"/>
      <c r="F35" s="1288"/>
      <c r="G35" s="256"/>
      <c r="H35" s="256"/>
      <c r="I35" s="256"/>
      <c r="J35" s="994"/>
      <c r="K35" s="121"/>
      <c r="L35" s="121"/>
      <c r="M35" s="121"/>
      <c r="N35" s="984"/>
    </row>
    <row r="36" spans="1:14" ht="13.5" thickBot="1" x14ac:dyDescent="0.25">
      <c r="A36" s="279" t="s">
        <v>249</v>
      </c>
      <c r="B36" s="726" t="s">
        <v>447</v>
      </c>
      <c r="C36" s="256"/>
      <c r="D36" s="125"/>
      <c r="E36" s="256"/>
      <c r="F36" s="1288"/>
      <c r="G36" s="257"/>
      <c r="H36" s="257"/>
      <c r="I36" s="257"/>
      <c r="J36" s="1164"/>
      <c r="K36" s="1356"/>
      <c r="L36" s="1356"/>
      <c r="M36" s="1356"/>
      <c r="N36" s="987"/>
    </row>
    <row r="37" spans="1:14" s="17" customFormat="1" ht="13.5" thickBot="1" x14ac:dyDescent="0.25">
      <c r="A37" s="1445" t="s">
        <v>250</v>
      </c>
      <c r="B37" s="448" t="s">
        <v>6</v>
      </c>
      <c r="C37" s="456">
        <f>C27+C28+C29</f>
        <v>0</v>
      </c>
      <c r="D37" s="456">
        <f>D27+D28+D29</f>
        <v>0</v>
      </c>
      <c r="E37" s="456">
        <f>E27+E28+E29</f>
        <v>0</v>
      </c>
      <c r="F37" s="1446">
        <v>0</v>
      </c>
      <c r="G37" s="456">
        <f>G27+G28+G29+G36</f>
        <v>0</v>
      </c>
      <c r="H37" s="456">
        <f>H27+H28+H29+H36</f>
        <v>0</v>
      </c>
      <c r="I37" s="456">
        <f>I27+I28+I29+I36</f>
        <v>0</v>
      </c>
      <c r="J37" s="1449" t="e">
        <f>I37/H37</f>
        <v>#DIV/0!</v>
      </c>
      <c r="K37" s="1447"/>
      <c r="L37" s="1447"/>
      <c r="M37" s="1447"/>
      <c r="N37" s="1448"/>
    </row>
    <row r="38" spans="1:14" s="17" customFormat="1" ht="27" thickTop="1" thickBot="1" x14ac:dyDescent="0.25">
      <c r="A38" s="1450" t="s">
        <v>251</v>
      </c>
      <c r="B38" s="1278" t="s">
        <v>338</v>
      </c>
      <c r="C38" s="1279">
        <f>C24+C37</f>
        <v>27936</v>
      </c>
      <c r="D38" s="1279">
        <f>D24+D37</f>
        <v>27936</v>
      </c>
      <c r="E38" s="1279">
        <f>E24+E37</f>
        <v>12726</v>
      </c>
      <c r="F38" s="1289">
        <f>E38/D38</f>
        <v>0.45554123711340205</v>
      </c>
      <c r="G38" s="1279">
        <f>G24+G37</f>
        <v>0</v>
      </c>
      <c r="H38" s="1279">
        <f>H24+H37</f>
        <v>0</v>
      </c>
      <c r="I38" s="1279">
        <f>I24+I37</f>
        <v>0</v>
      </c>
      <c r="J38" s="1422" t="e">
        <f>I38/H38</f>
        <v>#DIV/0!</v>
      </c>
      <c r="K38" s="1451"/>
      <c r="L38" s="1451"/>
      <c r="M38" s="1451"/>
      <c r="N38" s="1452"/>
    </row>
    <row r="39" spans="1:14" x14ac:dyDescent="0.2">
      <c r="A39" s="294"/>
      <c r="B39" s="585"/>
      <c r="C39" s="571"/>
      <c r="D39" s="571"/>
      <c r="E39" s="571"/>
      <c r="F39" s="1301"/>
      <c r="G39" s="533"/>
      <c r="H39" s="533"/>
      <c r="I39" s="533"/>
      <c r="J39" s="1302"/>
      <c r="K39" s="533"/>
      <c r="L39" s="533"/>
      <c r="M39" s="533"/>
      <c r="N39" s="1302"/>
    </row>
    <row r="40" spans="1:14" x14ac:dyDescent="0.2">
      <c r="A40" s="1747"/>
      <c r="B40" s="1645"/>
      <c r="C40" s="1645"/>
      <c r="D40" s="1645"/>
      <c r="E40" s="1645"/>
      <c r="F40" s="1645"/>
      <c r="G40" s="1645"/>
      <c r="H40" s="1645"/>
      <c r="I40" s="1645"/>
      <c r="J40" s="1645"/>
      <c r="K40" s="1645"/>
      <c r="L40" s="1645"/>
      <c r="M40" s="1645"/>
      <c r="N40" s="1645"/>
    </row>
    <row r="41" spans="1:14" x14ac:dyDescent="0.2">
      <c r="A41" s="294"/>
      <c r="B41" s="585"/>
      <c r="C41" s="571"/>
      <c r="D41" s="571"/>
      <c r="E41" s="571"/>
      <c r="F41" s="571"/>
      <c r="G41" s="15"/>
      <c r="H41" s="15"/>
      <c r="I41" s="15"/>
    </row>
    <row r="47" spans="1:14" ht="13.5" customHeight="1" x14ac:dyDescent="0.2"/>
    <row r="50" ht="18.75" customHeight="1" x14ac:dyDescent="0.2"/>
    <row r="60" ht="31.5" customHeight="1" x14ac:dyDescent="0.2"/>
    <row r="78" ht="12.75" customHeight="1" x14ac:dyDescent="0.2"/>
    <row r="80" ht="13.5" customHeight="1" x14ac:dyDescent="0.2"/>
    <row r="99" ht="9" customHeight="1" x14ac:dyDescent="0.2"/>
    <row r="121" ht="13.5" customHeight="1" x14ac:dyDescent="0.2"/>
    <row r="155" ht="14.25" customHeight="1" x14ac:dyDescent="0.2"/>
    <row r="156" ht="13.5" customHeight="1" x14ac:dyDescent="0.2"/>
    <row r="172" ht="12.75" customHeight="1" x14ac:dyDescent="0.2"/>
    <row r="175" ht="7.5" customHeight="1" x14ac:dyDescent="0.2"/>
    <row r="197" ht="13.5" customHeight="1" x14ac:dyDescent="0.2"/>
    <row r="227" ht="13.5" customHeight="1" x14ac:dyDescent="0.2"/>
    <row r="232" ht="13.5" customHeight="1" x14ac:dyDescent="0.2"/>
    <row r="250" s="17" customFormat="1" x14ac:dyDescent="0.2"/>
    <row r="251" ht="7.5" customHeight="1" x14ac:dyDescent="0.2"/>
    <row r="263" s="17" customFormat="1" x14ac:dyDescent="0.2"/>
    <row r="264" s="17" customFormat="1" x14ac:dyDescent="0.2"/>
    <row r="273" ht="13.5" customHeight="1" x14ac:dyDescent="0.2"/>
    <row r="306" ht="12.75" customHeight="1" x14ac:dyDescent="0.2"/>
    <row r="308" ht="13.5" customHeight="1" x14ac:dyDescent="0.2"/>
    <row r="327" ht="9.75" customHeight="1" x14ac:dyDescent="0.2"/>
    <row r="349" ht="13.5" customHeight="1" x14ac:dyDescent="0.2"/>
  </sheetData>
  <mergeCells count="8">
    <mergeCell ref="A40:N40"/>
    <mergeCell ref="A1:E1"/>
    <mergeCell ref="A6:A7"/>
    <mergeCell ref="B6:B7"/>
    <mergeCell ref="C6:F6"/>
    <mergeCell ref="G6:J6"/>
    <mergeCell ref="K6:N6"/>
    <mergeCell ref="A3:N3"/>
  </mergeCells>
  <pageMargins left="0.31496062992125984" right="0.31496062992125984" top="0.74803149606299213" bottom="0.55118110236220474" header="0.31496062992125984" footer="0.31496062992125984"/>
  <pageSetup paperSize="9" orientation="landscape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037"/>
  <sheetViews>
    <sheetView zoomScaleNormal="100" workbookViewId="0">
      <selection sqref="A1:N730"/>
    </sheetView>
  </sheetViews>
  <sheetFormatPr defaultRowHeight="12.75" x14ac:dyDescent="0.2"/>
  <cols>
    <col min="1" max="1" width="4" customWidth="1"/>
    <col min="2" max="2" width="38.28515625" customWidth="1"/>
    <col min="3" max="3" width="8.85546875" customWidth="1"/>
    <col min="4" max="5" width="9" customWidth="1"/>
    <col min="6" max="6" width="7.7109375" customWidth="1"/>
    <col min="8" max="8" width="8.7109375" customWidth="1"/>
    <col min="9" max="9" width="8.28515625" customWidth="1"/>
    <col min="10" max="10" width="7.140625" customWidth="1"/>
    <col min="11" max="11" width="7.7109375" customWidth="1"/>
    <col min="12" max="12" width="8" customWidth="1"/>
    <col min="13" max="13" width="8.140625" customWidth="1"/>
    <col min="14" max="14" width="7.140625" customWidth="1"/>
  </cols>
  <sheetData>
    <row r="1" spans="1:14" x14ac:dyDescent="0.2">
      <c r="A1" s="1618" t="s">
        <v>917</v>
      </c>
      <c r="B1" s="1618"/>
      <c r="C1" s="1618"/>
      <c r="D1" s="1618"/>
      <c r="E1" s="1618"/>
    </row>
    <row r="2" spans="1:14" x14ac:dyDescent="0.2">
      <c r="A2" s="289"/>
      <c r="B2" s="289"/>
      <c r="C2" s="289"/>
      <c r="D2" s="289"/>
      <c r="E2" s="289"/>
    </row>
    <row r="3" spans="1:14" ht="14.25" x14ac:dyDescent="0.2">
      <c r="A3" s="1757" t="s">
        <v>810</v>
      </c>
      <c r="B3" s="1680"/>
      <c r="C3" s="1680"/>
      <c r="D3" s="1680"/>
      <c r="E3" s="1680"/>
      <c r="F3" s="1680"/>
      <c r="G3" s="1637"/>
      <c r="H3" s="1637"/>
      <c r="I3" s="1637"/>
      <c r="J3" s="1637"/>
      <c r="K3" s="1637"/>
      <c r="L3" s="1637"/>
      <c r="M3" s="1637"/>
      <c r="N3" s="1637"/>
    </row>
    <row r="4" spans="1:14" ht="10.5" customHeight="1" x14ac:dyDescent="0.25">
      <c r="B4" s="21"/>
      <c r="C4" s="21"/>
      <c r="D4" s="21"/>
      <c r="E4" s="21"/>
    </row>
    <row r="5" spans="1:14" ht="15.75" x14ac:dyDescent="0.25">
      <c r="B5" s="21" t="s">
        <v>677</v>
      </c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</row>
    <row r="6" spans="1:14" ht="16.5" thickBot="1" x14ac:dyDescent="0.3"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2" t="s">
        <v>7</v>
      </c>
      <c r="N6" s="21"/>
    </row>
    <row r="7" spans="1:14" ht="13.5" thickBot="1" x14ac:dyDescent="0.25">
      <c r="A7" s="1640" t="s">
        <v>217</v>
      </c>
      <c r="B7" s="1638" t="s">
        <v>8</v>
      </c>
      <c r="C7" s="1756" t="s">
        <v>675</v>
      </c>
      <c r="D7" s="1753"/>
      <c r="E7" s="1753"/>
      <c r="F7" s="1754"/>
      <c r="G7" s="1752" t="s">
        <v>676</v>
      </c>
      <c r="H7" s="1753"/>
      <c r="I7" s="1753"/>
      <c r="J7" s="1755"/>
      <c r="K7" s="1756" t="s">
        <v>672</v>
      </c>
      <c r="L7" s="1753"/>
      <c r="M7" s="1753"/>
      <c r="N7" s="1755"/>
    </row>
    <row r="8" spans="1:14" ht="22.5" thickBot="1" x14ac:dyDescent="0.25">
      <c r="A8" s="1641"/>
      <c r="B8" s="1639"/>
      <c r="C8" s="423" t="s">
        <v>323</v>
      </c>
      <c r="D8" s="280" t="s">
        <v>673</v>
      </c>
      <c r="E8" s="1276" t="s">
        <v>656</v>
      </c>
      <c r="F8" s="280" t="s">
        <v>674</v>
      </c>
      <c r="G8" s="1276" t="s">
        <v>323</v>
      </c>
      <c r="H8" s="280" t="s">
        <v>673</v>
      </c>
      <c r="I8" s="280" t="s">
        <v>656</v>
      </c>
      <c r="J8" s="1276" t="s">
        <v>674</v>
      </c>
      <c r="K8" s="280" t="s">
        <v>323</v>
      </c>
      <c r="L8" s="1276" t="s">
        <v>673</v>
      </c>
      <c r="M8" s="280" t="s">
        <v>656</v>
      </c>
      <c r="N8" s="280" t="s">
        <v>674</v>
      </c>
    </row>
    <row r="9" spans="1:14" ht="13.5" thickBot="1" x14ac:dyDescent="0.25">
      <c r="A9" s="916" t="s">
        <v>218</v>
      </c>
      <c r="B9" s="917" t="s">
        <v>219</v>
      </c>
      <c r="C9" s="918" t="s">
        <v>220</v>
      </c>
      <c r="D9" s="918" t="s">
        <v>221</v>
      </c>
      <c r="E9" s="918" t="s">
        <v>241</v>
      </c>
      <c r="F9" s="919" t="s">
        <v>266</v>
      </c>
      <c r="G9" s="549" t="s">
        <v>267</v>
      </c>
      <c r="H9" s="549" t="s">
        <v>277</v>
      </c>
      <c r="I9" s="549" t="s">
        <v>278</v>
      </c>
      <c r="J9" s="549" t="s">
        <v>279</v>
      </c>
      <c r="K9" s="549" t="s">
        <v>282</v>
      </c>
      <c r="L9" s="549" t="s">
        <v>283</v>
      </c>
      <c r="M9" s="549" t="s">
        <v>284</v>
      </c>
      <c r="N9" s="464" t="s">
        <v>285</v>
      </c>
    </row>
    <row r="10" spans="1:14" x14ac:dyDescent="0.2">
      <c r="A10" s="279" t="s">
        <v>222</v>
      </c>
      <c r="B10" s="284" t="s">
        <v>177</v>
      </c>
      <c r="C10" s="258"/>
      <c r="D10" s="128"/>
      <c r="E10" s="258"/>
      <c r="F10" s="1287"/>
      <c r="G10" s="1064"/>
      <c r="H10" s="1064"/>
      <c r="I10" s="1064"/>
      <c r="J10" s="958"/>
      <c r="K10" s="1292"/>
      <c r="L10" s="1292"/>
      <c r="M10" s="1292"/>
      <c r="N10" s="1063"/>
    </row>
    <row r="11" spans="1:14" x14ac:dyDescent="0.2">
      <c r="A11" s="278" t="s">
        <v>223</v>
      </c>
      <c r="B11" s="158" t="s">
        <v>424</v>
      </c>
      <c r="C11" s="256">
        <v>5782</v>
      </c>
      <c r="D11" s="125">
        <v>5782</v>
      </c>
      <c r="E11" s="256">
        <v>2371</v>
      </c>
      <c r="F11" s="1282">
        <f>E11/D11</f>
        <v>0.41006572120373574</v>
      </c>
      <c r="G11" s="1015"/>
      <c r="H11" s="1015"/>
      <c r="I11" s="1015"/>
      <c r="J11" s="922"/>
      <c r="K11" s="1101"/>
      <c r="L11" s="1101"/>
      <c r="M11" s="1101"/>
      <c r="N11" s="957"/>
    </row>
    <row r="12" spans="1:14" x14ac:dyDescent="0.2">
      <c r="A12" s="278" t="s">
        <v>224</v>
      </c>
      <c r="B12" s="178" t="s">
        <v>426</v>
      </c>
      <c r="C12" s="256">
        <v>1668</v>
      </c>
      <c r="D12" s="125">
        <v>1668</v>
      </c>
      <c r="E12" s="256">
        <v>643</v>
      </c>
      <c r="F12" s="1282">
        <f>E12/D12</f>
        <v>0.38549160671462829</v>
      </c>
      <c r="G12" s="1015"/>
      <c r="H12" s="1015"/>
      <c r="I12" s="1015"/>
      <c r="J12" s="922"/>
      <c r="K12" s="1101"/>
      <c r="L12" s="1101"/>
      <c r="M12" s="1101"/>
      <c r="N12" s="957"/>
    </row>
    <row r="13" spans="1:14" x14ac:dyDescent="0.2">
      <c r="A13" s="278" t="s">
        <v>225</v>
      </c>
      <c r="B13" s="178" t="s">
        <v>425</v>
      </c>
      <c r="C13" s="256">
        <v>4119</v>
      </c>
      <c r="D13" s="125">
        <v>4119</v>
      </c>
      <c r="E13" s="256">
        <v>2945</v>
      </c>
      <c r="F13" s="1282">
        <f>E13/D13</f>
        <v>0.71497936392328232</v>
      </c>
      <c r="G13" s="1015"/>
      <c r="H13" s="1015"/>
      <c r="I13" s="1015"/>
      <c r="J13" s="922"/>
      <c r="K13" s="1101"/>
      <c r="L13" s="1101"/>
      <c r="M13" s="1101"/>
      <c r="N13" s="957"/>
    </row>
    <row r="14" spans="1:14" x14ac:dyDescent="0.2">
      <c r="A14" s="278" t="s">
        <v>226</v>
      </c>
      <c r="B14" s="178" t="s">
        <v>427</v>
      </c>
      <c r="C14" s="256"/>
      <c r="D14" s="125"/>
      <c r="E14" s="256"/>
      <c r="F14" s="1282"/>
      <c r="G14" s="1015"/>
      <c r="H14" s="1015"/>
      <c r="I14" s="1015"/>
      <c r="J14" s="922"/>
      <c r="K14" s="1101"/>
      <c r="L14" s="1101"/>
      <c r="M14" s="1101"/>
      <c r="N14" s="957"/>
    </row>
    <row r="15" spans="1:14" x14ac:dyDescent="0.2">
      <c r="A15" s="278" t="s">
        <v>227</v>
      </c>
      <c r="B15" s="178" t="s">
        <v>428</v>
      </c>
      <c r="C15" s="256"/>
      <c r="D15" s="125"/>
      <c r="E15" s="256"/>
      <c r="F15" s="1282"/>
      <c r="G15" s="1015"/>
      <c r="H15" s="1015"/>
      <c r="I15" s="1015"/>
      <c r="J15" s="922"/>
      <c r="K15" s="1101"/>
      <c r="L15" s="1101"/>
      <c r="M15" s="1101"/>
      <c r="N15" s="957"/>
    </row>
    <row r="16" spans="1:14" x14ac:dyDescent="0.2">
      <c r="A16" s="278" t="s">
        <v>228</v>
      </c>
      <c r="B16" s="178" t="s">
        <v>429</v>
      </c>
      <c r="C16" s="256">
        <f>C17+C18+C19+C20+C21+C22+C23</f>
        <v>0</v>
      </c>
      <c r="D16" s="256">
        <f>D17+D18+D19+D20+D21+D22+D23</f>
        <v>0</v>
      </c>
      <c r="E16" s="256">
        <f>E17+E18+E19+E20+E21+E22+E23</f>
        <v>0</v>
      </c>
      <c r="F16" s="1282">
        <v>0</v>
      </c>
      <c r="G16" s="1015"/>
      <c r="H16" s="1015"/>
      <c r="I16" s="1015"/>
      <c r="J16" s="922"/>
      <c r="K16" s="1101"/>
      <c r="L16" s="1101"/>
      <c r="M16" s="1101"/>
      <c r="N16" s="957"/>
    </row>
    <row r="17" spans="1:14" x14ac:dyDescent="0.2">
      <c r="A17" s="278" t="s">
        <v>229</v>
      </c>
      <c r="B17" s="178" t="s">
        <v>433</v>
      </c>
      <c r="C17" s="256">
        <f>'6 7_sz_melléklet'!C10</f>
        <v>0</v>
      </c>
      <c r="D17" s="256">
        <f>'6 7_sz_melléklet'!D10</f>
        <v>0</v>
      </c>
      <c r="E17" s="256">
        <f>'6 7_sz_melléklet'!E10</f>
        <v>0</v>
      </c>
      <c r="F17" s="1282">
        <v>0</v>
      </c>
      <c r="G17" s="1015"/>
      <c r="H17" s="1015"/>
      <c r="I17" s="1015"/>
      <c r="J17" s="922"/>
      <c r="K17" s="1101"/>
      <c r="L17" s="1101"/>
      <c r="M17" s="1101"/>
      <c r="N17" s="957"/>
    </row>
    <row r="18" spans="1:14" x14ac:dyDescent="0.2">
      <c r="A18" s="278" t="s">
        <v>230</v>
      </c>
      <c r="B18" s="178" t="s">
        <v>434</v>
      </c>
      <c r="C18" s="256"/>
      <c r="D18" s="125"/>
      <c r="E18" s="256"/>
      <c r="F18" s="1282"/>
      <c r="G18" s="1015"/>
      <c r="H18" s="1015"/>
      <c r="I18" s="1015"/>
      <c r="J18" s="922"/>
      <c r="K18" s="1101"/>
      <c r="L18" s="1101"/>
      <c r="M18" s="1101"/>
      <c r="N18" s="957"/>
    </row>
    <row r="19" spans="1:14" x14ac:dyDescent="0.2">
      <c r="A19" s="278" t="s">
        <v>231</v>
      </c>
      <c r="B19" s="178" t="s">
        <v>435</v>
      </c>
      <c r="C19" s="256"/>
      <c r="D19" s="125"/>
      <c r="E19" s="256"/>
      <c r="F19" s="1282"/>
      <c r="G19" s="1015"/>
      <c r="H19" s="1015"/>
      <c r="I19" s="1015"/>
      <c r="J19" s="922"/>
      <c r="K19" s="1101"/>
      <c r="L19" s="1101"/>
      <c r="M19" s="1101"/>
      <c r="N19" s="957"/>
    </row>
    <row r="20" spans="1:14" x14ac:dyDescent="0.2">
      <c r="A20" s="278" t="s">
        <v>232</v>
      </c>
      <c r="B20" s="285" t="s">
        <v>431</v>
      </c>
      <c r="C20" s="211"/>
      <c r="D20" s="129"/>
      <c r="E20" s="256"/>
      <c r="F20" s="1282"/>
      <c r="G20" s="1015"/>
      <c r="H20" s="1015"/>
      <c r="I20" s="1015"/>
      <c r="J20" s="922"/>
      <c r="K20" s="1101"/>
      <c r="L20" s="1101"/>
      <c r="M20" s="1101"/>
      <c r="N20" s="957"/>
    </row>
    <row r="21" spans="1:14" x14ac:dyDescent="0.2">
      <c r="A21" s="278" t="s">
        <v>233</v>
      </c>
      <c r="B21" s="573" t="s">
        <v>432</v>
      </c>
      <c r="C21" s="259"/>
      <c r="D21" s="126"/>
      <c r="E21" s="256"/>
      <c r="F21" s="1282"/>
      <c r="G21" s="1015"/>
      <c r="H21" s="1015"/>
      <c r="I21" s="1015"/>
      <c r="J21" s="922"/>
      <c r="K21" s="1101"/>
      <c r="L21" s="1101"/>
      <c r="M21" s="1101"/>
      <c r="N21" s="957"/>
    </row>
    <row r="22" spans="1:14" x14ac:dyDescent="0.2">
      <c r="A22" s="278" t="s">
        <v>234</v>
      </c>
      <c r="B22" s="574" t="s">
        <v>430</v>
      </c>
      <c r="C22" s="259"/>
      <c r="D22" s="126"/>
      <c r="E22" s="256"/>
      <c r="F22" s="1282"/>
      <c r="G22" s="1015"/>
      <c r="H22" s="1015"/>
      <c r="I22" s="1015"/>
      <c r="J22" s="922"/>
      <c r="K22" s="1101"/>
      <c r="L22" s="1101"/>
      <c r="M22" s="1101"/>
      <c r="N22" s="957"/>
    </row>
    <row r="23" spans="1:14" x14ac:dyDescent="0.2">
      <c r="A23" s="278" t="s">
        <v>235</v>
      </c>
      <c r="B23" s="245" t="s">
        <v>651</v>
      </c>
      <c r="C23" s="259"/>
      <c r="D23" s="126"/>
      <c r="E23" s="256"/>
      <c r="F23" s="1283"/>
      <c r="G23" s="1015"/>
      <c r="H23" s="1015"/>
      <c r="I23" s="1015"/>
      <c r="J23" s="922"/>
      <c r="K23" s="1101"/>
      <c r="L23" s="1101"/>
      <c r="M23" s="1101"/>
      <c r="N23" s="957"/>
    </row>
    <row r="24" spans="1:14" ht="13.5" thickBot="1" x14ac:dyDescent="0.25">
      <c r="A24" s="278" t="s">
        <v>236</v>
      </c>
      <c r="B24" s="180" t="s">
        <v>437</v>
      </c>
      <c r="C24" s="257"/>
      <c r="D24" s="130"/>
      <c r="E24" s="256"/>
      <c r="F24" s="1284"/>
      <c r="G24" s="1017"/>
      <c r="H24" s="1017"/>
      <c r="I24" s="1017"/>
      <c r="J24" s="923"/>
      <c r="K24" s="1102"/>
      <c r="L24" s="1102"/>
      <c r="M24" s="1102"/>
      <c r="N24" s="1007"/>
    </row>
    <row r="25" spans="1:14" ht="13.5" thickBot="1" x14ac:dyDescent="0.25">
      <c r="A25" s="447" t="s">
        <v>237</v>
      </c>
      <c r="B25" s="448" t="s">
        <v>5</v>
      </c>
      <c r="C25" s="456">
        <f>C11+C12+C13+C14+C16+C24</f>
        <v>11569</v>
      </c>
      <c r="D25" s="456">
        <f>D11+D12+D13+D14+D16+D24</f>
        <v>11569</v>
      </c>
      <c r="E25" s="456">
        <f>E11+E12+E13+E14+E16+E24</f>
        <v>5959</v>
      </c>
      <c r="F25" s="1494">
        <f>E25/D25</f>
        <v>0.51508341256806989</v>
      </c>
      <c r="G25" s="1291"/>
      <c r="H25" s="1291"/>
      <c r="I25" s="1291"/>
      <c r="J25" s="924"/>
      <c r="K25" s="1293"/>
      <c r="L25" s="1293"/>
      <c r="M25" s="1293"/>
      <c r="N25" s="1290"/>
    </row>
    <row r="26" spans="1:14" ht="12" customHeight="1" thickTop="1" x14ac:dyDescent="0.2">
      <c r="A26" s="438"/>
      <c r="B26" s="284"/>
      <c r="C26" s="210"/>
      <c r="D26" s="210"/>
      <c r="E26" s="210"/>
      <c r="F26" s="1286"/>
      <c r="G26" s="1012"/>
      <c r="H26" s="1012"/>
      <c r="I26" s="1012"/>
      <c r="J26" s="925"/>
      <c r="K26" s="1294"/>
      <c r="L26" s="1294"/>
      <c r="M26" s="1294"/>
      <c r="N26" s="1006"/>
    </row>
    <row r="27" spans="1:14" x14ac:dyDescent="0.2">
      <c r="A27" s="279" t="s">
        <v>238</v>
      </c>
      <c r="B27" s="286" t="s">
        <v>178</v>
      </c>
      <c r="C27" s="258"/>
      <c r="D27" s="128"/>
      <c r="E27" s="258"/>
      <c r="F27" s="1287"/>
      <c r="G27" s="1013"/>
      <c r="H27" s="1013"/>
      <c r="I27" s="1013"/>
      <c r="J27" s="921"/>
      <c r="K27" s="1100"/>
      <c r="L27" s="1100"/>
      <c r="M27" s="1100"/>
      <c r="N27" s="956"/>
    </row>
    <row r="28" spans="1:14" x14ac:dyDescent="0.2">
      <c r="A28" s="279" t="s">
        <v>239</v>
      </c>
      <c r="B28" s="178" t="s">
        <v>438</v>
      </c>
      <c r="C28" s="256"/>
      <c r="D28" s="256"/>
      <c r="E28" s="256"/>
      <c r="F28" s="1282" t="e">
        <f>E28/D28</f>
        <v>#DIV/0!</v>
      </c>
      <c r="G28" s="1015"/>
      <c r="H28" s="1015"/>
      <c r="I28" s="1015"/>
      <c r="J28" s="922"/>
      <c r="K28" s="1101"/>
      <c r="L28" s="1101"/>
      <c r="M28" s="1101"/>
      <c r="N28" s="957"/>
    </row>
    <row r="29" spans="1:14" x14ac:dyDescent="0.2">
      <c r="A29" s="279" t="s">
        <v>240</v>
      </c>
      <c r="B29" s="178" t="s">
        <v>439</v>
      </c>
      <c r="C29" s="256"/>
      <c r="D29" s="125"/>
      <c r="E29" s="256"/>
      <c r="F29" s="1282"/>
      <c r="G29" s="1015"/>
      <c r="H29" s="1015"/>
      <c r="I29" s="1015"/>
      <c r="J29" s="922"/>
      <c r="K29" s="1101"/>
      <c r="L29" s="1101"/>
      <c r="M29" s="1101"/>
      <c r="N29" s="957"/>
    </row>
    <row r="30" spans="1:14" x14ac:dyDescent="0.2">
      <c r="A30" s="279" t="s">
        <v>242</v>
      </c>
      <c r="B30" s="178" t="s">
        <v>440</v>
      </c>
      <c r="C30" s="256">
        <f>C31+C32+C33</f>
        <v>0</v>
      </c>
      <c r="D30" s="256">
        <f>D31+D32+D33</f>
        <v>0</v>
      </c>
      <c r="E30" s="256">
        <f>E31+E32+E33</f>
        <v>0</v>
      </c>
      <c r="F30" s="1282">
        <v>0</v>
      </c>
      <c r="G30" s="1015"/>
      <c r="H30" s="1015"/>
      <c r="I30" s="1015"/>
      <c r="J30" s="922"/>
      <c r="K30" s="1101"/>
      <c r="L30" s="1101"/>
      <c r="M30" s="1101"/>
      <c r="N30" s="957"/>
    </row>
    <row r="31" spans="1:14" x14ac:dyDescent="0.2">
      <c r="A31" s="279" t="s">
        <v>243</v>
      </c>
      <c r="B31" s="285" t="s">
        <v>441</v>
      </c>
      <c r="C31" s="256"/>
      <c r="D31" s="125"/>
      <c r="E31" s="256"/>
      <c r="F31" s="1282"/>
      <c r="G31" s="1015"/>
      <c r="H31" s="1015"/>
      <c r="I31" s="1015"/>
      <c r="J31" s="922"/>
      <c r="K31" s="1101"/>
      <c r="L31" s="1101"/>
      <c r="M31" s="1101"/>
      <c r="N31" s="957"/>
    </row>
    <row r="32" spans="1:14" x14ac:dyDescent="0.2">
      <c r="A32" s="279" t="s">
        <v>244</v>
      </c>
      <c r="B32" s="285" t="s">
        <v>442</v>
      </c>
      <c r="C32" s="256"/>
      <c r="D32" s="125"/>
      <c r="E32" s="256"/>
      <c r="F32" s="1282"/>
      <c r="G32" s="1015"/>
      <c r="H32" s="1015"/>
      <c r="I32" s="1015"/>
      <c r="J32" s="922"/>
      <c r="K32" s="1101"/>
      <c r="L32" s="1101"/>
      <c r="M32" s="1101"/>
      <c r="N32" s="957"/>
    </row>
    <row r="33" spans="1:14" x14ac:dyDescent="0.2">
      <c r="A33" s="279" t="s">
        <v>245</v>
      </c>
      <c r="B33" s="285" t="s">
        <v>443</v>
      </c>
      <c r="C33" s="256"/>
      <c r="D33" s="125"/>
      <c r="E33" s="256"/>
      <c r="F33" s="1288"/>
      <c r="G33" s="1015"/>
      <c r="H33" s="1015"/>
      <c r="I33" s="1015"/>
      <c r="J33" s="922"/>
      <c r="K33" s="1101"/>
      <c r="L33" s="1101"/>
      <c r="M33" s="1101"/>
      <c r="N33" s="957"/>
    </row>
    <row r="34" spans="1:14" x14ac:dyDescent="0.2">
      <c r="A34" s="279" t="s">
        <v>246</v>
      </c>
      <c r="B34" s="285" t="s">
        <v>444</v>
      </c>
      <c r="C34" s="256"/>
      <c r="D34" s="125"/>
      <c r="E34" s="256"/>
      <c r="F34" s="1288"/>
      <c r="G34" s="1015"/>
      <c r="H34" s="1015"/>
      <c r="I34" s="1015"/>
      <c r="J34" s="922"/>
      <c r="K34" s="1101"/>
      <c r="L34" s="1101"/>
      <c r="M34" s="1101"/>
      <c r="N34" s="957"/>
    </row>
    <row r="35" spans="1:14" x14ac:dyDescent="0.2">
      <c r="A35" s="279" t="s">
        <v>247</v>
      </c>
      <c r="B35" s="573" t="s">
        <v>445</v>
      </c>
      <c r="C35" s="256"/>
      <c r="D35" s="125"/>
      <c r="E35" s="256"/>
      <c r="F35" s="1288"/>
      <c r="G35" s="1015"/>
      <c r="H35" s="1015"/>
      <c r="I35" s="1015"/>
      <c r="J35" s="922"/>
      <c r="K35" s="1101"/>
      <c r="L35" s="1101"/>
      <c r="M35" s="1101"/>
      <c r="N35" s="957"/>
    </row>
    <row r="36" spans="1:14" x14ac:dyDescent="0.2">
      <c r="A36" s="279" t="s">
        <v>248</v>
      </c>
      <c r="B36" s="245" t="s">
        <v>446</v>
      </c>
      <c r="C36" s="256"/>
      <c r="D36" s="125"/>
      <c r="E36" s="256"/>
      <c r="F36" s="1288"/>
      <c r="G36" s="1015"/>
      <c r="H36" s="1015"/>
      <c r="I36" s="1015"/>
      <c r="J36" s="922"/>
      <c r="K36" s="1101"/>
      <c r="L36" s="1101"/>
      <c r="M36" s="1101"/>
      <c r="N36" s="957"/>
    </row>
    <row r="37" spans="1:14" ht="13.5" thickBot="1" x14ac:dyDescent="0.25">
      <c r="A37" s="279" t="s">
        <v>249</v>
      </c>
      <c r="B37" s="726" t="s">
        <v>447</v>
      </c>
      <c r="C37" s="256"/>
      <c r="D37" s="125"/>
      <c r="E37" s="256"/>
      <c r="F37" s="1288"/>
      <c r="G37" s="1017"/>
      <c r="H37" s="1017"/>
      <c r="I37" s="1017"/>
      <c r="J37" s="923"/>
      <c r="K37" s="1102"/>
      <c r="L37" s="1102"/>
      <c r="M37" s="1102"/>
      <c r="N37" s="1007"/>
    </row>
    <row r="38" spans="1:14" ht="13.5" thickBot="1" x14ac:dyDescent="0.25">
      <c r="A38" s="447" t="s">
        <v>250</v>
      </c>
      <c r="B38" s="448" t="s">
        <v>6</v>
      </c>
      <c r="C38" s="456">
        <f>C28+C29+C30</f>
        <v>0</v>
      </c>
      <c r="D38" s="456">
        <f>D28+D29+D30</f>
        <v>0</v>
      </c>
      <c r="E38" s="456">
        <f>E28+E29+E30</f>
        <v>0</v>
      </c>
      <c r="F38" s="1446" t="e">
        <f>E38/D38</f>
        <v>#DIV/0!</v>
      </c>
      <c r="G38" s="1291"/>
      <c r="H38" s="1291"/>
      <c r="I38" s="1291"/>
      <c r="J38" s="924"/>
      <c r="K38" s="1293"/>
      <c r="L38" s="1293"/>
      <c r="M38" s="1293"/>
      <c r="N38" s="1290"/>
    </row>
    <row r="39" spans="1:14" ht="27" thickTop="1" thickBot="1" x14ac:dyDescent="0.25">
      <c r="A39" s="1296" t="s">
        <v>251</v>
      </c>
      <c r="B39" s="1278" t="s">
        <v>338</v>
      </c>
      <c r="C39" s="1279">
        <f>C25+C38</f>
        <v>11569</v>
      </c>
      <c r="D39" s="1279">
        <f>D25+D38</f>
        <v>11569</v>
      </c>
      <c r="E39" s="1279">
        <f>E25+E38</f>
        <v>5959</v>
      </c>
      <c r="F39" s="1495">
        <f>E39/D39</f>
        <v>0.51508341256806989</v>
      </c>
      <c r="G39" s="1297"/>
      <c r="H39" s="1297"/>
      <c r="I39" s="1297"/>
      <c r="J39" s="1298"/>
      <c r="K39" s="1299"/>
      <c r="L39" s="1299"/>
      <c r="M39" s="1299"/>
      <c r="N39" s="1300"/>
    </row>
    <row r="40" spans="1:14" ht="9.75" customHeight="1" x14ac:dyDescent="0.2">
      <c r="A40" s="294"/>
      <c r="B40" s="585"/>
      <c r="C40" s="571"/>
      <c r="D40" s="571"/>
      <c r="E40" s="571"/>
      <c r="F40" s="571"/>
    </row>
    <row r="41" spans="1:14" x14ac:dyDescent="0.2">
      <c r="A41" s="294"/>
      <c r="B41" s="585"/>
      <c r="C41" s="571"/>
      <c r="D41" s="571"/>
      <c r="E41" s="571"/>
      <c r="F41" s="1301"/>
      <c r="G41" s="533"/>
      <c r="H41" s="533"/>
      <c r="I41" s="533"/>
      <c r="J41" s="1302"/>
      <c r="K41" s="533"/>
      <c r="L41" s="533"/>
      <c r="M41" s="533"/>
      <c r="N41" s="1302"/>
    </row>
    <row r="42" spans="1:14" x14ac:dyDescent="0.2">
      <c r="A42" s="1747">
        <v>2</v>
      </c>
      <c r="B42" s="1645"/>
      <c r="C42" s="1645"/>
      <c r="D42" s="1645"/>
      <c r="E42" s="1645"/>
      <c r="F42" s="1645"/>
      <c r="G42" s="1645"/>
      <c r="H42" s="1645"/>
      <c r="I42" s="1645"/>
      <c r="J42" s="1645"/>
      <c r="K42" s="1645"/>
      <c r="L42" s="1645"/>
      <c r="M42" s="1645"/>
      <c r="N42" s="1645"/>
    </row>
    <row r="43" spans="1:14" x14ac:dyDescent="0.2">
      <c r="A43" s="294"/>
      <c r="B43" s="585"/>
      <c r="C43" s="571"/>
      <c r="D43" s="571"/>
      <c r="E43" s="571"/>
      <c r="F43" s="571"/>
      <c r="G43" s="15"/>
      <c r="H43" s="15"/>
      <c r="I43" s="15"/>
    </row>
    <row r="44" spans="1:14" x14ac:dyDescent="0.2">
      <c r="A44" s="1618" t="s">
        <v>918</v>
      </c>
      <c r="B44" s="1618"/>
      <c r="C44" s="1618"/>
      <c r="D44" s="1618"/>
      <c r="E44" s="1618"/>
    </row>
    <row r="45" spans="1:14" x14ac:dyDescent="0.2">
      <c r="A45" s="289"/>
      <c r="B45" s="289"/>
      <c r="C45" s="289"/>
      <c r="D45" s="289"/>
      <c r="E45" s="289"/>
    </row>
    <row r="46" spans="1:14" ht="14.25" x14ac:dyDescent="0.2">
      <c r="A46" s="1757" t="s">
        <v>810</v>
      </c>
      <c r="B46" s="1680"/>
      <c r="C46" s="1680"/>
      <c r="D46" s="1680"/>
      <c r="E46" s="1680"/>
      <c r="F46" s="1680"/>
      <c r="G46" s="1637"/>
      <c r="H46" s="1637"/>
      <c r="I46" s="1637"/>
      <c r="J46" s="1637"/>
      <c r="K46" s="1637"/>
      <c r="L46" s="1637"/>
      <c r="M46" s="1637"/>
      <c r="N46" s="1637"/>
    </row>
    <row r="47" spans="1:14" ht="15.75" x14ac:dyDescent="0.25">
      <c r="B47" s="21"/>
      <c r="C47" s="21"/>
      <c r="D47" s="21"/>
      <c r="E47" s="21"/>
    </row>
    <row r="48" spans="1:14" ht="16.5" thickBot="1" x14ac:dyDescent="0.3">
      <c r="B48" s="21" t="s">
        <v>677</v>
      </c>
      <c r="C48" s="21"/>
      <c r="D48" s="21"/>
      <c r="E48" s="21"/>
      <c r="M48" s="1" t="s">
        <v>25</v>
      </c>
    </row>
    <row r="49" spans="1:14" ht="13.5" thickBot="1" x14ac:dyDescent="0.25">
      <c r="A49" s="1748" t="s">
        <v>217</v>
      </c>
      <c r="B49" s="1750" t="s">
        <v>8</v>
      </c>
      <c r="C49" s="1752" t="s">
        <v>827</v>
      </c>
      <c r="D49" s="1753"/>
      <c r="E49" s="1753"/>
      <c r="F49" s="1754"/>
      <c r="G49" s="1752" t="s">
        <v>676</v>
      </c>
      <c r="H49" s="1753"/>
      <c r="I49" s="1753"/>
      <c r="J49" s="1755"/>
      <c r="K49" s="1756" t="s">
        <v>672</v>
      </c>
      <c r="L49" s="1753"/>
      <c r="M49" s="1753"/>
      <c r="N49" s="1755"/>
    </row>
    <row r="50" spans="1:14" ht="22.5" thickBot="1" x14ac:dyDescent="0.25">
      <c r="A50" s="1749"/>
      <c r="B50" s="1751"/>
      <c r="C50" s="280" t="s">
        <v>323</v>
      </c>
      <c r="D50" s="280" t="s">
        <v>673</v>
      </c>
      <c r="E50" s="1276" t="s">
        <v>656</v>
      </c>
      <c r="F50" s="280" t="s">
        <v>674</v>
      </c>
      <c r="G50" s="1276" t="s">
        <v>323</v>
      </c>
      <c r="H50" s="280" t="s">
        <v>673</v>
      </c>
      <c r="I50" s="280" t="s">
        <v>656</v>
      </c>
      <c r="J50" s="1276" t="s">
        <v>674</v>
      </c>
      <c r="K50" s="280" t="s">
        <v>323</v>
      </c>
      <c r="L50" s="1276" t="s">
        <v>673</v>
      </c>
      <c r="M50" s="280" t="s">
        <v>656</v>
      </c>
      <c r="N50" s="1277" t="s">
        <v>674</v>
      </c>
    </row>
    <row r="51" spans="1:14" ht="13.5" thickBot="1" x14ac:dyDescent="0.25">
      <c r="A51" s="916" t="s">
        <v>218</v>
      </c>
      <c r="B51" s="917" t="s">
        <v>219</v>
      </c>
      <c r="C51" s="918" t="s">
        <v>220</v>
      </c>
      <c r="D51" s="918" t="s">
        <v>221</v>
      </c>
      <c r="E51" s="918" t="s">
        <v>241</v>
      </c>
      <c r="F51" s="919" t="s">
        <v>266</v>
      </c>
      <c r="G51" s="918" t="s">
        <v>267</v>
      </c>
      <c r="H51" s="918" t="s">
        <v>277</v>
      </c>
      <c r="I51" s="918" t="s">
        <v>278</v>
      </c>
      <c r="J51" s="918" t="s">
        <v>279</v>
      </c>
      <c r="K51" s="918" t="s">
        <v>282</v>
      </c>
      <c r="L51" s="918" t="s">
        <v>283</v>
      </c>
      <c r="M51" s="918" t="s">
        <v>284</v>
      </c>
      <c r="N51" s="919" t="s">
        <v>285</v>
      </c>
    </row>
    <row r="52" spans="1:14" x14ac:dyDescent="0.2">
      <c r="A52" s="279" t="s">
        <v>252</v>
      </c>
      <c r="B52" s="352" t="s">
        <v>339</v>
      </c>
      <c r="C52" s="454"/>
      <c r="D52" s="128"/>
      <c r="E52" s="258"/>
      <c r="F52" s="1287"/>
      <c r="G52" s="1064"/>
      <c r="H52" s="1064"/>
      <c r="I52" s="1064"/>
      <c r="J52" s="958"/>
      <c r="K52" s="1292"/>
      <c r="L52" s="1292"/>
      <c r="M52" s="1292"/>
      <c r="N52" s="1063"/>
    </row>
    <row r="53" spans="1:14" x14ac:dyDescent="0.2">
      <c r="A53" s="278" t="s">
        <v>253</v>
      </c>
      <c r="B53" s="179" t="s">
        <v>453</v>
      </c>
      <c r="C53" s="261"/>
      <c r="D53" s="125"/>
      <c r="E53" s="256"/>
      <c r="F53" s="1282"/>
      <c r="G53" s="1015"/>
      <c r="H53" s="1015"/>
      <c r="I53" s="1015"/>
      <c r="J53" s="922"/>
      <c r="K53" s="1101"/>
      <c r="L53" s="1101"/>
      <c r="M53" s="1101"/>
      <c r="N53" s="957"/>
    </row>
    <row r="54" spans="1:14" x14ac:dyDescent="0.2">
      <c r="A54" s="278" t="s">
        <v>254</v>
      </c>
      <c r="B54" s="504" t="s">
        <v>451</v>
      </c>
      <c r="C54" s="580"/>
      <c r="D54" s="130"/>
      <c r="E54" s="257"/>
      <c r="F54" s="1283"/>
      <c r="G54" s="1015"/>
      <c r="H54" s="1015"/>
      <c r="I54" s="1015"/>
      <c r="J54" s="922"/>
      <c r="K54" s="1101"/>
      <c r="L54" s="1101"/>
      <c r="M54" s="1101"/>
      <c r="N54" s="957"/>
    </row>
    <row r="55" spans="1:14" x14ac:dyDescent="0.2">
      <c r="A55" s="278" t="s">
        <v>255</v>
      </c>
      <c r="B55" s="504" t="s">
        <v>450</v>
      </c>
      <c r="C55" s="580"/>
      <c r="D55" s="130"/>
      <c r="E55" s="257"/>
      <c r="F55" s="1283"/>
      <c r="G55" s="1015"/>
      <c r="H55" s="1015"/>
      <c r="I55" s="1015"/>
      <c r="J55" s="922"/>
      <c r="K55" s="1101"/>
      <c r="L55" s="1101"/>
      <c r="M55" s="1101"/>
      <c r="N55" s="957"/>
    </row>
    <row r="56" spans="1:14" x14ac:dyDescent="0.2">
      <c r="A56" s="278" t="s">
        <v>256</v>
      </c>
      <c r="B56" s="504" t="s">
        <v>452</v>
      </c>
      <c r="C56" s="580"/>
      <c r="D56" s="130"/>
      <c r="E56" s="257"/>
      <c r="F56" s="1283"/>
      <c r="G56" s="1015"/>
      <c r="H56" s="1015"/>
      <c r="I56" s="1015"/>
      <c r="J56" s="922"/>
      <c r="K56" s="1101"/>
      <c r="L56" s="1101"/>
      <c r="M56" s="1101"/>
      <c r="N56" s="957"/>
    </row>
    <row r="57" spans="1:14" x14ac:dyDescent="0.2">
      <c r="A57" s="278" t="s">
        <v>257</v>
      </c>
      <c r="B57" s="575" t="s">
        <v>454</v>
      </c>
      <c r="C57" s="580"/>
      <c r="D57" s="130"/>
      <c r="E57" s="257"/>
      <c r="F57" s="1283"/>
      <c r="G57" s="1015"/>
      <c r="H57" s="1015"/>
      <c r="I57" s="1015"/>
      <c r="J57" s="922"/>
      <c r="K57" s="1101"/>
      <c r="L57" s="1101"/>
      <c r="M57" s="1101"/>
      <c r="N57" s="957"/>
    </row>
    <row r="58" spans="1:14" x14ac:dyDescent="0.2">
      <c r="A58" s="278" t="s">
        <v>258</v>
      </c>
      <c r="B58" s="576" t="s">
        <v>457</v>
      </c>
      <c r="C58" s="580"/>
      <c r="D58" s="130"/>
      <c r="E58" s="257"/>
      <c r="F58" s="1283"/>
      <c r="G58" s="1015"/>
      <c r="H58" s="1015"/>
      <c r="I58" s="1015"/>
      <c r="J58" s="922"/>
      <c r="K58" s="1101"/>
      <c r="L58" s="1101"/>
      <c r="M58" s="1101"/>
      <c r="N58" s="957"/>
    </row>
    <row r="59" spans="1:14" x14ac:dyDescent="0.2">
      <c r="A59" s="278" t="s">
        <v>259</v>
      </c>
      <c r="B59" s="577" t="s">
        <v>456</v>
      </c>
      <c r="C59" s="580"/>
      <c r="D59" s="130"/>
      <c r="E59" s="257"/>
      <c r="F59" s="1283"/>
      <c r="G59" s="1015"/>
      <c r="H59" s="1015"/>
      <c r="I59" s="1015"/>
      <c r="J59" s="922"/>
      <c r="K59" s="1101"/>
      <c r="L59" s="1101"/>
      <c r="M59" s="1101"/>
      <c r="N59" s="957"/>
    </row>
    <row r="60" spans="1:14" ht="13.5" thickBot="1" x14ac:dyDescent="0.25">
      <c r="A60" s="278" t="s">
        <v>260</v>
      </c>
      <c r="B60" s="287" t="s">
        <v>455</v>
      </c>
      <c r="C60" s="580"/>
      <c r="D60" s="130"/>
      <c r="E60" s="257"/>
      <c r="F60" s="1283"/>
      <c r="G60" s="1017"/>
      <c r="H60" s="1017"/>
      <c r="I60" s="1017"/>
      <c r="J60" s="923"/>
      <c r="K60" s="1102"/>
      <c r="L60" s="1102"/>
      <c r="M60" s="1102"/>
      <c r="N60" s="1007"/>
    </row>
    <row r="61" spans="1:14" ht="15.75" customHeight="1" thickBot="1" x14ac:dyDescent="0.25">
      <c r="A61" s="295" t="s">
        <v>261</v>
      </c>
      <c r="B61" s="248" t="s">
        <v>340</v>
      </c>
      <c r="C61" s="581"/>
      <c r="D61" s="218"/>
      <c r="E61" s="127"/>
      <c r="F61" s="1303"/>
      <c r="G61" s="1010"/>
      <c r="H61" s="1010"/>
      <c r="I61" s="1010"/>
      <c r="J61" s="926"/>
      <c r="K61" s="1245"/>
      <c r="L61" s="1245"/>
      <c r="M61" s="1245"/>
      <c r="N61" s="926"/>
    </row>
    <row r="62" spans="1:14" ht="21" customHeight="1" thickBot="1" x14ac:dyDescent="0.25">
      <c r="A62" s="338" t="s">
        <v>262</v>
      </c>
      <c r="B62" s="877" t="s">
        <v>341</v>
      </c>
      <c r="C62" s="652">
        <f>C61+C39</f>
        <v>11569</v>
      </c>
      <c r="D62" s="652">
        <f>D61+D39</f>
        <v>11569</v>
      </c>
      <c r="E62" s="652">
        <f>E61+E39</f>
        <v>5959</v>
      </c>
      <c r="F62" s="1496">
        <f>E62/D62</f>
        <v>0.51508341256806989</v>
      </c>
      <c r="G62" s="1104"/>
      <c r="H62" s="1104"/>
      <c r="I62" s="1104"/>
      <c r="J62" s="927"/>
      <c r="K62" s="1295"/>
      <c r="L62" s="1295"/>
      <c r="M62" s="1295"/>
      <c r="N62" s="1008"/>
    </row>
    <row r="63" spans="1:14" x14ac:dyDescent="0.2">
      <c r="A63" s="294"/>
      <c r="B63" s="570"/>
      <c r="C63" s="503"/>
      <c r="D63" s="503"/>
      <c r="E63" s="503"/>
      <c r="F63" s="503"/>
    </row>
    <row r="68" spans="1:14" x14ac:dyDescent="0.2">
      <c r="A68" s="1637">
        <v>3</v>
      </c>
      <c r="B68" s="1637"/>
      <c r="C68" s="1637"/>
      <c r="D68" s="1637"/>
      <c r="E68" s="1637"/>
      <c r="F68" s="1637"/>
      <c r="G68" s="1637"/>
      <c r="H68" s="1637"/>
      <c r="I68" s="1637"/>
      <c r="J68" s="1637"/>
      <c r="K68" s="1637"/>
      <c r="L68" s="1637"/>
      <c r="M68" s="1637"/>
      <c r="N68" s="1637"/>
    </row>
    <row r="69" spans="1:14" x14ac:dyDescent="0.2">
      <c r="A69" s="1618" t="s">
        <v>917</v>
      </c>
      <c r="B69" s="1618"/>
      <c r="C69" s="1618"/>
      <c r="D69" s="1618"/>
      <c r="E69" s="1618"/>
    </row>
    <row r="70" spans="1:14" x14ac:dyDescent="0.2">
      <c r="A70" s="289"/>
      <c r="B70" s="289"/>
      <c r="C70" s="289"/>
      <c r="D70" s="289"/>
      <c r="E70" s="289"/>
    </row>
    <row r="71" spans="1:14" ht="12" customHeight="1" x14ac:dyDescent="0.2">
      <c r="A71" s="1757" t="s">
        <v>810</v>
      </c>
      <c r="B71" s="1680"/>
      <c r="C71" s="1680"/>
      <c r="D71" s="1680"/>
      <c r="E71" s="1680"/>
      <c r="F71" s="1680"/>
      <c r="G71" s="1637"/>
      <c r="H71" s="1637"/>
      <c r="I71" s="1637"/>
      <c r="J71" s="1637"/>
      <c r="K71" s="1637"/>
      <c r="L71" s="1637"/>
      <c r="M71" s="1637"/>
      <c r="N71" s="1637"/>
    </row>
    <row r="72" spans="1:14" ht="15.75" x14ac:dyDescent="0.25">
      <c r="B72" s="21" t="s">
        <v>706</v>
      </c>
      <c r="C72" s="21"/>
      <c r="D72" s="21"/>
      <c r="E72" s="21"/>
      <c r="F72" s="21"/>
      <c r="G72" s="21"/>
      <c r="H72" s="21"/>
      <c r="I72" s="21"/>
      <c r="J72" s="21"/>
      <c r="K72" s="21"/>
      <c r="L72" s="21"/>
      <c r="M72" s="21"/>
      <c r="N72" s="21"/>
    </row>
    <row r="73" spans="1:14" ht="16.5" thickBot="1" x14ac:dyDescent="0.3">
      <c r="B73" s="21"/>
      <c r="C73" s="21"/>
      <c r="D73" s="21"/>
      <c r="E73" s="21"/>
      <c r="F73" s="21"/>
      <c r="G73" s="21"/>
      <c r="H73" s="21"/>
      <c r="I73" s="21"/>
      <c r="J73" s="21"/>
      <c r="K73" s="21"/>
      <c r="L73" s="21"/>
      <c r="M73" s="22" t="s">
        <v>7</v>
      </c>
      <c r="N73" s="21"/>
    </row>
    <row r="74" spans="1:14" ht="13.5" thickBot="1" x14ac:dyDescent="0.25">
      <c r="A74" s="1640" t="s">
        <v>217</v>
      </c>
      <c r="B74" s="1638" t="s">
        <v>8</v>
      </c>
      <c r="C74" s="1756" t="s">
        <v>675</v>
      </c>
      <c r="D74" s="1753"/>
      <c r="E74" s="1753"/>
      <c r="F74" s="1754"/>
      <c r="G74" s="1752" t="s">
        <v>676</v>
      </c>
      <c r="H74" s="1753"/>
      <c r="I74" s="1753"/>
      <c r="J74" s="1755"/>
      <c r="K74" s="1756" t="s">
        <v>672</v>
      </c>
      <c r="L74" s="1753"/>
      <c r="M74" s="1753"/>
      <c r="N74" s="1755"/>
    </row>
    <row r="75" spans="1:14" ht="22.5" thickBot="1" x14ac:dyDescent="0.25">
      <c r="A75" s="1641"/>
      <c r="B75" s="1639"/>
      <c r="C75" s="423" t="s">
        <v>323</v>
      </c>
      <c r="D75" s="280" t="s">
        <v>673</v>
      </c>
      <c r="E75" s="1276" t="s">
        <v>656</v>
      </c>
      <c r="F75" s="280" t="s">
        <v>674</v>
      </c>
      <c r="G75" s="1276" t="s">
        <v>323</v>
      </c>
      <c r="H75" s="280" t="s">
        <v>673</v>
      </c>
      <c r="I75" s="280" t="s">
        <v>656</v>
      </c>
      <c r="J75" s="1276" t="s">
        <v>674</v>
      </c>
      <c r="K75" s="280" t="s">
        <v>323</v>
      </c>
      <c r="L75" s="1276" t="s">
        <v>673</v>
      </c>
      <c r="M75" s="280" t="s">
        <v>656</v>
      </c>
      <c r="N75" s="280" t="s">
        <v>674</v>
      </c>
    </row>
    <row r="76" spans="1:14" ht="13.5" thickBot="1" x14ac:dyDescent="0.25">
      <c r="A76" s="916" t="s">
        <v>218</v>
      </c>
      <c r="B76" s="917" t="s">
        <v>219</v>
      </c>
      <c r="C76" s="918" t="s">
        <v>220</v>
      </c>
      <c r="D76" s="918" t="s">
        <v>221</v>
      </c>
      <c r="E76" s="918" t="s">
        <v>241</v>
      </c>
      <c r="F76" s="919" t="s">
        <v>266</v>
      </c>
      <c r="G76" s="549" t="s">
        <v>267</v>
      </c>
      <c r="H76" s="549" t="s">
        <v>277</v>
      </c>
      <c r="I76" s="549" t="s">
        <v>278</v>
      </c>
      <c r="J76" s="549" t="s">
        <v>279</v>
      </c>
      <c r="K76" s="549" t="s">
        <v>282</v>
      </c>
      <c r="L76" s="549" t="s">
        <v>283</v>
      </c>
      <c r="M76" s="549" t="s">
        <v>284</v>
      </c>
      <c r="N76" s="464" t="s">
        <v>285</v>
      </c>
    </row>
    <row r="77" spans="1:14" x14ac:dyDescent="0.2">
      <c r="A77" s="279" t="s">
        <v>222</v>
      </c>
      <c r="B77" s="284" t="s">
        <v>177</v>
      </c>
      <c r="C77" s="258"/>
      <c r="D77" s="128"/>
      <c r="E77" s="258"/>
      <c r="F77" s="1287"/>
      <c r="G77" s="1064"/>
      <c r="H77" s="1064"/>
      <c r="I77" s="1064"/>
      <c r="J77" s="958"/>
      <c r="K77" s="1292"/>
      <c r="L77" s="1292"/>
      <c r="M77" s="1292"/>
      <c r="N77" s="1063"/>
    </row>
    <row r="78" spans="1:14" x14ac:dyDescent="0.2">
      <c r="A78" s="278" t="s">
        <v>223</v>
      </c>
      <c r="B78" s="158" t="s">
        <v>424</v>
      </c>
      <c r="C78" s="256"/>
      <c r="D78" s="125"/>
      <c r="E78" s="256">
        <v>0</v>
      </c>
      <c r="F78" s="1282"/>
      <c r="G78" s="1015"/>
      <c r="H78" s="1015"/>
      <c r="I78" s="1015"/>
      <c r="J78" s="922"/>
      <c r="K78" s="1101"/>
      <c r="L78" s="1101"/>
      <c r="M78" s="1101"/>
      <c r="N78" s="957"/>
    </row>
    <row r="79" spans="1:14" x14ac:dyDescent="0.2">
      <c r="A79" s="278" t="s">
        <v>224</v>
      </c>
      <c r="B79" s="178" t="s">
        <v>426</v>
      </c>
      <c r="C79" s="256"/>
      <c r="D79" s="125"/>
      <c r="E79" s="256">
        <v>0</v>
      </c>
      <c r="F79" s="1282"/>
      <c r="G79" s="1015"/>
      <c r="H79" s="1015"/>
      <c r="I79" s="1015"/>
      <c r="J79" s="922"/>
      <c r="K79" s="1101"/>
      <c r="L79" s="1101"/>
      <c r="M79" s="1101"/>
      <c r="N79" s="957"/>
    </row>
    <row r="80" spans="1:14" x14ac:dyDescent="0.2">
      <c r="A80" s="278" t="s">
        <v>225</v>
      </c>
      <c r="B80" s="178" t="s">
        <v>425</v>
      </c>
      <c r="C80" s="256">
        <v>15904</v>
      </c>
      <c r="D80" s="125">
        <v>16399</v>
      </c>
      <c r="E80" s="256">
        <v>8776</v>
      </c>
      <c r="F80" s="1282"/>
      <c r="G80" s="1015"/>
      <c r="H80" s="1015"/>
      <c r="I80" s="1015"/>
      <c r="J80" s="922"/>
      <c r="K80" s="1101"/>
      <c r="L80" s="1101"/>
      <c r="M80" s="1101"/>
      <c r="N80" s="957"/>
    </row>
    <row r="81" spans="1:14" x14ac:dyDescent="0.2">
      <c r="A81" s="278" t="s">
        <v>226</v>
      </c>
      <c r="B81" s="178" t="s">
        <v>427</v>
      </c>
      <c r="C81" s="256"/>
      <c r="D81" s="125"/>
      <c r="E81" s="256"/>
      <c r="F81" s="1282"/>
      <c r="G81" s="1015"/>
      <c r="H81" s="1015"/>
      <c r="I81" s="1015"/>
      <c r="J81" s="922"/>
      <c r="K81" s="1101"/>
      <c r="L81" s="1101"/>
      <c r="M81" s="1101"/>
      <c r="N81" s="957"/>
    </row>
    <row r="82" spans="1:14" x14ac:dyDescent="0.2">
      <c r="A82" s="278" t="s">
        <v>227</v>
      </c>
      <c r="B82" s="178" t="s">
        <v>428</v>
      </c>
      <c r="C82" s="256"/>
      <c r="D82" s="125"/>
      <c r="E82" s="256"/>
      <c r="F82" s="1282"/>
      <c r="G82" s="1015"/>
      <c r="H82" s="1015"/>
      <c r="I82" s="1015"/>
      <c r="J82" s="922"/>
      <c r="K82" s="1101"/>
      <c r="L82" s="1101"/>
      <c r="M82" s="1101"/>
      <c r="N82" s="957"/>
    </row>
    <row r="83" spans="1:14" x14ac:dyDescent="0.2">
      <c r="A83" s="278" t="s">
        <v>228</v>
      </c>
      <c r="B83" s="178" t="s">
        <v>429</v>
      </c>
      <c r="C83" s="256">
        <f>C84+C85+C86+C87+C88+C89+C90</f>
        <v>0</v>
      </c>
      <c r="D83" s="256">
        <f>D84+D85+D86+D87+D88+D89+D90</f>
        <v>0</v>
      </c>
      <c r="E83" s="256">
        <f>E84+E85+E86+E87+E88+E89+E90</f>
        <v>0</v>
      </c>
      <c r="F83" s="1282"/>
      <c r="G83" s="1015"/>
      <c r="H83" s="1015"/>
      <c r="I83" s="1015"/>
      <c r="J83" s="922"/>
      <c r="K83" s="1101"/>
      <c r="L83" s="1101"/>
      <c r="M83" s="1101"/>
      <c r="N83" s="957"/>
    </row>
    <row r="84" spans="1:14" x14ac:dyDescent="0.2">
      <c r="A84" s="278" t="s">
        <v>229</v>
      </c>
      <c r="B84" s="178" t="s">
        <v>433</v>
      </c>
      <c r="C84" s="256">
        <v>0</v>
      </c>
      <c r="D84" s="125">
        <v>0</v>
      </c>
      <c r="E84" s="256">
        <v>0</v>
      </c>
      <c r="F84" s="1282"/>
      <c r="G84" s="1015"/>
      <c r="H84" s="1015"/>
      <c r="I84" s="1015"/>
      <c r="J84" s="922"/>
      <c r="K84" s="1101"/>
      <c r="L84" s="1101"/>
      <c r="M84" s="1101"/>
      <c r="N84" s="957"/>
    </row>
    <row r="85" spans="1:14" x14ac:dyDescent="0.2">
      <c r="A85" s="278" t="s">
        <v>230</v>
      </c>
      <c r="B85" s="178" t="s">
        <v>434</v>
      </c>
      <c r="C85" s="256"/>
      <c r="D85" s="125"/>
      <c r="E85" s="256"/>
      <c r="F85" s="1282"/>
      <c r="G85" s="1015"/>
      <c r="H85" s="1015"/>
      <c r="I85" s="1015"/>
      <c r="J85" s="922"/>
      <c r="K85" s="1101"/>
      <c r="L85" s="1101"/>
      <c r="M85" s="1101"/>
      <c r="N85" s="957"/>
    </row>
    <row r="86" spans="1:14" x14ac:dyDescent="0.2">
      <c r="A86" s="278" t="s">
        <v>231</v>
      </c>
      <c r="B86" s="178" t="s">
        <v>435</v>
      </c>
      <c r="C86" s="256"/>
      <c r="D86" s="125"/>
      <c r="E86" s="256"/>
      <c r="F86" s="1282"/>
      <c r="G86" s="1015"/>
      <c r="H86" s="1015"/>
      <c r="I86" s="1015"/>
      <c r="J86" s="922"/>
      <c r="K86" s="1101"/>
      <c r="L86" s="1101"/>
      <c r="M86" s="1101"/>
      <c r="N86" s="957"/>
    </row>
    <row r="87" spans="1:14" x14ac:dyDescent="0.2">
      <c r="A87" s="278" t="s">
        <v>232</v>
      </c>
      <c r="B87" s="285" t="s">
        <v>431</v>
      </c>
      <c r="C87" s="211"/>
      <c r="D87" s="129"/>
      <c r="E87" s="256"/>
      <c r="F87" s="1282"/>
      <c r="G87" s="1015"/>
      <c r="H87" s="1015"/>
      <c r="I87" s="1015"/>
      <c r="J87" s="922"/>
      <c r="K87" s="1101"/>
      <c r="L87" s="1101"/>
      <c r="M87" s="1101"/>
      <c r="N87" s="957"/>
    </row>
    <row r="88" spans="1:14" x14ac:dyDescent="0.2">
      <c r="A88" s="278" t="s">
        <v>233</v>
      </c>
      <c r="B88" s="573" t="s">
        <v>432</v>
      </c>
      <c r="C88" s="259"/>
      <c r="D88" s="126"/>
      <c r="E88" s="256"/>
      <c r="F88" s="1282"/>
      <c r="G88" s="1015"/>
      <c r="H88" s="1015"/>
      <c r="I88" s="1015"/>
      <c r="J88" s="922"/>
      <c r="K88" s="1101"/>
      <c r="L88" s="1101"/>
      <c r="M88" s="1101"/>
      <c r="N88" s="957"/>
    </row>
    <row r="89" spans="1:14" x14ac:dyDescent="0.2">
      <c r="A89" s="278" t="s">
        <v>234</v>
      </c>
      <c r="B89" s="574" t="s">
        <v>430</v>
      </c>
      <c r="C89" s="259"/>
      <c r="D89" s="126"/>
      <c r="E89" s="256"/>
      <c r="F89" s="1282"/>
      <c r="G89" s="1015"/>
      <c r="H89" s="1015"/>
      <c r="I89" s="1015"/>
      <c r="J89" s="922"/>
      <c r="K89" s="1101"/>
      <c r="L89" s="1101"/>
      <c r="M89" s="1101"/>
      <c r="N89" s="957"/>
    </row>
    <row r="90" spans="1:14" x14ac:dyDescent="0.2">
      <c r="A90" s="278" t="s">
        <v>235</v>
      </c>
      <c r="B90" s="245" t="s">
        <v>651</v>
      </c>
      <c r="C90" s="259"/>
      <c r="D90" s="126"/>
      <c r="E90" s="256"/>
      <c r="F90" s="1283"/>
      <c r="G90" s="1015"/>
      <c r="H90" s="1015"/>
      <c r="I90" s="1015"/>
      <c r="J90" s="922"/>
      <c r="K90" s="1101"/>
      <c r="L90" s="1101"/>
      <c r="M90" s="1101"/>
      <c r="N90" s="957"/>
    </row>
    <row r="91" spans="1:14" ht="13.5" thickBot="1" x14ac:dyDescent="0.25">
      <c r="A91" s="278" t="s">
        <v>236</v>
      </c>
      <c r="B91" s="180" t="s">
        <v>437</v>
      </c>
      <c r="C91" s="257"/>
      <c r="D91" s="130"/>
      <c r="E91" s="256"/>
      <c r="F91" s="1284"/>
      <c r="G91" s="1017"/>
      <c r="H91" s="1017"/>
      <c r="I91" s="1017"/>
      <c r="J91" s="923"/>
      <c r="K91" s="1102"/>
      <c r="L91" s="1102"/>
      <c r="M91" s="1102"/>
      <c r="N91" s="1007"/>
    </row>
    <row r="92" spans="1:14" ht="13.5" thickBot="1" x14ac:dyDescent="0.25">
      <c r="A92" s="447" t="s">
        <v>237</v>
      </c>
      <c r="B92" s="448" t="s">
        <v>5</v>
      </c>
      <c r="C92" s="453">
        <f>C78+C79+C80+C81+C83+C91</f>
        <v>15904</v>
      </c>
      <c r="D92" s="453">
        <f>D78+D79+D80+D81+D83+D91</f>
        <v>16399</v>
      </c>
      <c r="E92" s="453">
        <f>E78+E79+E80+E81+E83+E91</f>
        <v>8776</v>
      </c>
      <c r="F92" s="1285"/>
      <c r="G92" s="1291"/>
      <c r="H92" s="1291"/>
      <c r="I92" s="1291"/>
      <c r="J92" s="924"/>
      <c r="K92" s="1293"/>
      <c r="L92" s="1293"/>
      <c r="M92" s="1293"/>
      <c r="N92" s="1290"/>
    </row>
    <row r="93" spans="1:14" ht="6" customHeight="1" thickTop="1" x14ac:dyDescent="0.2">
      <c r="A93" s="438"/>
      <c r="B93" s="284"/>
      <c r="C93" s="210"/>
      <c r="D93" s="210"/>
      <c r="E93" s="210"/>
      <c r="F93" s="1286"/>
      <c r="G93" s="1012"/>
      <c r="H93" s="1012"/>
      <c r="I93" s="1012"/>
      <c r="J93" s="925"/>
      <c r="K93" s="1294"/>
      <c r="L93" s="1294"/>
      <c r="M93" s="1294"/>
      <c r="N93" s="1006"/>
    </row>
    <row r="94" spans="1:14" x14ac:dyDescent="0.2">
      <c r="A94" s="279" t="s">
        <v>238</v>
      </c>
      <c r="B94" s="286" t="s">
        <v>178</v>
      </c>
      <c r="C94" s="258"/>
      <c r="D94" s="128"/>
      <c r="E94" s="258"/>
      <c r="F94" s="1287"/>
      <c r="G94" s="1013"/>
      <c r="H94" s="1013"/>
      <c r="I94" s="1013"/>
      <c r="J94" s="921"/>
      <c r="K94" s="1100"/>
      <c r="L94" s="1100"/>
      <c r="M94" s="1100"/>
      <c r="N94" s="956"/>
    </row>
    <row r="95" spans="1:14" x14ac:dyDescent="0.2">
      <c r="A95" s="279" t="s">
        <v>239</v>
      </c>
      <c r="B95" s="178" t="s">
        <v>438</v>
      </c>
      <c r="C95" s="256">
        <v>41123</v>
      </c>
      <c r="D95" s="125">
        <v>41123</v>
      </c>
      <c r="E95" s="256">
        <v>21061</v>
      </c>
      <c r="F95" s="1282"/>
      <c r="G95" s="1015"/>
      <c r="H95" s="1015"/>
      <c r="I95" s="1015"/>
      <c r="J95" s="922"/>
      <c r="K95" s="1101"/>
      <c r="L95" s="1101"/>
      <c r="M95" s="1101"/>
      <c r="N95" s="957"/>
    </row>
    <row r="96" spans="1:14" x14ac:dyDescent="0.2">
      <c r="A96" s="279" t="s">
        <v>240</v>
      </c>
      <c r="B96" s="178" t="s">
        <v>439</v>
      </c>
      <c r="C96" s="256"/>
      <c r="D96" s="125"/>
      <c r="E96" s="256"/>
      <c r="F96" s="1282"/>
      <c r="G96" s="1015"/>
      <c r="H96" s="1015"/>
      <c r="I96" s="1015"/>
      <c r="J96" s="922"/>
      <c r="K96" s="1101"/>
      <c r="L96" s="1101"/>
      <c r="M96" s="1101"/>
      <c r="N96" s="957"/>
    </row>
    <row r="97" spans="1:14" ht="14.25" customHeight="1" x14ac:dyDescent="0.2">
      <c r="A97" s="279" t="s">
        <v>242</v>
      </c>
      <c r="B97" s="178" t="s">
        <v>440</v>
      </c>
      <c r="C97" s="211">
        <f>C98+C99+C100</f>
        <v>0</v>
      </c>
      <c r="D97" s="211">
        <f>D98+D99+D100</f>
        <v>0</v>
      </c>
      <c r="E97" s="211">
        <f>E98+E99+E100</f>
        <v>0</v>
      </c>
      <c r="F97" s="1288"/>
      <c r="G97" s="1015"/>
      <c r="H97" s="1015"/>
      <c r="I97" s="1015"/>
      <c r="J97" s="922"/>
      <c r="K97" s="1101"/>
      <c r="L97" s="1101"/>
      <c r="M97" s="1101"/>
      <c r="N97" s="957"/>
    </row>
    <row r="98" spans="1:14" x14ac:dyDescent="0.2">
      <c r="A98" s="279" t="s">
        <v>243</v>
      </c>
      <c r="B98" s="285" t="s">
        <v>441</v>
      </c>
      <c r="C98" s="256"/>
      <c r="D98" s="125"/>
      <c r="E98" s="256"/>
      <c r="F98" s="1282"/>
      <c r="G98" s="1015"/>
      <c r="H98" s="1015"/>
      <c r="I98" s="1015"/>
      <c r="J98" s="922"/>
      <c r="K98" s="1101"/>
      <c r="L98" s="1101"/>
      <c r="M98" s="1101"/>
      <c r="N98" s="957"/>
    </row>
    <row r="99" spans="1:14" x14ac:dyDescent="0.2">
      <c r="A99" s="279" t="s">
        <v>244</v>
      </c>
      <c r="B99" s="285" t="s">
        <v>442</v>
      </c>
      <c r="C99" s="256"/>
      <c r="D99" s="125"/>
      <c r="E99" s="256"/>
      <c r="F99" s="1282"/>
      <c r="G99" s="1015"/>
      <c r="H99" s="1015"/>
      <c r="I99" s="1015"/>
      <c r="J99" s="922"/>
      <c r="K99" s="1101"/>
      <c r="L99" s="1101"/>
      <c r="M99" s="1101"/>
      <c r="N99" s="957"/>
    </row>
    <row r="100" spans="1:14" x14ac:dyDescent="0.2">
      <c r="A100" s="279" t="s">
        <v>245</v>
      </c>
      <c r="B100" s="285" t="s">
        <v>443</v>
      </c>
      <c r="C100" s="256"/>
      <c r="D100" s="125"/>
      <c r="E100" s="256"/>
      <c r="F100" s="1288"/>
      <c r="G100" s="1015"/>
      <c r="H100" s="1015"/>
      <c r="I100" s="1015"/>
      <c r="J100" s="922"/>
      <c r="K100" s="1101"/>
      <c r="L100" s="1101"/>
      <c r="M100" s="1101"/>
      <c r="N100" s="957"/>
    </row>
    <row r="101" spans="1:14" x14ac:dyDescent="0.2">
      <c r="A101" s="279" t="s">
        <v>246</v>
      </c>
      <c r="B101" s="285" t="s">
        <v>444</v>
      </c>
      <c r="C101" s="256"/>
      <c r="D101" s="125"/>
      <c r="E101" s="256"/>
      <c r="F101" s="1288"/>
      <c r="G101" s="1015"/>
      <c r="H101" s="1015"/>
      <c r="I101" s="1015"/>
      <c r="J101" s="922"/>
      <c r="K101" s="1101"/>
      <c r="L101" s="1101"/>
      <c r="M101" s="1101"/>
      <c r="N101" s="957"/>
    </row>
    <row r="102" spans="1:14" x14ac:dyDescent="0.2">
      <c r="A102" s="279" t="s">
        <v>247</v>
      </c>
      <c r="B102" s="573" t="s">
        <v>445</v>
      </c>
      <c r="C102" s="256">
        <v>600</v>
      </c>
      <c r="D102" s="125">
        <v>600</v>
      </c>
      <c r="E102" s="256"/>
      <c r="F102" s="1288"/>
      <c r="G102" s="1015"/>
      <c r="H102" s="1015"/>
      <c r="I102" s="1015"/>
      <c r="J102" s="922"/>
      <c r="K102" s="1101"/>
      <c r="L102" s="1101"/>
      <c r="M102" s="1101"/>
      <c r="N102" s="957"/>
    </row>
    <row r="103" spans="1:14" x14ac:dyDescent="0.2">
      <c r="A103" s="279" t="s">
        <v>248</v>
      </c>
      <c r="B103" s="245" t="s">
        <v>446</v>
      </c>
      <c r="C103" s="256"/>
      <c r="D103" s="125"/>
      <c r="E103" s="256"/>
      <c r="F103" s="1288"/>
      <c r="G103" s="1015"/>
      <c r="H103" s="1015"/>
      <c r="I103" s="1015"/>
      <c r="J103" s="922"/>
      <c r="K103" s="1101"/>
      <c r="L103" s="1101"/>
      <c r="M103" s="1101"/>
      <c r="N103" s="957"/>
    </row>
    <row r="104" spans="1:14" ht="13.5" thickBot="1" x14ac:dyDescent="0.25">
      <c r="A104" s="279" t="s">
        <v>249</v>
      </c>
      <c r="B104" s="726" t="s">
        <v>447</v>
      </c>
      <c r="C104" s="256"/>
      <c r="D104" s="125"/>
      <c r="E104" s="256"/>
      <c r="F104" s="1288"/>
      <c r="G104" s="1017"/>
      <c r="H104" s="1017"/>
      <c r="I104" s="1017"/>
      <c r="J104" s="923"/>
      <c r="K104" s="1102"/>
      <c r="L104" s="1102"/>
      <c r="M104" s="1102"/>
      <c r="N104" s="1007"/>
    </row>
    <row r="105" spans="1:14" ht="13.5" thickBot="1" x14ac:dyDescent="0.25">
      <c r="A105" s="447" t="s">
        <v>250</v>
      </c>
      <c r="B105" s="448" t="s">
        <v>6</v>
      </c>
      <c r="C105" s="453">
        <f>C95+C96+C97</f>
        <v>41123</v>
      </c>
      <c r="D105" s="453">
        <f>D95+D96+D97</f>
        <v>41123</v>
      </c>
      <c r="E105" s="453">
        <f>E95+E96+E97</f>
        <v>21061</v>
      </c>
      <c r="F105" s="1285"/>
      <c r="G105" s="1291"/>
      <c r="H105" s="1291"/>
      <c r="I105" s="1291"/>
      <c r="J105" s="924"/>
      <c r="K105" s="1293"/>
      <c r="L105" s="1293"/>
      <c r="M105" s="1293"/>
      <c r="N105" s="1290"/>
    </row>
    <row r="106" spans="1:14" ht="27" thickTop="1" thickBot="1" x14ac:dyDescent="0.25">
      <c r="A106" s="1296" t="s">
        <v>251</v>
      </c>
      <c r="B106" s="1278" t="s">
        <v>338</v>
      </c>
      <c r="C106" s="1279">
        <f>C92+C105</f>
        <v>57027</v>
      </c>
      <c r="D106" s="1279">
        <f>D92+D105</f>
        <v>57522</v>
      </c>
      <c r="E106" s="1279">
        <f>E92+E105</f>
        <v>29837</v>
      </c>
      <c r="F106" s="1289"/>
      <c r="G106" s="1297"/>
      <c r="H106" s="1297"/>
      <c r="I106" s="1297"/>
      <c r="J106" s="1298"/>
      <c r="K106" s="1299"/>
      <c r="L106" s="1299"/>
      <c r="M106" s="1299"/>
      <c r="N106" s="1300"/>
    </row>
    <row r="107" spans="1:14" x14ac:dyDescent="0.2">
      <c r="A107" s="294"/>
      <c r="B107" s="585"/>
      <c r="C107" s="571"/>
      <c r="D107" s="571"/>
      <c r="E107" s="571"/>
      <c r="F107" s="571"/>
    </row>
    <row r="108" spans="1:14" x14ac:dyDescent="0.2">
      <c r="A108" s="294"/>
      <c r="B108" s="585"/>
      <c r="C108" s="571"/>
      <c r="D108" s="571"/>
      <c r="E108" s="571"/>
      <c r="F108" s="1301"/>
      <c r="G108" s="533"/>
      <c r="H108" s="533"/>
      <c r="I108" s="533"/>
      <c r="J108" s="1302"/>
      <c r="K108" s="533"/>
      <c r="L108" s="533"/>
      <c r="M108" s="533"/>
      <c r="N108" s="1302"/>
    </row>
    <row r="109" spans="1:14" ht="16.5" customHeight="1" x14ac:dyDescent="0.2">
      <c r="A109" s="1758">
        <v>4</v>
      </c>
      <c r="B109" s="1759"/>
      <c r="C109" s="1759"/>
      <c r="D109" s="1759"/>
      <c r="E109" s="1759"/>
      <c r="F109" s="1759"/>
      <c r="G109" s="1759"/>
      <c r="H109" s="1759"/>
      <c r="I109" s="1759"/>
      <c r="J109" s="1759"/>
      <c r="K109" s="1759"/>
      <c r="L109" s="1759"/>
      <c r="M109" s="1759"/>
      <c r="N109" s="1759"/>
    </row>
    <row r="110" spans="1:14" x14ac:dyDescent="0.2">
      <c r="A110" s="294"/>
      <c r="B110" s="585"/>
      <c r="C110" s="571"/>
      <c r="D110" s="571"/>
      <c r="E110" s="571"/>
      <c r="F110" s="571"/>
      <c r="G110" s="15"/>
      <c r="H110" s="15"/>
      <c r="I110" s="15"/>
    </row>
    <row r="111" spans="1:14" x14ac:dyDescent="0.2">
      <c r="A111" s="1618" t="s">
        <v>917</v>
      </c>
      <c r="B111" s="1618"/>
      <c r="C111" s="1618"/>
      <c r="D111" s="1618"/>
      <c r="E111" s="1618"/>
    </row>
    <row r="112" spans="1:14" x14ac:dyDescent="0.2">
      <c r="A112" s="289"/>
      <c r="B112" s="289"/>
      <c r="C112" s="289"/>
      <c r="D112" s="289"/>
      <c r="E112" s="289"/>
    </row>
    <row r="113" spans="1:14" ht="13.5" customHeight="1" x14ac:dyDescent="0.2">
      <c r="A113" s="1757" t="s">
        <v>810</v>
      </c>
      <c r="B113" s="1680"/>
      <c r="C113" s="1680"/>
      <c r="D113" s="1680"/>
      <c r="E113" s="1680"/>
      <c r="F113" s="1680"/>
      <c r="G113" s="1637"/>
      <c r="H113" s="1637"/>
      <c r="I113" s="1637"/>
      <c r="J113" s="1637"/>
      <c r="K113" s="1637"/>
      <c r="L113" s="1637"/>
      <c r="M113" s="1637"/>
      <c r="N113" s="1637"/>
    </row>
    <row r="114" spans="1:14" ht="15.75" x14ac:dyDescent="0.25">
      <c r="B114" s="21"/>
      <c r="C114" s="21"/>
      <c r="D114" s="21"/>
      <c r="E114" s="21"/>
    </row>
    <row r="115" spans="1:14" ht="16.5" thickBot="1" x14ac:dyDescent="0.3">
      <c r="B115" s="21" t="s">
        <v>706</v>
      </c>
      <c r="C115" s="21"/>
      <c r="D115" s="21"/>
      <c r="E115" s="21"/>
      <c r="M115" s="1" t="s">
        <v>25</v>
      </c>
    </row>
    <row r="116" spans="1:14" ht="13.5" thickBot="1" x14ac:dyDescent="0.25">
      <c r="A116" s="1748" t="s">
        <v>217</v>
      </c>
      <c r="B116" s="1750" t="s">
        <v>8</v>
      </c>
      <c r="C116" s="1752" t="s">
        <v>670</v>
      </c>
      <c r="D116" s="1753"/>
      <c r="E116" s="1753"/>
      <c r="F116" s="1754"/>
      <c r="G116" s="1752" t="s">
        <v>671</v>
      </c>
      <c r="H116" s="1753"/>
      <c r="I116" s="1753"/>
      <c r="J116" s="1755"/>
      <c r="K116" s="1756" t="s">
        <v>672</v>
      </c>
      <c r="L116" s="1753"/>
      <c r="M116" s="1753"/>
      <c r="N116" s="1755"/>
    </row>
    <row r="117" spans="1:14" ht="22.5" thickBot="1" x14ac:dyDescent="0.25">
      <c r="A117" s="1749"/>
      <c r="B117" s="1751"/>
      <c r="C117" s="280" t="s">
        <v>323</v>
      </c>
      <c r="D117" s="280" t="s">
        <v>673</v>
      </c>
      <c r="E117" s="1276" t="s">
        <v>656</v>
      </c>
      <c r="F117" s="280" t="s">
        <v>674</v>
      </c>
      <c r="G117" s="1276" t="s">
        <v>323</v>
      </c>
      <c r="H117" s="280" t="s">
        <v>673</v>
      </c>
      <c r="I117" s="280" t="s">
        <v>656</v>
      </c>
      <c r="J117" s="1276" t="s">
        <v>674</v>
      </c>
      <c r="K117" s="280" t="s">
        <v>323</v>
      </c>
      <c r="L117" s="1276" t="s">
        <v>673</v>
      </c>
      <c r="M117" s="280" t="s">
        <v>656</v>
      </c>
      <c r="N117" s="1277" t="s">
        <v>674</v>
      </c>
    </row>
    <row r="118" spans="1:14" ht="13.5" thickBot="1" x14ac:dyDescent="0.25">
      <c r="A118" s="916" t="s">
        <v>218</v>
      </c>
      <c r="B118" s="917" t="s">
        <v>219</v>
      </c>
      <c r="C118" s="918" t="s">
        <v>220</v>
      </c>
      <c r="D118" s="918" t="s">
        <v>221</v>
      </c>
      <c r="E118" s="918" t="s">
        <v>241</v>
      </c>
      <c r="F118" s="919" t="s">
        <v>266</v>
      </c>
      <c r="G118" s="918" t="s">
        <v>267</v>
      </c>
      <c r="H118" s="918" t="s">
        <v>277</v>
      </c>
      <c r="I118" s="918" t="s">
        <v>278</v>
      </c>
      <c r="J118" s="918" t="s">
        <v>279</v>
      </c>
      <c r="K118" s="918" t="s">
        <v>282</v>
      </c>
      <c r="L118" s="918" t="s">
        <v>283</v>
      </c>
      <c r="M118" s="918" t="s">
        <v>284</v>
      </c>
      <c r="N118" s="919" t="s">
        <v>285</v>
      </c>
    </row>
    <row r="119" spans="1:14" x14ac:dyDescent="0.2">
      <c r="A119" s="279" t="s">
        <v>252</v>
      </c>
      <c r="B119" s="352" t="s">
        <v>339</v>
      </c>
      <c r="C119" s="454"/>
      <c r="D119" s="128"/>
      <c r="E119" s="258"/>
      <c r="F119" s="1287"/>
      <c r="G119" s="1064"/>
      <c r="H119" s="1064"/>
      <c r="I119" s="1064"/>
      <c r="J119" s="958"/>
      <c r="K119" s="1292"/>
      <c r="L119" s="1292"/>
      <c r="M119" s="1292"/>
      <c r="N119" s="1063"/>
    </row>
    <row r="120" spans="1:14" x14ac:dyDescent="0.2">
      <c r="A120" s="278" t="s">
        <v>253</v>
      </c>
      <c r="B120" s="179" t="s">
        <v>453</v>
      </c>
      <c r="C120" s="261"/>
      <c r="D120" s="125"/>
      <c r="E120" s="256"/>
      <c r="F120" s="1282"/>
      <c r="G120" s="1015"/>
      <c r="H120" s="1015"/>
      <c r="I120" s="1015"/>
      <c r="J120" s="922"/>
      <c r="K120" s="1101"/>
      <c r="L120" s="1101"/>
      <c r="M120" s="1101"/>
      <c r="N120" s="957"/>
    </row>
    <row r="121" spans="1:14" x14ac:dyDescent="0.2">
      <c r="A121" s="278" t="s">
        <v>254</v>
      </c>
      <c r="B121" s="504" t="s">
        <v>451</v>
      </c>
      <c r="C121" s="580"/>
      <c r="D121" s="130"/>
      <c r="E121" s="257"/>
      <c r="F121" s="1283"/>
      <c r="G121" s="1015"/>
      <c r="H121" s="1015"/>
      <c r="I121" s="1015"/>
      <c r="J121" s="922"/>
      <c r="K121" s="1101"/>
      <c r="L121" s="1101"/>
      <c r="M121" s="1101"/>
      <c r="N121" s="957"/>
    </row>
    <row r="122" spans="1:14" x14ac:dyDescent="0.2">
      <c r="A122" s="278" t="s">
        <v>255</v>
      </c>
      <c r="B122" s="504" t="s">
        <v>450</v>
      </c>
      <c r="C122" s="580"/>
      <c r="D122" s="130"/>
      <c r="E122" s="257"/>
      <c r="F122" s="1283"/>
      <c r="G122" s="1015"/>
      <c r="H122" s="1015"/>
      <c r="I122" s="1015"/>
      <c r="J122" s="922"/>
      <c r="K122" s="1101"/>
      <c r="L122" s="1101"/>
      <c r="M122" s="1101"/>
      <c r="N122" s="957"/>
    </row>
    <row r="123" spans="1:14" x14ac:dyDescent="0.2">
      <c r="A123" s="278" t="s">
        <v>256</v>
      </c>
      <c r="B123" s="504" t="s">
        <v>452</v>
      </c>
      <c r="C123" s="580"/>
      <c r="D123" s="130"/>
      <c r="E123" s="257"/>
      <c r="F123" s="1283"/>
      <c r="G123" s="1015"/>
      <c r="H123" s="1015"/>
      <c r="I123" s="1015"/>
      <c r="J123" s="922"/>
      <c r="K123" s="1101"/>
      <c r="L123" s="1101"/>
      <c r="M123" s="1101"/>
      <c r="N123" s="957"/>
    </row>
    <row r="124" spans="1:14" x14ac:dyDescent="0.2">
      <c r="A124" s="278" t="s">
        <v>257</v>
      </c>
      <c r="B124" s="575" t="s">
        <v>454</v>
      </c>
      <c r="C124" s="580">
        <f>'4_sz_ melléklet'!C108</f>
        <v>0</v>
      </c>
      <c r="D124" s="580">
        <f>'4_sz_ melléklet'!D108</f>
        <v>0</v>
      </c>
      <c r="E124" s="580">
        <f>'4_sz_ melléklet'!E108</f>
        <v>0</v>
      </c>
      <c r="F124" s="1283">
        <v>1</v>
      </c>
      <c r="G124" s="1015"/>
      <c r="H124" s="1015"/>
      <c r="I124" s="1015"/>
      <c r="J124" s="922"/>
      <c r="K124" s="1101"/>
      <c r="L124" s="1101"/>
      <c r="M124" s="1101"/>
      <c r="N124" s="957"/>
    </row>
    <row r="125" spans="1:14" x14ac:dyDescent="0.2">
      <c r="A125" s="278" t="s">
        <v>258</v>
      </c>
      <c r="B125" s="576" t="s">
        <v>457</v>
      </c>
      <c r="C125" s="580"/>
      <c r="D125" s="130"/>
      <c r="E125" s="257"/>
      <c r="F125" s="1283"/>
      <c r="G125" s="1015"/>
      <c r="H125" s="1015"/>
      <c r="I125" s="1015"/>
      <c r="J125" s="922"/>
      <c r="K125" s="1101"/>
      <c r="L125" s="1101"/>
      <c r="M125" s="1101"/>
      <c r="N125" s="957"/>
    </row>
    <row r="126" spans="1:14" x14ac:dyDescent="0.2">
      <c r="A126" s="278" t="s">
        <v>259</v>
      </c>
      <c r="B126" s="577" t="s">
        <v>456</v>
      </c>
      <c r="C126" s="580">
        <f>'4_sz_ melléklet'!C110</f>
        <v>0</v>
      </c>
      <c r="D126" s="580">
        <f>'4_sz_ melléklet'!D110</f>
        <v>0</v>
      </c>
      <c r="E126" s="580">
        <f>'4_sz_ melléklet'!E110</f>
        <v>0</v>
      </c>
      <c r="F126" s="1498" t="e">
        <f>E126/D126</f>
        <v>#DIV/0!</v>
      </c>
      <c r="G126" s="1015"/>
      <c r="H126" s="1015"/>
      <c r="I126" s="1015"/>
      <c r="J126" s="922"/>
      <c r="K126" s="1101"/>
      <c r="L126" s="1101"/>
      <c r="M126" s="1101"/>
      <c r="N126" s="957"/>
    </row>
    <row r="127" spans="1:14" ht="13.5" thickBot="1" x14ac:dyDescent="0.25">
      <c r="A127" s="278" t="s">
        <v>260</v>
      </c>
      <c r="B127" s="287" t="s">
        <v>455</v>
      </c>
      <c r="C127" s="580">
        <f>'4_sz_ melléklet'!C111</f>
        <v>0</v>
      </c>
      <c r="D127" s="580">
        <f>'4_sz_ melléklet'!D111</f>
        <v>0</v>
      </c>
      <c r="E127" s="580">
        <f>'4_sz_ melléklet'!E111</f>
        <v>0</v>
      </c>
      <c r="F127" s="1498" t="e">
        <f>E127/D127</f>
        <v>#DIV/0!</v>
      </c>
      <c r="G127" s="1017"/>
      <c r="H127" s="1017"/>
      <c r="I127" s="1017"/>
      <c r="J127" s="923"/>
      <c r="K127" s="1102"/>
      <c r="L127" s="1102"/>
      <c r="M127" s="1102"/>
      <c r="N127" s="1007"/>
    </row>
    <row r="128" spans="1:14" ht="13.5" thickBot="1" x14ac:dyDescent="0.25">
      <c r="A128" s="295" t="s">
        <v>261</v>
      </c>
      <c r="B128" s="248" t="s">
        <v>340</v>
      </c>
      <c r="C128" s="601">
        <f>SUM(C124:C127)</f>
        <v>0</v>
      </c>
      <c r="D128" s="601">
        <f>SUM(D124:D127)</f>
        <v>0</v>
      </c>
      <c r="E128" s="601">
        <f>SUM(E124:E127)</f>
        <v>0</v>
      </c>
      <c r="F128" s="1425" t="e">
        <f>E128/D128</f>
        <v>#DIV/0!</v>
      </c>
      <c r="G128" s="1010"/>
      <c r="H128" s="1010"/>
      <c r="I128" s="1010"/>
      <c r="J128" s="926"/>
      <c r="K128" s="1245"/>
      <c r="L128" s="1245"/>
      <c r="M128" s="1245"/>
      <c r="N128" s="926"/>
    </row>
    <row r="129" spans="1:14" ht="13.5" thickBot="1" x14ac:dyDescent="0.25">
      <c r="A129" s="338" t="s">
        <v>262</v>
      </c>
      <c r="B129" s="877" t="s">
        <v>341</v>
      </c>
      <c r="C129" s="652">
        <f>C107+C128</f>
        <v>0</v>
      </c>
      <c r="D129" s="653">
        <f>D107+D128</f>
        <v>0</v>
      </c>
      <c r="E129" s="652">
        <f>E107+E128</f>
        <v>0</v>
      </c>
      <c r="F129" s="1496" t="e">
        <f>E129/D129</f>
        <v>#DIV/0!</v>
      </c>
      <c r="G129" s="1104"/>
      <c r="H129" s="1104"/>
      <c r="I129" s="1104"/>
      <c r="J129" s="927"/>
      <c r="K129" s="1295"/>
      <c r="L129" s="1295"/>
      <c r="M129" s="1295"/>
      <c r="N129" s="1008"/>
    </row>
    <row r="130" spans="1:14" x14ac:dyDescent="0.2">
      <c r="A130" s="294"/>
      <c r="B130" s="570"/>
      <c r="C130" s="503"/>
      <c r="D130" s="503"/>
      <c r="E130" s="503"/>
      <c r="F130" s="503"/>
    </row>
    <row r="135" spans="1:14" x14ac:dyDescent="0.2">
      <c r="A135" s="1637">
        <v>5</v>
      </c>
      <c r="B135" s="1637"/>
      <c r="C135" s="1637"/>
      <c r="D135" s="1637"/>
      <c r="E135" s="1637"/>
      <c r="F135" s="1637"/>
      <c r="G135" s="1637"/>
      <c r="H135" s="1637"/>
      <c r="I135" s="1637"/>
      <c r="J135" s="1637"/>
      <c r="K135" s="1637"/>
      <c r="L135" s="1637"/>
      <c r="M135" s="1637"/>
      <c r="N135" s="1637"/>
    </row>
    <row r="136" spans="1:14" x14ac:dyDescent="0.2">
      <c r="A136" s="1618" t="s">
        <v>917</v>
      </c>
      <c r="B136" s="1618"/>
      <c r="C136" s="1618"/>
      <c r="D136" s="1618"/>
      <c r="E136" s="1618"/>
    </row>
    <row r="137" spans="1:14" x14ac:dyDescent="0.2">
      <c r="A137" s="289"/>
      <c r="B137" s="289"/>
      <c r="C137" s="289"/>
      <c r="D137" s="289"/>
      <c r="E137" s="289"/>
    </row>
    <row r="138" spans="1:14" ht="14.25" x14ac:dyDescent="0.2">
      <c r="A138" s="1757" t="s">
        <v>810</v>
      </c>
      <c r="B138" s="1680"/>
      <c r="C138" s="1680"/>
      <c r="D138" s="1680"/>
      <c r="E138" s="1680"/>
      <c r="F138" s="1680"/>
      <c r="G138" s="1637"/>
      <c r="H138" s="1637"/>
      <c r="I138" s="1637"/>
      <c r="J138" s="1637"/>
      <c r="K138" s="1637"/>
      <c r="L138" s="1637"/>
      <c r="M138" s="1637"/>
      <c r="N138" s="1637"/>
    </row>
    <row r="139" spans="1:14" ht="15.75" x14ac:dyDescent="0.25">
      <c r="B139" s="21" t="s">
        <v>828</v>
      </c>
      <c r="C139" s="21"/>
      <c r="D139" s="21"/>
      <c r="E139" s="21"/>
      <c r="F139" s="21"/>
      <c r="G139" s="21"/>
      <c r="H139" s="21"/>
      <c r="I139" s="21"/>
      <c r="J139" s="21"/>
      <c r="K139" s="21"/>
      <c r="L139" s="21"/>
      <c r="M139" s="21"/>
      <c r="N139" s="21"/>
    </row>
    <row r="140" spans="1:14" ht="16.5" thickBot="1" x14ac:dyDescent="0.3">
      <c r="B140" s="21"/>
      <c r="C140" s="21"/>
      <c r="D140" s="21"/>
      <c r="E140" s="21"/>
      <c r="F140" s="21"/>
      <c r="G140" s="21"/>
      <c r="H140" s="21"/>
      <c r="I140" s="21"/>
      <c r="J140" s="21"/>
      <c r="K140" s="21"/>
      <c r="L140" s="21"/>
      <c r="M140" s="22" t="s">
        <v>7</v>
      </c>
      <c r="N140" s="21"/>
    </row>
    <row r="141" spans="1:14" ht="13.5" thickBot="1" x14ac:dyDescent="0.25">
      <c r="A141" s="1640" t="s">
        <v>217</v>
      </c>
      <c r="B141" s="1638" t="s">
        <v>8</v>
      </c>
      <c r="C141" s="1756" t="s">
        <v>675</v>
      </c>
      <c r="D141" s="1753"/>
      <c r="E141" s="1753"/>
      <c r="F141" s="1754"/>
      <c r="G141" s="1752" t="s">
        <v>676</v>
      </c>
      <c r="H141" s="1753"/>
      <c r="I141" s="1753"/>
      <c r="J141" s="1755"/>
      <c r="K141" s="1756" t="s">
        <v>672</v>
      </c>
      <c r="L141" s="1753"/>
      <c r="M141" s="1753"/>
      <c r="N141" s="1755"/>
    </row>
    <row r="142" spans="1:14" ht="22.5" thickBot="1" x14ac:dyDescent="0.25">
      <c r="A142" s="1641"/>
      <c r="B142" s="1639"/>
      <c r="C142" s="423" t="s">
        <v>323</v>
      </c>
      <c r="D142" s="280" t="s">
        <v>673</v>
      </c>
      <c r="E142" s="1276" t="s">
        <v>656</v>
      </c>
      <c r="F142" s="280" t="s">
        <v>674</v>
      </c>
      <c r="G142" s="1276" t="s">
        <v>323</v>
      </c>
      <c r="H142" s="280" t="s">
        <v>673</v>
      </c>
      <c r="I142" s="280" t="s">
        <v>656</v>
      </c>
      <c r="J142" s="1276" t="s">
        <v>674</v>
      </c>
      <c r="K142" s="280" t="s">
        <v>323</v>
      </c>
      <c r="L142" s="1276" t="s">
        <v>673</v>
      </c>
      <c r="M142" s="280" t="s">
        <v>656</v>
      </c>
      <c r="N142" s="280" t="s">
        <v>674</v>
      </c>
    </row>
    <row r="143" spans="1:14" ht="13.5" thickBot="1" x14ac:dyDescent="0.25">
      <c r="A143" s="916" t="s">
        <v>218</v>
      </c>
      <c r="B143" s="917" t="s">
        <v>219</v>
      </c>
      <c r="C143" s="918" t="s">
        <v>220</v>
      </c>
      <c r="D143" s="918" t="s">
        <v>221</v>
      </c>
      <c r="E143" s="918" t="s">
        <v>241</v>
      </c>
      <c r="F143" s="919" t="s">
        <v>266</v>
      </c>
      <c r="G143" s="549" t="s">
        <v>267</v>
      </c>
      <c r="H143" s="549" t="s">
        <v>277</v>
      </c>
      <c r="I143" s="549" t="s">
        <v>278</v>
      </c>
      <c r="J143" s="549" t="s">
        <v>279</v>
      </c>
      <c r="K143" s="549" t="s">
        <v>282</v>
      </c>
      <c r="L143" s="549" t="s">
        <v>283</v>
      </c>
      <c r="M143" s="549" t="s">
        <v>284</v>
      </c>
      <c r="N143" s="464" t="s">
        <v>285</v>
      </c>
    </row>
    <row r="144" spans="1:14" x14ac:dyDescent="0.2">
      <c r="A144" s="279" t="s">
        <v>222</v>
      </c>
      <c r="B144" s="284" t="s">
        <v>177</v>
      </c>
      <c r="C144" s="258"/>
      <c r="D144" s="128"/>
      <c r="E144" s="258"/>
      <c r="F144" s="1287"/>
      <c r="G144" s="870"/>
      <c r="H144" s="870"/>
      <c r="I144" s="870"/>
      <c r="J144" s="1332"/>
      <c r="K144" s="858"/>
      <c r="L144" s="858"/>
      <c r="M144" s="858"/>
      <c r="N144" s="1082"/>
    </row>
    <row r="145" spans="1:14" x14ac:dyDescent="0.2">
      <c r="A145" s="278" t="s">
        <v>223</v>
      </c>
      <c r="B145" s="158" t="s">
        <v>424</v>
      </c>
      <c r="C145" s="256"/>
      <c r="D145" s="125"/>
      <c r="E145" s="256">
        <v>0</v>
      </c>
      <c r="F145" s="1282"/>
      <c r="G145" s="256"/>
      <c r="H145" s="256"/>
      <c r="I145" s="256"/>
      <c r="J145" s="994"/>
      <c r="K145" s="121"/>
      <c r="L145" s="121"/>
      <c r="M145" s="121"/>
      <c r="N145" s="984"/>
    </row>
    <row r="146" spans="1:14" x14ac:dyDescent="0.2">
      <c r="A146" s="278" t="s">
        <v>224</v>
      </c>
      <c r="B146" s="178" t="s">
        <v>426</v>
      </c>
      <c r="C146" s="256"/>
      <c r="D146" s="125"/>
      <c r="E146" s="256">
        <v>0</v>
      </c>
      <c r="F146" s="1282"/>
      <c r="G146" s="256"/>
      <c r="H146" s="256"/>
      <c r="I146" s="256"/>
      <c r="J146" s="994"/>
      <c r="K146" s="121"/>
      <c r="L146" s="121"/>
      <c r="M146" s="121"/>
      <c r="N146" s="984"/>
    </row>
    <row r="147" spans="1:14" x14ac:dyDescent="0.2">
      <c r="A147" s="278" t="s">
        <v>225</v>
      </c>
      <c r="B147" s="178" t="s">
        <v>425</v>
      </c>
      <c r="C147" s="256"/>
      <c r="D147" s="125"/>
      <c r="E147" s="256">
        <v>0</v>
      </c>
      <c r="F147" s="1282"/>
      <c r="G147" s="256"/>
      <c r="H147" s="256"/>
      <c r="I147" s="256"/>
      <c r="J147" s="994"/>
      <c r="K147" s="121"/>
      <c r="L147" s="121"/>
      <c r="M147" s="121"/>
      <c r="N147" s="984"/>
    </row>
    <row r="148" spans="1:14" x14ac:dyDescent="0.2">
      <c r="A148" s="278" t="s">
        <v>226</v>
      </c>
      <c r="B148" s="178" t="s">
        <v>427</v>
      </c>
      <c r="C148" s="256"/>
      <c r="D148" s="125"/>
      <c r="E148" s="256"/>
      <c r="F148" s="1282"/>
      <c r="G148" s="256"/>
      <c r="H148" s="256"/>
      <c r="I148" s="256"/>
      <c r="J148" s="994"/>
      <c r="K148" s="121"/>
      <c r="L148" s="121"/>
      <c r="M148" s="121"/>
      <c r="N148" s="984"/>
    </row>
    <row r="149" spans="1:14" x14ac:dyDescent="0.2">
      <c r="A149" s="278" t="s">
        <v>227</v>
      </c>
      <c r="B149" s="178" t="s">
        <v>428</v>
      </c>
      <c r="C149" s="256"/>
      <c r="D149" s="125"/>
      <c r="E149" s="256"/>
      <c r="F149" s="1282"/>
      <c r="G149" s="256"/>
      <c r="H149" s="256"/>
      <c r="I149" s="256"/>
      <c r="J149" s="994"/>
      <c r="K149" s="121"/>
      <c r="L149" s="121"/>
      <c r="M149" s="121"/>
      <c r="N149" s="984"/>
    </row>
    <row r="150" spans="1:14" x14ac:dyDescent="0.2">
      <c r="A150" s="278" t="s">
        <v>228</v>
      </c>
      <c r="B150" s="178" t="s">
        <v>429</v>
      </c>
      <c r="C150" s="256">
        <f>C151+C152+C153+C154+C155+C156+C157</f>
        <v>0</v>
      </c>
      <c r="D150" s="256">
        <f>D151+D152+D153+D154+D155+D156+D157</f>
        <v>0</v>
      </c>
      <c r="E150" s="256">
        <f>E151+E152+E153+E154+E155+E156+E157</f>
        <v>0</v>
      </c>
      <c r="F150" s="1282" t="e">
        <f>E150/D150</f>
        <v>#DIV/0!</v>
      </c>
      <c r="G150" s="256" t="e">
        <f>G151+G152+G153+G154+G155+G156+G157</f>
        <v>#REF!</v>
      </c>
      <c r="H150" s="256" t="e">
        <f>H151+H152+H153+H154+H155+H156+H157</f>
        <v>#REF!</v>
      </c>
      <c r="I150" s="256" t="e">
        <f>I151+I152+I153+I154+I155+I156+I157</f>
        <v>#REF!</v>
      </c>
      <c r="J150" s="994" t="e">
        <f>I150/H150</f>
        <v>#REF!</v>
      </c>
      <c r="K150" s="121"/>
      <c r="L150" s="121"/>
      <c r="M150" s="121"/>
      <c r="N150" s="984"/>
    </row>
    <row r="151" spans="1:14" x14ac:dyDescent="0.2">
      <c r="A151" s="278" t="s">
        <v>229</v>
      </c>
      <c r="B151" s="178" t="s">
        <v>433</v>
      </c>
      <c r="C151" s="256">
        <v>0</v>
      </c>
      <c r="D151" s="125">
        <v>0</v>
      </c>
      <c r="E151" s="256">
        <v>0</v>
      </c>
      <c r="F151" s="1282"/>
      <c r="G151" s="256"/>
      <c r="H151" s="256"/>
      <c r="I151" s="256"/>
      <c r="J151" s="994"/>
      <c r="K151" s="121"/>
      <c r="L151" s="121"/>
      <c r="M151" s="121"/>
      <c r="N151" s="984"/>
    </row>
    <row r="152" spans="1:14" x14ac:dyDescent="0.2">
      <c r="A152" s="278" t="s">
        <v>230</v>
      </c>
      <c r="B152" s="178" t="s">
        <v>434</v>
      </c>
      <c r="C152" s="256"/>
      <c r="D152" s="125"/>
      <c r="E152" s="256"/>
      <c r="F152" s="1282"/>
      <c r="G152" s="256"/>
      <c r="H152" s="256"/>
      <c r="I152" s="256"/>
      <c r="J152" s="994"/>
      <c r="K152" s="121"/>
      <c r="L152" s="121"/>
      <c r="M152" s="121"/>
      <c r="N152" s="984"/>
    </row>
    <row r="153" spans="1:14" x14ac:dyDescent="0.2">
      <c r="A153" s="278" t="s">
        <v>231</v>
      </c>
      <c r="B153" s="178" t="s">
        <v>435</v>
      </c>
      <c r="C153" s="256"/>
      <c r="D153" s="125"/>
      <c r="E153" s="256"/>
      <c r="F153" s="1282"/>
      <c r="G153" s="256"/>
      <c r="H153" s="256"/>
      <c r="I153" s="256"/>
      <c r="J153" s="994"/>
      <c r="K153" s="121"/>
      <c r="L153" s="121"/>
      <c r="M153" s="121"/>
      <c r="N153" s="984"/>
    </row>
    <row r="154" spans="1:14" x14ac:dyDescent="0.2">
      <c r="A154" s="278" t="s">
        <v>232</v>
      </c>
      <c r="B154" s="285" t="s">
        <v>431</v>
      </c>
      <c r="C154" s="256">
        <f>'6 7_sz_melléklet'!C35</f>
        <v>0</v>
      </c>
      <c r="D154" s="256">
        <f>'6 7_sz_melléklet'!D35</f>
        <v>0</v>
      </c>
      <c r="E154" s="256">
        <f>'6 7_sz_melléklet'!E35</f>
        <v>0</v>
      </c>
      <c r="F154" s="1282" t="e">
        <f>E154/D154</f>
        <v>#DIV/0!</v>
      </c>
      <c r="G154" s="256" t="e">
        <f>'6 7_sz_melléklet'!C41+'6 7_sz_melléklet'!C42+'6 7_sz_melléklet'!C29+'6 7_sz_melléklet'!#REF!</f>
        <v>#REF!</v>
      </c>
      <c r="H154" s="256" t="e">
        <f>'6 7_sz_melléklet'!D41+'6 7_sz_melléklet'!D42+'6 7_sz_melléklet'!D29+'6 7_sz_melléklet'!#REF!</f>
        <v>#REF!</v>
      </c>
      <c r="I154" s="256" t="e">
        <f>'6 7_sz_melléklet'!E41+'6 7_sz_melléklet'!E42+'6 7_sz_melléklet'!E29+'6 7_sz_melléklet'!#REF!</f>
        <v>#REF!</v>
      </c>
      <c r="J154" s="994" t="e">
        <f>I154/H154</f>
        <v>#REF!</v>
      </c>
      <c r="K154" s="121"/>
      <c r="L154" s="121"/>
      <c r="M154" s="121"/>
      <c r="N154" s="984"/>
    </row>
    <row r="155" spans="1:14" x14ac:dyDescent="0.2">
      <c r="A155" s="278" t="s">
        <v>233</v>
      </c>
      <c r="B155" s="573" t="s">
        <v>432</v>
      </c>
      <c r="C155" s="259"/>
      <c r="D155" s="126"/>
      <c r="E155" s="256"/>
      <c r="F155" s="1282"/>
      <c r="G155" s="256"/>
      <c r="H155" s="256"/>
      <c r="I155" s="256"/>
      <c r="J155" s="994"/>
      <c r="K155" s="121"/>
      <c r="L155" s="121"/>
      <c r="M155" s="121"/>
      <c r="N155" s="984"/>
    </row>
    <row r="156" spans="1:14" x14ac:dyDescent="0.2">
      <c r="A156" s="278" t="s">
        <v>234</v>
      </c>
      <c r="B156" s="574" t="s">
        <v>430</v>
      </c>
      <c r="C156" s="259"/>
      <c r="D156" s="126"/>
      <c r="E156" s="256"/>
      <c r="F156" s="1282"/>
      <c r="G156" s="256"/>
      <c r="H156" s="256"/>
      <c r="I156" s="256"/>
      <c r="J156" s="994"/>
      <c r="K156" s="121"/>
      <c r="L156" s="121"/>
      <c r="M156" s="121"/>
      <c r="N156" s="984"/>
    </row>
    <row r="157" spans="1:14" x14ac:dyDescent="0.2">
      <c r="A157" s="278" t="s">
        <v>235</v>
      </c>
      <c r="B157" s="245" t="s">
        <v>651</v>
      </c>
      <c r="C157" s="259"/>
      <c r="D157" s="126"/>
      <c r="E157" s="256"/>
      <c r="F157" s="1283"/>
      <c r="G157" s="256"/>
      <c r="H157" s="256"/>
      <c r="I157" s="256"/>
      <c r="J157" s="994"/>
      <c r="K157" s="121"/>
      <c r="L157" s="121"/>
      <c r="M157" s="121"/>
      <c r="N157" s="984"/>
    </row>
    <row r="158" spans="1:14" ht="13.5" thickBot="1" x14ac:dyDescent="0.25">
      <c r="A158" s="278" t="s">
        <v>236</v>
      </c>
      <c r="B158" s="180" t="s">
        <v>437</v>
      </c>
      <c r="C158" s="257"/>
      <c r="D158" s="130"/>
      <c r="E158" s="256"/>
      <c r="F158" s="1284"/>
      <c r="G158" s="257"/>
      <c r="H158" s="257"/>
      <c r="I158" s="257"/>
      <c r="J158" s="1172"/>
      <c r="K158" s="1356"/>
      <c r="L158" s="1356"/>
      <c r="M158" s="1356"/>
      <c r="N158" s="987"/>
    </row>
    <row r="159" spans="1:14" ht="13.5" thickBot="1" x14ac:dyDescent="0.25">
      <c r="A159" s="447" t="s">
        <v>237</v>
      </c>
      <c r="B159" s="448" t="s">
        <v>5</v>
      </c>
      <c r="C159" s="456">
        <f>C145+C146+C147+C148+C150+C158</f>
        <v>0</v>
      </c>
      <c r="D159" s="456">
        <f>D145+D146+D147+D148+D150+D158</f>
        <v>0</v>
      </c>
      <c r="E159" s="456">
        <f>E145+E146+E147+E148+E150+E158</f>
        <v>0</v>
      </c>
      <c r="F159" s="1494" t="e">
        <f>E159/D159</f>
        <v>#DIV/0!</v>
      </c>
      <c r="G159" s="456" t="e">
        <f>G145+G146+G147+G150+G158</f>
        <v>#REF!</v>
      </c>
      <c r="H159" s="456" t="e">
        <f>H145+H146+H147+H150+H158</f>
        <v>#REF!</v>
      </c>
      <c r="I159" s="456" t="e">
        <f>I145+I146+I147+I150+I158</f>
        <v>#REF!</v>
      </c>
      <c r="J159" s="1449" t="e">
        <f>I159/H159</f>
        <v>#REF!</v>
      </c>
      <c r="K159" s="1417"/>
      <c r="L159" s="1417"/>
      <c r="M159" s="1417"/>
      <c r="N159" s="1418"/>
    </row>
    <row r="160" spans="1:14" ht="13.5" thickTop="1" x14ac:dyDescent="0.2">
      <c r="A160" s="438"/>
      <c r="B160" s="284"/>
      <c r="C160" s="210"/>
      <c r="D160" s="210"/>
      <c r="E160" s="210"/>
      <c r="F160" s="1286"/>
      <c r="G160" s="210"/>
      <c r="H160" s="210"/>
      <c r="I160" s="210"/>
      <c r="J160" s="1133"/>
      <c r="K160" s="124"/>
      <c r="L160" s="124"/>
      <c r="M160" s="124"/>
      <c r="N160" s="985"/>
    </row>
    <row r="161" spans="1:14" x14ac:dyDescent="0.2">
      <c r="A161" s="279" t="s">
        <v>238</v>
      </c>
      <c r="B161" s="286" t="s">
        <v>178</v>
      </c>
      <c r="C161" s="258"/>
      <c r="D161" s="128"/>
      <c r="E161" s="258"/>
      <c r="F161" s="1287"/>
      <c r="G161" s="258"/>
      <c r="H161" s="258"/>
      <c r="I161" s="258"/>
      <c r="J161" s="993"/>
      <c r="K161" s="122"/>
      <c r="L161" s="122"/>
      <c r="M161" s="122"/>
      <c r="N161" s="988"/>
    </row>
    <row r="162" spans="1:14" x14ac:dyDescent="0.2">
      <c r="A162" s="279" t="s">
        <v>239</v>
      </c>
      <c r="B162" s="178" t="s">
        <v>438</v>
      </c>
      <c r="C162" s="256">
        <v>7874</v>
      </c>
      <c r="D162" s="125">
        <v>10596</v>
      </c>
      <c r="E162" s="256"/>
      <c r="F162" s="1282"/>
      <c r="G162" s="256"/>
      <c r="H162" s="256"/>
      <c r="I162" s="256"/>
      <c r="J162" s="994"/>
      <c r="K162" s="121"/>
      <c r="L162" s="121"/>
      <c r="M162" s="121"/>
      <c r="N162" s="984"/>
    </row>
    <row r="163" spans="1:14" x14ac:dyDescent="0.2">
      <c r="A163" s="279" t="s">
        <v>240</v>
      </c>
      <c r="B163" s="178" t="s">
        <v>439</v>
      </c>
      <c r="C163" s="256"/>
      <c r="D163" s="125">
        <v>18406</v>
      </c>
      <c r="E163" s="256"/>
      <c r="F163" s="1282"/>
      <c r="G163" s="256"/>
      <c r="H163" s="256"/>
      <c r="I163" s="256"/>
      <c r="J163" s="994"/>
      <c r="K163" s="121"/>
      <c r="L163" s="121"/>
      <c r="M163" s="121"/>
      <c r="N163" s="984"/>
    </row>
    <row r="164" spans="1:14" x14ac:dyDescent="0.2">
      <c r="A164" s="279" t="s">
        <v>242</v>
      </c>
      <c r="B164" s="178" t="s">
        <v>440</v>
      </c>
      <c r="C164" s="211">
        <f>C165+C166+C167</f>
        <v>0</v>
      </c>
      <c r="D164" s="211">
        <f>D165+D166+D167</f>
        <v>0</v>
      </c>
      <c r="E164" s="211">
        <f>E165+E166+E167</f>
        <v>0</v>
      </c>
      <c r="F164" s="1288">
        <v>0</v>
      </c>
      <c r="G164" s="256"/>
      <c r="H164" s="256"/>
      <c r="I164" s="256"/>
      <c r="J164" s="994"/>
      <c r="K164" s="121"/>
      <c r="L164" s="121"/>
      <c r="M164" s="121"/>
      <c r="N164" s="984"/>
    </row>
    <row r="165" spans="1:14" x14ac:dyDescent="0.2">
      <c r="A165" s="279" t="s">
        <v>243</v>
      </c>
      <c r="B165" s="285" t="s">
        <v>441</v>
      </c>
      <c r="C165" s="256"/>
      <c r="D165" s="125"/>
      <c r="E165" s="256"/>
      <c r="F165" s="1282"/>
      <c r="G165" s="256"/>
      <c r="H165" s="256"/>
      <c r="I165" s="256"/>
      <c r="J165" s="994"/>
      <c r="K165" s="121"/>
      <c r="L165" s="121"/>
      <c r="M165" s="121"/>
      <c r="N165" s="984"/>
    </row>
    <row r="166" spans="1:14" x14ac:dyDescent="0.2">
      <c r="A166" s="279" t="s">
        <v>244</v>
      </c>
      <c r="B166" s="285" t="s">
        <v>442</v>
      </c>
      <c r="C166" s="256"/>
      <c r="D166" s="125"/>
      <c r="E166" s="256"/>
      <c r="F166" s="1282"/>
      <c r="G166" s="256"/>
      <c r="H166" s="256"/>
      <c r="I166" s="256"/>
      <c r="J166" s="994"/>
      <c r="K166" s="121"/>
      <c r="L166" s="121"/>
      <c r="M166" s="121"/>
      <c r="N166" s="984"/>
    </row>
    <row r="167" spans="1:14" x14ac:dyDescent="0.2">
      <c r="A167" s="279" t="s">
        <v>245</v>
      </c>
      <c r="B167" s="285" t="s">
        <v>443</v>
      </c>
      <c r="C167" s="256"/>
      <c r="D167" s="125"/>
      <c r="E167" s="256"/>
      <c r="F167" s="1288"/>
      <c r="G167" s="256"/>
      <c r="H167" s="256"/>
      <c r="I167" s="256"/>
      <c r="J167" s="994"/>
      <c r="K167" s="121"/>
      <c r="L167" s="121"/>
      <c r="M167" s="121"/>
      <c r="N167" s="984"/>
    </row>
    <row r="168" spans="1:14" x14ac:dyDescent="0.2">
      <c r="A168" s="279" t="s">
        <v>246</v>
      </c>
      <c r="B168" s="285" t="s">
        <v>444</v>
      </c>
      <c r="C168" s="256"/>
      <c r="D168" s="125"/>
      <c r="E168" s="256"/>
      <c r="F168" s="1288"/>
      <c r="G168" s="256"/>
      <c r="H168" s="256"/>
      <c r="I168" s="256"/>
      <c r="J168" s="994"/>
      <c r="K168" s="121"/>
      <c r="L168" s="121"/>
      <c r="M168" s="121"/>
      <c r="N168" s="984"/>
    </row>
    <row r="169" spans="1:14" x14ac:dyDescent="0.2">
      <c r="A169" s="279" t="s">
        <v>247</v>
      </c>
      <c r="B169" s="573" t="s">
        <v>445</v>
      </c>
      <c r="C169" s="256"/>
      <c r="D169" s="125"/>
      <c r="E169" s="256"/>
      <c r="F169" s="1288"/>
      <c r="G169" s="256"/>
      <c r="H169" s="256"/>
      <c r="I169" s="256"/>
      <c r="J169" s="994"/>
      <c r="K169" s="121"/>
      <c r="L169" s="121"/>
      <c r="M169" s="121"/>
      <c r="N169" s="984"/>
    </row>
    <row r="170" spans="1:14" ht="14.25" customHeight="1" x14ac:dyDescent="0.2">
      <c r="A170" s="279" t="s">
        <v>248</v>
      </c>
      <c r="B170" s="245" t="s">
        <v>446</v>
      </c>
      <c r="C170" s="256"/>
      <c r="D170" s="125"/>
      <c r="E170" s="256"/>
      <c r="F170" s="1288"/>
      <c r="G170" s="256"/>
      <c r="H170" s="256"/>
      <c r="I170" s="256"/>
      <c r="J170" s="994"/>
      <c r="K170" s="121"/>
      <c r="L170" s="121"/>
      <c r="M170" s="121"/>
      <c r="N170" s="984"/>
    </row>
    <row r="171" spans="1:14" ht="13.5" thickBot="1" x14ac:dyDescent="0.25">
      <c r="A171" s="279" t="s">
        <v>249</v>
      </c>
      <c r="B171" s="726" t="s">
        <v>447</v>
      </c>
      <c r="C171" s="256"/>
      <c r="D171" s="125"/>
      <c r="E171" s="256"/>
      <c r="F171" s="1288"/>
      <c r="G171" s="257"/>
      <c r="H171" s="257"/>
      <c r="I171" s="257"/>
      <c r="J171" s="1164"/>
      <c r="K171" s="1356"/>
      <c r="L171" s="1356"/>
      <c r="M171" s="1356"/>
      <c r="N171" s="987"/>
    </row>
    <row r="172" spans="1:14" ht="13.5" thickBot="1" x14ac:dyDescent="0.25">
      <c r="A172" s="447" t="s">
        <v>250</v>
      </c>
      <c r="B172" s="448" t="s">
        <v>6</v>
      </c>
      <c r="C172" s="453">
        <f>C162+C163+C164</f>
        <v>7874</v>
      </c>
      <c r="D172" s="453">
        <f>D162+D163+D164</f>
        <v>29002</v>
      </c>
      <c r="E172" s="453">
        <f>E162+E163+E164</f>
        <v>0</v>
      </c>
      <c r="F172" s="1285">
        <v>0</v>
      </c>
      <c r="G172" s="453"/>
      <c r="H172" s="453"/>
      <c r="I172" s="453"/>
      <c r="J172" s="1364"/>
      <c r="K172" s="1417"/>
      <c r="L172" s="1417"/>
      <c r="M172" s="1417"/>
      <c r="N172" s="1418"/>
    </row>
    <row r="173" spans="1:14" ht="27" thickTop="1" thickBot="1" x14ac:dyDescent="0.25">
      <c r="A173" s="1296" t="s">
        <v>251</v>
      </c>
      <c r="B173" s="1278" t="s">
        <v>338</v>
      </c>
      <c r="C173" s="1279">
        <f>C159+C172</f>
        <v>7874</v>
      </c>
      <c r="D173" s="1279">
        <f>D159+D172</f>
        <v>29002</v>
      </c>
      <c r="E173" s="1279">
        <f>E159+E172</f>
        <v>0</v>
      </c>
      <c r="F173" s="1420">
        <f>E173/D173</f>
        <v>0</v>
      </c>
      <c r="G173" s="1279" t="e">
        <f>G172+G159</f>
        <v>#REF!</v>
      </c>
      <c r="H173" s="1279" t="e">
        <f>H172+H159</f>
        <v>#REF!</v>
      </c>
      <c r="I173" s="1279" t="e">
        <f>I172+I159</f>
        <v>#REF!</v>
      </c>
      <c r="J173" s="1422" t="e">
        <f>I173/H173</f>
        <v>#REF!</v>
      </c>
      <c r="K173" s="1499"/>
      <c r="L173" s="1499"/>
      <c r="M173" s="1499"/>
      <c r="N173" s="1500"/>
    </row>
    <row r="174" spans="1:14" x14ac:dyDescent="0.2">
      <c r="A174" s="294"/>
      <c r="B174" s="585"/>
      <c r="C174" s="571"/>
      <c r="D174" s="571"/>
      <c r="E174" s="571"/>
      <c r="F174" s="571"/>
    </row>
    <row r="175" spans="1:14" x14ac:dyDescent="0.2">
      <c r="A175" s="294"/>
      <c r="B175" s="585"/>
      <c r="C175" s="571"/>
      <c r="D175" s="571"/>
      <c r="E175" s="571"/>
      <c r="F175" s="1301"/>
      <c r="G175" s="533"/>
      <c r="H175" s="533"/>
      <c r="I175" s="533"/>
      <c r="J175" s="1302"/>
      <c r="K175" s="533"/>
      <c r="L175" s="533"/>
      <c r="M175" s="533"/>
      <c r="N175" s="1302"/>
    </row>
    <row r="176" spans="1:14" x14ac:dyDescent="0.2">
      <c r="A176" s="1758">
        <v>6</v>
      </c>
      <c r="B176" s="1759"/>
      <c r="C176" s="1759"/>
      <c r="D176" s="1759"/>
      <c r="E176" s="1759"/>
      <c r="F176" s="1759"/>
      <c r="G176" s="1759"/>
      <c r="H176" s="1759"/>
      <c r="I176" s="1759"/>
      <c r="J176" s="1759"/>
      <c r="K176" s="1759"/>
      <c r="L176" s="1759"/>
      <c r="M176" s="1759"/>
      <c r="N176" s="1759"/>
    </row>
    <row r="177" spans="1:14" x14ac:dyDescent="0.2">
      <c r="A177" s="294"/>
      <c r="B177" s="585"/>
      <c r="C177" s="571"/>
      <c r="D177" s="571"/>
      <c r="E177" s="571"/>
      <c r="F177" s="571"/>
      <c r="G177" s="15"/>
      <c r="H177" s="15"/>
      <c r="I177" s="15"/>
    </row>
    <row r="178" spans="1:14" x14ac:dyDescent="0.2">
      <c r="A178" s="1618" t="s">
        <v>917</v>
      </c>
      <c r="B178" s="1618"/>
      <c r="C178" s="1618"/>
      <c r="D178" s="1618"/>
      <c r="E178" s="1618"/>
    </row>
    <row r="179" spans="1:14" x14ac:dyDescent="0.2">
      <c r="A179" s="289"/>
      <c r="B179" s="289"/>
      <c r="C179" s="289"/>
      <c r="D179" s="289"/>
      <c r="E179" s="289"/>
    </row>
    <row r="180" spans="1:14" ht="14.25" x14ac:dyDescent="0.2">
      <c r="A180" s="1757" t="s">
        <v>810</v>
      </c>
      <c r="B180" s="1680"/>
      <c r="C180" s="1680"/>
      <c r="D180" s="1680"/>
      <c r="E180" s="1680"/>
      <c r="F180" s="1680"/>
      <c r="G180" s="1637"/>
      <c r="H180" s="1637"/>
      <c r="I180" s="1637"/>
      <c r="J180" s="1637"/>
      <c r="K180" s="1637"/>
      <c r="L180" s="1637"/>
      <c r="M180" s="1637"/>
      <c r="N180" s="1637"/>
    </row>
    <row r="181" spans="1:14" ht="15.75" x14ac:dyDescent="0.25">
      <c r="B181" s="21"/>
      <c r="C181" s="21"/>
      <c r="D181" s="21"/>
      <c r="E181" s="21"/>
    </row>
    <row r="182" spans="1:14" ht="16.5" thickBot="1" x14ac:dyDescent="0.3">
      <c r="B182" s="21" t="s">
        <v>829</v>
      </c>
      <c r="C182" s="21"/>
      <c r="D182" s="21"/>
      <c r="E182" s="21"/>
      <c r="M182" s="1" t="s">
        <v>25</v>
      </c>
    </row>
    <row r="183" spans="1:14" ht="13.5" thickBot="1" x14ac:dyDescent="0.25">
      <c r="A183" s="1748" t="s">
        <v>217</v>
      </c>
      <c r="B183" s="1750" t="s">
        <v>8</v>
      </c>
      <c r="C183" s="1752" t="s">
        <v>670</v>
      </c>
      <c r="D183" s="1753"/>
      <c r="E183" s="1753"/>
      <c r="F183" s="1754"/>
      <c r="G183" s="1752" t="s">
        <v>671</v>
      </c>
      <c r="H183" s="1753"/>
      <c r="I183" s="1753"/>
      <c r="J183" s="1755"/>
      <c r="K183" s="1756" t="s">
        <v>672</v>
      </c>
      <c r="L183" s="1753"/>
      <c r="M183" s="1753"/>
      <c r="N183" s="1755"/>
    </row>
    <row r="184" spans="1:14" ht="22.5" thickBot="1" x14ac:dyDescent="0.25">
      <c r="A184" s="1749"/>
      <c r="B184" s="1751"/>
      <c r="C184" s="280" t="s">
        <v>323</v>
      </c>
      <c r="D184" s="280" t="s">
        <v>673</v>
      </c>
      <c r="E184" s="1276" t="s">
        <v>656</v>
      </c>
      <c r="F184" s="280" t="s">
        <v>674</v>
      </c>
      <c r="G184" s="1276" t="s">
        <v>323</v>
      </c>
      <c r="H184" s="280" t="s">
        <v>673</v>
      </c>
      <c r="I184" s="280" t="s">
        <v>656</v>
      </c>
      <c r="J184" s="1276" t="s">
        <v>674</v>
      </c>
      <c r="K184" s="280" t="s">
        <v>323</v>
      </c>
      <c r="L184" s="1276" t="s">
        <v>673</v>
      </c>
      <c r="M184" s="280" t="s">
        <v>656</v>
      </c>
      <c r="N184" s="1277" t="s">
        <v>674</v>
      </c>
    </row>
    <row r="185" spans="1:14" ht="13.5" thickBot="1" x14ac:dyDescent="0.25">
      <c r="A185" s="916" t="s">
        <v>218</v>
      </c>
      <c r="B185" s="917" t="s">
        <v>219</v>
      </c>
      <c r="C185" s="918" t="s">
        <v>220</v>
      </c>
      <c r="D185" s="918" t="s">
        <v>221</v>
      </c>
      <c r="E185" s="918" t="s">
        <v>241</v>
      </c>
      <c r="F185" s="919" t="s">
        <v>266</v>
      </c>
      <c r="G185" s="918" t="s">
        <v>267</v>
      </c>
      <c r="H185" s="918" t="s">
        <v>277</v>
      </c>
      <c r="I185" s="918" t="s">
        <v>278</v>
      </c>
      <c r="J185" s="918" t="s">
        <v>279</v>
      </c>
      <c r="K185" s="918" t="s">
        <v>282</v>
      </c>
      <c r="L185" s="918" t="s">
        <v>283</v>
      </c>
      <c r="M185" s="918" t="s">
        <v>284</v>
      </c>
      <c r="N185" s="919" t="s">
        <v>285</v>
      </c>
    </row>
    <row r="186" spans="1:14" x14ac:dyDescent="0.2">
      <c r="A186" s="279" t="s">
        <v>252</v>
      </c>
      <c r="B186" s="352" t="s">
        <v>339</v>
      </c>
      <c r="C186" s="454"/>
      <c r="D186" s="128"/>
      <c r="E186" s="258"/>
      <c r="F186" s="1287"/>
      <c r="G186" s="1064"/>
      <c r="H186" s="1064"/>
      <c r="I186" s="1064"/>
      <c r="J186" s="958"/>
      <c r="K186" s="1292"/>
      <c r="L186" s="1292"/>
      <c r="M186" s="1292"/>
      <c r="N186" s="1063"/>
    </row>
    <row r="187" spans="1:14" x14ac:dyDescent="0.2">
      <c r="A187" s="278" t="s">
        <v>253</v>
      </c>
      <c r="B187" s="179" t="s">
        <v>453</v>
      </c>
      <c r="C187" s="261"/>
      <c r="D187" s="125"/>
      <c r="E187" s="256"/>
      <c r="F187" s="1282"/>
      <c r="G187" s="1015"/>
      <c r="H187" s="1015"/>
      <c r="I187" s="1015"/>
      <c r="J187" s="922"/>
      <c r="K187" s="1101"/>
      <c r="L187" s="1101"/>
      <c r="M187" s="1101"/>
      <c r="N187" s="957"/>
    </row>
    <row r="188" spans="1:14" ht="12" customHeight="1" x14ac:dyDescent="0.2">
      <c r="A188" s="278" t="s">
        <v>254</v>
      </c>
      <c r="B188" s="504" t="s">
        <v>451</v>
      </c>
      <c r="C188" s="580"/>
      <c r="D188" s="130"/>
      <c r="E188" s="257"/>
      <c r="F188" s="1283"/>
      <c r="G188" s="1015"/>
      <c r="H188" s="1015"/>
      <c r="I188" s="1015"/>
      <c r="J188" s="922"/>
      <c r="K188" s="1101"/>
      <c r="L188" s="1101"/>
      <c r="M188" s="1101"/>
      <c r="N188" s="957"/>
    </row>
    <row r="189" spans="1:14" x14ac:dyDescent="0.2">
      <c r="A189" s="278" t="s">
        <v>255</v>
      </c>
      <c r="B189" s="504" t="s">
        <v>450</v>
      </c>
      <c r="C189" s="580"/>
      <c r="D189" s="130"/>
      <c r="E189" s="257"/>
      <c r="F189" s="1283"/>
      <c r="G189" s="1015"/>
      <c r="H189" s="1015"/>
      <c r="I189" s="1015"/>
      <c r="J189" s="922"/>
      <c r="K189" s="1101"/>
      <c r="L189" s="1101"/>
      <c r="M189" s="1101"/>
      <c r="N189" s="957"/>
    </row>
    <row r="190" spans="1:14" x14ac:dyDescent="0.2">
      <c r="A190" s="278" t="s">
        <v>256</v>
      </c>
      <c r="B190" s="504" t="s">
        <v>452</v>
      </c>
      <c r="C190" s="580"/>
      <c r="D190" s="130"/>
      <c r="E190" s="257"/>
      <c r="F190" s="1283"/>
      <c r="G190" s="1015"/>
      <c r="H190" s="1015"/>
      <c r="I190" s="1015"/>
      <c r="J190" s="922"/>
      <c r="K190" s="1101"/>
      <c r="L190" s="1101"/>
      <c r="M190" s="1101"/>
      <c r="N190" s="957"/>
    </row>
    <row r="191" spans="1:14" x14ac:dyDescent="0.2">
      <c r="A191" s="278" t="s">
        <v>257</v>
      </c>
      <c r="B191" s="575" t="s">
        <v>454</v>
      </c>
      <c r="C191" s="580"/>
      <c r="D191" s="130"/>
      <c r="E191" s="257"/>
      <c r="F191" s="1283"/>
      <c r="G191" s="1015"/>
      <c r="H191" s="1015"/>
      <c r="I191" s="1015"/>
      <c r="J191" s="922"/>
      <c r="K191" s="1101"/>
      <c r="L191" s="1101"/>
      <c r="M191" s="1101"/>
      <c r="N191" s="957"/>
    </row>
    <row r="192" spans="1:14" x14ac:dyDescent="0.2">
      <c r="A192" s="278" t="s">
        <v>258</v>
      </c>
      <c r="B192" s="576" t="s">
        <v>457</v>
      </c>
      <c r="C192" s="580"/>
      <c r="D192" s="130"/>
      <c r="E192" s="257"/>
      <c r="F192" s="1283"/>
      <c r="G192" s="1015"/>
      <c r="H192" s="1015"/>
      <c r="I192" s="1015"/>
      <c r="J192" s="922"/>
      <c r="K192" s="1101"/>
      <c r="L192" s="1101"/>
      <c r="M192" s="1101"/>
      <c r="N192" s="957"/>
    </row>
    <row r="193" spans="1:14" x14ac:dyDescent="0.2">
      <c r="A193" s="278" t="s">
        <v>259</v>
      </c>
      <c r="B193" s="577" t="s">
        <v>456</v>
      </c>
      <c r="C193" s="580"/>
      <c r="D193" s="130"/>
      <c r="E193" s="257"/>
      <c r="F193" s="1283"/>
      <c r="G193" s="1015"/>
      <c r="H193" s="1015"/>
      <c r="I193" s="1015"/>
      <c r="J193" s="922"/>
      <c r="K193" s="1101"/>
      <c r="L193" s="1101"/>
      <c r="M193" s="1101"/>
      <c r="N193" s="957"/>
    </row>
    <row r="194" spans="1:14" ht="13.5" thickBot="1" x14ac:dyDescent="0.25">
      <c r="A194" s="278" t="s">
        <v>260</v>
      </c>
      <c r="B194" s="287" t="s">
        <v>455</v>
      </c>
      <c r="C194" s="580"/>
      <c r="D194" s="130"/>
      <c r="E194" s="257"/>
      <c r="F194" s="1283"/>
      <c r="G194" s="1017"/>
      <c r="H194" s="1017"/>
      <c r="I194" s="1017"/>
      <c r="J194" s="923"/>
      <c r="K194" s="1102"/>
      <c r="L194" s="1102"/>
      <c r="M194" s="1102"/>
      <c r="N194" s="1007"/>
    </row>
    <row r="195" spans="1:14" ht="13.5" thickBot="1" x14ac:dyDescent="0.25">
      <c r="A195" s="295" t="s">
        <v>261</v>
      </c>
      <c r="B195" s="248" t="s">
        <v>340</v>
      </c>
      <c r="C195" s="581"/>
      <c r="D195" s="218"/>
      <c r="E195" s="127"/>
      <c r="F195" s="1303"/>
      <c r="G195" s="1010"/>
      <c r="H195" s="1010"/>
      <c r="I195" s="1010"/>
      <c r="J195" s="926"/>
      <c r="K195" s="1245"/>
      <c r="L195" s="1245"/>
      <c r="M195" s="1245"/>
      <c r="N195" s="926"/>
    </row>
    <row r="196" spans="1:14" ht="13.5" thickBot="1" x14ac:dyDescent="0.25">
      <c r="A196" s="338" t="s">
        <v>262</v>
      </c>
      <c r="B196" s="877" t="s">
        <v>341</v>
      </c>
      <c r="C196" s="652">
        <f>C195+C173</f>
        <v>7874</v>
      </c>
      <c r="D196" s="652">
        <f>D195+D173</f>
        <v>29002</v>
      </c>
      <c r="E196" s="652">
        <f>E195+E173</f>
        <v>0</v>
      </c>
      <c r="F196" s="1421">
        <f>E196/D196</f>
        <v>0</v>
      </c>
      <c r="G196" s="867" t="e">
        <f>G173+G195</f>
        <v>#REF!</v>
      </c>
      <c r="H196" s="867" t="e">
        <f>H173+H195</f>
        <v>#REF!</v>
      </c>
      <c r="I196" s="867" t="e">
        <f>I173+I195</f>
        <v>#REF!</v>
      </c>
      <c r="J196" s="1423" t="e">
        <f>I196/H196</f>
        <v>#REF!</v>
      </c>
      <c r="K196" s="1295"/>
      <c r="L196" s="1295"/>
      <c r="M196" s="1295"/>
      <c r="N196" s="1008"/>
    </row>
    <row r="197" spans="1:14" x14ac:dyDescent="0.2">
      <c r="A197" s="294"/>
      <c r="B197" s="570"/>
      <c r="C197" s="503"/>
      <c r="D197" s="503"/>
      <c r="E197" s="503"/>
      <c r="F197" s="503"/>
    </row>
    <row r="203" spans="1:14" x14ac:dyDescent="0.2">
      <c r="A203" s="1637">
        <v>7</v>
      </c>
      <c r="B203" s="1637"/>
      <c r="C203" s="1637"/>
      <c r="D203" s="1637"/>
      <c r="E203" s="1637"/>
      <c r="F203" s="1637"/>
      <c r="G203" s="1637"/>
      <c r="H203" s="1637"/>
      <c r="I203" s="1637"/>
      <c r="J203" s="1637"/>
      <c r="K203" s="1637"/>
      <c r="L203" s="1637"/>
      <c r="M203" s="1637"/>
      <c r="N203" s="1637"/>
    </row>
    <row r="204" spans="1:14" x14ac:dyDescent="0.2">
      <c r="A204" s="1618" t="s">
        <v>918</v>
      </c>
      <c r="B204" s="1618"/>
      <c r="C204" s="1618"/>
      <c r="D204" s="1618"/>
      <c r="E204" s="1618"/>
    </row>
    <row r="205" spans="1:14" x14ac:dyDescent="0.2">
      <c r="A205" s="289"/>
      <c r="B205" s="289"/>
      <c r="C205" s="289"/>
      <c r="D205" s="289"/>
      <c r="E205" s="289"/>
    </row>
    <row r="206" spans="1:14" ht="14.25" x14ac:dyDescent="0.2">
      <c r="A206" s="1757" t="s">
        <v>810</v>
      </c>
      <c r="B206" s="1680"/>
      <c r="C206" s="1680"/>
      <c r="D206" s="1680"/>
      <c r="E206" s="1680"/>
      <c r="F206" s="1680"/>
      <c r="G206" s="1637"/>
      <c r="H206" s="1637"/>
      <c r="I206" s="1637"/>
      <c r="J206" s="1637"/>
      <c r="K206" s="1637"/>
      <c r="L206" s="1637"/>
      <c r="M206" s="1637"/>
      <c r="N206" s="1637"/>
    </row>
    <row r="207" spans="1:14" ht="15.75" x14ac:dyDescent="0.25">
      <c r="B207" s="21" t="s">
        <v>830</v>
      </c>
      <c r="C207" s="21"/>
      <c r="D207" s="21"/>
      <c r="E207" s="21"/>
      <c r="F207" s="21"/>
      <c r="G207" s="21"/>
      <c r="H207" s="21"/>
      <c r="I207" s="21"/>
      <c r="J207" s="21"/>
      <c r="K207" s="21"/>
      <c r="L207" s="21"/>
      <c r="M207" s="21"/>
      <c r="N207" s="21"/>
    </row>
    <row r="208" spans="1:14" ht="17.25" customHeight="1" thickBot="1" x14ac:dyDescent="0.3">
      <c r="B208" s="21"/>
      <c r="C208" s="21"/>
      <c r="D208" s="21"/>
      <c r="E208" s="21"/>
      <c r="F208" s="21"/>
      <c r="G208" s="21"/>
      <c r="H208" s="21"/>
      <c r="I208" s="21"/>
      <c r="J208" s="21"/>
      <c r="K208" s="21"/>
      <c r="L208" s="21"/>
      <c r="M208" s="22" t="s">
        <v>7</v>
      </c>
      <c r="N208" s="21"/>
    </row>
    <row r="209" spans="1:14" ht="13.5" thickBot="1" x14ac:dyDescent="0.25">
      <c r="A209" s="1640" t="s">
        <v>217</v>
      </c>
      <c r="B209" s="1638" t="s">
        <v>8</v>
      </c>
      <c r="C209" s="1756" t="s">
        <v>675</v>
      </c>
      <c r="D209" s="1753"/>
      <c r="E209" s="1753"/>
      <c r="F209" s="1754"/>
      <c r="G209" s="1752" t="s">
        <v>676</v>
      </c>
      <c r="H209" s="1753"/>
      <c r="I209" s="1753"/>
      <c r="J209" s="1755"/>
      <c r="K209" s="1756" t="s">
        <v>672</v>
      </c>
      <c r="L209" s="1753"/>
      <c r="M209" s="1753"/>
      <c r="N209" s="1755"/>
    </row>
    <row r="210" spans="1:14" ht="22.5" thickBot="1" x14ac:dyDescent="0.25">
      <c r="A210" s="1641"/>
      <c r="B210" s="1639"/>
      <c r="C210" s="423" t="s">
        <v>323</v>
      </c>
      <c r="D210" s="280" t="s">
        <v>673</v>
      </c>
      <c r="E210" s="1276" t="s">
        <v>656</v>
      </c>
      <c r="F210" s="280" t="s">
        <v>674</v>
      </c>
      <c r="G210" s="1276" t="s">
        <v>323</v>
      </c>
      <c r="H210" s="280" t="s">
        <v>673</v>
      </c>
      <c r="I210" s="280" t="s">
        <v>656</v>
      </c>
      <c r="J210" s="1276" t="s">
        <v>674</v>
      </c>
      <c r="K210" s="280" t="s">
        <v>323</v>
      </c>
      <c r="L210" s="1276" t="s">
        <v>673</v>
      </c>
      <c r="M210" s="280" t="s">
        <v>656</v>
      </c>
      <c r="N210" s="280" t="s">
        <v>674</v>
      </c>
    </row>
    <row r="211" spans="1:14" ht="13.5" thickBot="1" x14ac:dyDescent="0.25">
      <c r="A211" s="916" t="s">
        <v>218</v>
      </c>
      <c r="B211" s="917" t="s">
        <v>219</v>
      </c>
      <c r="C211" s="918" t="s">
        <v>220</v>
      </c>
      <c r="D211" s="918" t="s">
        <v>221</v>
      </c>
      <c r="E211" s="918" t="s">
        <v>241</v>
      </c>
      <c r="F211" s="919" t="s">
        <v>266</v>
      </c>
      <c r="G211" s="549" t="s">
        <v>267</v>
      </c>
      <c r="H211" s="549" t="s">
        <v>277</v>
      </c>
      <c r="I211" s="549" t="s">
        <v>278</v>
      </c>
      <c r="J211" s="549" t="s">
        <v>279</v>
      </c>
      <c r="K211" s="549" t="s">
        <v>282</v>
      </c>
      <c r="L211" s="549" t="s">
        <v>283</v>
      </c>
      <c r="M211" s="549" t="s">
        <v>284</v>
      </c>
      <c r="N211" s="464" t="s">
        <v>285</v>
      </c>
    </row>
    <row r="212" spans="1:14" x14ac:dyDescent="0.2">
      <c r="A212" s="279" t="s">
        <v>222</v>
      </c>
      <c r="B212" s="284" t="s">
        <v>177</v>
      </c>
      <c r="C212" s="258"/>
      <c r="D212" s="128"/>
      <c r="E212" s="258"/>
      <c r="F212" s="1287"/>
      <c r="G212" s="1064"/>
      <c r="H212" s="1064"/>
      <c r="I212" s="1064"/>
      <c r="J212" s="958"/>
      <c r="K212" s="1292"/>
      <c r="L212" s="1292"/>
      <c r="M212" s="1292"/>
      <c r="N212" s="1063"/>
    </row>
    <row r="213" spans="1:14" x14ac:dyDescent="0.2">
      <c r="A213" s="278" t="s">
        <v>223</v>
      </c>
      <c r="B213" s="158" t="s">
        <v>424</v>
      </c>
      <c r="C213" s="256">
        <v>4816</v>
      </c>
      <c r="D213" s="256">
        <f>'4_sz_ melléklet'!D190</f>
        <v>4816</v>
      </c>
      <c r="E213" s="256">
        <f>'4_sz_ melléklet'!E190</f>
        <v>2320</v>
      </c>
      <c r="F213" s="1282">
        <v>0</v>
      </c>
      <c r="G213" s="1015"/>
      <c r="H213" s="1015"/>
      <c r="I213" s="1015"/>
      <c r="J213" s="922"/>
      <c r="K213" s="1101"/>
      <c r="L213" s="1101"/>
      <c r="M213" s="1101"/>
      <c r="N213" s="957"/>
    </row>
    <row r="214" spans="1:14" x14ac:dyDescent="0.2">
      <c r="A214" s="278" t="s">
        <v>224</v>
      </c>
      <c r="B214" s="178" t="s">
        <v>426</v>
      </c>
      <c r="C214" s="256">
        <f>'4_sz_ melléklet'!C191</f>
        <v>1220</v>
      </c>
      <c r="D214" s="256">
        <f>'4_sz_ melléklet'!D191</f>
        <v>1220</v>
      </c>
      <c r="E214" s="256">
        <f>'4_sz_ melléklet'!E191</f>
        <v>627</v>
      </c>
      <c r="F214" s="1282">
        <v>0</v>
      </c>
      <c r="G214" s="1015"/>
      <c r="H214" s="1015"/>
      <c r="I214" s="1015"/>
      <c r="J214" s="922"/>
      <c r="K214" s="1101"/>
      <c r="L214" s="1101"/>
      <c r="M214" s="1101"/>
      <c r="N214" s="957"/>
    </row>
    <row r="215" spans="1:14" x14ac:dyDescent="0.2">
      <c r="A215" s="278" t="s">
        <v>225</v>
      </c>
      <c r="B215" s="178" t="s">
        <v>425</v>
      </c>
      <c r="C215" s="256">
        <f>'4_sz_ melléklet'!C192</f>
        <v>9250</v>
      </c>
      <c r="D215" s="256">
        <f>'4_sz_ melléklet'!D192</f>
        <v>9250</v>
      </c>
      <c r="E215" s="256">
        <f>'4_sz_ melléklet'!E192</f>
        <v>4459</v>
      </c>
      <c r="F215" s="1282">
        <f>E215/D215</f>
        <v>0.48205405405405405</v>
      </c>
      <c r="G215" s="1015"/>
      <c r="H215" s="1015"/>
      <c r="I215" s="1015"/>
      <c r="J215" s="922"/>
      <c r="K215" s="1101"/>
      <c r="L215" s="1101"/>
      <c r="M215" s="1101"/>
      <c r="N215" s="957"/>
    </row>
    <row r="216" spans="1:14" x14ac:dyDescent="0.2">
      <c r="A216" s="278" t="s">
        <v>226</v>
      </c>
      <c r="B216" s="178" t="s">
        <v>427</v>
      </c>
      <c r="C216" s="256">
        <f>'4_sz_ melléklet'!C193</f>
        <v>0</v>
      </c>
      <c r="D216" s="256">
        <f>'4_sz_ melléklet'!D193</f>
        <v>0</v>
      </c>
      <c r="E216" s="256">
        <f>'4_sz_ melléklet'!E193</f>
        <v>0</v>
      </c>
      <c r="F216" s="1282">
        <v>0</v>
      </c>
      <c r="G216" s="1015"/>
      <c r="H216" s="1015"/>
      <c r="I216" s="1015"/>
      <c r="J216" s="922"/>
      <c r="K216" s="1101"/>
      <c r="L216" s="1101"/>
      <c r="M216" s="1101"/>
      <c r="N216" s="957"/>
    </row>
    <row r="217" spans="1:14" x14ac:dyDescent="0.2">
      <c r="A217" s="278" t="s">
        <v>227</v>
      </c>
      <c r="B217" s="178" t="s">
        <v>428</v>
      </c>
      <c r="C217" s="256">
        <f>'4_sz_ melléklet'!C194</f>
        <v>0</v>
      </c>
      <c r="D217" s="256">
        <f>'4_sz_ melléklet'!D194</f>
        <v>0</v>
      </c>
      <c r="E217" s="256">
        <f>'4_sz_ melléklet'!E194</f>
        <v>0</v>
      </c>
      <c r="F217" s="1282">
        <v>0</v>
      </c>
      <c r="G217" s="1015"/>
      <c r="H217" s="1015"/>
      <c r="I217" s="1015"/>
      <c r="J217" s="922"/>
      <c r="K217" s="1101"/>
      <c r="L217" s="1101"/>
      <c r="M217" s="1101"/>
      <c r="N217" s="957"/>
    </row>
    <row r="218" spans="1:14" x14ac:dyDescent="0.2">
      <c r="A218" s="278" t="s">
        <v>228</v>
      </c>
      <c r="B218" s="178" t="s">
        <v>429</v>
      </c>
      <c r="C218" s="256">
        <f>C219+C220+C221+C222+C223+C224+C225</f>
        <v>650</v>
      </c>
      <c r="D218" s="256">
        <f>D219+D220+D221+D222+D223+D224+D225</f>
        <v>650</v>
      </c>
      <c r="E218" s="256">
        <f>E219+E220+E221+E222+E223+E224+E225</f>
        <v>0</v>
      </c>
      <c r="F218" s="1282">
        <f>E218/D218</f>
        <v>0</v>
      </c>
      <c r="G218" s="1015"/>
      <c r="H218" s="1015"/>
      <c r="I218" s="1015"/>
      <c r="J218" s="922"/>
      <c r="K218" s="1101"/>
      <c r="L218" s="1101"/>
      <c r="M218" s="1101"/>
      <c r="N218" s="957"/>
    </row>
    <row r="219" spans="1:14" x14ac:dyDescent="0.2">
      <c r="A219" s="278" t="s">
        <v>229</v>
      </c>
      <c r="B219" s="178" t="s">
        <v>433</v>
      </c>
      <c r="C219" s="256">
        <f>'4_sz_ melléklet'!C196</f>
        <v>650</v>
      </c>
      <c r="D219" s="256">
        <f>'4_sz_ melléklet'!D196</f>
        <v>650</v>
      </c>
      <c r="E219" s="256">
        <f>'4_sz_ melléklet'!E196</f>
        <v>0</v>
      </c>
      <c r="F219" s="1282">
        <f>E219/D219</f>
        <v>0</v>
      </c>
      <c r="G219" s="1015"/>
      <c r="H219" s="1015"/>
      <c r="I219" s="1015"/>
      <c r="J219" s="922"/>
      <c r="K219" s="1101"/>
      <c r="L219" s="1101"/>
      <c r="M219" s="1101"/>
      <c r="N219" s="957"/>
    </row>
    <row r="220" spans="1:14" x14ac:dyDescent="0.2">
      <c r="A220" s="278" t="s">
        <v>230</v>
      </c>
      <c r="B220" s="178" t="s">
        <v>434</v>
      </c>
      <c r="C220" s="256"/>
      <c r="D220" s="125"/>
      <c r="E220" s="256"/>
      <c r="F220" s="1282"/>
      <c r="G220" s="1015"/>
      <c r="H220" s="1015"/>
      <c r="I220" s="1015"/>
      <c r="J220" s="922"/>
      <c r="K220" s="1101"/>
      <c r="L220" s="1101"/>
      <c r="M220" s="1101"/>
      <c r="N220" s="957"/>
    </row>
    <row r="221" spans="1:14" x14ac:dyDescent="0.2">
      <c r="A221" s="278" t="s">
        <v>231</v>
      </c>
      <c r="B221" s="178" t="s">
        <v>435</v>
      </c>
      <c r="C221" s="256"/>
      <c r="D221" s="125"/>
      <c r="E221" s="256"/>
      <c r="F221" s="1282"/>
      <c r="G221" s="1015"/>
      <c r="H221" s="1015"/>
      <c r="I221" s="1015"/>
      <c r="J221" s="922"/>
      <c r="K221" s="1101"/>
      <c r="L221" s="1101"/>
      <c r="M221" s="1101"/>
      <c r="N221" s="957"/>
    </row>
    <row r="222" spans="1:14" x14ac:dyDescent="0.2">
      <c r="A222" s="278" t="s">
        <v>232</v>
      </c>
      <c r="B222" s="285" t="s">
        <v>431</v>
      </c>
      <c r="C222" s="211"/>
      <c r="D222" s="129"/>
      <c r="E222" s="256"/>
      <c r="F222" s="1282"/>
      <c r="G222" s="1015"/>
      <c r="H222" s="1015"/>
      <c r="I222" s="1015"/>
      <c r="J222" s="922"/>
      <c r="K222" s="1101"/>
      <c r="L222" s="1101"/>
      <c r="M222" s="1101"/>
      <c r="N222" s="957"/>
    </row>
    <row r="223" spans="1:14" x14ac:dyDescent="0.2">
      <c r="A223" s="278" t="s">
        <v>233</v>
      </c>
      <c r="B223" s="573" t="s">
        <v>432</v>
      </c>
      <c r="C223" s="259"/>
      <c r="D223" s="126"/>
      <c r="E223" s="256"/>
      <c r="F223" s="1282"/>
      <c r="G223" s="1015"/>
      <c r="H223" s="1015"/>
      <c r="I223" s="1015"/>
      <c r="J223" s="922"/>
      <c r="K223" s="1101"/>
      <c r="L223" s="1101"/>
      <c r="M223" s="1101"/>
      <c r="N223" s="957"/>
    </row>
    <row r="224" spans="1:14" x14ac:dyDescent="0.2">
      <c r="A224" s="278" t="s">
        <v>234</v>
      </c>
      <c r="B224" s="574" t="s">
        <v>430</v>
      </c>
      <c r="C224" s="259"/>
      <c r="D224" s="126"/>
      <c r="E224" s="256"/>
      <c r="F224" s="1282"/>
      <c r="G224" s="1015"/>
      <c r="H224" s="1015"/>
      <c r="I224" s="1015"/>
      <c r="J224" s="922"/>
      <c r="K224" s="1101"/>
      <c r="L224" s="1101"/>
      <c r="M224" s="1101"/>
      <c r="N224" s="957"/>
    </row>
    <row r="225" spans="1:14" x14ac:dyDescent="0.2">
      <c r="A225" s="278" t="s">
        <v>235</v>
      </c>
      <c r="B225" s="245" t="s">
        <v>651</v>
      </c>
      <c r="C225" s="259"/>
      <c r="D225" s="126"/>
      <c r="E225" s="256"/>
      <c r="F225" s="1283"/>
      <c r="G225" s="1015"/>
      <c r="H225" s="1015"/>
      <c r="I225" s="1015"/>
      <c r="J225" s="922"/>
      <c r="K225" s="1101"/>
      <c r="L225" s="1101"/>
      <c r="M225" s="1101"/>
      <c r="N225" s="957"/>
    </row>
    <row r="226" spans="1:14" ht="13.5" thickBot="1" x14ac:dyDescent="0.25">
      <c r="A226" s="278" t="s">
        <v>236</v>
      </c>
      <c r="B226" s="180" t="s">
        <v>437</v>
      </c>
      <c r="C226" s="257"/>
      <c r="D226" s="130"/>
      <c r="E226" s="256"/>
      <c r="F226" s="1284"/>
      <c r="G226" s="1017"/>
      <c r="H226" s="1017"/>
      <c r="I226" s="1017"/>
      <c r="J226" s="923"/>
      <c r="K226" s="1102"/>
      <c r="L226" s="1102"/>
      <c r="M226" s="1102"/>
      <c r="N226" s="1007"/>
    </row>
    <row r="227" spans="1:14" ht="13.5" thickBot="1" x14ac:dyDescent="0.25">
      <c r="A227" s="447" t="s">
        <v>237</v>
      </c>
      <c r="B227" s="448" t="s">
        <v>5</v>
      </c>
      <c r="C227" s="456">
        <f>C213+C214+C215+C216+C218+C226</f>
        <v>15936</v>
      </c>
      <c r="D227" s="456">
        <f>D213+D214+D215+D216+D218+D226</f>
        <v>15936</v>
      </c>
      <c r="E227" s="456">
        <f>E213+E214+E215+E216+E218+E226</f>
        <v>7406</v>
      </c>
      <c r="F227" s="1446">
        <f>E227/D227</f>
        <v>0.46473393574297189</v>
      </c>
      <c r="G227" s="1291"/>
      <c r="H227" s="1291"/>
      <c r="I227" s="1291"/>
      <c r="J227" s="924"/>
      <c r="K227" s="1293"/>
      <c r="L227" s="1293"/>
      <c r="M227" s="1293"/>
      <c r="N227" s="1290"/>
    </row>
    <row r="228" spans="1:14" ht="13.5" thickTop="1" x14ac:dyDescent="0.2">
      <c r="A228" s="438"/>
      <c r="B228" s="284"/>
      <c r="C228" s="210"/>
      <c r="D228" s="210"/>
      <c r="E228" s="210"/>
      <c r="F228" s="1286"/>
      <c r="G228" s="1012"/>
      <c r="H228" s="1012"/>
      <c r="I228" s="1012"/>
      <c r="J228" s="925"/>
      <c r="K228" s="1294"/>
      <c r="L228" s="1294"/>
      <c r="M228" s="1294"/>
      <c r="N228" s="1006"/>
    </row>
    <row r="229" spans="1:14" ht="11.25" customHeight="1" x14ac:dyDescent="0.2">
      <c r="A229" s="279" t="s">
        <v>238</v>
      </c>
      <c r="B229" s="286" t="s">
        <v>178</v>
      </c>
      <c r="C229" s="258"/>
      <c r="D229" s="128"/>
      <c r="E229" s="258"/>
      <c r="F229" s="1287"/>
      <c r="G229" s="1013"/>
      <c r="H229" s="1013"/>
      <c r="I229" s="1013"/>
      <c r="J229" s="921"/>
      <c r="K229" s="1100"/>
      <c r="L229" s="1100"/>
      <c r="M229" s="1100"/>
      <c r="N229" s="956"/>
    </row>
    <row r="230" spans="1:14" x14ac:dyDescent="0.2">
      <c r="A230" s="279" t="s">
        <v>239</v>
      </c>
      <c r="B230" s="178" t="s">
        <v>438</v>
      </c>
      <c r="C230" s="256">
        <f>'4_sz_ melléklet'!C207</f>
        <v>0</v>
      </c>
      <c r="D230" s="256">
        <f>'4_sz_ melléklet'!D207</f>
        <v>0</v>
      </c>
      <c r="E230" s="256">
        <f>'4_sz_ melléklet'!E207</f>
        <v>0</v>
      </c>
      <c r="F230" s="1282" t="e">
        <f>E230/D230</f>
        <v>#DIV/0!</v>
      </c>
      <c r="G230" s="1015"/>
      <c r="H230" s="1015"/>
      <c r="I230" s="1015"/>
      <c r="J230" s="922"/>
      <c r="K230" s="1101"/>
      <c r="L230" s="1101"/>
      <c r="M230" s="1101"/>
      <c r="N230" s="957"/>
    </row>
    <row r="231" spans="1:14" x14ac:dyDescent="0.2">
      <c r="A231" s="279" t="s">
        <v>240</v>
      </c>
      <c r="B231" s="178" t="s">
        <v>439</v>
      </c>
      <c r="C231" s="256"/>
      <c r="D231" s="125"/>
      <c r="E231" s="256"/>
      <c r="F231" s="1282"/>
      <c r="G231" s="1015"/>
      <c r="H231" s="1015"/>
      <c r="I231" s="1015"/>
      <c r="J231" s="922"/>
      <c r="K231" s="1101"/>
      <c r="L231" s="1101"/>
      <c r="M231" s="1101"/>
      <c r="N231" s="957"/>
    </row>
    <row r="232" spans="1:14" x14ac:dyDescent="0.2">
      <c r="A232" s="279" t="s">
        <v>242</v>
      </c>
      <c r="B232" s="178" t="s">
        <v>440</v>
      </c>
      <c r="C232" s="211">
        <f>C233+C234+C235+C236+C237+C238</f>
        <v>0</v>
      </c>
      <c r="D232" s="256">
        <f>D233+D234+D235+D236+D237+D238</f>
        <v>0</v>
      </c>
      <c r="E232" s="211">
        <f>E233+E234+E235+E236+E237+E238</f>
        <v>0</v>
      </c>
      <c r="F232" s="1282">
        <v>0</v>
      </c>
      <c r="G232" s="1015"/>
      <c r="H232" s="1015"/>
      <c r="I232" s="1015"/>
      <c r="J232" s="922"/>
      <c r="K232" s="1101"/>
      <c r="L232" s="1101"/>
      <c r="M232" s="1101"/>
      <c r="N232" s="957"/>
    </row>
    <row r="233" spans="1:14" x14ac:dyDescent="0.2">
      <c r="A233" s="279" t="s">
        <v>243</v>
      </c>
      <c r="B233" s="285" t="s">
        <v>441</v>
      </c>
      <c r="C233" s="256">
        <f>'4_sz_ melléklet'!C210</f>
        <v>0</v>
      </c>
      <c r="D233" s="256">
        <f>'4_sz_ melléklet'!D210</f>
        <v>0</v>
      </c>
      <c r="E233" s="256">
        <f>'4_sz_ melléklet'!E210</f>
        <v>0</v>
      </c>
      <c r="F233" s="1282">
        <v>0</v>
      </c>
      <c r="G233" s="1015"/>
      <c r="H233" s="1015"/>
      <c r="I233" s="1015"/>
      <c r="J233" s="922"/>
      <c r="K233" s="1101"/>
      <c r="L233" s="1101"/>
      <c r="M233" s="1101"/>
      <c r="N233" s="957"/>
    </row>
    <row r="234" spans="1:14" x14ac:dyDescent="0.2">
      <c r="A234" s="279" t="s">
        <v>244</v>
      </c>
      <c r="B234" s="285" t="s">
        <v>442</v>
      </c>
      <c r="C234" s="256">
        <f>'4_sz_ melléklet'!C211</f>
        <v>0</v>
      </c>
      <c r="D234" s="256">
        <f>'4_sz_ melléklet'!D211</f>
        <v>0</v>
      </c>
      <c r="E234" s="256">
        <f>'4_sz_ melléklet'!E211</f>
        <v>0</v>
      </c>
      <c r="F234" s="1282">
        <v>0</v>
      </c>
      <c r="G234" s="1015"/>
      <c r="H234" s="1015"/>
      <c r="I234" s="1015"/>
      <c r="J234" s="922"/>
      <c r="K234" s="1101"/>
      <c r="L234" s="1101"/>
      <c r="M234" s="1101"/>
      <c r="N234" s="957"/>
    </row>
    <row r="235" spans="1:14" x14ac:dyDescent="0.2">
      <c r="A235" s="279" t="s">
        <v>245</v>
      </c>
      <c r="B235" s="285" t="s">
        <v>443</v>
      </c>
      <c r="C235" s="256">
        <f>'4_sz_ melléklet'!C212</f>
        <v>0</v>
      </c>
      <c r="D235" s="256">
        <f>'4_sz_ melléklet'!D212</f>
        <v>0</v>
      </c>
      <c r="E235" s="256">
        <f>'4_sz_ melléklet'!E212</f>
        <v>0</v>
      </c>
      <c r="F235" s="1282">
        <v>0</v>
      </c>
      <c r="G235" s="1015"/>
      <c r="H235" s="1015"/>
      <c r="I235" s="1015"/>
      <c r="J235" s="922"/>
      <c r="K235" s="1101"/>
      <c r="L235" s="1101"/>
      <c r="M235" s="1101"/>
      <c r="N235" s="957"/>
    </row>
    <row r="236" spans="1:14" x14ac:dyDescent="0.2">
      <c r="A236" s="279" t="s">
        <v>246</v>
      </c>
      <c r="B236" s="285" t="s">
        <v>444</v>
      </c>
      <c r="C236" s="256">
        <f>'4_sz_ melléklet'!C213</f>
        <v>0</v>
      </c>
      <c r="D236" s="256">
        <f>'4_sz_ melléklet'!D213</f>
        <v>0</v>
      </c>
      <c r="E236" s="256">
        <f>'4_sz_ melléklet'!E213</f>
        <v>0</v>
      </c>
      <c r="F236" s="1282">
        <v>0</v>
      </c>
      <c r="G236" s="1015"/>
      <c r="H236" s="1015"/>
      <c r="I236" s="1015"/>
      <c r="J236" s="922"/>
      <c r="K236" s="1101"/>
      <c r="L236" s="1101"/>
      <c r="M236" s="1101"/>
      <c r="N236" s="957"/>
    </row>
    <row r="237" spans="1:14" x14ac:dyDescent="0.2">
      <c r="A237" s="279" t="s">
        <v>247</v>
      </c>
      <c r="B237" s="573" t="s">
        <v>445</v>
      </c>
      <c r="C237" s="256">
        <f>'4_sz_ melléklet'!C214</f>
        <v>0</v>
      </c>
      <c r="D237" s="256">
        <f>'4_sz_ melléklet'!D214</f>
        <v>0</v>
      </c>
      <c r="E237" s="256">
        <f>'4_sz_ melléklet'!E214</f>
        <v>0</v>
      </c>
      <c r="F237" s="1282">
        <v>0</v>
      </c>
      <c r="G237" s="1015"/>
      <c r="H237" s="1015"/>
      <c r="I237" s="1015"/>
      <c r="J237" s="922"/>
      <c r="K237" s="1101"/>
      <c r="L237" s="1101"/>
      <c r="M237" s="1101"/>
      <c r="N237" s="957"/>
    </row>
    <row r="238" spans="1:14" x14ac:dyDescent="0.2">
      <c r="A238" s="279" t="s">
        <v>248</v>
      </c>
      <c r="B238" s="245" t="s">
        <v>446</v>
      </c>
      <c r="C238" s="256">
        <f>'4_sz_ melléklet'!C215</f>
        <v>0</v>
      </c>
      <c r="D238" s="256">
        <f>'4_sz_ melléklet'!D215</f>
        <v>0</v>
      </c>
      <c r="E238" s="256">
        <f>'4_sz_ melléklet'!E215</f>
        <v>0</v>
      </c>
      <c r="F238" s="1282">
        <v>0</v>
      </c>
      <c r="G238" s="1015"/>
      <c r="H238" s="1015"/>
      <c r="I238" s="1015"/>
      <c r="J238" s="922"/>
      <c r="K238" s="1101"/>
      <c r="L238" s="1101"/>
      <c r="M238" s="1101"/>
      <c r="N238" s="957"/>
    </row>
    <row r="239" spans="1:14" ht="13.5" thickBot="1" x14ac:dyDescent="0.25">
      <c r="A239" s="279" t="s">
        <v>249</v>
      </c>
      <c r="B239" s="726" t="s">
        <v>447</v>
      </c>
      <c r="C239" s="256">
        <f>-C216</f>
        <v>0</v>
      </c>
      <c r="D239" s="256">
        <f>-D216</f>
        <v>0</v>
      </c>
      <c r="E239" s="256">
        <f>-E216</f>
        <v>0</v>
      </c>
      <c r="F239" s="1282">
        <v>0</v>
      </c>
      <c r="G239" s="1017"/>
      <c r="H239" s="1017"/>
      <c r="I239" s="1017"/>
      <c r="J239" s="923"/>
      <c r="K239" s="1102"/>
      <c r="L239" s="1102"/>
      <c r="M239" s="1102"/>
      <c r="N239" s="1007"/>
    </row>
    <row r="240" spans="1:14" ht="13.5" thickBot="1" x14ac:dyDescent="0.25">
      <c r="A240" s="447" t="s">
        <v>250</v>
      </c>
      <c r="B240" s="448" t="s">
        <v>6</v>
      </c>
      <c r="C240" s="456">
        <f>C230+C231+C232+C239</f>
        <v>0</v>
      </c>
      <c r="D240" s="456">
        <f>D230+D231+D232+D239</f>
        <v>0</v>
      </c>
      <c r="E240" s="456">
        <f>E230+E231+E232+E239</f>
        <v>0</v>
      </c>
      <c r="F240" s="1501" t="e">
        <f>E240/D240</f>
        <v>#DIV/0!</v>
      </c>
      <c r="G240" s="1291"/>
      <c r="H240" s="1291"/>
      <c r="I240" s="1291"/>
      <c r="J240" s="924"/>
      <c r="K240" s="1293"/>
      <c r="L240" s="1293"/>
      <c r="M240" s="1293"/>
      <c r="N240" s="1290"/>
    </row>
    <row r="241" spans="1:14" ht="27" thickTop="1" thickBot="1" x14ac:dyDescent="0.25">
      <c r="A241" s="1296" t="s">
        <v>251</v>
      </c>
      <c r="B241" s="1278" t="s">
        <v>338</v>
      </c>
      <c r="C241" s="1279">
        <f>C227+C240</f>
        <v>15936</v>
      </c>
      <c r="D241" s="1279">
        <f>D227+D240</f>
        <v>15936</v>
      </c>
      <c r="E241" s="1279">
        <f>E227+E240</f>
        <v>7406</v>
      </c>
      <c r="F241" s="1289">
        <f>E241/D241</f>
        <v>0.46473393574297189</v>
      </c>
      <c r="G241" s="1297"/>
      <c r="H241" s="1297"/>
      <c r="I241" s="1297"/>
      <c r="J241" s="1298"/>
      <c r="K241" s="1299"/>
      <c r="L241" s="1299"/>
      <c r="M241" s="1299"/>
      <c r="N241" s="1300"/>
    </row>
    <row r="242" spans="1:14" x14ac:dyDescent="0.2">
      <c r="A242" s="294"/>
      <c r="B242" s="585"/>
      <c r="C242" s="571"/>
      <c r="D242" s="571"/>
      <c r="E242" s="571"/>
      <c r="F242" s="571"/>
    </row>
    <row r="243" spans="1:14" x14ac:dyDescent="0.2">
      <c r="A243" s="294"/>
      <c r="B243" s="585"/>
      <c r="C243" s="571"/>
      <c r="D243" s="571"/>
      <c r="E243" s="571"/>
      <c r="F243" s="1301"/>
      <c r="G243" s="533"/>
      <c r="H243" s="533"/>
      <c r="I243" s="533"/>
      <c r="J243" s="1302"/>
      <c r="K243" s="533"/>
      <c r="L243" s="533"/>
      <c r="M243" s="533"/>
      <c r="N243" s="1302"/>
    </row>
    <row r="244" spans="1:14" x14ac:dyDescent="0.2">
      <c r="A244" s="1758">
        <v>8</v>
      </c>
      <c r="B244" s="1759"/>
      <c r="C244" s="1759"/>
      <c r="D244" s="1759"/>
      <c r="E244" s="1759"/>
      <c r="F244" s="1759"/>
      <c r="G244" s="1759"/>
      <c r="H244" s="1759"/>
      <c r="I244" s="1759"/>
      <c r="J244" s="1759"/>
      <c r="K244" s="1759"/>
      <c r="L244" s="1759"/>
      <c r="M244" s="1759"/>
      <c r="N244" s="1759"/>
    </row>
    <row r="245" spans="1:14" ht="14.25" customHeight="1" x14ac:dyDescent="0.2">
      <c r="A245" s="294"/>
      <c r="B245" s="585"/>
      <c r="C245" s="571"/>
      <c r="D245" s="571"/>
      <c r="E245" s="571"/>
      <c r="F245" s="571"/>
      <c r="G245" s="15"/>
      <c r="H245" s="15"/>
      <c r="I245" s="15"/>
    </row>
    <row r="246" spans="1:14" x14ac:dyDescent="0.2">
      <c r="A246" s="1618" t="s">
        <v>918</v>
      </c>
      <c r="B246" s="1618"/>
      <c r="C246" s="1618"/>
      <c r="D246" s="1618"/>
      <c r="E246" s="1618"/>
    </row>
    <row r="247" spans="1:14" x14ac:dyDescent="0.2">
      <c r="A247" s="289"/>
      <c r="B247" s="289"/>
      <c r="C247" s="289"/>
      <c r="D247" s="289"/>
      <c r="E247" s="289"/>
    </row>
    <row r="248" spans="1:14" ht="14.25" x14ac:dyDescent="0.2">
      <c r="A248" s="1757" t="s">
        <v>810</v>
      </c>
      <c r="B248" s="1680"/>
      <c r="C248" s="1680"/>
      <c r="D248" s="1680"/>
      <c r="E248" s="1680"/>
      <c r="F248" s="1680"/>
      <c r="G248" s="1637"/>
      <c r="H248" s="1637"/>
      <c r="I248" s="1637"/>
      <c r="J248" s="1637"/>
      <c r="K248" s="1637"/>
      <c r="L248" s="1637"/>
      <c r="M248" s="1637"/>
      <c r="N248" s="1637"/>
    </row>
    <row r="249" spans="1:14" ht="15.75" x14ac:dyDescent="0.25">
      <c r="B249" s="21"/>
      <c r="C249" s="21"/>
      <c r="D249" s="21"/>
      <c r="E249" s="21"/>
    </row>
    <row r="250" spans="1:14" ht="16.5" thickBot="1" x14ac:dyDescent="0.3">
      <c r="B250" s="21" t="s">
        <v>831</v>
      </c>
      <c r="C250" s="21"/>
      <c r="D250" s="21"/>
      <c r="E250" s="21"/>
      <c r="M250" s="1" t="s">
        <v>25</v>
      </c>
    </row>
    <row r="251" spans="1:14" ht="13.5" thickBot="1" x14ac:dyDescent="0.25">
      <c r="A251" s="1748" t="s">
        <v>217</v>
      </c>
      <c r="B251" s="1750" t="s">
        <v>8</v>
      </c>
      <c r="C251" s="1752" t="s">
        <v>670</v>
      </c>
      <c r="D251" s="1753"/>
      <c r="E251" s="1753"/>
      <c r="F251" s="1754"/>
      <c r="G251" s="1752" t="s">
        <v>671</v>
      </c>
      <c r="H251" s="1753"/>
      <c r="I251" s="1753"/>
      <c r="J251" s="1755"/>
      <c r="K251" s="1756" t="s">
        <v>672</v>
      </c>
      <c r="L251" s="1753"/>
      <c r="M251" s="1753"/>
      <c r="N251" s="1755"/>
    </row>
    <row r="252" spans="1:14" ht="22.5" thickBot="1" x14ac:dyDescent="0.25">
      <c r="A252" s="1749"/>
      <c r="B252" s="1751"/>
      <c r="C252" s="280" t="s">
        <v>323</v>
      </c>
      <c r="D252" s="280" t="s">
        <v>673</v>
      </c>
      <c r="E252" s="1276" t="s">
        <v>656</v>
      </c>
      <c r="F252" s="280" t="s">
        <v>674</v>
      </c>
      <c r="G252" s="1276" t="s">
        <v>323</v>
      </c>
      <c r="H252" s="280" t="s">
        <v>673</v>
      </c>
      <c r="I252" s="280" t="s">
        <v>656</v>
      </c>
      <c r="J252" s="1276" t="s">
        <v>674</v>
      </c>
      <c r="K252" s="280" t="s">
        <v>323</v>
      </c>
      <c r="L252" s="1276" t="s">
        <v>673</v>
      </c>
      <c r="M252" s="280" t="s">
        <v>656</v>
      </c>
      <c r="N252" s="1277" t="s">
        <v>674</v>
      </c>
    </row>
    <row r="253" spans="1:14" ht="13.5" thickBot="1" x14ac:dyDescent="0.25">
      <c r="A253" s="916" t="s">
        <v>218</v>
      </c>
      <c r="B253" s="917" t="s">
        <v>219</v>
      </c>
      <c r="C253" s="918" t="s">
        <v>220</v>
      </c>
      <c r="D253" s="918" t="s">
        <v>221</v>
      </c>
      <c r="E253" s="918" t="s">
        <v>241</v>
      </c>
      <c r="F253" s="919" t="s">
        <v>266</v>
      </c>
      <c r="G253" s="918" t="s">
        <v>267</v>
      </c>
      <c r="H253" s="918" t="s">
        <v>277</v>
      </c>
      <c r="I253" s="918" t="s">
        <v>278</v>
      </c>
      <c r="J253" s="918" t="s">
        <v>279</v>
      </c>
      <c r="K253" s="918" t="s">
        <v>282</v>
      </c>
      <c r="L253" s="918" t="s">
        <v>283</v>
      </c>
      <c r="M253" s="918" t="s">
        <v>284</v>
      </c>
      <c r="N253" s="919" t="s">
        <v>285</v>
      </c>
    </row>
    <row r="254" spans="1:14" x14ac:dyDescent="0.2">
      <c r="A254" s="279" t="s">
        <v>252</v>
      </c>
      <c r="B254" s="352" t="s">
        <v>339</v>
      </c>
      <c r="C254" s="454"/>
      <c r="D254" s="128"/>
      <c r="E254" s="258"/>
      <c r="F254" s="1287"/>
      <c r="G254" s="1064"/>
      <c r="H254" s="1064"/>
      <c r="I254" s="1064"/>
      <c r="J254" s="958"/>
      <c r="K254" s="1292"/>
      <c r="L254" s="1292"/>
      <c r="M254" s="1292"/>
      <c r="N254" s="1063"/>
    </row>
    <row r="255" spans="1:14" x14ac:dyDescent="0.2">
      <c r="A255" s="278" t="s">
        <v>253</v>
      </c>
      <c r="B255" s="179" t="s">
        <v>453</v>
      </c>
      <c r="C255" s="261"/>
      <c r="D255" s="125"/>
      <c r="E255" s="256"/>
      <c r="F255" s="1282"/>
      <c r="G255" s="1015"/>
      <c r="H255" s="1015"/>
      <c r="I255" s="1015"/>
      <c r="J255" s="922"/>
      <c r="K255" s="1101"/>
      <c r="L255" s="1101"/>
      <c r="M255" s="1101"/>
      <c r="N255" s="957"/>
    </row>
    <row r="256" spans="1:14" x14ac:dyDescent="0.2">
      <c r="A256" s="278" t="s">
        <v>254</v>
      </c>
      <c r="B256" s="504" t="s">
        <v>451</v>
      </c>
      <c r="C256" s="580"/>
      <c r="D256" s="130"/>
      <c r="E256" s="257"/>
      <c r="F256" s="1283"/>
      <c r="G256" s="1015"/>
      <c r="H256" s="1015"/>
      <c r="I256" s="1015"/>
      <c r="J256" s="922"/>
      <c r="K256" s="1101"/>
      <c r="L256" s="1101"/>
      <c r="M256" s="1101"/>
      <c r="N256" s="957"/>
    </row>
    <row r="257" spans="1:14" x14ac:dyDescent="0.2">
      <c r="A257" s="278" t="s">
        <v>255</v>
      </c>
      <c r="B257" s="504" t="s">
        <v>450</v>
      </c>
      <c r="C257" s="580"/>
      <c r="D257" s="130"/>
      <c r="E257" s="257"/>
      <c r="F257" s="1283"/>
      <c r="G257" s="1015"/>
      <c r="H257" s="1015"/>
      <c r="I257" s="1015"/>
      <c r="J257" s="922"/>
      <c r="K257" s="1101"/>
      <c r="L257" s="1101"/>
      <c r="M257" s="1101"/>
      <c r="N257" s="957"/>
    </row>
    <row r="258" spans="1:14" x14ac:dyDescent="0.2">
      <c r="A258" s="278" t="s">
        <v>256</v>
      </c>
      <c r="B258" s="504" t="s">
        <v>452</v>
      </c>
      <c r="C258" s="580"/>
      <c r="D258" s="130"/>
      <c r="E258" s="257"/>
      <c r="F258" s="1283"/>
      <c r="G258" s="1015"/>
      <c r="H258" s="1015"/>
      <c r="I258" s="1015"/>
      <c r="J258" s="922"/>
      <c r="K258" s="1101"/>
      <c r="L258" s="1101"/>
      <c r="M258" s="1101"/>
      <c r="N258" s="957"/>
    </row>
    <row r="259" spans="1:14" x14ac:dyDescent="0.2">
      <c r="A259" s="278" t="s">
        <v>257</v>
      </c>
      <c r="B259" s="575" t="s">
        <v>454</v>
      </c>
      <c r="C259" s="580"/>
      <c r="D259" s="130"/>
      <c r="E259" s="257"/>
      <c r="F259" s="1283"/>
      <c r="G259" s="1015"/>
      <c r="H259" s="1015"/>
      <c r="I259" s="1015"/>
      <c r="J259" s="922"/>
      <c r="K259" s="1101"/>
      <c r="L259" s="1101"/>
      <c r="M259" s="1101"/>
      <c r="N259" s="957"/>
    </row>
    <row r="260" spans="1:14" x14ac:dyDescent="0.2">
      <c r="A260" s="278" t="s">
        <v>258</v>
      </c>
      <c r="B260" s="576" t="s">
        <v>457</v>
      </c>
      <c r="C260" s="580"/>
      <c r="D260" s="130"/>
      <c r="E260" s="257"/>
      <c r="F260" s="1283"/>
      <c r="G260" s="1015"/>
      <c r="H260" s="1015"/>
      <c r="I260" s="1015"/>
      <c r="J260" s="922"/>
      <c r="K260" s="1101"/>
      <c r="L260" s="1101"/>
      <c r="M260" s="1101"/>
      <c r="N260" s="957"/>
    </row>
    <row r="261" spans="1:14" x14ac:dyDescent="0.2">
      <c r="A261" s="278" t="s">
        <v>259</v>
      </c>
      <c r="B261" s="577" t="s">
        <v>456</v>
      </c>
      <c r="C261" s="580"/>
      <c r="D261" s="130"/>
      <c r="E261" s="257"/>
      <c r="F261" s="1283"/>
      <c r="G261" s="1015"/>
      <c r="H261" s="1015"/>
      <c r="I261" s="1015"/>
      <c r="J261" s="922"/>
      <c r="K261" s="1101"/>
      <c r="L261" s="1101"/>
      <c r="M261" s="1101"/>
      <c r="N261" s="957"/>
    </row>
    <row r="262" spans="1:14" ht="13.5" thickBot="1" x14ac:dyDescent="0.25">
      <c r="A262" s="278" t="s">
        <v>260</v>
      </c>
      <c r="B262" s="287" t="s">
        <v>455</v>
      </c>
      <c r="C262" s="580"/>
      <c r="D262" s="130"/>
      <c r="E262" s="257"/>
      <c r="F262" s="1283"/>
      <c r="G262" s="1017"/>
      <c r="H262" s="1017"/>
      <c r="I262" s="1017"/>
      <c r="J262" s="923"/>
      <c r="K262" s="1102"/>
      <c r="L262" s="1102"/>
      <c r="M262" s="1102"/>
      <c r="N262" s="1007"/>
    </row>
    <row r="263" spans="1:14" ht="11.25" customHeight="1" thickBot="1" x14ac:dyDescent="0.25">
      <c r="A263" s="295" t="s">
        <v>261</v>
      </c>
      <c r="B263" s="248" t="s">
        <v>340</v>
      </c>
      <c r="C263" s="581"/>
      <c r="D263" s="218"/>
      <c r="E263" s="127"/>
      <c r="F263" s="1303"/>
      <c r="G263" s="1010"/>
      <c r="H263" s="1010"/>
      <c r="I263" s="1010"/>
      <c r="J263" s="926"/>
      <c r="K263" s="1245"/>
      <c r="L263" s="1245"/>
      <c r="M263" s="1245"/>
      <c r="N263" s="926"/>
    </row>
    <row r="264" spans="1:14" ht="13.5" thickBot="1" x14ac:dyDescent="0.25">
      <c r="A264" s="338" t="s">
        <v>262</v>
      </c>
      <c r="B264" s="877" t="s">
        <v>341</v>
      </c>
      <c r="C264" s="652">
        <f>C263+C241</f>
        <v>15936</v>
      </c>
      <c r="D264" s="652">
        <f>D263+D241</f>
        <v>15936</v>
      </c>
      <c r="E264" s="652">
        <f>E263+E241</f>
        <v>7406</v>
      </c>
      <c r="F264" s="1304">
        <f>E264/D264</f>
        <v>0.46473393574297189</v>
      </c>
      <c r="G264" s="1104"/>
      <c r="H264" s="1104"/>
      <c r="I264" s="1104"/>
      <c r="J264" s="927"/>
      <c r="K264" s="1295"/>
      <c r="L264" s="1295"/>
      <c r="M264" s="1295"/>
      <c r="N264" s="1008"/>
    </row>
    <row r="265" spans="1:14" x14ac:dyDescent="0.2">
      <c r="A265" s="294"/>
      <c r="B265" s="570"/>
      <c r="C265" s="503"/>
      <c r="D265" s="503"/>
      <c r="E265" s="503"/>
      <c r="F265" s="503"/>
    </row>
    <row r="270" spans="1:14" ht="9.75" customHeight="1" x14ac:dyDescent="0.2"/>
    <row r="271" spans="1:14" x14ac:dyDescent="0.2">
      <c r="A271" s="1637">
        <v>9</v>
      </c>
      <c r="B271" s="1637"/>
      <c r="C271" s="1637"/>
      <c r="D271" s="1637"/>
      <c r="E271" s="1637"/>
      <c r="F271" s="1637"/>
      <c r="G271" s="1637"/>
      <c r="H271" s="1637"/>
      <c r="I271" s="1637"/>
      <c r="J271" s="1637"/>
      <c r="K271" s="1637"/>
      <c r="L271" s="1637"/>
      <c r="M271" s="1637"/>
      <c r="N271" s="1637"/>
    </row>
    <row r="272" spans="1:14" x14ac:dyDescent="0.2">
      <c r="A272" s="1618" t="s">
        <v>917</v>
      </c>
      <c r="B272" s="1618"/>
      <c r="C272" s="1618"/>
      <c r="D272" s="1618"/>
      <c r="E272" s="1618"/>
    </row>
    <row r="273" spans="1:14" x14ac:dyDescent="0.2">
      <c r="A273" s="289"/>
      <c r="B273" s="289"/>
      <c r="C273" s="289"/>
      <c r="D273" s="289"/>
      <c r="E273" s="289"/>
    </row>
    <row r="274" spans="1:14" ht="14.25" x14ac:dyDescent="0.2">
      <c r="A274" s="1757" t="s">
        <v>810</v>
      </c>
      <c r="B274" s="1680"/>
      <c r="C274" s="1680"/>
      <c r="D274" s="1680"/>
      <c r="E274" s="1680"/>
      <c r="F274" s="1680"/>
      <c r="G274" s="1637"/>
      <c r="H274" s="1637"/>
      <c r="I274" s="1637"/>
      <c r="J274" s="1637"/>
      <c r="K274" s="1637"/>
      <c r="L274" s="1637"/>
      <c r="M274" s="1637"/>
      <c r="N274" s="1637"/>
    </row>
    <row r="275" spans="1:14" ht="15.75" x14ac:dyDescent="0.25">
      <c r="B275" s="21" t="s">
        <v>709</v>
      </c>
      <c r="C275" s="21"/>
      <c r="D275" s="21"/>
      <c r="E275" s="21"/>
      <c r="F275" s="21"/>
      <c r="G275" s="21"/>
      <c r="H275" s="21"/>
      <c r="I275" s="21"/>
      <c r="J275" s="21"/>
      <c r="K275" s="21"/>
      <c r="L275" s="21"/>
      <c r="M275" s="21"/>
      <c r="N275" s="21"/>
    </row>
    <row r="276" spans="1:14" ht="16.5" thickBot="1" x14ac:dyDescent="0.3">
      <c r="B276" s="21"/>
      <c r="C276" s="21"/>
      <c r="D276" s="21"/>
      <c r="E276" s="21"/>
      <c r="F276" s="21"/>
      <c r="G276" s="21"/>
      <c r="H276" s="21"/>
      <c r="I276" s="21"/>
      <c r="J276" s="21"/>
      <c r="K276" s="21"/>
      <c r="L276" s="21"/>
      <c r="M276" s="22" t="s">
        <v>7</v>
      </c>
      <c r="N276" s="21"/>
    </row>
    <row r="277" spans="1:14" ht="13.5" thickBot="1" x14ac:dyDescent="0.25">
      <c r="A277" s="1640" t="s">
        <v>217</v>
      </c>
      <c r="B277" s="1638" t="s">
        <v>8</v>
      </c>
      <c r="C277" s="1756" t="s">
        <v>675</v>
      </c>
      <c r="D277" s="1753"/>
      <c r="E277" s="1753"/>
      <c r="F277" s="1754"/>
      <c r="G277" s="1752" t="s">
        <v>676</v>
      </c>
      <c r="H277" s="1753"/>
      <c r="I277" s="1753"/>
      <c r="J277" s="1755"/>
      <c r="K277" s="1756" t="s">
        <v>672</v>
      </c>
      <c r="L277" s="1753"/>
      <c r="M277" s="1753"/>
      <c r="N277" s="1755"/>
    </row>
    <row r="278" spans="1:14" ht="22.5" thickBot="1" x14ac:dyDescent="0.25">
      <c r="A278" s="1641"/>
      <c r="B278" s="1639"/>
      <c r="C278" s="423" t="s">
        <v>323</v>
      </c>
      <c r="D278" s="280" t="s">
        <v>673</v>
      </c>
      <c r="E278" s="1276" t="s">
        <v>656</v>
      </c>
      <c r="F278" s="280" t="s">
        <v>674</v>
      </c>
      <c r="G278" s="1276" t="s">
        <v>323</v>
      </c>
      <c r="H278" s="280" t="s">
        <v>673</v>
      </c>
      <c r="I278" s="280" t="s">
        <v>656</v>
      </c>
      <c r="J278" s="1276" t="s">
        <v>674</v>
      </c>
      <c r="K278" s="280" t="s">
        <v>323</v>
      </c>
      <c r="L278" s="1276" t="s">
        <v>673</v>
      </c>
      <c r="M278" s="280" t="s">
        <v>656</v>
      </c>
      <c r="N278" s="280" t="s">
        <v>674</v>
      </c>
    </row>
    <row r="279" spans="1:14" ht="13.5" thickBot="1" x14ac:dyDescent="0.25">
      <c r="A279" s="916" t="s">
        <v>218</v>
      </c>
      <c r="B279" s="917" t="s">
        <v>219</v>
      </c>
      <c r="C279" s="918" t="s">
        <v>220</v>
      </c>
      <c r="D279" s="918" t="s">
        <v>221</v>
      </c>
      <c r="E279" s="918" t="s">
        <v>241</v>
      </c>
      <c r="F279" s="919" t="s">
        <v>266</v>
      </c>
      <c r="G279" s="549" t="s">
        <v>267</v>
      </c>
      <c r="H279" s="549" t="s">
        <v>277</v>
      </c>
      <c r="I279" s="549" t="s">
        <v>278</v>
      </c>
      <c r="J279" s="549" t="s">
        <v>279</v>
      </c>
      <c r="K279" s="549" t="s">
        <v>282</v>
      </c>
      <c r="L279" s="549" t="s">
        <v>283</v>
      </c>
      <c r="M279" s="549" t="s">
        <v>284</v>
      </c>
      <c r="N279" s="464" t="s">
        <v>285</v>
      </c>
    </row>
    <row r="280" spans="1:14" x14ac:dyDescent="0.2">
      <c r="A280" s="279" t="s">
        <v>222</v>
      </c>
      <c r="B280" s="284" t="s">
        <v>177</v>
      </c>
      <c r="C280" s="258"/>
      <c r="D280" s="128"/>
      <c r="E280" s="258"/>
      <c r="F280" s="1287"/>
      <c r="G280" s="1064"/>
      <c r="H280" s="1064"/>
      <c r="I280" s="1064"/>
      <c r="J280" s="958"/>
      <c r="K280" s="1292"/>
      <c r="L280" s="1292"/>
      <c r="M280" s="1292"/>
      <c r="N280" s="1063"/>
    </row>
    <row r="281" spans="1:14" x14ac:dyDescent="0.2">
      <c r="A281" s="278" t="s">
        <v>223</v>
      </c>
      <c r="B281" s="158" t="s">
        <v>424</v>
      </c>
      <c r="C281" s="256">
        <v>588</v>
      </c>
      <c r="D281" s="125">
        <v>588</v>
      </c>
      <c r="E281" s="256">
        <v>274</v>
      </c>
      <c r="F281" s="1282"/>
      <c r="G281" s="1015"/>
      <c r="H281" s="1015"/>
      <c r="I281" s="1015"/>
      <c r="J281" s="922"/>
      <c r="K281" s="1101"/>
      <c r="L281" s="1101"/>
      <c r="M281" s="1101"/>
      <c r="N281" s="957"/>
    </row>
    <row r="282" spans="1:14" x14ac:dyDescent="0.2">
      <c r="A282" s="278" t="s">
        <v>224</v>
      </c>
      <c r="B282" s="178" t="s">
        <v>426</v>
      </c>
      <c r="C282" s="256">
        <v>159</v>
      </c>
      <c r="D282" s="125">
        <v>159</v>
      </c>
      <c r="E282" s="256">
        <v>74</v>
      </c>
      <c r="F282" s="1282"/>
      <c r="G282" s="1015"/>
      <c r="H282" s="1015"/>
      <c r="I282" s="1015"/>
      <c r="J282" s="922"/>
      <c r="K282" s="1101"/>
      <c r="L282" s="1101"/>
      <c r="M282" s="1101"/>
      <c r="N282" s="957"/>
    </row>
    <row r="283" spans="1:14" x14ac:dyDescent="0.2">
      <c r="A283" s="278" t="s">
        <v>225</v>
      </c>
      <c r="B283" s="178" t="s">
        <v>425</v>
      </c>
      <c r="C283" s="256">
        <v>2178</v>
      </c>
      <c r="D283" s="125">
        <v>2178</v>
      </c>
      <c r="E283" s="256">
        <v>702</v>
      </c>
      <c r="F283" s="1282"/>
      <c r="G283" s="1015"/>
      <c r="H283" s="1015"/>
      <c r="I283" s="1015"/>
      <c r="J283" s="922"/>
      <c r="K283" s="1101"/>
      <c r="L283" s="1101"/>
      <c r="M283" s="1101"/>
      <c r="N283" s="957"/>
    </row>
    <row r="284" spans="1:14" x14ac:dyDescent="0.2">
      <c r="A284" s="278" t="s">
        <v>226</v>
      </c>
      <c r="B284" s="178" t="s">
        <v>427</v>
      </c>
      <c r="C284" s="256"/>
      <c r="D284" s="125"/>
      <c r="E284" s="256"/>
      <c r="F284" s="1282"/>
      <c r="G284" s="1015"/>
      <c r="H284" s="1015"/>
      <c r="I284" s="1015"/>
      <c r="J284" s="922"/>
      <c r="K284" s="1101"/>
      <c r="L284" s="1101"/>
      <c r="M284" s="1101"/>
      <c r="N284" s="957"/>
    </row>
    <row r="285" spans="1:14" ht="14.25" customHeight="1" x14ac:dyDescent="0.2">
      <c r="A285" s="278" t="s">
        <v>227</v>
      </c>
      <c r="B285" s="178" t="s">
        <v>428</v>
      </c>
      <c r="C285" s="256"/>
      <c r="D285" s="125"/>
      <c r="E285" s="256"/>
      <c r="F285" s="1282"/>
      <c r="G285" s="1015"/>
      <c r="H285" s="1015"/>
      <c r="I285" s="1015"/>
      <c r="J285" s="922"/>
      <c r="K285" s="1101"/>
      <c r="L285" s="1101"/>
      <c r="M285" s="1101"/>
      <c r="N285" s="957"/>
    </row>
    <row r="286" spans="1:14" x14ac:dyDescent="0.2">
      <c r="A286" s="278" t="s">
        <v>228</v>
      </c>
      <c r="B286" s="178" t="s">
        <v>429</v>
      </c>
      <c r="C286" s="256">
        <f>C287+C288+C289+C290+C291+C292+C293</f>
        <v>0</v>
      </c>
      <c r="D286" s="256">
        <f>D287+D288+D289+D290+D291+D292+D293</f>
        <v>0</v>
      </c>
      <c r="E286" s="256">
        <f>E287+E288+E289+E290+E291+E292+E293</f>
        <v>0</v>
      </c>
      <c r="F286" s="1282"/>
      <c r="G286" s="1015"/>
      <c r="H286" s="1015"/>
      <c r="I286" s="1015"/>
      <c r="J286" s="922"/>
      <c r="K286" s="1101"/>
      <c r="L286" s="1101"/>
      <c r="M286" s="1101"/>
      <c r="N286" s="957"/>
    </row>
    <row r="287" spans="1:14" x14ac:dyDescent="0.2">
      <c r="A287" s="278" t="s">
        <v>229</v>
      </c>
      <c r="B287" s="178" t="s">
        <v>433</v>
      </c>
      <c r="C287" s="256">
        <v>0</v>
      </c>
      <c r="D287" s="125">
        <v>0</v>
      </c>
      <c r="E287" s="256">
        <v>0</v>
      </c>
      <c r="F287" s="1282"/>
      <c r="G287" s="1015"/>
      <c r="H287" s="1015"/>
      <c r="I287" s="1015"/>
      <c r="J287" s="922"/>
      <c r="K287" s="1101"/>
      <c r="L287" s="1101"/>
      <c r="M287" s="1101"/>
      <c r="N287" s="957"/>
    </row>
    <row r="288" spans="1:14" x14ac:dyDescent="0.2">
      <c r="A288" s="278" t="s">
        <v>230</v>
      </c>
      <c r="B288" s="178" t="s">
        <v>434</v>
      </c>
      <c r="C288" s="256"/>
      <c r="D288" s="125"/>
      <c r="E288" s="256"/>
      <c r="F288" s="1282"/>
      <c r="G288" s="1015"/>
      <c r="H288" s="1015"/>
      <c r="I288" s="1015"/>
      <c r="J288" s="922"/>
      <c r="K288" s="1101"/>
      <c r="L288" s="1101"/>
      <c r="M288" s="1101"/>
      <c r="N288" s="957"/>
    </row>
    <row r="289" spans="1:14" x14ac:dyDescent="0.2">
      <c r="A289" s="278" t="s">
        <v>231</v>
      </c>
      <c r="B289" s="178" t="s">
        <v>435</v>
      </c>
      <c r="C289" s="256"/>
      <c r="D289" s="125"/>
      <c r="E289" s="256"/>
      <c r="F289" s="1282"/>
      <c r="G289" s="1015"/>
      <c r="H289" s="1015"/>
      <c r="I289" s="1015"/>
      <c r="J289" s="922"/>
      <c r="K289" s="1101"/>
      <c r="L289" s="1101"/>
      <c r="M289" s="1101"/>
      <c r="N289" s="957"/>
    </row>
    <row r="290" spans="1:14" x14ac:dyDescent="0.2">
      <c r="A290" s="278" t="s">
        <v>232</v>
      </c>
      <c r="B290" s="285" t="s">
        <v>431</v>
      </c>
      <c r="C290" s="211"/>
      <c r="D290" s="129"/>
      <c r="E290" s="256"/>
      <c r="F290" s="1282"/>
      <c r="G290" s="1015"/>
      <c r="H290" s="1015"/>
      <c r="I290" s="1015"/>
      <c r="J290" s="922"/>
      <c r="K290" s="1101"/>
      <c r="L290" s="1101"/>
      <c r="M290" s="1101"/>
      <c r="N290" s="957"/>
    </row>
    <row r="291" spans="1:14" x14ac:dyDescent="0.2">
      <c r="A291" s="278" t="s">
        <v>233</v>
      </c>
      <c r="B291" s="573" t="s">
        <v>432</v>
      </c>
      <c r="C291" s="259"/>
      <c r="D291" s="126"/>
      <c r="E291" s="256"/>
      <c r="F291" s="1282"/>
      <c r="G291" s="1015"/>
      <c r="H291" s="1015"/>
      <c r="I291" s="1015"/>
      <c r="J291" s="922"/>
      <c r="K291" s="1101"/>
      <c r="L291" s="1101"/>
      <c r="M291" s="1101"/>
      <c r="N291" s="957"/>
    </row>
    <row r="292" spans="1:14" x14ac:dyDescent="0.2">
      <c r="A292" s="278" t="s">
        <v>234</v>
      </c>
      <c r="B292" s="574" t="s">
        <v>430</v>
      </c>
      <c r="C292" s="259"/>
      <c r="D292" s="126"/>
      <c r="E292" s="256"/>
      <c r="F292" s="1282"/>
      <c r="G292" s="1015"/>
      <c r="H292" s="1015"/>
      <c r="I292" s="1015"/>
      <c r="J292" s="922"/>
      <c r="K292" s="1101"/>
      <c r="L292" s="1101"/>
      <c r="M292" s="1101"/>
      <c r="N292" s="957"/>
    </row>
    <row r="293" spans="1:14" x14ac:dyDescent="0.2">
      <c r="A293" s="278" t="s">
        <v>235</v>
      </c>
      <c r="B293" s="245" t="s">
        <v>651</v>
      </c>
      <c r="C293" s="259"/>
      <c r="D293" s="126"/>
      <c r="E293" s="256"/>
      <c r="F293" s="1283"/>
      <c r="G293" s="1015"/>
      <c r="H293" s="1015"/>
      <c r="I293" s="1015"/>
      <c r="J293" s="922"/>
      <c r="K293" s="1101"/>
      <c r="L293" s="1101"/>
      <c r="M293" s="1101"/>
      <c r="N293" s="957"/>
    </row>
    <row r="294" spans="1:14" ht="13.5" thickBot="1" x14ac:dyDescent="0.25">
      <c r="A294" s="278" t="s">
        <v>236</v>
      </c>
      <c r="B294" s="180" t="s">
        <v>437</v>
      </c>
      <c r="C294" s="257"/>
      <c r="D294" s="130"/>
      <c r="E294" s="256"/>
      <c r="F294" s="1284"/>
      <c r="G294" s="1017"/>
      <c r="H294" s="1017"/>
      <c r="I294" s="1017"/>
      <c r="J294" s="923"/>
      <c r="K294" s="1102"/>
      <c r="L294" s="1102"/>
      <c r="M294" s="1102"/>
      <c r="N294" s="1007"/>
    </row>
    <row r="295" spans="1:14" ht="13.5" thickBot="1" x14ac:dyDescent="0.25">
      <c r="A295" s="447" t="s">
        <v>237</v>
      </c>
      <c r="B295" s="448" t="s">
        <v>5</v>
      </c>
      <c r="C295" s="453">
        <f>C281+C282+C283+C284+C286+C294</f>
        <v>2925</v>
      </c>
      <c r="D295" s="453">
        <f>D281+D282+D283+D284+D286+D294</f>
        <v>2925</v>
      </c>
      <c r="E295" s="453">
        <f>E281+E282+E283+E284+E286+E294</f>
        <v>1050</v>
      </c>
      <c r="F295" s="1285"/>
      <c r="G295" s="1291"/>
      <c r="H295" s="1291"/>
      <c r="I295" s="1291"/>
      <c r="J295" s="924"/>
      <c r="K295" s="1293"/>
      <c r="L295" s="1293"/>
      <c r="M295" s="1293"/>
      <c r="N295" s="1290"/>
    </row>
    <row r="296" spans="1:14" ht="13.5" thickTop="1" x14ac:dyDescent="0.2">
      <c r="A296" s="438"/>
      <c r="B296" s="284"/>
      <c r="C296" s="210"/>
      <c r="D296" s="210"/>
      <c r="E296" s="210"/>
      <c r="F296" s="1286"/>
      <c r="G296" s="210"/>
      <c r="H296" s="210"/>
      <c r="I296" s="210"/>
      <c r="J296" s="1133"/>
      <c r="K296" s="124"/>
      <c r="L296" s="124"/>
      <c r="M296" s="1294"/>
      <c r="N296" s="1006"/>
    </row>
    <row r="297" spans="1:14" x14ac:dyDescent="0.2">
      <c r="A297" s="279" t="s">
        <v>238</v>
      </c>
      <c r="B297" s="286" t="s">
        <v>178</v>
      </c>
      <c r="C297" s="258"/>
      <c r="D297" s="128"/>
      <c r="E297" s="258"/>
      <c r="F297" s="1287"/>
      <c r="G297" s="258"/>
      <c r="H297" s="258"/>
      <c r="I297" s="258"/>
      <c r="J297" s="993"/>
      <c r="K297" s="122"/>
      <c r="L297" s="122"/>
      <c r="M297" s="1100"/>
      <c r="N297" s="956"/>
    </row>
    <row r="298" spans="1:14" x14ac:dyDescent="0.2">
      <c r="A298" s="279" t="s">
        <v>239</v>
      </c>
      <c r="B298" s="178" t="s">
        <v>438</v>
      </c>
      <c r="C298" s="256"/>
      <c r="D298" s="125"/>
      <c r="E298" s="256"/>
      <c r="F298" s="1282"/>
      <c r="G298" s="256"/>
      <c r="H298" s="256"/>
      <c r="I298" s="256"/>
      <c r="J298" s="994"/>
      <c r="K298" s="121"/>
      <c r="L298" s="121"/>
      <c r="M298" s="1101"/>
      <c r="N298" s="957"/>
    </row>
    <row r="299" spans="1:14" x14ac:dyDescent="0.2">
      <c r="A299" s="279" t="s">
        <v>240</v>
      </c>
      <c r="B299" s="178" t="s">
        <v>439</v>
      </c>
      <c r="C299" s="256"/>
      <c r="D299" s="125"/>
      <c r="E299" s="256"/>
      <c r="F299" s="1282"/>
      <c r="G299" s="256"/>
      <c r="H299" s="256"/>
      <c r="I299" s="256"/>
      <c r="J299" s="994"/>
      <c r="K299" s="121"/>
      <c r="L299" s="121"/>
      <c r="M299" s="1101"/>
      <c r="N299" s="957"/>
    </row>
    <row r="300" spans="1:14" x14ac:dyDescent="0.2">
      <c r="A300" s="279" t="s">
        <v>242</v>
      </c>
      <c r="B300" s="178" t="s">
        <v>440</v>
      </c>
      <c r="C300" s="211">
        <f>C301+C302+C303</f>
        <v>0</v>
      </c>
      <c r="D300" s="211">
        <f>D301+D302+D303</f>
        <v>0</v>
      </c>
      <c r="E300" s="211">
        <f>E301+E302+E303</f>
        <v>0</v>
      </c>
      <c r="F300" s="1288"/>
      <c r="G300" s="256">
        <f>G301+G302+G303+G304+G305+G306</f>
        <v>0</v>
      </c>
      <c r="H300" s="256">
        <f>H301+H302+H303+H304+H305+H306</f>
        <v>0</v>
      </c>
      <c r="I300" s="256">
        <f>I301+I302+I303+I304+I305+I306</f>
        <v>0</v>
      </c>
      <c r="J300" s="994" t="e">
        <f>I300/H300</f>
        <v>#DIV/0!</v>
      </c>
      <c r="K300" s="121"/>
      <c r="L300" s="121"/>
      <c r="M300" s="1101"/>
      <c r="N300" s="957"/>
    </row>
    <row r="301" spans="1:14" x14ac:dyDescent="0.2">
      <c r="A301" s="279" t="s">
        <v>243</v>
      </c>
      <c r="B301" s="285" t="s">
        <v>441</v>
      </c>
      <c r="C301" s="256"/>
      <c r="D301" s="125"/>
      <c r="E301" s="256"/>
      <c r="F301" s="1282"/>
      <c r="G301" s="256"/>
      <c r="H301" s="256"/>
      <c r="I301" s="256"/>
      <c r="J301" s="994"/>
      <c r="K301" s="121"/>
      <c r="L301" s="121"/>
      <c r="M301" s="1101"/>
      <c r="N301" s="957"/>
    </row>
    <row r="302" spans="1:14" x14ac:dyDescent="0.2">
      <c r="A302" s="279" t="s">
        <v>244</v>
      </c>
      <c r="B302" s="285" t="s">
        <v>442</v>
      </c>
      <c r="C302" s="256"/>
      <c r="D302" s="125"/>
      <c r="E302" s="256"/>
      <c r="F302" s="1282"/>
      <c r="G302" s="256"/>
      <c r="H302" s="256"/>
      <c r="I302" s="256"/>
      <c r="J302" s="994"/>
      <c r="K302" s="121"/>
      <c r="L302" s="121"/>
      <c r="M302" s="1101"/>
      <c r="N302" s="957"/>
    </row>
    <row r="303" spans="1:14" ht="12.75" customHeight="1" x14ac:dyDescent="0.2">
      <c r="A303" s="279" t="s">
        <v>245</v>
      </c>
      <c r="B303" s="285" t="s">
        <v>443</v>
      </c>
      <c r="C303" s="256"/>
      <c r="D303" s="125"/>
      <c r="E303" s="256"/>
      <c r="F303" s="1288"/>
      <c r="G303" s="256"/>
      <c r="H303" s="256"/>
      <c r="I303" s="256"/>
      <c r="J303" s="994"/>
      <c r="K303" s="121"/>
      <c r="L303" s="121"/>
      <c r="M303" s="1101"/>
      <c r="N303" s="957"/>
    </row>
    <row r="304" spans="1:14" x14ac:dyDescent="0.2">
      <c r="A304" s="279" t="s">
        <v>246</v>
      </c>
      <c r="B304" s="285" t="s">
        <v>444</v>
      </c>
      <c r="C304" s="256"/>
      <c r="D304" s="125"/>
      <c r="E304" s="256"/>
      <c r="F304" s="1288"/>
      <c r="G304" s="256"/>
      <c r="H304" s="256"/>
      <c r="I304" s="256"/>
      <c r="J304" s="994"/>
      <c r="K304" s="121"/>
      <c r="L304" s="121"/>
      <c r="M304" s="1101"/>
      <c r="N304" s="957"/>
    </row>
    <row r="305" spans="1:14" x14ac:dyDescent="0.2">
      <c r="A305" s="279" t="s">
        <v>247</v>
      </c>
      <c r="B305" s="573" t="s">
        <v>445</v>
      </c>
      <c r="C305" s="256"/>
      <c r="D305" s="125"/>
      <c r="E305" s="256"/>
      <c r="F305" s="1288"/>
      <c r="G305" s="256">
        <f>'4_sz_ melléklet'!C272</f>
        <v>0</v>
      </c>
      <c r="H305" s="256">
        <f>'4_sz_ melléklet'!D272</f>
        <v>0</v>
      </c>
      <c r="I305" s="256">
        <f>'4_sz_ melléklet'!E272</f>
        <v>0</v>
      </c>
      <c r="J305" s="994" t="e">
        <f>I305/H305</f>
        <v>#DIV/0!</v>
      </c>
      <c r="K305" s="121"/>
      <c r="L305" s="121"/>
      <c r="M305" s="1101"/>
      <c r="N305" s="957"/>
    </row>
    <row r="306" spans="1:14" x14ac:dyDescent="0.2">
      <c r="A306" s="279" t="s">
        <v>248</v>
      </c>
      <c r="B306" s="245" t="s">
        <v>446</v>
      </c>
      <c r="C306" s="256"/>
      <c r="D306" s="125"/>
      <c r="E306" s="256"/>
      <c r="F306" s="1288"/>
      <c r="G306" s="256">
        <f>'4_sz_ melléklet'!C273</f>
        <v>0</v>
      </c>
      <c r="H306" s="256">
        <f>'4_sz_ melléklet'!D273</f>
        <v>0</v>
      </c>
      <c r="I306" s="256">
        <f>'4_sz_ melléklet'!E273</f>
        <v>0</v>
      </c>
      <c r="J306" s="994" t="e">
        <f>I306/H306</f>
        <v>#DIV/0!</v>
      </c>
      <c r="K306" s="121"/>
      <c r="L306" s="121"/>
      <c r="M306" s="1101"/>
      <c r="N306" s="957"/>
    </row>
    <row r="307" spans="1:14" ht="13.5" thickBot="1" x14ac:dyDescent="0.25">
      <c r="A307" s="279" t="s">
        <v>249</v>
      </c>
      <c r="B307" s="726" t="s">
        <v>447</v>
      </c>
      <c r="C307" s="256"/>
      <c r="D307" s="125"/>
      <c r="E307" s="256"/>
      <c r="F307" s="1288"/>
      <c r="G307" s="257"/>
      <c r="H307" s="257"/>
      <c r="I307" s="257"/>
      <c r="J307" s="1164"/>
      <c r="K307" s="1356"/>
      <c r="L307" s="1356"/>
      <c r="M307" s="1102"/>
      <c r="N307" s="1007"/>
    </row>
    <row r="308" spans="1:14" ht="13.5" thickBot="1" x14ac:dyDescent="0.25">
      <c r="A308" s="447" t="s">
        <v>250</v>
      </c>
      <c r="B308" s="448" t="s">
        <v>6</v>
      </c>
      <c r="C308" s="453">
        <f>C298+C299+C300</f>
        <v>0</v>
      </c>
      <c r="D308" s="453">
        <f>D298+D299+D300</f>
        <v>0</v>
      </c>
      <c r="E308" s="453">
        <f>E298+E299+E300</f>
        <v>0</v>
      </c>
      <c r="F308" s="1285"/>
      <c r="G308" s="456">
        <f>G298+G299+G300+G307</f>
        <v>0</v>
      </c>
      <c r="H308" s="456">
        <f>H298+H299+H300+H307</f>
        <v>0</v>
      </c>
      <c r="I308" s="456">
        <f>I298+I299+I300+I307</f>
        <v>0</v>
      </c>
      <c r="J308" s="1449" t="e">
        <f>I308/H308</f>
        <v>#DIV/0!</v>
      </c>
      <c r="K308" s="1417"/>
      <c r="L308" s="1417"/>
      <c r="M308" s="1293"/>
      <c r="N308" s="1290"/>
    </row>
    <row r="309" spans="1:14" ht="27" thickTop="1" thickBot="1" x14ac:dyDescent="0.25">
      <c r="A309" s="1296" t="s">
        <v>251</v>
      </c>
      <c r="B309" s="1278" t="s">
        <v>338</v>
      </c>
      <c r="C309" s="1279">
        <f>C295+C308</f>
        <v>2925</v>
      </c>
      <c r="D309" s="1279">
        <f>D295+D308</f>
        <v>2925</v>
      </c>
      <c r="E309" s="1279">
        <f>E295+E308</f>
        <v>1050</v>
      </c>
      <c r="F309" s="1289"/>
      <c r="G309" s="1279">
        <f>G308+G295</f>
        <v>0</v>
      </c>
      <c r="H309" s="1279">
        <f>H308+H295</f>
        <v>0</v>
      </c>
      <c r="I309" s="1279">
        <f>I308+I295</f>
        <v>0</v>
      </c>
      <c r="J309" s="1422" t="e">
        <f>I309/H309</f>
        <v>#DIV/0!</v>
      </c>
      <c r="K309" s="1499"/>
      <c r="L309" s="1499"/>
      <c r="M309" s="1299"/>
      <c r="N309" s="1300"/>
    </row>
    <row r="310" spans="1:14" x14ac:dyDescent="0.2">
      <c r="A310" s="294"/>
      <c r="B310" s="585"/>
      <c r="C310" s="571"/>
      <c r="D310" s="571"/>
      <c r="E310" s="571"/>
      <c r="F310" s="571"/>
    </row>
    <row r="311" spans="1:14" x14ac:dyDescent="0.2">
      <c r="A311" s="294"/>
      <c r="B311" s="585"/>
      <c r="C311" s="571"/>
      <c r="D311" s="571"/>
      <c r="E311" s="571"/>
      <c r="F311" s="1301"/>
      <c r="G311" s="533"/>
      <c r="H311" s="533"/>
      <c r="I311" s="533"/>
      <c r="J311" s="1302"/>
      <c r="K311" s="533"/>
      <c r="L311" s="533"/>
      <c r="M311" s="533"/>
      <c r="N311" s="1302"/>
    </row>
    <row r="312" spans="1:14" x14ac:dyDescent="0.2">
      <c r="A312" s="1758">
        <v>10</v>
      </c>
      <c r="B312" s="1759"/>
      <c r="C312" s="1759"/>
      <c r="D312" s="1759"/>
      <c r="E312" s="1759"/>
      <c r="F312" s="1759"/>
      <c r="G312" s="1759"/>
      <c r="H312" s="1759"/>
      <c r="I312" s="1759"/>
      <c r="J312" s="1759"/>
      <c r="K312" s="1759"/>
      <c r="L312" s="1759"/>
      <c r="M312" s="1759"/>
      <c r="N312" s="1759"/>
    </row>
    <row r="313" spans="1:14" x14ac:dyDescent="0.2">
      <c r="A313" s="294"/>
      <c r="B313" s="585"/>
      <c r="C313" s="571"/>
      <c r="D313" s="571"/>
      <c r="E313" s="571"/>
      <c r="F313" s="571"/>
      <c r="G313" s="15"/>
      <c r="H313" s="15"/>
      <c r="I313" s="15"/>
    </row>
    <row r="314" spans="1:14" x14ac:dyDescent="0.2">
      <c r="A314" s="1618" t="s">
        <v>917</v>
      </c>
      <c r="B314" s="1618"/>
      <c r="C314" s="1618"/>
      <c r="D314" s="1618"/>
      <c r="E314" s="1618"/>
    </row>
    <row r="315" spans="1:14" x14ac:dyDescent="0.2">
      <c r="A315" s="289"/>
      <c r="B315" s="289"/>
      <c r="C315" s="289"/>
      <c r="D315" s="289"/>
      <c r="E315" s="289"/>
    </row>
    <row r="316" spans="1:14" ht="14.25" x14ac:dyDescent="0.2">
      <c r="A316" s="1757" t="s">
        <v>810</v>
      </c>
      <c r="B316" s="1680"/>
      <c r="C316" s="1680"/>
      <c r="D316" s="1680"/>
      <c r="E316" s="1680"/>
      <c r="F316" s="1680"/>
      <c r="G316" s="1637"/>
      <c r="H316" s="1637"/>
      <c r="I316" s="1637"/>
      <c r="J316" s="1637"/>
      <c r="K316" s="1637"/>
      <c r="L316" s="1637"/>
      <c r="M316" s="1637"/>
      <c r="N316" s="1637"/>
    </row>
    <row r="317" spans="1:14" ht="15.75" x14ac:dyDescent="0.25">
      <c r="B317" s="21"/>
      <c r="C317" s="21"/>
      <c r="D317" s="21"/>
      <c r="E317" s="21"/>
    </row>
    <row r="318" spans="1:14" ht="16.5" thickBot="1" x14ac:dyDescent="0.3">
      <c r="B318" s="21" t="s">
        <v>709</v>
      </c>
      <c r="C318" s="21"/>
      <c r="D318" s="21"/>
      <c r="E318" s="21"/>
      <c r="M318" s="1" t="s">
        <v>25</v>
      </c>
    </row>
    <row r="319" spans="1:14" ht="13.5" thickBot="1" x14ac:dyDescent="0.25">
      <c r="A319" s="1748" t="s">
        <v>217</v>
      </c>
      <c r="B319" s="1750" t="s">
        <v>8</v>
      </c>
      <c r="C319" s="1752" t="s">
        <v>670</v>
      </c>
      <c r="D319" s="1753"/>
      <c r="E319" s="1753"/>
      <c r="F319" s="1754"/>
      <c r="G319" s="1752" t="s">
        <v>671</v>
      </c>
      <c r="H319" s="1753"/>
      <c r="I319" s="1753"/>
      <c r="J319" s="1755"/>
      <c r="K319" s="1756" t="s">
        <v>672</v>
      </c>
      <c r="L319" s="1753"/>
      <c r="M319" s="1753"/>
      <c r="N319" s="1755"/>
    </row>
    <row r="320" spans="1:14" ht="22.5" thickBot="1" x14ac:dyDescent="0.25">
      <c r="A320" s="1749"/>
      <c r="B320" s="1751"/>
      <c r="C320" s="280" t="s">
        <v>323</v>
      </c>
      <c r="D320" s="280" t="s">
        <v>673</v>
      </c>
      <c r="E320" s="1276" t="s">
        <v>656</v>
      </c>
      <c r="F320" s="280" t="s">
        <v>674</v>
      </c>
      <c r="G320" s="1276" t="s">
        <v>323</v>
      </c>
      <c r="H320" s="280" t="s">
        <v>673</v>
      </c>
      <c r="I320" s="280" t="s">
        <v>656</v>
      </c>
      <c r="J320" s="1276" t="s">
        <v>674</v>
      </c>
      <c r="K320" s="280" t="s">
        <v>323</v>
      </c>
      <c r="L320" s="1276" t="s">
        <v>673</v>
      </c>
      <c r="M320" s="280" t="s">
        <v>656</v>
      </c>
      <c r="N320" s="1277" t="s">
        <v>674</v>
      </c>
    </row>
    <row r="321" spans="1:14" ht="13.5" thickBot="1" x14ac:dyDescent="0.25">
      <c r="A321" s="916" t="s">
        <v>218</v>
      </c>
      <c r="B321" s="917" t="s">
        <v>219</v>
      </c>
      <c r="C321" s="918" t="s">
        <v>220</v>
      </c>
      <c r="D321" s="918" t="s">
        <v>221</v>
      </c>
      <c r="E321" s="918" t="s">
        <v>241</v>
      </c>
      <c r="F321" s="919" t="s">
        <v>266</v>
      </c>
      <c r="G321" s="918" t="s">
        <v>267</v>
      </c>
      <c r="H321" s="918" t="s">
        <v>277</v>
      </c>
      <c r="I321" s="918" t="s">
        <v>278</v>
      </c>
      <c r="J321" s="918" t="s">
        <v>279</v>
      </c>
      <c r="K321" s="918" t="s">
        <v>282</v>
      </c>
      <c r="L321" s="918" t="s">
        <v>283</v>
      </c>
      <c r="M321" s="918" t="s">
        <v>284</v>
      </c>
      <c r="N321" s="919" t="s">
        <v>285</v>
      </c>
    </row>
    <row r="322" spans="1:14" x14ac:dyDescent="0.2">
      <c r="A322" s="279" t="s">
        <v>252</v>
      </c>
      <c r="B322" s="352" t="s">
        <v>339</v>
      </c>
      <c r="C322" s="454"/>
      <c r="D322" s="128"/>
      <c r="E322" s="258"/>
      <c r="F322" s="1287"/>
      <c r="G322" s="870"/>
      <c r="H322" s="870"/>
      <c r="I322" s="870"/>
      <c r="J322" s="1332"/>
      <c r="K322" s="1292"/>
      <c r="L322" s="1292"/>
      <c r="M322" s="1292"/>
      <c r="N322" s="1063"/>
    </row>
    <row r="323" spans="1:14" x14ac:dyDescent="0.2">
      <c r="A323" s="278" t="s">
        <v>253</v>
      </c>
      <c r="B323" s="179" t="s">
        <v>453</v>
      </c>
      <c r="C323" s="261"/>
      <c r="D323" s="125"/>
      <c r="E323" s="256"/>
      <c r="F323" s="1282"/>
      <c r="G323" s="256"/>
      <c r="H323" s="256"/>
      <c r="I323" s="256"/>
      <c r="J323" s="994"/>
      <c r="K323" s="1101"/>
      <c r="L323" s="1101"/>
      <c r="M323" s="1101"/>
      <c r="N323" s="957"/>
    </row>
    <row r="324" spans="1:14" ht="12.75" customHeight="1" x14ac:dyDescent="0.2">
      <c r="A324" s="278" t="s">
        <v>254</v>
      </c>
      <c r="B324" s="504" t="s">
        <v>451</v>
      </c>
      <c r="C324" s="580"/>
      <c r="D324" s="130"/>
      <c r="E324" s="257"/>
      <c r="F324" s="1283"/>
      <c r="G324" s="256"/>
      <c r="H324" s="256"/>
      <c r="I324" s="256"/>
      <c r="J324" s="994"/>
      <c r="K324" s="1101"/>
      <c r="L324" s="1101"/>
      <c r="M324" s="1101"/>
      <c r="N324" s="957"/>
    </row>
    <row r="325" spans="1:14" x14ac:dyDescent="0.2">
      <c r="A325" s="278" t="s">
        <v>255</v>
      </c>
      <c r="B325" s="504" t="s">
        <v>450</v>
      </c>
      <c r="C325" s="580"/>
      <c r="D325" s="130"/>
      <c r="E325" s="257"/>
      <c r="F325" s="1283"/>
      <c r="G325" s="256"/>
      <c r="H325" s="256"/>
      <c r="I325" s="256"/>
      <c r="J325" s="994"/>
      <c r="K325" s="1101"/>
      <c r="L325" s="1101"/>
      <c r="M325" s="1101"/>
      <c r="N325" s="957"/>
    </row>
    <row r="326" spans="1:14" x14ac:dyDescent="0.2">
      <c r="A326" s="278" t="s">
        <v>256</v>
      </c>
      <c r="B326" s="504" t="s">
        <v>452</v>
      </c>
      <c r="C326" s="580"/>
      <c r="D326" s="130"/>
      <c r="E326" s="257"/>
      <c r="F326" s="1283"/>
      <c r="G326" s="256"/>
      <c r="H326" s="256"/>
      <c r="I326" s="256"/>
      <c r="J326" s="994"/>
      <c r="K326" s="1101"/>
      <c r="L326" s="1101"/>
      <c r="M326" s="1101"/>
      <c r="N326" s="957"/>
    </row>
    <row r="327" spans="1:14" x14ac:dyDescent="0.2">
      <c r="A327" s="278" t="s">
        <v>257</v>
      </c>
      <c r="B327" s="575" t="s">
        <v>454</v>
      </c>
      <c r="C327" s="580"/>
      <c r="D327" s="130"/>
      <c r="E327" s="257"/>
      <c r="F327" s="1283"/>
      <c r="G327" s="256"/>
      <c r="H327" s="256"/>
      <c r="I327" s="256"/>
      <c r="J327" s="994"/>
      <c r="K327" s="1101"/>
      <c r="L327" s="1101"/>
      <c r="M327" s="1101"/>
      <c r="N327" s="957"/>
    </row>
    <row r="328" spans="1:14" x14ac:dyDescent="0.2">
      <c r="A328" s="278" t="s">
        <v>258</v>
      </c>
      <c r="B328" s="576" t="s">
        <v>457</v>
      </c>
      <c r="C328" s="580"/>
      <c r="D328" s="130"/>
      <c r="E328" s="257"/>
      <c r="F328" s="1283"/>
      <c r="G328" s="256"/>
      <c r="H328" s="256"/>
      <c r="I328" s="256"/>
      <c r="J328" s="994"/>
      <c r="K328" s="1101"/>
      <c r="L328" s="1101"/>
      <c r="M328" s="1101"/>
      <c r="N328" s="957"/>
    </row>
    <row r="329" spans="1:14" x14ac:dyDescent="0.2">
      <c r="A329" s="278" t="s">
        <v>259</v>
      </c>
      <c r="B329" s="577" t="s">
        <v>456</v>
      </c>
      <c r="C329" s="580"/>
      <c r="D329" s="130"/>
      <c r="E329" s="257"/>
      <c r="F329" s="1283"/>
      <c r="G329" s="256"/>
      <c r="H329" s="256"/>
      <c r="I329" s="256"/>
      <c r="J329" s="994"/>
      <c r="K329" s="1101"/>
      <c r="L329" s="1101"/>
      <c r="M329" s="1101"/>
      <c r="N329" s="957"/>
    </row>
    <row r="330" spans="1:14" ht="13.5" thickBot="1" x14ac:dyDescent="0.25">
      <c r="A330" s="278" t="s">
        <v>260</v>
      </c>
      <c r="B330" s="287" t="s">
        <v>455</v>
      </c>
      <c r="C330" s="580"/>
      <c r="D330" s="130"/>
      <c r="E330" s="257"/>
      <c r="F330" s="1283"/>
      <c r="G330" s="257"/>
      <c r="H330" s="257"/>
      <c r="I330" s="257"/>
      <c r="J330" s="1164"/>
      <c r="K330" s="1102"/>
      <c r="L330" s="1102"/>
      <c r="M330" s="1102"/>
      <c r="N330" s="1007"/>
    </row>
    <row r="331" spans="1:14" ht="13.5" thickBot="1" x14ac:dyDescent="0.25">
      <c r="A331" s="295" t="s">
        <v>261</v>
      </c>
      <c r="B331" s="248" t="s">
        <v>340</v>
      </c>
      <c r="C331" s="581"/>
      <c r="D331" s="218"/>
      <c r="E331" s="127"/>
      <c r="F331" s="1303"/>
      <c r="G331" s="218"/>
      <c r="H331" s="218"/>
      <c r="I331" s="218"/>
      <c r="J331" s="1038"/>
      <c r="K331" s="1245"/>
      <c r="L331" s="1245"/>
      <c r="M331" s="1245"/>
      <c r="N331" s="926"/>
    </row>
    <row r="332" spans="1:14" ht="13.5" thickBot="1" x14ac:dyDescent="0.25">
      <c r="A332" s="338" t="s">
        <v>262</v>
      </c>
      <c r="B332" s="877" t="s">
        <v>341</v>
      </c>
      <c r="C332" s="652">
        <f>C310+C331</f>
        <v>0</v>
      </c>
      <c r="D332" s="653">
        <f>D310+D331</f>
        <v>0</v>
      </c>
      <c r="E332" s="652">
        <f>E310+E331</f>
        <v>0</v>
      </c>
      <c r="F332" s="1304"/>
      <c r="G332" s="867">
        <f>G331+G309</f>
        <v>0</v>
      </c>
      <c r="H332" s="867">
        <f>H331+H309</f>
        <v>0</v>
      </c>
      <c r="I332" s="867">
        <f>I331+I309</f>
        <v>0</v>
      </c>
      <c r="J332" s="1423" t="e">
        <f>I332/H332</f>
        <v>#DIV/0!</v>
      </c>
      <c r="K332" s="1295"/>
      <c r="L332" s="1295"/>
      <c r="M332" s="1295"/>
      <c r="N332" s="1008"/>
    </row>
    <row r="333" spans="1:14" x14ac:dyDescent="0.2">
      <c r="A333" s="294"/>
      <c r="B333" s="570"/>
      <c r="C333" s="503"/>
      <c r="D333" s="503"/>
      <c r="E333" s="503"/>
      <c r="F333" s="503"/>
    </row>
    <row r="336" spans="1:14" x14ac:dyDescent="0.2">
      <c r="A336" s="1637"/>
      <c r="B336" s="1637"/>
      <c r="C336" s="1637"/>
      <c r="D336" s="1637"/>
      <c r="E336" s="1637"/>
      <c r="F336" s="1637"/>
      <c r="G336" s="1637"/>
      <c r="H336" s="1637"/>
      <c r="I336" s="1637"/>
      <c r="J336" s="1637"/>
      <c r="K336" s="1637"/>
      <c r="L336" s="1637"/>
      <c r="M336" s="1637"/>
      <c r="N336" s="1637"/>
    </row>
    <row r="337" spans="1:14" x14ac:dyDescent="0.2">
      <c r="A337" s="1618" t="s">
        <v>918</v>
      </c>
      <c r="B337" s="1618"/>
      <c r="C337" s="1618"/>
      <c r="D337" s="1618"/>
      <c r="E337" s="1618"/>
    </row>
    <row r="338" spans="1:14" x14ac:dyDescent="0.2">
      <c r="A338" s="289"/>
      <c r="B338" s="289"/>
      <c r="C338" s="289"/>
      <c r="D338" s="289"/>
      <c r="E338" s="289"/>
    </row>
    <row r="339" spans="1:14" ht="14.25" x14ac:dyDescent="0.2">
      <c r="A339" s="1757" t="s">
        <v>810</v>
      </c>
      <c r="B339" s="1680"/>
      <c r="C339" s="1680"/>
      <c r="D339" s="1680"/>
      <c r="E339" s="1680"/>
      <c r="F339" s="1680"/>
      <c r="G339" s="1637"/>
      <c r="H339" s="1637"/>
      <c r="I339" s="1637"/>
      <c r="J339" s="1637"/>
      <c r="K339" s="1637"/>
      <c r="L339" s="1637"/>
      <c r="M339" s="1637"/>
      <c r="N339" s="1637"/>
    </row>
    <row r="340" spans="1:14" ht="15.75" x14ac:dyDescent="0.25">
      <c r="B340" s="21" t="s">
        <v>710</v>
      </c>
      <c r="C340" s="21"/>
      <c r="D340" s="21"/>
      <c r="E340" s="21"/>
      <c r="F340" s="21"/>
      <c r="G340" s="21"/>
      <c r="H340" s="21"/>
      <c r="I340" s="21"/>
      <c r="J340" s="21"/>
      <c r="K340" s="21"/>
      <c r="L340" s="21"/>
      <c r="M340" s="21"/>
      <c r="N340" s="21"/>
    </row>
    <row r="341" spans="1:14" ht="12" customHeight="1" thickBot="1" x14ac:dyDescent="0.3">
      <c r="B341" s="21"/>
      <c r="C341" s="21"/>
      <c r="D341" s="21"/>
      <c r="E341" s="21"/>
      <c r="F341" s="21"/>
      <c r="G341" s="21"/>
      <c r="H341" s="21"/>
      <c r="I341" s="21"/>
      <c r="J341" s="21"/>
      <c r="K341" s="21"/>
      <c r="L341" s="21"/>
      <c r="M341" s="22" t="s">
        <v>7</v>
      </c>
      <c r="N341" s="21"/>
    </row>
    <row r="342" spans="1:14" ht="13.5" thickBot="1" x14ac:dyDescent="0.25">
      <c r="A342" s="1640" t="s">
        <v>217</v>
      </c>
      <c r="B342" s="1638" t="s">
        <v>8</v>
      </c>
      <c r="C342" s="1756" t="s">
        <v>675</v>
      </c>
      <c r="D342" s="1753"/>
      <c r="E342" s="1753"/>
      <c r="F342" s="1754"/>
      <c r="G342" s="1752" t="s">
        <v>676</v>
      </c>
      <c r="H342" s="1753"/>
      <c r="I342" s="1753"/>
      <c r="J342" s="1755"/>
      <c r="K342" s="1756" t="s">
        <v>672</v>
      </c>
      <c r="L342" s="1753"/>
      <c r="M342" s="1753"/>
      <c r="N342" s="1755"/>
    </row>
    <row r="343" spans="1:14" ht="22.5" thickBot="1" x14ac:dyDescent="0.25">
      <c r="A343" s="1641"/>
      <c r="B343" s="1639"/>
      <c r="C343" s="423" t="s">
        <v>323</v>
      </c>
      <c r="D343" s="280" t="s">
        <v>673</v>
      </c>
      <c r="E343" s="1276" t="s">
        <v>656</v>
      </c>
      <c r="F343" s="280" t="s">
        <v>674</v>
      </c>
      <c r="G343" s="1276" t="s">
        <v>323</v>
      </c>
      <c r="H343" s="280" t="s">
        <v>673</v>
      </c>
      <c r="I343" s="280" t="s">
        <v>656</v>
      </c>
      <c r="J343" s="1276" t="s">
        <v>674</v>
      </c>
      <c r="K343" s="280" t="s">
        <v>323</v>
      </c>
      <c r="L343" s="1276" t="s">
        <v>673</v>
      </c>
      <c r="M343" s="280" t="s">
        <v>656</v>
      </c>
      <c r="N343" s="280" t="s">
        <v>674</v>
      </c>
    </row>
    <row r="344" spans="1:14" ht="13.5" thickBot="1" x14ac:dyDescent="0.25">
      <c r="A344" s="916" t="s">
        <v>218</v>
      </c>
      <c r="B344" s="917" t="s">
        <v>219</v>
      </c>
      <c r="C344" s="918" t="s">
        <v>220</v>
      </c>
      <c r="D344" s="918" t="s">
        <v>221</v>
      </c>
      <c r="E344" s="918" t="s">
        <v>241</v>
      </c>
      <c r="F344" s="919" t="s">
        <v>266</v>
      </c>
      <c r="G344" s="549" t="s">
        <v>267</v>
      </c>
      <c r="H344" s="549" t="s">
        <v>277</v>
      </c>
      <c r="I344" s="549" t="s">
        <v>278</v>
      </c>
      <c r="J344" s="549" t="s">
        <v>279</v>
      </c>
      <c r="K344" s="549" t="s">
        <v>282</v>
      </c>
      <c r="L344" s="549" t="s">
        <v>283</v>
      </c>
      <c r="M344" s="549" t="s">
        <v>284</v>
      </c>
      <c r="N344" s="464" t="s">
        <v>285</v>
      </c>
    </row>
    <row r="345" spans="1:14" x14ac:dyDescent="0.2">
      <c r="A345" s="279" t="s">
        <v>222</v>
      </c>
      <c r="B345" s="284" t="s">
        <v>177</v>
      </c>
      <c r="C345" s="258"/>
      <c r="D345" s="128"/>
      <c r="E345" s="258"/>
      <c r="F345" s="1287"/>
      <c r="G345" s="1064"/>
      <c r="H345" s="1064"/>
      <c r="I345" s="1064"/>
      <c r="J345" s="958"/>
      <c r="K345" s="1292"/>
      <c r="L345" s="1292"/>
      <c r="M345" s="1292"/>
      <c r="N345" s="1063"/>
    </row>
    <row r="346" spans="1:14" x14ac:dyDescent="0.2">
      <c r="A346" s="278" t="s">
        <v>223</v>
      </c>
      <c r="B346" s="158" t="s">
        <v>424</v>
      </c>
      <c r="C346" s="256">
        <v>3288</v>
      </c>
      <c r="D346" s="125">
        <v>3266</v>
      </c>
      <c r="E346" s="256">
        <v>1176</v>
      </c>
      <c r="F346" s="1282"/>
      <c r="G346" s="1015">
        <v>1674</v>
      </c>
      <c r="H346" s="1015">
        <v>1674</v>
      </c>
      <c r="I346" s="1015">
        <v>1420</v>
      </c>
      <c r="J346" s="922"/>
      <c r="K346" s="1101"/>
      <c r="L346" s="1101"/>
      <c r="M346" s="1101"/>
      <c r="N346" s="957"/>
    </row>
    <row r="347" spans="1:14" x14ac:dyDescent="0.2">
      <c r="A347" s="278" t="s">
        <v>224</v>
      </c>
      <c r="B347" s="178" t="s">
        <v>426</v>
      </c>
      <c r="C347" s="256">
        <v>887</v>
      </c>
      <c r="D347" s="125">
        <v>887</v>
      </c>
      <c r="E347" s="256">
        <v>307</v>
      </c>
      <c r="F347" s="1282"/>
      <c r="G347" s="1015">
        <v>452</v>
      </c>
      <c r="H347" s="1015">
        <v>452</v>
      </c>
      <c r="I347" s="1015">
        <v>394</v>
      </c>
      <c r="J347" s="922"/>
      <c r="K347" s="1101"/>
      <c r="L347" s="1101"/>
      <c r="M347" s="1101"/>
      <c r="N347" s="957"/>
    </row>
    <row r="348" spans="1:14" x14ac:dyDescent="0.2">
      <c r="A348" s="278" t="s">
        <v>225</v>
      </c>
      <c r="B348" s="178" t="s">
        <v>425</v>
      </c>
      <c r="C348" s="256">
        <v>11084</v>
      </c>
      <c r="D348" s="125">
        <v>11084</v>
      </c>
      <c r="E348" s="256">
        <v>7624</v>
      </c>
      <c r="F348" s="1282"/>
      <c r="G348" s="1015">
        <v>6000</v>
      </c>
      <c r="H348" s="1015">
        <v>6000</v>
      </c>
      <c r="I348" s="1015">
        <v>3272</v>
      </c>
      <c r="J348" s="922"/>
      <c r="K348" s="1101"/>
      <c r="L348" s="1101"/>
      <c r="M348" s="1101"/>
      <c r="N348" s="957"/>
    </row>
    <row r="349" spans="1:14" x14ac:dyDescent="0.2">
      <c r="A349" s="278" t="s">
        <v>226</v>
      </c>
      <c r="B349" s="178" t="s">
        <v>427</v>
      </c>
      <c r="C349" s="256"/>
      <c r="D349" s="125"/>
      <c r="E349" s="256"/>
      <c r="F349" s="1282"/>
      <c r="G349" s="1015"/>
      <c r="H349" s="1015"/>
      <c r="I349" s="1015"/>
      <c r="J349" s="922"/>
      <c r="K349" s="1101"/>
      <c r="L349" s="1101"/>
      <c r="M349" s="1101"/>
      <c r="N349" s="957"/>
    </row>
    <row r="350" spans="1:14" x14ac:dyDescent="0.2">
      <c r="A350" s="278" t="s">
        <v>227</v>
      </c>
      <c r="B350" s="178" t="s">
        <v>428</v>
      </c>
      <c r="C350" s="256"/>
      <c r="D350" s="125"/>
      <c r="E350" s="256"/>
      <c r="F350" s="1282"/>
      <c r="G350" s="1015"/>
      <c r="H350" s="1015"/>
      <c r="I350" s="1015"/>
      <c r="J350" s="922"/>
      <c r="K350" s="1101"/>
      <c r="L350" s="1101"/>
      <c r="M350" s="1101"/>
      <c r="N350" s="957"/>
    </row>
    <row r="351" spans="1:14" x14ac:dyDescent="0.2">
      <c r="A351" s="278" t="s">
        <v>228</v>
      </c>
      <c r="B351" s="178" t="s">
        <v>429</v>
      </c>
      <c r="C351" s="256">
        <f>C352+C353+C354+C355+C356+C357+C358</f>
        <v>1142</v>
      </c>
      <c r="D351" s="256">
        <f>D352+D353+D354+D355+D356+D357+D358</f>
        <v>4928</v>
      </c>
      <c r="E351" s="256">
        <f>E352+E353+E354+E355+E356+E357+E358</f>
        <v>3786</v>
      </c>
      <c r="F351" s="1282">
        <f>E351/D351</f>
        <v>0.76826298701298701</v>
      </c>
      <c r="G351" s="1015"/>
      <c r="H351" s="1015"/>
      <c r="I351" s="1015"/>
      <c r="J351" s="922"/>
      <c r="K351" s="1101"/>
      <c r="L351" s="1101"/>
      <c r="M351" s="1101"/>
      <c r="N351" s="957"/>
    </row>
    <row r="352" spans="1:14" x14ac:dyDescent="0.2">
      <c r="A352" s="278" t="s">
        <v>229</v>
      </c>
      <c r="B352" s="178" t="s">
        <v>433</v>
      </c>
      <c r="C352" s="256">
        <v>642</v>
      </c>
      <c r="D352" s="125">
        <v>642</v>
      </c>
      <c r="E352" s="256"/>
      <c r="F352" s="1282"/>
      <c r="G352" s="1015"/>
      <c r="H352" s="1015"/>
      <c r="I352" s="1015"/>
      <c r="J352" s="922"/>
      <c r="K352" s="1101"/>
      <c r="L352" s="1101"/>
      <c r="M352" s="1101"/>
      <c r="N352" s="957"/>
    </row>
    <row r="353" spans="1:14" x14ac:dyDescent="0.2">
      <c r="A353" s="278" t="s">
        <v>230</v>
      </c>
      <c r="B353" s="178" t="s">
        <v>434</v>
      </c>
      <c r="C353" s="256"/>
      <c r="D353" s="125"/>
      <c r="E353" s="256"/>
      <c r="F353" s="1282"/>
      <c r="G353" s="1015"/>
      <c r="H353" s="1015"/>
      <c r="I353" s="1015"/>
      <c r="J353" s="922"/>
      <c r="K353" s="1101"/>
      <c r="L353" s="1101"/>
      <c r="M353" s="1101"/>
      <c r="N353" s="957"/>
    </row>
    <row r="354" spans="1:14" x14ac:dyDescent="0.2">
      <c r="A354" s="278" t="s">
        <v>231</v>
      </c>
      <c r="B354" s="178" t="s">
        <v>435</v>
      </c>
      <c r="C354" s="256"/>
      <c r="D354" s="125"/>
      <c r="E354" s="256"/>
      <c r="F354" s="1282"/>
      <c r="G354" s="1015"/>
      <c r="H354" s="1015"/>
      <c r="I354" s="1015"/>
      <c r="J354" s="922"/>
      <c r="K354" s="1101"/>
      <c r="L354" s="1101"/>
      <c r="M354" s="1101"/>
      <c r="N354" s="957"/>
    </row>
    <row r="355" spans="1:14" x14ac:dyDescent="0.2">
      <c r="A355" s="278" t="s">
        <v>232</v>
      </c>
      <c r="B355" s="285" t="s">
        <v>431</v>
      </c>
      <c r="C355" s="256">
        <f>'4_sz_ melléklet'!C317</f>
        <v>0</v>
      </c>
      <c r="D355" s="256">
        <f>'4_sz_ melléklet'!D317</f>
        <v>0</v>
      </c>
      <c r="E355" s="256">
        <f>'4_sz_ melléklet'!E317</f>
        <v>0</v>
      </c>
      <c r="F355" s="1282" t="e">
        <f>E355/D355</f>
        <v>#DIV/0!</v>
      </c>
      <c r="G355" s="1015"/>
      <c r="H355" s="1015"/>
      <c r="I355" s="1015"/>
      <c r="J355" s="922"/>
      <c r="K355" s="1101"/>
      <c r="L355" s="1101"/>
      <c r="M355" s="1101"/>
      <c r="N355" s="957"/>
    </row>
    <row r="356" spans="1:14" x14ac:dyDescent="0.2">
      <c r="A356" s="278" t="s">
        <v>233</v>
      </c>
      <c r="B356" s="573" t="s">
        <v>432</v>
      </c>
      <c r="C356" s="259">
        <v>500</v>
      </c>
      <c r="D356" s="126">
        <v>500</v>
      </c>
      <c r="E356" s="256"/>
      <c r="F356" s="1282"/>
      <c r="G356" s="1015"/>
      <c r="H356" s="1015"/>
      <c r="I356" s="1015"/>
      <c r="J356" s="922"/>
      <c r="K356" s="1101"/>
      <c r="L356" s="1101"/>
      <c r="M356" s="1101"/>
      <c r="N356" s="957"/>
    </row>
    <row r="357" spans="1:14" x14ac:dyDescent="0.2">
      <c r="A357" s="278" t="s">
        <v>234</v>
      </c>
      <c r="B357" s="574" t="s">
        <v>430</v>
      </c>
      <c r="C357" s="259"/>
      <c r="D357" s="126"/>
      <c r="E357" s="256"/>
      <c r="F357" s="1282"/>
      <c r="G357" s="1015"/>
      <c r="H357" s="1015"/>
      <c r="I357" s="1015"/>
      <c r="J357" s="922"/>
      <c r="K357" s="1101"/>
      <c r="L357" s="1101"/>
      <c r="M357" s="1101"/>
      <c r="N357" s="957"/>
    </row>
    <row r="358" spans="1:14" x14ac:dyDescent="0.2">
      <c r="A358" s="278" t="s">
        <v>235</v>
      </c>
      <c r="B358" s="245" t="s">
        <v>651</v>
      </c>
      <c r="C358" s="259"/>
      <c r="D358" s="126">
        <v>3786</v>
      </c>
      <c r="E358" s="256">
        <v>3786</v>
      </c>
      <c r="F358" s="1283"/>
      <c r="G358" s="1015"/>
      <c r="H358" s="1015"/>
      <c r="I358" s="1015"/>
      <c r="J358" s="922"/>
      <c r="K358" s="1101"/>
      <c r="L358" s="1101"/>
      <c r="M358" s="1101"/>
      <c r="N358" s="957"/>
    </row>
    <row r="359" spans="1:14" ht="13.5" thickBot="1" x14ac:dyDescent="0.25">
      <c r="A359" s="278" t="s">
        <v>236</v>
      </c>
      <c r="B359" s="180" t="s">
        <v>437</v>
      </c>
      <c r="C359" s="257">
        <v>4125</v>
      </c>
      <c r="D359" s="130">
        <v>6609</v>
      </c>
      <c r="E359" s="256">
        <v>4950</v>
      </c>
      <c r="F359" s="1284"/>
      <c r="G359" s="1017"/>
      <c r="H359" s="1017"/>
      <c r="I359" s="1017"/>
      <c r="J359" s="923"/>
      <c r="K359" s="1102"/>
      <c r="L359" s="1102"/>
      <c r="M359" s="1102"/>
      <c r="N359" s="1007"/>
    </row>
    <row r="360" spans="1:14" ht="13.5" thickBot="1" x14ac:dyDescent="0.25">
      <c r="A360" s="447" t="s">
        <v>237</v>
      </c>
      <c r="B360" s="448" t="s">
        <v>5</v>
      </c>
      <c r="C360" s="456">
        <f>C346+C347+C348+C349+C351+C359</f>
        <v>20526</v>
      </c>
      <c r="D360" s="456">
        <f>D346+D347+D348+D349+D351+D359</f>
        <v>26774</v>
      </c>
      <c r="E360" s="456">
        <f>E346+E347+E348+E349+E351+E359</f>
        <v>17843</v>
      </c>
      <c r="F360" s="1494">
        <f>E360/D360</f>
        <v>0.66643011877194291</v>
      </c>
      <c r="G360" s="1291"/>
      <c r="H360" s="1291"/>
      <c r="I360" s="1291"/>
      <c r="J360" s="924"/>
      <c r="K360" s="1293"/>
      <c r="L360" s="1293"/>
      <c r="M360" s="1293"/>
      <c r="N360" s="1290"/>
    </row>
    <row r="361" spans="1:14" ht="13.5" thickTop="1" x14ac:dyDescent="0.2">
      <c r="A361" s="438"/>
      <c r="B361" s="284"/>
      <c r="C361" s="210"/>
      <c r="D361" s="210"/>
      <c r="E361" s="210"/>
      <c r="F361" s="1286"/>
      <c r="G361" s="1012"/>
      <c r="H361" s="1012"/>
      <c r="I361" s="1012"/>
      <c r="J361" s="925"/>
      <c r="K361" s="1294"/>
      <c r="L361" s="1294"/>
      <c r="M361" s="1294"/>
      <c r="N361" s="1006"/>
    </row>
    <row r="362" spans="1:14" ht="12" customHeight="1" x14ac:dyDescent="0.2">
      <c r="A362" s="279" t="s">
        <v>238</v>
      </c>
      <c r="B362" s="286" t="s">
        <v>178</v>
      </c>
      <c r="C362" s="258"/>
      <c r="D362" s="128"/>
      <c r="E362" s="258"/>
      <c r="F362" s="1287"/>
      <c r="G362" s="1013"/>
      <c r="H362" s="1013"/>
      <c r="I362" s="1013"/>
      <c r="J362" s="921"/>
      <c r="K362" s="1100"/>
      <c r="L362" s="1100"/>
      <c r="M362" s="1100"/>
      <c r="N362" s="956"/>
    </row>
    <row r="363" spans="1:14" x14ac:dyDescent="0.2">
      <c r="A363" s="279" t="s">
        <v>239</v>
      </c>
      <c r="B363" s="178" t="s">
        <v>438</v>
      </c>
      <c r="C363" s="256"/>
      <c r="D363" s="125"/>
      <c r="E363" s="256"/>
      <c r="F363" s="1282"/>
      <c r="G363" s="1015"/>
      <c r="H363" s="1015"/>
      <c r="I363" s="1015"/>
      <c r="J363" s="922"/>
      <c r="K363" s="1101"/>
      <c r="L363" s="1101"/>
      <c r="M363" s="1101"/>
      <c r="N363" s="957"/>
    </row>
    <row r="364" spans="1:14" x14ac:dyDescent="0.2">
      <c r="A364" s="279" t="s">
        <v>240</v>
      </c>
      <c r="B364" s="178" t="s">
        <v>439</v>
      </c>
      <c r="C364" s="256"/>
      <c r="D364" s="125"/>
      <c r="E364" s="256"/>
      <c r="F364" s="1282"/>
      <c r="G364" s="1015"/>
      <c r="H364" s="1015"/>
      <c r="I364" s="1015"/>
      <c r="J364" s="922"/>
      <c r="K364" s="1101"/>
      <c r="L364" s="1101"/>
      <c r="M364" s="1101"/>
      <c r="N364" s="957"/>
    </row>
    <row r="365" spans="1:14" x14ac:dyDescent="0.2">
      <c r="A365" s="279" t="s">
        <v>242</v>
      </c>
      <c r="B365" s="178" t="s">
        <v>440</v>
      </c>
      <c r="C365" s="211">
        <f>C366+C367+C368</f>
        <v>0</v>
      </c>
      <c r="D365" s="211">
        <f>D366+D367+D368</f>
        <v>0</v>
      </c>
      <c r="E365" s="211">
        <f>E366+E367+E368</f>
        <v>0</v>
      </c>
      <c r="F365" s="1288"/>
      <c r="G365" s="1015"/>
      <c r="H365" s="1015"/>
      <c r="I365" s="1015"/>
      <c r="J365" s="922"/>
      <c r="K365" s="1101"/>
      <c r="L365" s="1101"/>
      <c r="M365" s="1101"/>
      <c r="N365" s="957"/>
    </row>
    <row r="366" spans="1:14" x14ac:dyDescent="0.2">
      <c r="A366" s="279" t="s">
        <v>243</v>
      </c>
      <c r="B366" s="285" t="s">
        <v>441</v>
      </c>
      <c r="C366" s="256"/>
      <c r="D366" s="125"/>
      <c r="E366" s="256"/>
      <c r="F366" s="1282"/>
      <c r="G366" s="1015"/>
      <c r="H366" s="1015"/>
      <c r="I366" s="1015"/>
      <c r="J366" s="922"/>
      <c r="K366" s="1101"/>
      <c r="L366" s="1101"/>
      <c r="M366" s="1101"/>
      <c r="N366" s="957"/>
    </row>
    <row r="367" spans="1:14" x14ac:dyDescent="0.2">
      <c r="A367" s="279" t="s">
        <v>244</v>
      </c>
      <c r="B367" s="285" t="s">
        <v>442</v>
      </c>
      <c r="C367" s="256"/>
      <c r="D367" s="125"/>
      <c r="E367" s="256"/>
      <c r="F367" s="1282"/>
      <c r="G367" s="1015"/>
      <c r="H367" s="1015"/>
      <c r="I367" s="1015"/>
      <c r="J367" s="922"/>
      <c r="K367" s="1101"/>
      <c r="L367" s="1101"/>
      <c r="M367" s="1101"/>
      <c r="N367" s="957"/>
    </row>
    <row r="368" spans="1:14" x14ac:dyDescent="0.2">
      <c r="A368" s="279" t="s">
        <v>245</v>
      </c>
      <c r="B368" s="285" t="s">
        <v>443</v>
      </c>
      <c r="C368" s="256"/>
      <c r="D368" s="125"/>
      <c r="E368" s="256"/>
      <c r="F368" s="1288"/>
      <c r="G368" s="1015"/>
      <c r="H368" s="1015"/>
      <c r="I368" s="1015"/>
      <c r="J368" s="922"/>
      <c r="K368" s="1101"/>
      <c r="L368" s="1101"/>
      <c r="M368" s="1101"/>
      <c r="N368" s="957"/>
    </row>
    <row r="369" spans="1:14" x14ac:dyDescent="0.2">
      <c r="A369" s="279" t="s">
        <v>246</v>
      </c>
      <c r="B369" s="285" t="s">
        <v>444</v>
      </c>
      <c r="C369" s="256"/>
      <c r="D369" s="125"/>
      <c r="E369" s="256"/>
      <c r="F369" s="1288"/>
      <c r="G369" s="1015"/>
      <c r="H369" s="1015"/>
      <c r="I369" s="1015"/>
      <c r="J369" s="922"/>
      <c r="K369" s="1101"/>
      <c r="L369" s="1101"/>
      <c r="M369" s="1101"/>
      <c r="N369" s="957"/>
    </row>
    <row r="370" spans="1:14" x14ac:dyDescent="0.2">
      <c r="A370" s="279" t="s">
        <v>247</v>
      </c>
      <c r="B370" s="573" t="s">
        <v>445</v>
      </c>
      <c r="C370" s="256"/>
      <c r="D370" s="125"/>
      <c r="E370" s="256"/>
      <c r="F370" s="1288"/>
      <c r="G370" s="1015"/>
      <c r="H370" s="1015"/>
      <c r="I370" s="1015"/>
      <c r="J370" s="922"/>
      <c r="K370" s="1101"/>
      <c r="L370" s="1101"/>
      <c r="M370" s="1101"/>
      <c r="N370" s="957"/>
    </row>
    <row r="371" spans="1:14" x14ac:dyDescent="0.2">
      <c r="A371" s="279" t="s">
        <v>248</v>
      </c>
      <c r="B371" s="245" t="s">
        <v>446</v>
      </c>
      <c r="C371" s="256"/>
      <c r="D371" s="125"/>
      <c r="E371" s="256"/>
      <c r="F371" s="1288"/>
      <c r="G371" s="1015"/>
      <c r="H371" s="1015"/>
      <c r="I371" s="1015"/>
      <c r="J371" s="922"/>
      <c r="K371" s="1101"/>
      <c r="L371" s="1101"/>
      <c r="M371" s="1101"/>
      <c r="N371" s="957"/>
    </row>
    <row r="372" spans="1:14" ht="13.5" thickBot="1" x14ac:dyDescent="0.25">
      <c r="A372" s="279" t="s">
        <v>249</v>
      </c>
      <c r="B372" s="726" t="s">
        <v>447</v>
      </c>
      <c r="C372" s="256"/>
      <c r="D372" s="125"/>
      <c r="E372" s="256"/>
      <c r="F372" s="1288"/>
      <c r="G372" s="1017"/>
      <c r="H372" s="1017"/>
      <c r="I372" s="1017"/>
      <c r="J372" s="923"/>
      <c r="K372" s="1102"/>
      <c r="L372" s="1102"/>
      <c r="M372" s="1102"/>
      <c r="N372" s="1007"/>
    </row>
    <row r="373" spans="1:14" ht="13.5" thickBot="1" x14ac:dyDescent="0.25">
      <c r="A373" s="447" t="s">
        <v>250</v>
      </c>
      <c r="B373" s="448" t="s">
        <v>6</v>
      </c>
      <c r="C373" s="453">
        <f>C363+C364+C365</f>
        <v>0</v>
      </c>
      <c r="D373" s="453">
        <f>D363+D364+D365</f>
        <v>0</v>
      </c>
      <c r="E373" s="453">
        <f>E363+E364+E365</f>
        <v>0</v>
      </c>
      <c r="F373" s="1285"/>
      <c r="G373" s="1291"/>
      <c r="H373" s="1291"/>
      <c r="I373" s="1291"/>
      <c r="J373" s="924"/>
      <c r="K373" s="1293"/>
      <c r="L373" s="1293"/>
      <c r="M373" s="1293"/>
      <c r="N373" s="1290"/>
    </row>
    <row r="374" spans="1:14" ht="27" thickTop="1" thickBot="1" x14ac:dyDescent="0.25">
      <c r="A374" s="1296" t="s">
        <v>251</v>
      </c>
      <c r="B374" s="1278" t="s">
        <v>338</v>
      </c>
      <c r="C374" s="1279">
        <f>C360+C373</f>
        <v>20526</v>
      </c>
      <c r="D374" s="1279">
        <f>D360+D373</f>
        <v>26774</v>
      </c>
      <c r="E374" s="1279">
        <f>E360+E373</f>
        <v>17843</v>
      </c>
      <c r="F374" s="1420">
        <f>E374/D374</f>
        <v>0.66643011877194291</v>
      </c>
      <c r="G374" s="1297"/>
      <c r="H374" s="1297"/>
      <c r="I374" s="1297"/>
      <c r="J374" s="1298"/>
      <c r="K374" s="1299"/>
      <c r="L374" s="1299"/>
      <c r="M374" s="1299"/>
      <c r="N374" s="1300"/>
    </row>
    <row r="375" spans="1:14" x14ac:dyDescent="0.2">
      <c r="A375" s="294"/>
      <c r="B375" s="585"/>
      <c r="C375" s="571"/>
      <c r="D375" s="571"/>
      <c r="E375" s="571"/>
      <c r="F375" s="571"/>
    </row>
    <row r="376" spans="1:14" x14ac:dyDescent="0.2">
      <c r="A376" s="294"/>
      <c r="B376" s="585"/>
      <c r="C376" s="571"/>
      <c r="D376" s="571"/>
      <c r="E376" s="571"/>
      <c r="F376" s="1301"/>
      <c r="G376" s="533"/>
      <c r="H376" s="533"/>
      <c r="I376" s="533"/>
      <c r="J376" s="1302"/>
      <c r="K376" s="533"/>
      <c r="L376" s="533"/>
      <c r="M376" s="533"/>
      <c r="N376" s="1302"/>
    </row>
    <row r="377" spans="1:14" x14ac:dyDescent="0.2">
      <c r="A377" s="1758">
        <v>12</v>
      </c>
      <c r="B377" s="1759"/>
      <c r="C377" s="1759"/>
      <c r="D377" s="1759"/>
      <c r="E377" s="1759"/>
      <c r="F377" s="1759"/>
      <c r="G377" s="1759"/>
      <c r="H377" s="1759"/>
      <c r="I377" s="1759"/>
      <c r="J377" s="1759"/>
      <c r="K377" s="1759"/>
      <c r="L377" s="1759"/>
      <c r="M377" s="1759"/>
      <c r="N377" s="1759"/>
    </row>
    <row r="378" spans="1:14" ht="15.75" customHeight="1" x14ac:dyDescent="0.2">
      <c r="A378" s="294"/>
      <c r="B378" s="585"/>
      <c r="C378" s="571"/>
      <c r="D378" s="571"/>
      <c r="E378" s="571"/>
      <c r="F378" s="571"/>
      <c r="G378" s="15"/>
      <c r="H378" s="15"/>
      <c r="I378" s="15"/>
    </row>
    <row r="379" spans="1:14" x14ac:dyDescent="0.2">
      <c r="A379" s="1618" t="s">
        <v>917</v>
      </c>
      <c r="B379" s="1618"/>
      <c r="C379" s="1618"/>
      <c r="D379" s="1618"/>
      <c r="E379" s="1618"/>
    </row>
    <row r="380" spans="1:14" x14ac:dyDescent="0.2">
      <c r="A380" s="289"/>
      <c r="B380" s="289"/>
      <c r="C380" s="289"/>
      <c r="D380" s="289"/>
      <c r="E380" s="289"/>
    </row>
    <row r="381" spans="1:14" ht="14.25" x14ac:dyDescent="0.2">
      <c r="A381" s="1757" t="s">
        <v>810</v>
      </c>
      <c r="B381" s="1680"/>
      <c r="C381" s="1680"/>
      <c r="D381" s="1680"/>
      <c r="E381" s="1680"/>
      <c r="F381" s="1680"/>
      <c r="G381" s="1637"/>
      <c r="H381" s="1637"/>
      <c r="I381" s="1637"/>
      <c r="J381" s="1637"/>
      <c r="K381" s="1637"/>
      <c r="L381" s="1637"/>
      <c r="M381" s="1637"/>
      <c r="N381" s="1637"/>
    </row>
    <row r="382" spans="1:14" ht="15.75" x14ac:dyDescent="0.25">
      <c r="B382" s="21"/>
      <c r="C382" s="21"/>
      <c r="D382" s="21"/>
      <c r="E382" s="21"/>
    </row>
    <row r="383" spans="1:14" ht="16.5" thickBot="1" x14ac:dyDescent="0.3">
      <c r="B383" s="21" t="s">
        <v>710</v>
      </c>
      <c r="C383" s="21"/>
      <c r="D383" s="21"/>
      <c r="E383" s="21"/>
      <c r="M383" s="1" t="s">
        <v>25</v>
      </c>
    </row>
    <row r="384" spans="1:14" ht="13.5" thickBot="1" x14ac:dyDescent="0.25">
      <c r="A384" s="1748" t="s">
        <v>217</v>
      </c>
      <c r="B384" s="1750" t="s">
        <v>8</v>
      </c>
      <c r="C384" s="1752" t="s">
        <v>670</v>
      </c>
      <c r="D384" s="1753"/>
      <c r="E384" s="1753"/>
      <c r="F384" s="1754"/>
      <c r="G384" s="1752" t="s">
        <v>671</v>
      </c>
      <c r="H384" s="1753"/>
      <c r="I384" s="1753"/>
      <c r="J384" s="1755"/>
      <c r="K384" s="1756" t="s">
        <v>672</v>
      </c>
      <c r="L384" s="1753"/>
      <c r="M384" s="1753"/>
      <c r="N384" s="1755"/>
    </row>
    <row r="385" spans="1:14" ht="22.5" thickBot="1" x14ac:dyDescent="0.25">
      <c r="A385" s="1749"/>
      <c r="B385" s="1751"/>
      <c r="C385" s="280" t="s">
        <v>323</v>
      </c>
      <c r="D385" s="280" t="s">
        <v>673</v>
      </c>
      <c r="E385" s="1276" t="s">
        <v>656</v>
      </c>
      <c r="F385" s="280" t="s">
        <v>674</v>
      </c>
      <c r="G385" s="1276" t="s">
        <v>323</v>
      </c>
      <c r="H385" s="280" t="s">
        <v>673</v>
      </c>
      <c r="I385" s="280" t="s">
        <v>656</v>
      </c>
      <c r="J385" s="1276" t="s">
        <v>674</v>
      </c>
      <c r="K385" s="280" t="s">
        <v>323</v>
      </c>
      <c r="L385" s="1276" t="s">
        <v>673</v>
      </c>
      <c r="M385" s="280" t="s">
        <v>656</v>
      </c>
      <c r="N385" s="1277" t="s">
        <v>674</v>
      </c>
    </row>
    <row r="386" spans="1:14" ht="13.5" thickBot="1" x14ac:dyDescent="0.25">
      <c r="A386" s="916" t="s">
        <v>218</v>
      </c>
      <c r="B386" s="917" t="s">
        <v>219</v>
      </c>
      <c r="C386" s="918" t="s">
        <v>220</v>
      </c>
      <c r="D386" s="918" t="s">
        <v>221</v>
      </c>
      <c r="E386" s="918" t="s">
        <v>241</v>
      </c>
      <c r="F386" s="919" t="s">
        <v>266</v>
      </c>
      <c r="G386" s="918" t="s">
        <v>267</v>
      </c>
      <c r="H386" s="918" t="s">
        <v>277</v>
      </c>
      <c r="I386" s="918" t="s">
        <v>278</v>
      </c>
      <c r="J386" s="918" t="s">
        <v>279</v>
      </c>
      <c r="K386" s="918" t="s">
        <v>282</v>
      </c>
      <c r="L386" s="918" t="s">
        <v>283</v>
      </c>
      <c r="M386" s="918" t="s">
        <v>284</v>
      </c>
      <c r="N386" s="919" t="s">
        <v>285</v>
      </c>
    </row>
    <row r="387" spans="1:14" x14ac:dyDescent="0.2">
      <c r="A387" s="279" t="s">
        <v>252</v>
      </c>
      <c r="B387" s="352" t="s">
        <v>339</v>
      </c>
      <c r="C387" s="454"/>
      <c r="D387" s="128"/>
      <c r="E387" s="258"/>
      <c r="F387" s="1287"/>
      <c r="G387" s="1064"/>
      <c r="H387" s="1064"/>
      <c r="I387" s="1064"/>
      <c r="J387" s="958"/>
      <c r="K387" s="1292"/>
      <c r="L387" s="1292"/>
      <c r="M387" s="1292"/>
      <c r="N387" s="1063"/>
    </row>
    <row r="388" spans="1:14" x14ac:dyDescent="0.2">
      <c r="A388" s="278" t="s">
        <v>253</v>
      </c>
      <c r="B388" s="179" t="s">
        <v>453</v>
      </c>
      <c r="C388" s="261"/>
      <c r="D388" s="125"/>
      <c r="E388" s="256"/>
      <c r="F388" s="1282"/>
      <c r="G388" s="1015"/>
      <c r="H388" s="1015"/>
      <c r="I388" s="1015"/>
      <c r="J388" s="922"/>
      <c r="K388" s="1101"/>
      <c r="L388" s="1101"/>
      <c r="M388" s="1101"/>
      <c r="N388" s="957"/>
    </row>
    <row r="389" spans="1:14" x14ac:dyDescent="0.2">
      <c r="A389" s="278" t="s">
        <v>254</v>
      </c>
      <c r="B389" s="504" t="s">
        <v>451</v>
      </c>
      <c r="C389" s="580"/>
      <c r="D389" s="130"/>
      <c r="E389" s="257"/>
      <c r="F389" s="1283"/>
      <c r="G389" s="1015"/>
      <c r="H389" s="1015"/>
      <c r="I389" s="1015"/>
      <c r="J389" s="922"/>
      <c r="K389" s="1101"/>
      <c r="L389" s="1101"/>
      <c r="M389" s="1101"/>
      <c r="N389" s="957"/>
    </row>
    <row r="390" spans="1:14" x14ac:dyDescent="0.2">
      <c r="A390" s="278" t="s">
        <v>255</v>
      </c>
      <c r="B390" s="504" t="s">
        <v>450</v>
      </c>
      <c r="C390" s="580"/>
      <c r="D390" s="130"/>
      <c r="E390" s="257"/>
      <c r="F390" s="1283"/>
      <c r="G390" s="1015"/>
      <c r="H390" s="1015"/>
      <c r="I390" s="1015"/>
      <c r="J390" s="922"/>
      <c r="K390" s="1101"/>
      <c r="L390" s="1101"/>
      <c r="M390" s="1101"/>
      <c r="N390" s="957"/>
    </row>
    <row r="391" spans="1:14" x14ac:dyDescent="0.2">
      <c r="A391" s="278" t="s">
        <v>256</v>
      </c>
      <c r="B391" s="504" t="s">
        <v>452</v>
      </c>
      <c r="C391" s="580"/>
      <c r="D391" s="130"/>
      <c r="E391" s="257"/>
      <c r="F391" s="1283"/>
      <c r="G391" s="1015"/>
      <c r="H391" s="1015"/>
      <c r="I391" s="1015"/>
      <c r="J391" s="922"/>
      <c r="K391" s="1101"/>
      <c r="L391" s="1101"/>
      <c r="M391" s="1101"/>
      <c r="N391" s="957"/>
    </row>
    <row r="392" spans="1:14" x14ac:dyDescent="0.2">
      <c r="A392" s="278" t="s">
        <v>257</v>
      </c>
      <c r="B392" s="575" t="s">
        <v>454</v>
      </c>
      <c r="C392" s="580"/>
      <c r="D392" s="130"/>
      <c r="E392" s="257"/>
      <c r="F392" s="1283"/>
      <c r="G392" s="1015"/>
      <c r="H392" s="1015"/>
      <c r="I392" s="1015"/>
      <c r="J392" s="922"/>
      <c r="K392" s="1101"/>
      <c r="L392" s="1101"/>
      <c r="M392" s="1101"/>
      <c r="N392" s="957"/>
    </row>
    <row r="393" spans="1:14" x14ac:dyDescent="0.2">
      <c r="A393" s="278" t="s">
        <v>258</v>
      </c>
      <c r="B393" s="576" t="s">
        <v>457</v>
      </c>
      <c r="C393" s="580"/>
      <c r="D393" s="130"/>
      <c r="E393" s="257"/>
      <c r="F393" s="1283"/>
      <c r="G393" s="1015"/>
      <c r="H393" s="1015"/>
      <c r="I393" s="1015"/>
      <c r="J393" s="922"/>
      <c r="K393" s="1101"/>
      <c r="L393" s="1101"/>
      <c r="M393" s="1101"/>
      <c r="N393" s="957"/>
    </row>
    <row r="394" spans="1:14" x14ac:dyDescent="0.2">
      <c r="A394" s="278" t="s">
        <v>259</v>
      </c>
      <c r="B394" s="577" t="s">
        <v>456</v>
      </c>
      <c r="C394" s="580"/>
      <c r="D394" s="130"/>
      <c r="E394" s="257"/>
      <c r="F394" s="1283"/>
      <c r="G394" s="1015"/>
      <c r="H394" s="1015"/>
      <c r="I394" s="1015"/>
      <c r="J394" s="922"/>
      <c r="K394" s="1101"/>
      <c r="L394" s="1101"/>
      <c r="M394" s="1101"/>
      <c r="N394" s="957"/>
    </row>
    <row r="395" spans="1:14" ht="13.5" thickBot="1" x14ac:dyDescent="0.25">
      <c r="A395" s="278" t="s">
        <v>260</v>
      </c>
      <c r="B395" s="287" t="s">
        <v>455</v>
      </c>
      <c r="C395" s="580"/>
      <c r="D395" s="130"/>
      <c r="E395" s="257"/>
      <c r="F395" s="1283"/>
      <c r="G395" s="1017"/>
      <c r="H395" s="1017"/>
      <c r="I395" s="1017"/>
      <c r="J395" s="923"/>
      <c r="K395" s="1102"/>
      <c r="L395" s="1102"/>
      <c r="M395" s="1102"/>
      <c r="N395" s="1007"/>
    </row>
    <row r="396" spans="1:14" ht="12.75" customHeight="1" thickBot="1" x14ac:dyDescent="0.25">
      <c r="A396" s="295" t="s">
        <v>261</v>
      </c>
      <c r="B396" s="248" t="s">
        <v>340</v>
      </c>
      <c r="C396" s="581"/>
      <c r="D396" s="218"/>
      <c r="E396" s="127"/>
      <c r="F396" s="1303"/>
      <c r="G396" s="1010"/>
      <c r="H396" s="1010"/>
      <c r="I396" s="1010"/>
      <c r="J396" s="926"/>
      <c r="K396" s="1245"/>
      <c r="L396" s="1245"/>
      <c r="M396" s="1245"/>
      <c r="N396" s="926"/>
    </row>
    <row r="397" spans="1:14" ht="13.5" thickBot="1" x14ac:dyDescent="0.25">
      <c r="A397" s="338" t="s">
        <v>262</v>
      </c>
      <c r="B397" s="877" t="s">
        <v>341</v>
      </c>
      <c r="C397" s="652">
        <f>C396+C374</f>
        <v>20526</v>
      </c>
      <c r="D397" s="652">
        <f>D396+D374</f>
        <v>26774</v>
      </c>
      <c r="E397" s="652">
        <f>E396+E374</f>
        <v>17843</v>
      </c>
      <c r="F397" s="1421">
        <f>E397/D397</f>
        <v>0.66643011877194291</v>
      </c>
      <c r="G397" s="1104"/>
      <c r="H397" s="1104"/>
      <c r="I397" s="1104"/>
      <c r="J397" s="927"/>
      <c r="K397" s="1295"/>
      <c r="L397" s="1295"/>
      <c r="M397" s="1295"/>
      <c r="N397" s="1008"/>
    </row>
    <row r="398" spans="1:14" x14ac:dyDescent="0.2">
      <c r="A398" s="294"/>
      <c r="B398" s="570"/>
      <c r="C398" s="503"/>
      <c r="D398" s="503"/>
      <c r="E398" s="503"/>
      <c r="F398" s="503"/>
    </row>
    <row r="401" spans="1:14" x14ac:dyDescent="0.2">
      <c r="A401" s="1637">
        <v>13</v>
      </c>
      <c r="B401" s="1637"/>
      <c r="C401" s="1637"/>
      <c r="D401" s="1637"/>
      <c r="E401" s="1637"/>
      <c r="F401" s="1637"/>
      <c r="G401" s="1637"/>
      <c r="H401" s="1637"/>
      <c r="I401" s="1637"/>
      <c r="J401" s="1637"/>
      <c r="K401" s="1637"/>
      <c r="L401" s="1637"/>
      <c r="M401" s="1637"/>
      <c r="N401" s="1637"/>
    </row>
    <row r="402" spans="1:14" x14ac:dyDescent="0.2">
      <c r="A402" s="1618" t="s">
        <v>917</v>
      </c>
      <c r="B402" s="1618"/>
      <c r="C402" s="1618"/>
      <c r="D402" s="1618"/>
      <c r="E402" s="1618"/>
    </row>
    <row r="403" spans="1:14" x14ac:dyDescent="0.2">
      <c r="A403" s="289"/>
      <c r="B403" s="289"/>
      <c r="C403" s="289"/>
      <c r="D403" s="289"/>
      <c r="E403" s="289"/>
    </row>
    <row r="404" spans="1:14" ht="14.25" x14ac:dyDescent="0.2">
      <c r="A404" s="1757" t="s">
        <v>810</v>
      </c>
      <c r="B404" s="1680"/>
      <c r="C404" s="1680"/>
      <c r="D404" s="1680"/>
      <c r="E404" s="1680"/>
      <c r="F404" s="1680"/>
      <c r="G404" s="1637"/>
      <c r="H404" s="1637"/>
      <c r="I404" s="1637"/>
      <c r="J404" s="1637"/>
      <c r="K404" s="1637"/>
      <c r="L404" s="1637"/>
      <c r="M404" s="1637"/>
      <c r="N404" s="1637"/>
    </row>
    <row r="405" spans="1:14" ht="15.75" x14ac:dyDescent="0.25">
      <c r="B405" s="21" t="s">
        <v>711</v>
      </c>
      <c r="C405" s="21"/>
      <c r="D405" s="21"/>
      <c r="E405" s="21"/>
      <c r="F405" s="21"/>
      <c r="G405" s="21"/>
      <c r="H405" s="21"/>
      <c r="I405" s="21"/>
      <c r="J405" s="21"/>
      <c r="K405" s="21"/>
      <c r="L405" s="21"/>
      <c r="M405" s="21"/>
      <c r="N405" s="21"/>
    </row>
    <row r="406" spans="1:14" ht="16.5" thickBot="1" x14ac:dyDescent="0.3">
      <c r="B406" s="21"/>
      <c r="C406" s="21"/>
      <c r="D406" s="21"/>
      <c r="E406" s="21"/>
      <c r="F406" s="21"/>
      <c r="G406" s="21"/>
      <c r="H406" s="21"/>
      <c r="I406" s="21"/>
      <c r="J406" s="21"/>
      <c r="K406" s="21"/>
      <c r="L406" s="21"/>
      <c r="M406" s="22" t="s">
        <v>7</v>
      </c>
      <c r="N406" s="21"/>
    </row>
    <row r="407" spans="1:14" ht="13.5" thickBot="1" x14ac:dyDescent="0.25">
      <c r="A407" s="1640" t="s">
        <v>217</v>
      </c>
      <c r="B407" s="1638" t="s">
        <v>8</v>
      </c>
      <c r="C407" s="1756" t="s">
        <v>675</v>
      </c>
      <c r="D407" s="1753"/>
      <c r="E407" s="1753"/>
      <c r="F407" s="1754"/>
      <c r="G407" s="1752" t="s">
        <v>676</v>
      </c>
      <c r="H407" s="1753"/>
      <c r="I407" s="1753"/>
      <c r="J407" s="1755"/>
      <c r="K407" s="1756" t="s">
        <v>672</v>
      </c>
      <c r="L407" s="1753"/>
      <c r="M407" s="1753"/>
      <c r="N407" s="1755"/>
    </row>
    <row r="408" spans="1:14" ht="22.5" thickBot="1" x14ac:dyDescent="0.25">
      <c r="A408" s="1641"/>
      <c r="B408" s="1639"/>
      <c r="C408" s="423" t="s">
        <v>323</v>
      </c>
      <c r="D408" s="280" t="s">
        <v>673</v>
      </c>
      <c r="E408" s="1276" t="s">
        <v>656</v>
      </c>
      <c r="F408" s="280" t="s">
        <v>674</v>
      </c>
      <c r="G408" s="1276" t="s">
        <v>323</v>
      </c>
      <c r="H408" s="280" t="s">
        <v>673</v>
      </c>
      <c r="I408" s="280" t="s">
        <v>656</v>
      </c>
      <c r="J408" s="1276" t="s">
        <v>674</v>
      </c>
      <c r="K408" s="280" t="s">
        <v>323</v>
      </c>
      <c r="L408" s="1276" t="s">
        <v>673</v>
      </c>
      <c r="M408" s="280" t="s">
        <v>656</v>
      </c>
      <c r="N408" s="280" t="s">
        <v>674</v>
      </c>
    </row>
    <row r="409" spans="1:14" ht="13.5" thickBot="1" x14ac:dyDescent="0.25">
      <c r="A409" s="916" t="s">
        <v>218</v>
      </c>
      <c r="B409" s="917" t="s">
        <v>219</v>
      </c>
      <c r="C409" s="918" t="s">
        <v>220</v>
      </c>
      <c r="D409" s="918" t="s">
        <v>221</v>
      </c>
      <c r="E409" s="918" t="s">
        <v>241</v>
      </c>
      <c r="F409" s="919" t="s">
        <v>266</v>
      </c>
      <c r="G409" s="549" t="s">
        <v>267</v>
      </c>
      <c r="H409" s="549" t="s">
        <v>277</v>
      </c>
      <c r="I409" s="549" t="s">
        <v>278</v>
      </c>
      <c r="J409" s="549" t="s">
        <v>279</v>
      </c>
      <c r="K409" s="549" t="s">
        <v>282</v>
      </c>
      <c r="L409" s="549" t="s">
        <v>283</v>
      </c>
      <c r="M409" s="549" t="s">
        <v>284</v>
      </c>
      <c r="N409" s="464" t="s">
        <v>285</v>
      </c>
    </row>
    <row r="410" spans="1:14" x14ac:dyDescent="0.2">
      <c r="A410" s="279" t="s">
        <v>222</v>
      </c>
      <c r="B410" s="284" t="s">
        <v>177</v>
      </c>
      <c r="C410" s="258"/>
      <c r="D410" s="128"/>
      <c r="E410" s="258"/>
      <c r="F410" s="1287"/>
      <c r="G410" s="1064"/>
      <c r="H410" s="1064"/>
      <c r="I410" s="1064"/>
      <c r="J410" s="958"/>
      <c r="K410" s="1292"/>
      <c r="L410" s="1292"/>
      <c r="M410" s="1292"/>
      <c r="N410" s="1063"/>
    </row>
    <row r="411" spans="1:14" x14ac:dyDescent="0.2">
      <c r="A411" s="278" t="s">
        <v>223</v>
      </c>
      <c r="B411" s="158" t="s">
        <v>424</v>
      </c>
      <c r="C411" s="256">
        <f>'4_sz_ melléklet'!C367</f>
        <v>0</v>
      </c>
      <c r="D411" s="256">
        <f>'4_sz_ melléklet'!D367</f>
        <v>0</v>
      </c>
      <c r="E411" s="256">
        <f>'4_sz_ melléklet'!E367</f>
        <v>0</v>
      </c>
      <c r="F411" s="1282" t="e">
        <f>E411/D411</f>
        <v>#DIV/0!</v>
      </c>
      <c r="G411" s="1015"/>
      <c r="H411" s="1015"/>
      <c r="I411" s="1015"/>
      <c r="J411" s="922"/>
      <c r="K411" s="1101"/>
      <c r="L411" s="1101"/>
      <c r="M411" s="1101"/>
      <c r="N411" s="957"/>
    </row>
    <row r="412" spans="1:14" x14ac:dyDescent="0.2">
      <c r="A412" s="278" t="s">
        <v>224</v>
      </c>
      <c r="B412" s="178" t="s">
        <v>426</v>
      </c>
      <c r="C412" s="256">
        <f>'4_sz_ melléklet'!C368</f>
        <v>0</v>
      </c>
      <c r="D412" s="256">
        <f>'4_sz_ melléklet'!D368</f>
        <v>0</v>
      </c>
      <c r="E412" s="256">
        <f>'4_sz_ melléklet'!E368</f>
        <v>0</v>
      </c>
      <c r="F412" s="1282" t="e">
        <f>E412/D412</f>
        <v>#DIV/0!</v>
      </c>
      <c r="G412" s="1015"/>
      <c r="H412" s="1015"/>
      <c r="I412" s="1015"/>
      <c r="J412" s="922"/>
      <c r="K412" s="1101"/>
      <c r="L412" s="1101"/>
      <c r="M412" s="1101"/>
      <c r="N412" s="957"/>
    </row>
    <row r="413" spans="1:14" x14ac:dyDescent="0.2">
      <c r="A413" s="278" t="s">
        <v>225</v>
      </c>
      <c r="B413" s="178" t="s">
        <v>425</v>
      </c>
      <c r="C413" s="256">
        <f>'4_sz_ melléklet'!C369</f>
        <v>330</v>
      </c>
      <c r="D413" s="256">
        <f>'4_sz_ melléklet'!D369</f>
        <v>330</v>
      </c>
      <c r="E413" s="256">
        <f>'4_sz_ melléklet'!E369</f>
        <v>111</v>
      </c>
      <c r="F413" s="1282">
        <f>E413/D413</f>
        <v>0.33636363636363636</v>
      </c>
      <c r="G413" s="1015"/>
      <c r="H413" s="1015"/>
      <c r="I413" s="1015"/>
      <c r="J413" s="922"/>
      <c r="K413" s="1101"/>
      <c r="L413" s="1101"/>
      <c r="M413" s="1101"/>
      <c r="N413" s="957"/>
    </row>
    <row r="414" spans="1:14" x14ac:dyDescent="0.2">
      <c r="A414" s="278" t="s">
        <v>226</v>
      </c>
      <c r="B414" s="178" t="s">
        <v>427</v>
      </c>
      <c r="C414" s="256">
        <f>'4_sz_ melléklet'!C370</f>
        <v>0</v>
      </c>
      <c r="D414" s="256">
        <f>'4_sz_ melléklet'!D370</f>
        <v>0</v>
      </c>
      <c r="E414" s="256">
        <f>'4_sz_ melléklet'!E370</f>
        <v>0</v>
      </c>
      <c r="F414" s="1282">
        <v>0</v>
      </c>
      <c r="G414" s="1015"/>
      <c r="H414" s="1015"/>
      <c r="I414" s="1015"/>
      <c r="J414" s="922"/>
      <c r="K414" s="1101"/>
      <c r="L414" s="1101"/>
      <c r="M414" s="1101"/>
      <c r="N414" s="957"/>
    </row>
    <row r="415" spans="1:14" ht="12" customHeight="1" x14ac:dyDescent="0.2">
      <c r="A415" s="278" t="s">
        <v>227</v>
      </c>
      <c r="B415" s="178" t="s">
        <v>428</v>
      </c>
      <c r="C415" s="256">
        <f>'4_sz_ melléklet'!C371</f>
        <v>0</v>
      </c>
      <c r="D415" s="256">
        <f>'4_sz_ melléklet'!D371</f>
        <v>0</v>
      </c>
      <c r="E415" s="256">
        <f>'4_sz_ melléklet'!E371</f>
        <v>0</v>
      </c>
      <c r="F415" s="1282">
        <v>0</v>
      </c>
      <c r="G415" s="1015"/>
      <c r="H415" s="1015"/>
      <c r="I415" s="1015"/>
      <c r="J415" s="922"/>
      <c r="K415" s="1101"/>
      <c r="L415" s="1101"/>
      <c r="M415" s="1101"/>
      <c r="N415" s="957"/>
    </row>
    <row r="416" spans="1:14" x14ac:dyDescent="0.2">
      <c r="A416" s="278" t="s">
        <v>228</v>
      </c>
      <c r="B416" s="178" t="s">
        <v>429</v>
      </c>
      <c r="C416" s="256">
        <f>C417+C418+C419+C420+C421+C422+C423</f>
        <v>0</v>
      </c>
      <c r="D416" s="256">
        <f>D417+D418+D419+D420+D421+D422+D423</f>
        <v>0</v>
      </c>
      <c r="E416" s="256">
        <f>E417+E418+E419+E420+E421+E422+E423</f>
        <v>0</v>
      </c>
      <c r="F416" s="1282">
        <v>1</v>
      </c>
      <c r="G416" s="1015"/>
      <c r="H416" s="1015"/>
      <c r="I416" s="1015"/>
      <c r="J416" s="922"/>
      <c r="K416" s="1101"/>
      <c r="L416" s="1101"/>
      <c r="M416" s="1101"/>
      <c r="N416" s="957"/>
    </row>
    <row r="417" spans="1:14" x14ac:dyDescent="0.2">
      <c r="A417" s="278" t="s">
        <v>229</v>
      </c>
      <c r="B417" s="178" t="s">
        <v>433</v>
      </c>
      <c r="C417" s="256">
        <f>'4_sz_ melléklet'!C373</f>
        <v>0</v>
      </c>
      <c r="D417" s="256">
        <f>'4_sz_ melléklet'!D373</f>
        <v>0</v>
      </c>
      <c r="E417" s="256">
        <f>'4_sz_ melléklet'!E373</f>
        <v>0</v>
      </c>
      <c r="F417" s="1282">
        <v>1</v>
      </c>
      <c r="G417" s="1015"/>
      <c r="H417" s="1015"/>
      <c r="I417" s="1015"/>
      <c r="J417" s="922"/>
      <c r="K417" s="1101"/>
      <c r="L417" s="1101"/>
      <c r="M417" s="1101"/>
      <c r="N417" s="957"/>
    </row>
    <row r="418" spans="1:14" x14ac:dyDescent="0.2">
      <c r="A418" s="278" t="s">
        <v>230</v>
      </c>
      <c r="B418" s="178" t="s">
        <v>434</v>
      </c>
      <c r="C418" s="256"/>
      <c r="D418" s="125"/>
      <c r="E418" s="256"/>
      <c r="F418" s="1282"/>
      <c r="G418" s="1015"/>
      <c r="H418" s="1015"/>
      <c r="I418" s="1015"/>
      <c r="J418" s="922"/>
      <c r="K418" s="1101"/>
      <c r="L418" s="1101"/>
      <c r="M418" s="1101"/>
      <c r="N418" s="957"/>
    </row>
    <row r="419" spans="1:14" x14ac:dyDescent="0.2">
      <c r="A419" s="278" t="s">
        <v>231</v>
      </c>
      <c r="B419" s="178" t="s">
        <v>435</v>
      </c>
      <c r="C419" s="256"/>
      <c r="D419" s="125"/>
      <c r="E419" s="256"/>
      <c r="F419" s="1282"/>
      <c r="G419" s="1015"/>
      <c r="H419" s="1015"/>
      <c r="I419" s="1015"/>
      <c r="J419" s="922"/>
      <c r="K419" s="1101"/>
      <c r="L419" s="1101"/>
      <c r="M419" s="1101"/>
      <c r="N419" s="957"/>
    </row>
    <row r="420" spans="1:14" x14ac:dyDescent="0.2">
      <c r="A420" s="278" t="s">
        <v>232</v>
      </c>
      <c r="B420" s="285" t="s">
        <v>431</v>
      </c>
      <c r="C420" s="211"/>
      <c r="D420" s="129"/>
      <c r="E420" s="256"/>
      <c r="F420" s="1282"/>
      <c r="G420" s="1015"/>
      <c r="H420" s="1015"/>
      <c r="I420" s="1015"/>
      <c r="J420" s="922"/>
      <c r="K420" s="1101"/>
      <c r="L420" s="1101"/>
      <c r="M420" s="1101"/>
      <c r="N420" s="957"/>
    </row>
    <row r="421" spans="1:14" x14ac:dyDescent="0.2">
      <c r="A421" s="278" t="s">
        <v>233</v>
      </c>
      <c r="B421" s="573" t="s">
        <v>432</v>
      </c>
      <c r="C421" s="259"/>
      <c r="D421" s="126"/>
      <c r="E421" s="256"/>
      <c r="F421" s="1282"/>
      <c r="G421" s="1015"/>
      <c r="H421" s="1015"/>
      <c r="I421" s="1015"/>
      <c r="J421" s="922"/>
      <c r="K421" s="1101"/>
      <c r="L421" s="1101"/>
      <c r="M421" s="1101"/>
      <c r="N421" s="957"/>
    </row>
    <row r="422" spans="1:14" x14ac:dyDescent="0.2">
      <c r="A422" s="278" t="s">
        <v>234</v>
      </c>
      <c r="B422" s="574" t="s">
        <v>430</v>
      </c>
      <c r="C422" s="259"/>
      <c r="D422" s="126"/>
      <c r="E422" s="256"/>
      <c r="F422" s="1282"/>
      <c r="G422" s="1015"/>
      <c r="H422" s="1015"/>
      <c r="I422" s="1015"/>
      <c r="J422" s="922"/>
      <c r="K422" s="1101"/>
      <c r="L422" s="1101"/>
      <c r="M422" s="1101"/>
      <c r="N422" s="957"/>
    </row>
    <row r="423" spans="1:14" x14ac:dyDescent="0.2">
      <c r="A423" s="278" t="s">
        <v>235</v>
      </c>
      <c r="B423" s="245" t="s">
        <v>651</v>
      </c>
      <c r="C423" s="259"/>
      <c r="D423" s="126"/>
      <c r="E423" s="256"/>
      <c r="F423" s="1283"/>
      <c r="G423" s="1015"/>
      <c r="H423" s="1015"/>
      <c r="I423" s="1015"/>
      <c r="J423" s="922"/>
      <c r="K423" s="1101"/>
      <c r="L423" s="1101"/>
      <c r="M423" s="1101"/>
      <c r="N423" s="957"/>
    </row>
    <row r="424" spans="1:14" ht="13.5" thickBot="1" x14ac:dyDescent="0.25">
      <c r="A424" s="278" t="s">
        <v>236</v>
      </c>
      <c r="B424" s="180" t="s">
        <v>437</v>
      </c>
      <c r="C424" s="257"/>
      <c r="D424" s="130"/>
      <c r="E424" s="256"/>
      <c r="F424" s="1284"/>
      <c r="G424" s="1017"/>
      <c r="H424" s="1017"/>
      <c r="I424" s="1017"/>
      <c r="J424" s="923"/>
      <c r="K424" s="1102"/>
      <c r="L424" s="1102"/>
      <c r="M424" s="1102"/>
      <c r="N424" s="1007"/>
    </row>
    <row r="425" spans="1:14" ht="13.5" thickBot="1" x14ac:dyDescent="0.25">
      <c r="A425" s="447" t="s">
        <v>237</v>
      </c>
      <c r="B425" s="448" t="s">
        <v>5</v>
      </c>
      <c r="C425" s="456">
        <f>C411+C412+C413+C414+C416+C424</f>
        <v>330</v>
      </c>
      <c r="D425" s="456">
        <f>D411+D412+D413+D414+D416+D424</f>
        <v>330</v>
      </c>
      <c r="E425" s="456">
        <f>E411+E412+E413+E414+E416+E424</f>
        <v>111</v>
      </c>
      <c r="F425" s="1446">
        <f>E425/D425</f>
        <v>0.33636363636363636</v>
      </c>
      <c r="G425" s="1291"/>
      <c r="H425" s="1291"/>
      <c r="I425" s="1291"/>
      <c r="J425" s="924"/>
      <c r="K425" s="1293"/>
      <c r="L425" s="1293"/>
      <c r="M425" s="1293"/>
      <c r="N425" s="1290"/>
    </row>
    <row r="426" spans="1:14" ht="9.75" customHeight="1" thickTop="1" x14ac:dyDescent="0.2">
      <c r="A426" s="438"/>
      <c r="B426" s="284"/>
      <c r="C426" s="210"/>
      <c r="D426" s="210"/>
      <c r="E426" s="210"/>
      <c r="F426" s="1286"/>
      <c r="G426" s="1012"/>
      <c r="H426" s="1012"/>
      <c r="I426" s="1012"/>
      <c r="J426" s="925"/>
      <c r="K426" s="1294"/>
      <c r="L426" s="1294"/>
      <c r="M426" s="1294"/>
      <c r="N426" s="1006"/>
    </row>
    <row r="427" spans="1:14" x14ac:dyDescent="0.2">
      <c r="A427" s="279" t="s">
        <v>238</v>
      </c>
      <c r="B427" s="286" t="s">
        <v>178</v>
      </c>
      <c r="C427" s="258"/>
      <c r="D427" s="128"/>
      <c r="E427" s="258"/>
      <c r="F427" s="1287"/>
      <c r="G427" s="1013"/>
      <c r="H427" s="1013"/>
      <c r="I427" s="1013"/>
      <c r="J427" s="921"/>
      <c r="K427" s="1100"/>
      <c r="L427" s="1100"/>
      <c r="M427" s="1100"/>
      <c r="N427" s="956"/>
    </row>
    <row r="428" spans="1:14" x14ac:dyDescent="0.2">
      <c r="A428" s="279" t="s">
        <v>239</v>
      </c>
      <c r="B428" s="178" t="s">
        <v>438</v>
      </c>
      <c r="C428" s="256">
        <f>'4_sz_ melléklet'!C384</f>
        <v>0</v>
      </c>
      <c r="D428" s="256">
        <f>'4_sz_ melléklet'!D384</f>
        <v>0</v>
      </c>
      <c r="E428" s="256">
        <f>'4_sz_ melléklet'!E384</f>
        <v>0</v>
      </c>
      <c r="F428" s="1282" t="e">
        <f>E428/D428</f>
        <v>#DIV/0!</v>
      </c>
      <c r="G428" s="1015"/>
      <c r="H428" s="1015"/>
      <c r="I428" s="1015"/>
      <c r="J428" s="922"/>
      <c r="K428" s="1101"/>
      <c r="L428" s="1101"/>
      <c r="M428" s="1101"/>
      <c r="N428" s="957"/>
    </row>
    <row r="429" spans="1:14" x14ac:dyDescent="0.2">
      <c r="A429" s="279" t="s">
        <v>240</v>
      </c>
      <c r="B429" s="178" t="s">
        <v>439</v>
      </c>
      <c r="C429" s="256"/>
      <c r="D429" s="125"/>
      <c r="E429" s="256"/>
      <c r="F429" s="1282"/>
      <c r="G429" s="1015"/>
      <c r="H429" s="1015"/>
      <c r="I429" s="1015"/>
      <c r="J429" s="922"/>
      <c r="K429" s="1101"/>
      <c r="L429" s="1101"/>
      <c r="M429" s="1101"/>
      <c r="N429" s="957"/>
    </row>
    <row r="430" spans="1:14" x14ac:dyDescent="0.2">
      <c r="A430" s="279" t="s">
        <v>242</v>
      </c>
      <c r="B430" s="178" t="s">
        <v>440</v>
      </c>
      <c r="C430" s="211">
        <f>C431+C432+C433</f>
        <v>0</v>
      </c>
      <c r="D430" s="211">
        <f>D431+D432+D433</f>
        <v>0</v>
      </c>
      <c r="E430" s="211">
        <f>E431+E432+E433</f>
        <v>0</v>
      </c>
      <c r="F430" s="1288"/>
      <c r="G430" s="1015"/>
      <c r="H430" s="1015"/>
      <c r="I430" s="1015"/>
      <c r="J430" s="922"/>
      <c r="K430" s="1101"/>
      <c r="L430" s="1101"/>
      <c r="M430" s="1101"/>
      <c r="N430" s="957"/>
    </row>
    <row r="431" spans="1:14" x14ac:dyDescent="0.2">
      <c r="A431" s="279" t="s">
        <v>243</v>
      </c>
      <c r="B431" s="285" t="s">
        <v>441</v>
      </c>
      <c r="C431" s="256"/>
      <c r="D431" s="125"/>
      <c r="E431" s="256"/>
      <c r="F431" s="1282"/>
      <c r="G431" s="1015"/>
      <c r="H431" s="1015"/>
      <c r="I431" s="1015"/>
      <c r="J431" s="922"/>
      <c r="K431" s="1101"/>
      <c r="L431" s="1101"/>
      <c r="M431" s="1101"/>
      <c r="N431" s="957"/>
    </row>
    <row r="432" spans="1:14" x14ac:dyDescent="0.2">
      <c r="A432" s="279" t="s">
        <v>244</v>
      </c>
      <c r="B432" s="285" t="s">
        <v>442</v>
      </c>
      <c r="C432" s="256"/>
      <c r="D432" s="125"/>
      <c r="E432" s="256"/>
      <c r="F432" s="1282"/>
      <c r="G432" s="1015"/>
      <c r="H432" s="1015"/>
      <c r="I432" s="1015"/>
      <c r="J432" s="922"/>
      <c r="K432" s="1101"/>
      <c r="L432" s="1101"/>
      <c r="M432" s="1101"/>
      <c r="N432" s="957"/>
    </row>
    <row r="433" spans="1:14" ht="10.5" customHeight="1" x14ac:dyDescent="0.2">
      <c r="A433" s="279" t="s">
        <v>245</v>
      </c>
      <c r="B433" s="285" t="s">
        <v>443</v>
      </c>
      <c r="C433" s="256"/>
      <c r="D433" s="125"/>
      <c r="E433" s="256"/>
      <c r="F433" s="1288"/>
      <c r="G433" s="1015"/>
      <c r="H433" s="1015"/>
      <c r="I433" s="1015"/>
      <c r="J433" s="922"/>
      <c r="K433" s="1101"/>
      <c r="L433" s="1101"/>
      <c r="M433" s="1101"/>
      <c r="N433" s="957"/>
    </row>
    <row r="434" spans="1:14" x14ac:dyDescent="0.2">
      <c r="A434" s="279" t="s">
        <v>246</v>
      </c>
      <c r="B434" s="285" t="s">
        <v>444</v>
      </c>
      <c r="C434" s="256"/>
      <c r="D434" s="125"/>
      <c r="E434" s="256"/>
      <c r="F434" s="1288"/>
      <c r="G434" s="1015"/>
      <c r="H434" s="1015"/>
      <c r="I434" s="1015"/>
      <c r="J434" s="922"/>
      <c r="K434" s="1101"/>
      <c r="L434" s="1101"/>
      <c r="M434" s="1101"/>
      <c r="N434" s="957"/>
    </row>
    <row r="435" spans="1:14" x14ac:dyDescent="0.2">
      <c r="A435" s="279" t="s">
        <v>247</v>
      </c>
      <c r="B435" s="573" t="s">
        <v>445</v>
      </c>
      <c r="C435" s="256"/>
      <c r="D435" s="125"/>
      <c r="E435" s="256"/>
      <c r="F435" s="1288"/>
      <c r="G435" s="1015"/>
      <c r="H435" s="1015"/>
      <c r="I435" s="1015"/>
      <c r="J435" s="922"/>
      <c r="K435" s="1101"/>
      <c r="L435" s="1101"/>
      <c r="M435" s="1101"/>
      <c r="N435" s="957"/>
    </row>
    <row r="436" spans="1:14" x14ac:dyDescent="0.2">
      <c r="A436" s="279" t="s">
        <v>248</v>
      </c>
      <c r="B436" s="245" t="s">
        <v>446</v>
      </c>
      <c r="C436" s="256"/>
      <c r="D436" s="125"/>
      <c r="E436" s="256"/>
      <c r="F436" s="1288"/>
      <c r="G436" s="1015"/>
      <c r="H436" s="1015"/>
      <c r="I436" s="1015"/>
      <c r="J436" s="922"/>
      <c r="K436" s="1101"/>
      <c r="L436" s="1101"/>
      <c r="M436" s="1101"/>
      <c r="N436" s="957"/>
    </row>
    <row r="437" spans="1:14" ht="13.5" thickBot="1" x14ac:dyDescent="0.25">
      <c r="A437" s="279" t="s">
        <v>249</v>
      </c>
      <c r="B437" s="726" t="s">
        <v>447</v>
      </c>
      <c r="C437" s="256"/>
      <c r="D437" s="125"/>
      <c r="E437" s="256"/>
      <c r="F437" s="1288"/>
      <c r="G437" s="1017"/>
      <c r="H437" s="1017"/>
      <c r="I437" s="1017"/>
      <c r="J437" s="923"/>
      <c r="K437" s="1102"/>
      <c r="L437" s="1102"/>
      <c r="M437" s="1102"/>
      <c r="N437" s="1007"/>
    </row>
    <row r="438" spans="1:14" ht="13.5" thickBot="1" x14ac:dyDescent="0.25">
      <c r="A438" s="447" t="s">
        <v>250</v>
      </c>
      <c r="B438" s="448" t="s">
        <v>6</v>
      </c>
      <c r="C438" s="456">
        <f>C428+C429+C430</f>
        <v>0</v>
      </c>
      <c r="D438" s="456">
        <f>D428+D429+D430</f>
        <v>0</v>
      </c>
      <c r="E438" s="456">
        <f>E428+E429+E430</f>
        <v>0</v>
      </c>
      <c r="F438" s="1446" t="e">
        <f>E438/D438</f>
        <v>#DIV/0!</v>
      </c>
      <c r="G438" s="1291"/>
      <c r="H438" s="1291"/>
      <c r="I438" s="1291"/>
      <c r="J438" s="924"/>
      <c r="K438" s="1293"/>
      <c r="L438" s="1293"/>
      <c r="M438" s="1293"/>
      <c r="N438" s="1290"/>
    </row>
    <row r="439" spans="1:14" ht="27" thickTop="1" thickBot="1" x14ac:dyDescent="0.25">
      <c r="A439" s="1296" t="s">
        <v>251</v>
      </c>
      <c r="B439" s="1278" t="s">
        <v>338</v>
      </c>
      <c r="C439" s="1279">
        <f>C425+C438</f>
        <v>330</v>
      </c>
      <c r="D439" s="1279">
        <f>D425+D438</f>
        <v>330</v>
      </c>
      <c r="E439" s="1279">
        <f>E425+E438</f>
        <v>111</v>
      </c>
      <c r="F439" s="1289">
        <f>E439/D439</f>
        <v>0.33636363636363636</v>
      </c>
      <c r="G439" s="1297"/>
      <c r="H439" s="1297"/>
      <c r="I439" s="1297"/>
      <c r="J439" s="1298"/>
      <c r="K439" s="1299"/>
      <c r="L439" s="1299"/>
      <c r="M439" s="1299"/>
      <c r="N439" s="1300"/>
    </row>
    <row r="440" spans="1:14" x14ac:dyDescent="0.2">
      <c r="A440" s="294"/>
      <c r="B440" s="585"/>
      <c r="C440" s="571"/>
      <c r="D440" s="571"/>
      <c r="E440" s="571"/>
      <c r="F440" s="571"/>
    </row>
    <row r="441" spans="1:14" x14ac:dyDescent="0.2">
      <c r="A441" s="294"/>
      <c r="B441" s="585"/>
      <c r="C441" s="571"/>
      <c r="D441" s="571"/>
      <c r="E441" s="571"/>
      <c r="F441" s="1301"/>
      <c r="G441" s="533"/>
      <c r="H441" s="533"/>
      <c r="I441" s="533"/>
      <c r="J441" s="1302"/>
      <c r="K441" s="533"/>
      <c r="L441" s="533"/>
      <c r="M441" s="533"/>
      <c r="N441" s="1302"/>
    </row>
    <row r="442" spans="1:14" x14ac:dyDescent="0.2">
      <c r="A442" s="1758">
        <v>14</v>
      </c>
      <c r="B442" s="1759"/>
      <c r="C442" s="1759"/>
      <c r="D442" s="1759"/>
      <c r="E442" s="1759"/>
      <c r="F442" s="1759"/>
      <c r="G442" s="1759"/>
      <c r="H442" s="1759"/>
      <c r="I442" s="1759"/>
      <c r="J442" s="1759"/>
      <c r="K442" s="1759"/>
      <c r="L442" s="1759"/>
      <c r="M442" s="1759"/>
      <c r="N442" s="1759"/>
    </row>
    <row r="443" spans="1:14" x14ac:dyDescent="0.2">
      <c r="A443" s="294"/>
      <c r="B443" s="585"/>
      <c r="C443" s="571"/>
      <c r="D443" s="571"/>
      <c r="E443" s="571"/>
      <c r="F443" s="571"/>
      <c r="G443" s="15"/>
      <c r="H443" s="15"/>
      <c r="I443" s="15"/>
    </row>
    <row r="444" spans="1:14" x14ac:dyDescent="0.2">
      <c r="A444" s="1618" t="s">
        <v>918</v>
      </c>
      <c r="B444" s="1618"/>
      <c r="C444" s="1618"/>
      <c r="D444" s="1618"/>
      <c r="E444" s="1618"/>
    </row>
    <row r="445" spans="1:14" x14ac:dyDescent="0.2">
      <c r="A445" s="289"/>
      <c r="B445" s="289"/>
      <c r="C445" s="289"/>
      <c r="D445" s="289"/>
      <c r="E445" s="289"/>
    </row>
    <row r="446" spans="1:14" ht="14.25" x14ac:dyDescent="0.2">
      <c r="A446" s="1757" t="s">
        <v>810</v>
      </c>
      <c r="B446" s="1680"/>
      <c r="C446" s="1680"/>
      <c r="D446" s="1680"/>
      <c r="E446" s="1680"/>
      <c r="F446" s="1680"/>
      <c r="G446" s="1637"/>
      <c r="H446" s="1637"/>
      <c r="I446" s="1637"/>
      <c r="J446" s="1637"/>
      <c r="K446" s="1637"/>
      <c r="L446" s="1637"/>
      <c r="M446" s="1637"/>
      <c r="N446" s="1637"/>
    </row>
    <row r="447" spans="1:14" ht="15.75" x14ac:dyDescent="0.25">
      <c r="B447" s="21"/>
      <c r="C447" s="21"/>
      <c r="D447" s="21"/>
      <c r="E447" s="21"/>
    </row>
    <row r="448" spans="1:14" ht="16.5" thickBot="1" x14ac:dyDescent="0.3">
      <c r="B448" s="21" t="s">
        <v>832</v>
      </c>
      <c r="C448" s="21"/>
      <c r="D448" s="21"/>
      <c r="E448" s="21"/>
      <c r="M448" s="1" t="s">
        <v>25</v>
      </c>
    </row>
    <row r="449" spans="1:14" ht="13.5" thickBot="1" x14ac:dyDescent="0.25">
      <c r="A449" s="1748" t="s">
        <v>217</v>
      </c>
      <c r="B449" s="1750" t="s">
        <v>8</v>
      </c>
      <c r="C449" s="1752" t="s">
        <v>670</v>
      </c>
      <c r="D449" s="1753"/>
      <c r="E449" s="1753"/>
      <c r="F449" s="1754"/>
      <c r="G449" s="1752" t="s">
        <v>671</v>
      </c>
      <c r="H449" s="1753"/>
      <c r="I449" s="1753"/>
      <c r="J449" s="1755"/>
      <c r="K449" s="1756" t="s">
        <v>672</v>
      </c>
      <c r="L449" s="1753"/>
      <c r="M449" s="1753"/>
      <c r="N449" s="1755"/>
    </row>
    <row r="450" spans="1:14" ht="22.5" thickBot="1" x14ac:dyDescent="0.25">
      <c r="A450" s="1749"/>
      <c r="B450" s="1751"/>
      <c r="C450" s="280" t="s">
        <v>323</v>
      </c>
      <c r="D450" s="280" t="s">
        <v>673</v>
      </c>
      <c r="E450" s="1276" t="s">
        <v>656</v>
      </c>
      <c r="F450" s="280" t="s">
        <v>674</v>
      </c>
      <c r="G450" s="1276" t="s">
        <v>323</v>
      </c>
      <c r="H450" s="280" t="s">
        <v>673</v>
      </c>
      <c r="I450" s="280" t="s">
        <v>656</v>
      </c>
      <c r="J450" s="1276" t="s">
        <v>674</v>
      </c>
      <c r="K450" s="280" t="s">
        <v>323</v>
      </c>
      <c r="L450" s="1276" t="s">
        <v>673</v>
      </c>
      <c r="M450" s="280" t="s">
        <v>656</v>
      </c>
      <c r="N450" s="1277" t="s">
        <v>674</v>
      </c>
    </row>
    <row r="451" spans="1:14" ht="13.5" thickBot="1" x14ac:dyDescent="0.25">
      <c r="A451" s="916" t="s">
        <v>218</v>
      </c>
      <c r="B451" s="917" t="s">
        <v>219</v>
      </c>
      <c r="C451" s="918" t="s">
        <v>220</v>
      </c>
      <c r="D451" s="918" t="s">
        <v>221</v>
      </c>
      <c r="E451" s="918" t="s">
        <v>241</v>
      </c>
      <c r="F451" s="919" t="s">
        <v>266</v>
      </c>
      <c r="G451" s="918" t="s">
        <v>267</v>
      </c>
      <c r="H451" s="918" t="s">
        <v>277</v>
      </c>
      <c r="I451" s="918" t="s">
        <v>278</v>
      </c>
      <c r="J451" s="918" t="s">
        <v>279</v>
      </c>
      <c r="K451" s="918" t="s">
        <v>282</v>
      </c>
      <c r="L451" s="918" t="s">
        <v>283</v>
      </c>
      <c r="M451" s="918" t="s">
        <v>284</v>
      </c>
      <c r="N451" s="919" t="s">
        <v>285</v>
      </c>
    </row>
    <row r="452" spans="1:14" x14ac:dyDescent="0.2">
      <c r="A452" s="279" t="s">
        <v>252</v>
      </c>
      <c r="B452" s="352" t="s">
        <v>339</v>
      </c>
      <c r="C452" s="454"/>
      <c r="D452" s="128"/>
      <c r="E452" s="258"/>
      <c r="F452" s="1287"/>
      <c r="G452" s="1064"/>
      <c r="H452" s="1064"/>
      <c r="I452" s="1064"/>
      <c r="J452" s="958"/>
      <c r="K452" s="1292"/>
      <c r="L452" s="1292"/>
      <c r="M452" s="1292"/>
      <c r="N452" s="1063"/>
    </row>
    <row r="453" spans="1:14" x14ac:dyDescent="0.2">
      <c r="A453" s="278" t="s">
        <v>253</v>
      </c>
      <c r="B453" s="179" t="s">
        <v>453</v>
      </c>
      <c r="C453" s="261"/>
      <c r="D453" s="125"/>
      <c r="E453" s="256"/>
      <c r="F453" s="1282"/>
      <c r="G453" s="1015"/>
      <c r="H453" s="1015"/>
      <c r="I453" s="1015"/>
      <c r="J453" s="922"/>
      <c r="K453" s="1101"/>
      <c r="L453" s="1101"/>
      <c r="M453" s="1101"/>
      <c r="N453" s="957"/>
    </row>
    <row r="454" spans="1:14" ht="9.75" customHeight="1" x14ac:dyDescent="0.2">
      <c r="A454" s="278" t="s">
        <v>254</v>
      </c>
      <c r="B454" s="504" t="s">
        <v>451</v>
      </c>
      <c r="C454" s="580"/>
      <c r="D454" s="130"/>
      <c r="E454" s="257"/>
      <c r="F454" s="1283"/>
      <c r="G454" s="1015"/>
      <c r="H454" s="1015"/>
      <c r="I454" s="1015"/>
      <c r="J454" s="922"/>
      <c r="K454" s="1101"/>
      <c r="L454" s="1101"/>
      <c r="M454" s="1101"/>
      <c r="N454" s="957"/>
    </row>
    <row r="455" spans="1:14" x14ac:dyDescent="0.2">
      <c r="A455" s="278" t="s">
        <v>255</v>
      </c>
      <c r="B455" s="504" t="s">
        <v>450</v>
      </c>
      <c r="C455" s="580"/>
      <c r="D455" s="130"/>
      <c r="E455" s="257"/>
      <c r="F455" s="1283"/>
      <c r="G455" s="1015"/>
      <c r="H455" s="1015"/>
      <c r="I455" s="1015"/>
      <c r="J455" s="922"/>
      <c r="K455" s="1101"/>
      <c r="L455" s="1101"/>
      <c r="M455" s="1101"/>
      <c r="N455" s="957"/>
    </row>
    <row r="456" spans="1:14" x14ac:dyDescent="0.2">
      <c r="A456" s="278" t="s">
        <v>256</v>
      </c>
      <c r="B456" s="504" t="s">
        <v>452</v>
      </c>
      <c r="C456" s="580"/>
      <c r="D456" s="130"/>
      <c r="E456" s="257"/>
      <c r="F456" s="1283"/>
      <c r="G456" s="1015"/>
      <c r="H456" s="1015"/>
      <c r="I456" s="1015"/>
      <c r="J456" s="922"/>
      <c r="K456" s="1101"/>
      <c r="L456" s="1101"/>
      <c r="M456" s="1101"/>
      <c r="N456" s="957"/>
    </row>
    <row r="457" spans="1:14" x14ac:dyDescent="0.2">
      <c r="A457" s="278" t="s">
        <v>257</v>
      </c>
      <c r="B457" s="575" t="s">
        <v>454</v>
      </c>
      <c r="C457" s="580"/>
      <c r="D457" s="130"/>
      <c r="E457" s="257"/>
      <c r="F457" s="1283"/>
      <c r="G457" s="1015"/>
      <c r="H457" s="1015"/>
      <c r="I457" s="1015"/>
      <c r="J457" s="922"/>
      <c r="K457" s="1101"/>
      <c r="L457" s="1101"/>
      <c r="M457" s="1101"/>
      <c r="N457" s="957"/>
    </row>
    <row r="458" spans="1:14" x14ac:dyDescent="0.2">
      <c r="A458" s="278" t="s">
        <v>258</v>
      </c>
      <c r="B458" s="576" t="s">
        <v>457</v>
      </c>
      <c r="C458" s="580"/>
      <c r="D458" s="130"/>
      <c r="E458" s="257"/>
      <c r="F458" s="1283"/>
      <c r="G458" s="1015"/>
      <c r="H458" s="1015"/>
      <c r="I458" s="1015"/>
      <c r="J458" s="922"/>
      <c r="K458" s="1101"/>
      <c r="L458" s="1101"/>
      <c r="M458" s="1101"/>
      <c r="N458" s="957"/>
    </row>
    <row r="459" spans="1:14" x14ac:dyDescent="0.2">
      <c r="A459" s="278" t="s">
        <v>259</v>
      </c>
      <c r="B459" s="577" t="s">
        <v>456</v>
      </c>
      <c r="C459" s="580"/>
      <c r="D459" s="130"/>
      <c r="E459" s="257"/>
      <c r="F459" s="1283"/>
      <c r="G459" s="1015"/>
      <c r="H459" s="1015"/>
      <c r="I459" s="1015"/>
      <c r="J459" s="922"/>
      <c r="K459" s="1101"/>
      <c r="L459" s="1101"/>
      <c r="M459" s="1101"/>
      <c r="N459" s="957"/>
    </row>
    <row r="460" spans="1:14" ht="13.5" thickBot="1" x14ac:dyDescent="0.25">
      <c r="A460" s="278" t="s">
        <v>260</v>
      </c>
      <c r="B460" s="287" t="s">
        <v>455</v>
      </c>
      <c r="C460" s="580"/>
      <c r="D460" s="130"/>
      <c r="E460" s="257"/>
      <c r="F460" s="1283"/>
      <c r="G460" s="1017"/>
      <c r="H460" s="1017"/>
      <c r="I460" s="1017"/>
      <c r="J460" s="923"/>
      <c r="K460" s="1102"/>
      <c r="L460" s="1102"/>
      <c r="M460" s="1102"/>
      <c r="N460" s="1007"/>
    </row>
    <row r="461" spans="1:14" ht="13.5" thickBot="1" x14ac:dyDescent="0.25">
      <c r="A461" s="295" t="s">
        <v>261</v>
      </c>
      <c r="B461" s="248" t="s">
        <v>340</v>
      </c>
      <c r="C461" s="581"/>
      <c r="D461" s="218"/>
      <c r="E461" s="127"/>
      <c r="F461" s="1303"/>
      <c r="G461" s="1010"/>
      <c r="H461" s="1010"/>
      <c r="I461" s="1010"/>
      <c r="J461" s="926"/>
      <c r="K461" s="1245"/>
      <c r="L461" s="1245"/>
      <c r="M461" s="1245"/>
      <c r="N461" s="926"/>
    </row>
    <row r="462" spans="1:14" ht="13.5" thickBot="1" x14ac:dyDescent="0.25">
      <c r="A462" s="338" t="s">
        <v>262</v>
      </c>
      <c r="B462" s="877" t="s">
        <v>341</v>
      </c>
      <c r="C462" s="652">
        <f>C461+C439</f>
        <v>330</v>
      </c>
      <c r="D462" s="652">
        <f>D461+D439</f>
        <v>330</v>
      </c>
      <c r="E462" s="652">
        <f>E461+E439</f>
        <v>111</v>
      </c>
      <c r="F462" s="1304">
        <f>E462/D462</f>
        <v>0.33636363636363636</v>
      </c>
      <c r="G462" s="1104"/>
      <c r="H462" s="1104"/>
      <c r="I462" s="1104"/>
      <c r="J462" s="927"/>
      <c r="K462" s="1295"/>
      <c r="L462" s="1295"/>
      <c r="M462" s="1295"/>
      <c r="N462" s="1008"/>
    </row>
    <row r="463" spans="1:14" x14ac:dyDescent="0.2">
      <c r="A463" s="294"/>
      <c r="B463" s="570"/>
      <c r="C463" s="503"/>
      <c r="D463" s="503"/>
      <c r="E463" s="503"/>
      <c r="F463" s="503"/>
    </row>
    <row r="469" spans="1:14" x14ac:dyDescent="0.2">
      <c r="A469" s="1637">
        <v>15</v>
      </c>
      <c r="B469" s="1637"/>
      <c r="C469" s="1637"/>
      <c r="D469" s="1637"/>
      <c r="E469" s="1637"/>
      <c r="F469" s="1637"/>
      <c r="G469" s="1637"/>
      <c r="H469" s="1637"/>
      <c r="I469" s="1637"/>
      <c r="J469" s="1637"/>
      <c r="K469" s="1637"/>
      <c r="L469" s="1637"/>
      <c r="M469" s="1637"/>
      <c r="N469" s="1637"/>
    </row>
    <row r="470" spans="1:14" x14ac:dyDescent="0.2">
      <c r="A470" s="1618" t="s">
        <v>917</v>
      </c>
      <c r="B470" s="1618"/>
      <c r="C470" s="1618"/>
      <c r="D470" s="1618"/>
      <c r="E470" s="1618"/>
    </row>
    <row r="471" spans="1:14" x14ac:dyDescent="0.2">
      <c r="A471" s="289"/>
      <c r="B471" s="289"/>
      <c r="C471" s="289"/>
      <c r="D471" s="289"/>
      <c r="E471" s="289"/>
    </row>
    <row r="472" spans="1:14" ht="14.25" x14ac:dyDescent="0.2">
      <c r="A472" s="1757" t="s">
        <v>810</v>
      </c>
      <c r="B472" s="1680"/>
      <c r="C472" s="1680"/>
      <c r="D472" s="1680"/>
      <c r="E472" s="1680"/>
      <c r="F472" s="1680"/>
      <c r="G472" s="1637"/>
      <c r="H472" s="1637"/>
      <c r="I472" s="1637"/>
      <c r="J472" s="1637"/>
      <c r="K472" s="1637"/>
      <c r="L472" s="1637"/>
      <c r="M472" s="1637"/>
      <c r="N472" s="1637"/>
    </row>
    <row r="473" spans="1:14" ht="12.75" customHeight="1" x14ac:dyDescent="0.25">
      <c r="B473" s="21" t="s">
        <v>833</v>
      </c>
      <c r="C473" s="21"/>
      <c r="D473" s="21"/>
      <c r="E473" s="21"/>
      <c r="F473" s="21"/>
      <c r="G473" s="21"/>
      <c r="H473" s="21"/>
      <c r="I473" s="21"/>
      <c r="J473" s="21"/>
      <c r="K473" s="21"/>
      <c r="L473" s="21"/>
      <c r="M473" s="21"/>
      <c r="N473" s="21"/>
    </row>
    <row r="474" spans="1:14" ht="16.5" thickBot="1" x14ac:dyDescent="0.3">
      <c r="B474" s="21"/>
      <c r="C474" s="21"/>
      <c r="D474" s="21"/>
      <c r="E474" s="21"/>
      <c r="F474" s="21"/>
      <c r="G474" s="21"/>
      <c r="H474" s="21"/>
      <c r="I474" s="21"/>
      <c r="J474" s="21"/>
      <c r="K474" s="21"/>
      <c r="L474" s="21"/>
      <c r="M474" s="22" t="s">
        <v>7</v>
      </c>
      <c r="N474" s="21"/>
    </row>
    <row r="475" spans="1:14" ht="13.5" thickBot="1" x14ac:dyDescent="0.25">
      <c r="A475" s="1640" t="s">
        <v>217</v>
      </c>
      <c r="B475" s="1638" t="s">
        <v>8</v>
      </c>
      <c r="C475" s="1756" t="s">
        <v>675</v>
      </c>
      <c r="D475" s="1753"/>
      <c r="E475" s="1753"/>
      <c r="F475" s="1754"/>
      <c r="G475" s="1752" t="s">
        <v>676</v>
      </c>
      <c r="H475" s="1753"/>
      <c r="I475" s="1753"/>
      <c r="J475" s="1755"/>
      <c r="K475" s="1756" t="s">
        <v>672</v>
      </c>
      <c r="L475" s="1753"/>
      <c r="M475" s="1753"/>
      <c r="N475" s="1755"/>
    </row>
    <row r="476" spans="1:14" ht="22.5" thickBot="1" x14ac:dyDescent="0.25">
      <c r="A476" s="1641"/>
      <c r="B476" s="1639"/>
      <c r="C476" s="423" t="s">
        <v>323</v>
      </c>
      <c r="D476" s="280" t="s">
        <v>673</v>
      </c>
      <c r="E476" s="1276" t="s">
        <v>656</v>
      </c>
      <c r="F476" s="280" t="s">
        <v>674</v>
      </c>
      <c r="G476" s="1276" t="s">
        <v>323</v>
      </c>
      <c r="H476" s="280" t="s">
        <v>673</v>
      </c>
      <c r="I476" s="280" t="s">
        <v>656</v>
      </c>
      <c r="J476" s="1276" t="s">
        <v>674</v>
      </c>
      <c r="K476" s="280" t="s">
        <v>323</v>
      </c>
      <c r="L476" s="1276" t="s">
        <v>673</v>
      </c>
      <c r="M476" s="280" t="s">
        <v>656</v>
      </c>
      <c r="N476" s="280" t="s">
        <v>674</v>
      </c>
    </row>
    <row r="477" spans="1:14" ht="13.5" thickBot="1" x14ac:dyDescent="0.25">
      <c r="A477" s="916" t="s">
        <v>218</v>
      </c>
      <c r="B477" s="917" t="s">
        <v>219</v>
      </c>
      <c r="C477" s="918" t="s">
        <v>220</v>
      </c>
      <c r="D477" s="918" t="s">
        <v>221</v>
      </c>
      <c r="E477" s="918" t="s">
        <v>241</v>
      </c>
      <c r="F477" s="919" t="s">
        <v>266</v>
      </c>
      <c r="G477" s="549" t="s">
        <v>267</v>
      </c>
      <c r="H477" s="549" t="s">
        <v>277</v>
      </c>
      <c r="I477" s="549" t="s">
        <v>278</v>
      </c>
      <c r="J477" s="549" t="s">
        <v>279</v>
      </c>
      <c r="K477" s="549" t="s">
        <v>282</v>
      </c>
      <c r="L477" s="549" t="s">
        <v>283</v>
      </c>
      <c r="M477" s="549" t="s">
        <v>284</v>
      </c>
      <c r="N477" s="464" t="s">
        <v>285</v>
      </c>
    </row>
    <row r="478" spans="1:14" x14ac:dyDescent="0.2">
      <c r="A478" s="279" t="s">
        <v>222</v>
      </c>
      <c r="B478" s="284" t="s">
        <v>177</v>
      </c>
      <c r="C478" s="258"/>
      <c r="D478" s="128"/>
      <c r="E478" s="258"/>
      <c r="F478" s="1287"/>
      <c r="G478" s="1064"/>
      <c r="H478" s="1064"/>
      <c r="I478" s="1064"/>
      <c r="J478" s="958"/>
      <c r="K478" s="1292"/>
      <c r="L478" s="1292"/>
      <c r="M478" s="1292"/>
      <c r="N478" s="1063"/>
    </row>
    <row r="479" spans="1:14" x14ac:dyDescent="0.2">
      <c r="A479" s="278" t="s">
        <v>223</v>
      </c>
      <c r="B479" s="158" t="s">
        <v>424</v>
      </c>
      <c r="C479" s="256">
        <f>'4_sz_ melléklet'!C426</f>
        <v>0</v>
      </c>
      <c r="D479" s="256">
        <f>'4_sz_ melléklet'!D426</f>
        <v>0</v>
      </c>
      <c r="E479" s="256">
        <f>'4_sz_ melléklet'!E426</f>
        <v>0</v>
      </c>
      <c r="F479" s="1282" t="e">
        <f>E479/D479</f>
        <v>#DIV/0!</v>
      </c>
      <c r="G479" s="1015"/>
      <c r="H479" s="1015"/>
      <c r="I479" s="1015"/>
      <c r="J479" s="922"/>
      <c r="K479" s="1101"/>
      <c r="L479" s="1101"/>
      <c r="M479" s="1101"/>
      <c r="N479" s="957"/>
    </row>
    <row r="480" spans="1:14" x14ac:dyDescent="0.2">
      <c r="A480" s="278" t="s">
        <v>224</v>
      </c>
      <c r="B480" s="178" t="s">
        <v>426</v>
      </c>
      <c r="C480" s="256">
        <f>'4_sz_ melléklet'!C427</f>
        <v>0</v>
      </c>
      <c r="D480" s="256">
        <f>'4_sz_ melléklet'!D427</f>
        <v>0</v>
      </c>
      <c r="E480" s="256">
        <f>'4_sz_ melléklet'!E427</f>
        <v>0</v>
      </c>
      <c r="F480" s="1282" t="e">
        <f>E480/D480</f>
        <v>#DIV/0!</v>
      </c>
      <c r="G480" s="1015"/>
      <c r="H480" s="1015"/>
      <c r="I480" s="1015"/>
      <c r="J480" s="922"/>
      <c r="K480" s="1101"/>
      <c r="L480" s="1101"/>
      <c r="M480" s="1101"/>
      <c r="N480" s="957"/>
    </row>
    <row r="481" spans="1:14" x14ac:dyDescent="0.2">
      <c r="A481" s="278" t="s">
        <v>225</v>
      </c>
      <c r="B481" s="178" t="s">
        <v>425</v>
      </c>
      <c r="C481" s="256">
        <f>'4_sz_ melléklet'!C428</f>
        <v>149</v>
      </c>
      <c r="D481" s="256">
        <f>'4_sz_ melléklet'!D428</f>
        <v>149</v>
      </c>
      <c r="E481" s="256">
        <f>'4_sz_ melléklet'!E428</f>
        <v>8</v>
      </c>
      <c r="F481" s="1282">
        <f>E481/D481</f>
        <v>5.3691275167785234E-2</v>
      </c>
      <c r="G481" s="1015"/>
      <c r="H481" s="1015"/>
      <c r="I481" s="1015"/>
      <c r="J481" s="922"/>
      <c r="K481" s="1101"/>
      <c r="L481" s="1101"/>
      <c r="M481" s="1101"/>
      <c r="N481" s="957"/>
    </row>
    <row r="482" spans="1:14" x14ac:dyDescent="0.2">
      <c r="A482" s="278" t="s">
        <v>226</v>
      </c>
      <c r="B482" s="178" t="s">
        <v>427</v>
      </c>
      <c r="C482" s="256"/>
      <c r="D482" s="256"/>
      <c r="E482" s="256"/>
      <c r="F482" s="1282"/>
      <c r="G482" s="1015"/>
      <c r="H482" s="1015"/>
      <c r="I482" s="1015"/>
      <c r="J482" s="922"/>
      <c r="K482" s="1101"/>
      <c r="L482" s="1101"/>
      <c r="M482" s="1101"/>
      <c r="N482" s="957"/>
    </row>
    <row r="483" spans="1:14" x14ac:dyDescent="0.2">
      <c r="A483" s="278" t="s">
        <v>227</v>
      </c>
      <c r="B483" s="178" t="s">
        <v>428</v>
      </c>
      <c r="C483" s="256"/>
      <c r="D483" s="256"/>
      <c r="E483" s="256"/>
      <c r="F483" s="1282"/>
      <c r="G483" s="1015"/>
      <c r="H483" s="1015"/>
      <c r="I483" s="1015"/>
      <c r="J483" s="922"/>
      <c r="K483" s="1101"/>
      <c r="L483" s="1101"/>
      <c r="M483" s="1101"/>
      <c r="N483" s="957"/>
    </row>
    <row r="484" spans="1:14" x14ac:dyDescent="0.2">
      <c r="A484" s="278" t="s">
        <v>228</v>
      </c>
      <c r="B484" s="178" t="s">
        <v>429</v>
      </c>
      <c r="C484" s="256">
        <f>C485+C486+C487+C488+C489+C490+C491</f>
        <v>0</v>
      </c>
      <c r="D484" s="256">
        <f>D485+D486+D487+D488+D489+D490+D491</f>
        <v>0</v>
      </c>
      <c r="E484" s="256">
        <f>E485+E486+E487+E488+E489+E490+E491</f>
        <v>0</v>
      </c>
      <c r="F484" s="1282">
        <v>0</v>
      </c>
      <c r="G484" s="1015"/>
      <c r="H484" s="1015"/>
      <c r="I484" s="1015"/>
      <c r="J484" s="922"/>
      <c r="K484" s="1101"/>
      <c r="L484" s="1101"/>
      <c r="M484" s="1101"/>
      <c r="N484" s="957"/>
    </row>
    <row r="485" spans="1:14" x14ac:dyDescent="0.2">
      <c r="A485" s="278" t="s">
        <v>229</v>
      </c>
      <c r="B485" s="178" t="s">
        <v>433</v>
      </c>
      <c r="C485" s="256"/>
      <c r="D485" s="125"/>
      <c r="E485" s="256"/>
      <c r="F485" s="1282"/>
      <c r="G485" s="1015"/>
      <c r="H485" s="1015"/>
      <c r="I485" s="1015"/>
      <c r="J485" s="922"/>
      <c r="K485" s="1101"/>
      <c r="L485" s="1101"/>
      <c r="M485" s="1101"/>
      <c r="N485" s="957"/>
    </row>
    <row r="486" spans="1:14" x14ac:dyDescent="0.2">
      <c r="A486" s="278" t="s">
        <v>230</v>
      </c>
      <c r="B486" s="178" t="s">
        <v>434</v>
      </c>
      <c r="C486" s="256"/>
      <c r="D486" s="125"/>
      <c r="E486" s="256"/>
      <c r="F486" s="1282"/>
      <c r="G486" s="1015"/>
      <c r="H486" s="1015"/>
      <c r="I486" s="1015"/>
      <c r="J486" s="922"/>
      <c r="K486" s="1101"/>
      <c r="L486" s="1101"/>
      <c r="M486" s="1101"/>
      <c r="N486" s="957"/>
    </row>
    <row r="487" spans="1:14" x14ac:dyDescent="0.2">
      <c r="A487" s="278" t="s">
        <v>231</v>
      </c>
      <c r="B487" s="178" t="s">
        <v>435</v>
      </c>
      <c r="C487" s="256"/>
      <c r="D487" s="125"/>
      <c r="E487" s="256"/>
      <c r="F487" s="1282"/>
      <c r="G487" s="1015"/>
      <c r="H487" s="1015"/>
      <c r="I487" s="1015"/>
      <c r="J487" s="922"/>
      <c r="K487" s="1101"/>
      <c r="L487" s="1101"/>
      <c r="M487" s="1101"/>
      <c r="N487" s="957"/>
    </row>
    <row r="488" spans="1:14" x14ac:dyDescent="0.2">
      <c r="A488" s="278" t="s">
        <v>232</v>
      </c>
      <c r="B488" s="285" t="s">
        <v>431</v>
      </c>
      <c r="C488" s="211"/>
      <c r="D488" s="129"/>
      <c r="E488" s="256"/>
      <c r="F488" s="1282"/>
      <c r="G488" s="1015"/>
      <c r="H488" s="1015"/>
      <c r="I488" s="1015"/>
      <c r="J488" s="922"/>
      <c r="K488" s="1101"/>
      <c r="L488" s="1101"/>
      <c r="M488" s="1101"/>
      <c r="N488" s="957"/>
    </row>
    <row r="489" spans="1:14" x14ac:dyDescent="0.2">
      <c r="A489" s="278" t="s">
        <v>233</v>
      </c>
      <c r="B489" s="573" t="s">
        <v>432</v>
      </c>
      <c r="C489" s="259"/>
      <c r="D489" s="126"/>
      <c r="E489" s="256"/>
      <c r="F489" s="1282"/>
      <c r="G489" s="1015"/>
      <c r="H489" s="1015"/>
      <c r="I489" s="1015"/>
      <c r="J489" s="922"/>
      <c r="K489" s="1101"/>
      <c r="L489" s="1101"/>
      <c r="M489" s="1101"/>
      <c r="N489" s="957"/>
    </row>
    <row r="490" spans="1:14" x14ac:dyDescent="0.2">
      <c r="A490" s="278" t="s">
        <v>234</v>
      </c>
      <c r="B490" s="574" t="s">
        <v>430</v>
      </c>
      <c r="C490" s="259"/>
      <c r="D490" s="126"/>
      <c r="E490" s="256"/>
      <c r="F490" s="1282"/>
      <c r="G490" s="1015"/>
      <c r="H490" s="1015"/>
      <c r="I490" s="1015"/>
      <c r="J490" s="922"/>
      <c r="K490" s="1101"/>
      <c r="L490" s="1101"/>
      <c r="M490" s="1101"/>
      <c r="N490" s="957"/>
    </row>
    <row r="491" spans="1:14" x14ac:dyDescent="0.2">
      <c r="A491" s="278" t="s">
        <v>235</v>
      </c>
      <c r="B491" s="245" t="s">
        <v>651</v>
      </c>
      <c r="C491" s="259"/>
      <c r="D491" s="126"/>
      <c r="E491" s="256"/>
      <c r="F491" s="1283"/>
      <c r="G491" s="1015"/>
      <c r="H491" s="1015"/>
      <c r="I491" s="1015"/>
      <c r="J491" s="922"/>
      <c r="K491" s="1101"/>
      <c r="L491" s="1101"/>
      <c r="M491" s="1101"/>
      <c r="N491" s="957"/>
    </row>
    <row r="492" spans="1:14" ht="13.5" thickBot="1" x14ac:dyDescent="0.25">
      <c r="A492" s="278" t="s">
        <v>236</v>
      </c>
      <c r="B492" s="180" t="s">
        <v>437</v>
      </c>
      <c r="C492" s="257"/>
      <c r="D492" s="130"/>
      <c r="E492" s="256"/>
      <c r="F492" s="1284"/>
      <c r="G492" s="1017"/>
      <c r="H492" s="1017"/>
      <c r="I492" s="1017"/>
      <c r="J492" s="923"/>
      <c r="K492" s="1102"/>
      <c r="L492" s="1102"/>
      <c r="M492" s="1102"/>
      <c r="N492" s="1007"/>
    </row>
    <row r="493" spans="1:14" ht="13.5" thickBot="1" x14ac:dyDescent="0.25">
      <c r="A493" s="447" t="s">
        <v>237</v>
      </c>
      <c r="B493" s="448" t="s">
        <v>5</v>
      </c>
      <c r="C493" s="456">
        <f>C479+C480+C481+C482+C484+C492</f>
        <v>149</v>
      </c>
      <c r="D493" s="456">
        <f>D479+D480+D481+D482+D484+D492</f>
        <v>149</v>
      </c>
      <c r="E493" s="456">
        <f>E479+E480+E481+E482+E484+E492</f>
        <v>8</v>
      </c>
      <c r="F493" s="1446">
        <f>E493/D493</f>
        <v>5.3691275167785234E-2</v>
      </c>
      <c r="G493" s="1291"/>
      <c r="H493" s="1291"/>
      <c r="I493" s="1291"/>
      <c r="J493" s="924"/>
      <c r="K493" s="1293"/>
      <c r="L493" s="1293"/>
      <c r="M493" s="1293"/>
      <c r="N493" s="1290"/>
    </row>
    <row r="494" spans="1:14" ht="14.25" customHeight="1" thickTop="1" x14ac:dyDescent="0.2">
      <c r="A494" s="438"/>
      <c r="B494" s="284"/>
      <c r="C494" s="210"/>
      <c r="D494" s="210"/>
      <c r="E494" s="210"/>
      <c r="F494" s="1286"/>
      <c r="G494" s="1012"/>
      <c r="H494" s="1012"/>
      <c r="I494" s="1012"/>
      <c r="J494" s="925"/>
      <c r="K494" s="1294"/>
      <c r="L494" s="1294"/>
      <c r="M494" s="1294"/>
      <c r="N494" s="1006"/>
    </row>
    <row r="495" spans="1:14" x14ac:dyDescent="0.2">
      <c r="A495" s="279" t="s">
        <v>238</v>
      </c>
      <c r="B495" s="286" t="s">
        <v>178</v>
      </c>
      <c r="C495" s="258"/>
      <c r="D495" s="128"/>
      <c r="E495" s="258"/>
      <c r="F495" s="1287"/>
      <c r="G495" s="1013"/>
      <c r="H495" s="1013"/>
      <c r="I495" s="1013"/>
      <c r="J495" s="921"/>
      <c r="K495" s="1100"/>
      <c r="L495" s="1100"/>
      <c r="M495" s="1100"/>
      <c r="N495" s="956"/>
    </row>
    <row r="496" spans="1:14" x14ac:dyDescent="0.2">
      <c r="A496" s="279" t="s">
        <v>239</v>
      </c>
      <c r="B496" s="178" t="s">
        <v>438</v>
      </c>
      <c r="C496" s="256"/>
      <c r="D496" s="125"/>
      <c r="E496" s="256"/>
      <c r="F496" s="1282"/>
      <c r="G496" s="1015"/>
      <c r="H496" s="1015"/>
      <c r="I496" s="1015"/>
      <c r="J496" s="922"/>
      <c r="K496" s="1101"/>
      <c r="L496" s="1101"/>
      <c r="M496" s="1101"/>
      <c r="N496" s="957"/>
    </row>
    <row r="497" spans="1:14" x14ac:dyDescent="0.2">
      <c r="A497" s="279" t="s">
        <v>240</v>
      </c>
      <c r="B497" s="178" t="s">
        <v>439</v>
      </c>
      <c r="C497" s="256"/>
      <c r="D497" s="125"/>
      <c r="E497" s="256"/>
      <c r="F497" s="1282"/>
      <c r="G497" s="1015"/>
      <c r="H497" s="1015"/>
      <c r="I497" s="1015"/>
      <c r="J497" s="922"/>
      <c r="K497" s="1101"/>
      <c r="L497" s="1101"/>
      <c r="M497" s="1101"/>
      <c r="N497" s="957"/>
    </row>
    <row r="498" spans="1:14" x14ac:dyDescent="0.2">
      <c r="A498" s="279" t="s">
        <v>242</v>
      </c>
      <c r="B498" s="178" t="s">
        <v>440</v>
      </c>
      <c r="C498" s="211">
        <f>C499+C500+C501</f>
        <v>0</v>
      </c>
      <c r="D498" s="211">
        <f>D499+D500+D501</f>
        <v>0</v>
      </c>
      <c r="E498" s="211">
        <f>E499+E500+E501</f>
        <v>0</v>
      </c>
      <c r="F498" s="1288">
        <v>0</v>
      </c>
      <c r="G498" s="1015"/>
      <c r="H498" s="1015"/>
      <c r="I498" s="1015"/>
      <c r="J498" s="922"/>
      <c r="K498" s="1101"/>
      <c r="L498" s="1101"/>
      <c r="M498" s="1101"/>
      <c r="N498" s="957"/>
    </row>
    <row r="499" spans="1:14" x14ac:dyDescent="0.2">
      <c r="A499" s="279" t="s">
        <v>243</v>
      </c>
      <c r="B499" s="285" t="s">
        <v>441</v>
      </c>
      <c r="C499" s="256"/>
      <c r="D499" s="125"/>
      <c r="E499" s="256"/>
      <c r="F499" s="1282"/>
      <c r="G499" s="1015"/>
      <c r="H499" s="1015"/>
      <c r="I499" s="1015"/>
      <c r="J499" s="922"/>
      <c r="K499" s="1101"/>
      <c r="L499" s="1101"/>
      <c r="M499" s="1101"/>
      <c r="N499" s="957"/>
    </row>
    <row r="500" spans="1:14" x14ac:dyDescent="0.2">
      <c r="A500" s="279" t="s">
        <v>244</v>
      </c>
      <c r="B500" s="285" t="s">
        <v>442</v>
      </c>
      <c r="C500" s="256"/>
      <c r="D500" s="125"/>
      <c r="E500" s="256"/>
      <c r="F500" s="1282"/>
      <c r="G500" s="1015"/>
      <c r="H500" s="1015"/>
      <c r="I500" s="1015"/>
      <c r="J500" s="922"/>
      <c r="K500" s="1101"/>
      <c r="L500" s="1101"/>
      <c r="M500" s="1101"/>
      <c r="N500" s="957"/>
    </row>
    <row r="501" spans="1:14" x14ac:dyDescent="0.2">
      <c r="A501" s="279" t="s">
        <v>245</v>
      </c>
      <c r="B501" s="285" t="s">
        <v>443</v>
      </c>
      <c r="C501" s="256"/>
      <c r="D501" s="125"/>
      <c r="E501" s="256"/>
      <c r="F501" s="1288"/>
      <c r="G501" s="1015"/>
      <c r="H501" s="1015"/>
      <c r="I501" s="1015"/>
      <c r="J501" s="922"/>
      <c r="K501" s="1101"/>
      <c r="L501" s="1101"/>
      <c r="M501" s="1101"/>
      <c r="N501" s="957"/>
    </row>
    <row r="502" spans="1:14" x14ac:dyDescent="0.2">
      <c r="A502" s="279" t="s">
        <v>246</v>
      </c>
      <c r="B502" s="285" t="s">
        <v>444</v>
      </c>
      <c r="C502" s="256"/>
      <c r="D502" s="125"/>
      <c r="E502" s="256"/>
      <c r="F502" s="1288"/>
      <c r="G502" s="1015"/>
      <c r="H502" s="1015"/>
      <c r="I502" s="1015"/>
      <c r="J502" s="922"/>
      <c r="K502" s="1101"/>
      <c r="L502" s="1101"/>
      <c r="M502" s="1101"/>
      <c r="N502" s="957"/>
    </row>
    <row r="503" spans="1:14" x14ac:dyDescent="0.2">
      <c r="A503" s="279" t="s">
        <v>247</v>
      </c>
      <c r="B503" s="573" t="s">
        <v>445</v>
      </c>
      <c r="C503" s="256"/>
      <c r="D503" s="125"/>
      <c r="E503" s="256"/>
      <c r="F503" s="1288"/>
      <c r="G503" s="1015"/>
      <c r="H503" s="1015"/>
      <c r="I503" s="1015"/>
      <c r="J503" s="922"/>
      <c r="K503" s="1101"/>
      <c r="L503" s="1101"/>
      <c r="M503" s="1101"/>
      <c r="N503" s="957"/>
    </row>
    <row r="504" spans="1:14" x14ac:dyDescent="0.2">
      <c r="A504" s="279" t="s">
        <v>248</v>
      </c>
      <c r="B504" s="245" t="s">
        <v>446</v>
      </c>
      <c r="C504" s="256"/>
      <c r="D504" s="125"/>
      <c r="E504" s="256"/>
      <c r="F504" s="1288"/>
      <c r="G504" s="1015"/>
      <c r="H504" s="1015"/>
      <c r="I504" s="1015"/>
      <c r="J504" s="922"/>
      <c r="K504" s="1101"/>
      <c r="L504" s="1101"/>
      <c r="M504" s="1101"/>
      <c r="N504" s="957"/>
    </row>
    <row r="505" spans="1:14" ht="13.5" thickBot="1" x14ac:dyDescent="0.25">
      <c r="A505" s="279" t="s">
        <v>249</v>
      </c>
      <c r="B505" s="726" t="s">
        <v>447</v>
      </c>
      <c r="C505" s="256"/>
      <c r="D505" s="125"/>
      <c r="E505" s="256"/>
      <c r="F505" s="1288"/>
      <c r="G505" s="1017"/>
      <c r="H505" s="1017"/>
      <c r="I505" s="1017"/>
      <c r="J505" s="923"/>
      <c r="K505" s="1102"/>
      <c r="L505" s="1102"/>
      <c r="M505" s="1102"/>
      <c r="N505" s="1007"/>
    </row>
    <row r="506" spans="1:14" ht="13.5" thickBot="1" x14ac:dyDescent="0.25">
      <c r="A506" s="447" t="s">
        <v>250</v>
      </c>
      <c r="B506" s="448" t="s">
        <v>6</v>
      </c>
      <c r="C506" s="453">
        <f>C496+C497+C498</f>
        <v>0</v>
      </c>
      <c r="D506" s="453">
        <f>D496+D497+D498</f>
        <v>0</v>
      </c>
      <c r="E506" s="453">
        <f>E496+E497+E498</f>
        <v>0</v>
      </c>
      <c r="F506" s="1285">
        <v>0</v>
      </c>
      <c r="G506" s="1291"/>
      <c r="H506" s="1291"/>
      <c r="I506" s="1291"/>
      <c r="J506" s="924"/>
      <c r="K506" s="1293"/>
      <c r="L506" s="1293"/>
      <c r="M506" s="1293"/>
      <c r="N506" s="1290"/>
    </row>
    <row r="507" spans="1:14" ht="27" thickTop="1" thickBot="1" x14ac:dyDescent="0.25">
      <c r="A507" s="1296" t="s">
        <v>251</v>
      </c>
      <c r="B507" s="1278" t="s">
        <v>338</v>
      </c>
      <c r="C507" s="1279">
        <f>C493+C506</f>
        <v>149</v>
      </c>
      <c r="D507" s="1279">
        <f>D493+D506</f>
        <v>149</v>
      </c>
      <c r="E507" s="1279">
        <f>E493+E506</f>
        <v>8</v>
      </c>
      <c r="F507" s="1289">
        <f>E507/D507</f>
        <v>5.3691275167785234E-2</v>
      </c>
      <c r="G507" s="1297"/>
      <c r="H507" s="1297"/>
      <c r="I507" s="1297"/>
      <c r="J507" s="1298"/>
      <c r="K507" s="1299"/>
      <c r="L507" s="1299"/>
      <c r="M507" s="1299"/>
      <c r="N507" s="1300"/>
    </row>
    <row r="508" spans="1:14" x14ac:dyDescent="0.2">
      <c r="A508" s="294"/>
      <c r="B508" s="585"/>
      <c r="C508" s="571"/>
      <c r="D508" s="571"/>
      <c r="E508" s="571"/>
      <c r="F508" s="571"/>
    </row>
    <row r="509" spans="1:14" x14ac:dyDescent="0.2">
      <c r="A509" s="294"/>
      <c r="B509" s="585"/>
      <c r="C509" s="571"/>
      <c r="D509" s="571"/>
      <c r="E509" s="571"/>
      <c r="F509" s="1301"/>
      <c r="G509" s="533"/>
      <c r="H509" s="533"/>
      <c r="I509" s="533"/>
      <c r="J509" s="1302"/>
      <c r="K509" s="533"/>
      <c r="L509" s="533"/>
      <c r="M509" s="533"/>
      <c r="N509" s="1302"/>
    </row>
    <row r="510" spans="1:14" ht="14.25" customHeight="1" x14ac:dyDescent="0.2">
      <c r="A510" s="1758">
        <v>16</v>
      </c>
      <c r="B510" s="1759"/>
      <c r="C510" s="1759"/>
      <c r="D510" s="1759"/>
      <c r="E510" s="1759"/>
      <c r="F510" s="1759"/>
      <c r="G510" s="1759"/>
      <c r="H510" s="1759"/>
      <c r="I510" s="1759"/>
      <c r="J510" s="1759"/>
      <c r="K510" s="1759"/>
      <c r="L510" s="1759"/>
      <c r="M510" s="1759"/>
      <c r="N510" s="1759"/>
    </row>
    <row r="511" spans="1:14" x14ac:dyDescent="0.2">
      <c r="A511" s="294"/>
      <c r="B511" s="585"/>
      <c r="C511" s="571"/>
      <c r="D511" s="571"/>
      <c r="E511" s="571"/>
      <c r="F511" s="571"/>
      <c r="G511" s="15"/>
      <c r="H511" s="15"/>
      <c r="I511" s="15"/>
    </row>
    <row r="512" spans="1:14" x14ac:dyDescent="0.2">
      <c r="A512" s="1618" t="s">
        <v>917</v>
      </c>
      <c r="B512" s="1618"/>
      <c r="C512" s="1618"/>
      <c r="D512" s="1618"/>
      <c r="E512" s="1618"/>
    </row>
    <row r="513" spans="1:14" x14ac:dyDescent="0.2">
      <c r="A513" s="289"/>
      <c r="B513" s="289"/>
      <c r="C513" s="289"/>
      <c r="D513" s="289"/>
      <c r="E513" s="289"/>
    </row>
    <row r="514" spans="1:14" ht="14.25" x14ac:dyDescent="0.2">
      <c r="A514" s="1757" t="s">
        <v>810</v>
      </c>
      <c r="B514" s="1680"/>
      <c r="C514" s="1680"/>
      <c r="D514" s="1680"/>
      <c r="E514" s="1680"/>
      <c r="F514" s="1680"/>
      <c r="G514" s="1637"/>
      <c r="H514" s="1637"/>
      <c r="I514" s="1637"/>
      <c r="J514" s="1637"/>
      <c r="K514" s="1637"/>
      <c r="L514" s="1637"/>
      <c r="M514" s="1637"/>
      <c r="N514" s="1637"/>
    </row>
    <row r="515" spans="1:14" ht="15.75" x14ac:dyDescent="0.25">
      <c r="B515" s="21"/>
      <c r="C515" s="21"/>
      <c r="D515" s="21"/>
      <c r="E515" s="21"/>
    </row>
    <row r="516" spans="1:14" ht="16.5" thickBot="1" x14ac:dyDescent="0.3">
      <c r="B516" s="21" t="s">
        <v>833</v>
      </c>
      <c r="C516" s="21"/>
      <c r="D516" s="21"/>
      <c r="E516" s="21"/>
      <c r="M516" s="1" t="s">
        <v>25</v>
      </c>
    </row>
    <row r="517" spans="1:14" ht="13.5" thickBot="1" x14ac:dyDescent="0.25">
      <c r="A517" s="1748" t="s">
        <v>217</v>
      </c>
      <c r="B517" s="1750" t="s">
        <v>8</v>
      </c>
      <c r="C517" s="1752" t="s">
        <v>670</v>
      </c>
      <c r="D517" s="1753"/>
      <c r="E517" s="1753"/>
      <c r="F517" s="1754"/>
      <c r="G517" s="1752" t="s">
        <v>671</v>
      </c>
      <c r="H517" s="1753"/>
      <c r="I517" s="1753"/>
      <c r="J517" s="1755"/>
      <c r="K517" s="1756" t="s">
        <v>672</v>
      </c>
      <c r="L517" s="1753"/>
      <c r="M517" s="1753"/>
      <c r="N517" s="1755"/>
    </row>
    <row r="518" spans="1:14" ht="22.5" thickBot="1" x14ac:dyDescent="0.25">
      <c r="A518" s="1749"/>
      <c r="B518" s="1751"/>
      <c r="C518" s="280" t="s">
        <v>323</v>
      </c>
      <c r="D518" s="280" t="s">
        <v>673</v>
      </c>
      <c r="E518" s="1276" t="s">
        <v>656</v>
      </c>
      <c r="F518" s="280" t="s">
        <v>674</v>
      </c>
      <c r="G518" s="1276" t="s">
        <v>323</v>
      </c>
      <c r="H518" s="280" t="s">
        <v>673</v>
      </c>
      <c r="I518" s="280" t="s">
        <v>656</v>
      </c>
      <c r="J518" s="1276" t="s">
        <v>674</v>
      </c>
      <c r="K518" s="280" t="s">
        <v>323</v>
      </c>
      <c r="L518" s="1276" t="s">
        <v>673</v>
      </c>
      <c r="M518" s="280" t="s">
        <v>656</v>
      </c>
      <c r="N518" s="1277" t="s">
        <v>674</v>
      </c>
    </row>
    <row r="519" spans="1:14" ht="13.5" thickBot="1" x14ac:dyDescent="0.25">
      <c r="A519" s="916" t="s">
        <v>218</v>
      </c>
      <c r="B519" s="917" t="s">
        <v>219</v>
      </c>
      <c r="C519" s="918" t="s">
        <v>220</v>
      </c>
      <c r="D519" s="918" t="s">
        <v>221</v>
      </c>
      <c r="E519" s="918" t="s">
        <v>241</v>
      </c>
      <c r="F519" s="919" t="s">
        <v>266</v>
      </c>
      <c r="G519" s="918" t="s">
        <v>267</v>
      </c>
      <c r="H519" s="918" t="s">
        <v>277</v>
      </c>
      <c r="I519" s="918" t="s">
        <v>278</v>
      </c>
      <c r="J519" s="918" t="s">
        <v>279</v>
      </c>
      <c r="K519" s="918" t="s">
        <v>282</v>
      </c>
      <c r="L519" s="918" t="s">
        <v>283</v>
      </c>
      <c r="M519" s="918" t="s">
        <v>284</v>
      </c>
      <c r="N519" s="919" t="s">
        <v>285</v>
      </c>
    </row>
    <row r="520" spans="1:14" x14ac:dyDescent="0.2">
      <c r="A520" s="279" t="s">
        <v>252</v>
      </c>
      <c r="B520" s="352" t="s">
        <v>339</v>
      </c>
      <c r="C520" s="454"/>
      <c r="D520" s="128"/>
      <c r="E520" s="258"/>
      <c r="F520" s="1287"/>
      <c r="G520" s="1064"/>
      <c r="H520" s="1064"/>
      <c r="I520" s="1064"/>
      <c r="J520" s="958"/>
      <c r="K520" s="1292"/>
      <c r="L520" s="1292"/>
      <c r="M520" s="1292"/>
      <c r="N520" s="1063"/>
    </row>
    <row r="521" spans="1:14" x14ac:dyDescent="0.2">
      <c r="A521" s="278" t="s">
        <v>253</v>
      </c>
      <c r="B521" s="179" t="s">
        <v>453</v>
      </c>
      <c r="C521" s="261"/>
      <c r="D521" s="125"/>
      <c r="E521" s="256"/>
      <c r="F521" s="1282"/>
      <c r="G521" s="1015"/>
      <c r="H521" s="1015"/>
      <c r="I521" s="1015"/>
      <c r="J521" s="922"/>
      <c r="K521" s="1101"/>
      <c r="L521" s="1101"/>
      <c r="M521" s="1101"/>
      <c r="N521" s="957"/>
    </row>
    <row r="522" spans="1:14" x14ac:dyDescent="0.2">
      <c r="A522" s="278" t="s">
        <v>254</v>
      </c>
      <c r="B522" s="504" t="s">
        <v>451</v>
      </c>
      <c r="C522" s="580"/>
      <c r="D522" s="130"/>
      <c r="E522" s="257"/>
      <c r="F522" s="1283"/>
      <c r="G522" s="1015"/>
      <c r="H522" s="1015"/>
      <c r="I522" s="1015"/>
      <c r="J522" s="922"/>
      <c r="K522" s="1101"/>
      <c r="L522" s="1101"/>
      <c r="M522" s="1101"/>
      <c r="N522" s="957"/>
    </row>
    <row r="523" spans="1:14" x14ac:dyDescent="0.2">
      <c r="A523" s="278" t="s">
        <v>255</v>
      </c>
      <c r="B523" s="504" t="s">
        <v>450</v>
      </c>
      <c r="C523" s="580"/>
      <c r="D523" s="130"/>
      <c r="E523" s="257"/>
      <c r="F523" s="1283"/>
      <c r="G523" s="1015"/>
      <c r="H523" s="1015"/>
      <c r="I523" s="1015"/>
      <c r="J523" s="922"/>
      <c r="K523" s="1101"/>
      <c r="L523" s="1101"/>
      <c r="M523" s="1101"/>
      <c r="N523" s="957"/>
    </row>
    <row r="524" spans="1:14" x14ac:dyDescent="0.2">
      <c r="A524" s="278" t="s">
        <v>256</v>
      </c>
      <c r="B524" s="504" t="s">
        <v>452</v>
      </c>
      <c r="C524" s="580"/>
      <c r="D524" s="130"/>
      <c r="E524" s="257"/>
      <c r="F524" s="1283"/>
      <c r="G524" s="1015"/>
      <c r="H524" s="1015"/>
      <c r="I524" s="1015"/>
      <c r="J524" s="922"/>
      <c r="K524" s="1101"/>
      <c r="L524" s="1101"/>
      <c r="M524" s="1101"/>
      <c r="N524" s="957"/>
    </row>
    <row r="525" spans="1:14" x14ac:dyDescent="0.2">
      <c r="A525" s="278" t="s">
        <v>257</v>
      </c>
      <c r="B525" s="575" t="s">
        <v>454</v>
      </c>
      <c r="C525" s="580"/>
      <c r="D525" s="130"/>
      <c r="E525" s="257"/>
      <c r="F525" s="1283"/>
      <c r="G525" s="1015"/>
      <c r="H525" s="1015"/>
      <c r="I525" s="1015"/>
      <c r="J525" s="922"/>
      <c r="K525" s="1101"/>
      <c r="L525" s="1101"/>
      <c r="M525" s="1101"/>
      <c r="N525" s="957"/>
    </row>
    <row r="526" spans="1:14" x14ac:dyDescent="0.2">
      <c r="A526" s="278" t="s">
        <v>258</v>
      </c>
      <c r="B526" s="576" t="s">
        <v>457</v>
      </c>
      <c r="C526" s="580"/>
      <c r="D526" s="130"/>
      <c r="E526" s="257"/>
      <c r="F526" s="1283"/>
      <c r="G526" s="1015"/>
      <c r="H526" s="1015"/>
      <c r="I526" s="1015"/>
      <c r="J526" s="922"/>
      <c r="K526" s="1101"/>
      <c r="L526" s="1101"/>
      <c r="M526" s="1101"/>
      <c r="N526" s="957"/>
    </row>
    <row r="527" spans="1:14" x14ac:dyDescent="0.2">
      <c r="A527" s="278" t="s">
        <v>259</v>
      </c>
      <c r="B527" s="577" t="s">
        <v>456</v>
      </c>
      <c r="C527" s="580"/>
      <c r="D527" s="130"/>
      <c r="E527" s="257"/>
      <c r="F527" s="1283"/>
      <c r="G527" s="1015"/>
      <c r="H527" s="1015"/>
      <c r="I527" s="1015"/>
      <c r="J527" s="922"/>
      <c r="K527" s="1101"/>
      <c r="L527" s="1101"/>
      <c r="M527" s="1101"/>
      <c r="N527" s="957"/>
    </row>
    <row r="528" spans="1:14" ht="12" customHeight="1" thickBot="1" x14ac:dyDescent="0.25">
      <c r="A528" s="278" t="s">
        <v>260</v>
      </c>
      <c r="B528" s="287" t="s">
        <v>455</v>
      </c>
      <c r="C528" s="580"/>
      <c r="D528" s="130"/>
      <c r="E528" s="257"/>
      <c r="F528" s="1283"/>
      <c r="G528" s="1017"/>
      <c r="H528" s="1017"/>
      <c r="I528" s="1017"/>
      <c r="J528" s="923"/>
      <c r="K528" s="1102"/>
      <c r="L528" s="1102"/>
      <c r="M528" s="1102"/>
      <c r="N528" s="1007"/>
    </row>
    <row r="529" spans="1:14" ht="13.5" thickBot="1" x14ac:dyDescent="0.25">
      <c r="A529" s="295" t="s">
        <v>261</v>
      </c>
      <c r="B529" s="248" t="s">
        <v>340</v>
      </c>
      <c r="C529" s="581"/>
      <c r="D529" s="218"/>
      <c r="E529" s="127"/>
      <c r="F529" s="1303"/>
      <c r="G529" s="1010"/>
      <c r="H529" s="1010"/>
      <c r="I529" s="1010"/>
      <c r="J529" s="926"/>
      <c r="K529" s="1245"/>
      <c r="L529" s="1245"/>
      <c r="M529" s="1245"/>
      <c r="N529" s="926"/>
    </row>
    <row r="530" spans="1:14" ht="13.5" thickBot="1" x14ac:dyDescent="0.25">
      <c r="A530" s="338" t="s">
        <v>262</v>
      </c>
      <c r="B530" s="877" t="s">
        <v>341</v>
      </c>
      <c r="C530" s="652">
        <f>C529+C507</f>
        <v>149</v>
      </c>
      <c r="D530" s="652">
        <f>D529+D507</f>
        <v>149</v>
      </c>
      <c r="E530" s="652">
        <f>E529+E507</f>
        <v>8</v>
      </c>
      <c r="F530" s="1304">
        <f>E530/D530</f>
        <v>5.3691275167785234E-2</v>
      </c>
      <c r="G530" s="1104"/>
      <c r="H530" s="1104"/>
      <c r="I530" s="1104"/>
      <c r="J530" s="927"/>
      <c r="K530" s="1295"/>
      <c r="L530" s="1295"/>
      <c r="M530" s="1295"/>
      <c r="N530" s="1008"/>
    </row>
    <row r="531" spans="1:14" x14ac:dyDescent="0.2">
      <c r="A531" s="294"/>
      <c r="B531" s="570"/>
      <c r="C531" s="503"/>
      <c r="D531" s="503"/>
      <c r="E531" s="503"/>
      <c r="F531" s="503"/>
    </row>
    <row r="534" spans="1:14" ht="9" customHeight="1" x14ac:dyDescent="0.2"/>
    <row r="536" spans="1:14" x14ac:dyDescent="0.2">
      <c r="A536" s="1637">
        <v>17</v>
      </c>
      <c r="B536" s="1637"/>
      <c r="C536" s="1637"/>
      <c r="D536" s="1637"/>
      <c r="E536" s="1637"/>
      <c r="F536" s="1637"/>
      <c r="G536" s="1637"/>
      <c r="H536" s="1637"/>
      <c r="I536" s="1637"/>
      <c r="J536" s="1637"/>
      <c r="K536" s="1637"/>
      <c r="L536" s="1637"/>
      <c r="M536" s="1637"/>
      <c r="N536" s="1637"/>
    </row>
    <row r="537" spans="1:14" x14ac:dyDescent="0.2">
      <c r="A537" s="1618" t="s">
        <v>917</v>
      </c>
      <c r="B537" s="1618"/>
      <c r="C537" s="1618"/>
      <c r="D537" s="1618"/>
      <c r="E537" s="1618"/>
    </row>
    <row r="538" spans="1:14" x14ac:dyDescent="0.2">
      <c r="A538" s="289"/>
      <c r="B538" s="289"/>
      <c r="C538" s="289"/>
      <c r="D538" s="289"/>
      <c r="E538" s="289"/>
    </row>
    <row r="539" spans="1:14" ht="14.25" x14ac:dyDescent="0.2">
      <c r="A539" s="1757" t="s">
        <v>810</v>
      </c>
      <c r="B539" s="1680"/>
      <c r="C539" s="1680"/>
      <c r="D539" s="1680"/>
      <c r="E539" s="1680"/>
      <c r="F539" s="1680"/>
      <c r="G539" s="1637"/>
      <c r="H539" s="1637"/>
      <c r="I539" s="1637"/>
      <c r="J539" s="1637"/>
      <c r="K539" s="1637"/>
      <c r="L539" s="1637"/>
      <c r="M539" s="1637"/>
      <c r="N539" s="1637"/>
    </row>
    <row r="540" spans="1:14" ht="15.75" x14ac:dyDescent="0.25">
      <c r="B540" s="21" t="s">
        <v>834</v>
      </c>
      <c r="C540" s="21"/>
      <c r="D540" s="21"/>
      <c r="E540" s="21"/>
      <c r="F540" s="21"/>
      <c r="G540" s="21"/>
      <c r="H540" s="21"/>
      <c r="I540" s="21"/>
      <c r="J540" s="21"/>
      <c r="K540" s="21"/>
      <c r="L540" s="21"/>
      <c r="M540" s="21"/>
      <c r="N540" s="21"/>
    </row>
    <row r="541" spans="1:14" ht="16.5" thickBot="1" x14ac:dyDescent="0.3">
      <c r="B541" s="21"/>
      <c r="C541" s="21"/>
      <c r="D541" s="21"/>
      <c r="E541" s="21"/>
      <c r="F541" s="21"/>
      <c r="G541" s="21"/>
      <c r="H541" s="21"/>
      <c r="I541" s="21"/>
      <c r="J541" s="21"/>
      <c r="K541" s="21"/>
      <c r="L541" s="21"/>
      <c r="M541" s="22" t="s">
        <v>7</v>
      </c>
      <c r="N541" s="21"/>
    </row>
    <row r="542" spans="1:14" ht="13.5" thickBot="1" x14ac:dyDescent="0.25">
      <c r="A542" s="1640" t="s">
        <v>217</v>
      </c>
      <c r="B542" s="1638" t="s">
        <v>8</v>
      </c>
      <c r="C542" s="1756" t="s">
        <v>675</v>
      </c>
      <c r="D542" s="1753"/>
      <c r="E542" s="1753"/>
      <c r="F542" s="1754"/>
      <c r="G542" s="1752" t="s">
        <v>676</v>
      </c>
      <c r="H542" s="1753"/>
      <c r="I542" s="1753"/>
      <c r="J542" s="1755"/>
      <c r="K542" s="1756" t="s">
        <v>672</v>
      </c>
      <c r="L542" s="1753"/>
      <c r="M542" s="1753"/>
      <c r="N542" s="1755"/>
    </row>
    <row r="543" spans="1:14" ht="22.5" thickBot="1" x14ac:dyDescent="0.25">
      <c r="A543" s="1641"/>
      <c r="B543" s="1639"/>
      <c r="C543" s="423" t="s">
        <v>323</v>
      </c>
      <c r="D543" s="280" t="s">
        <v>673</v>
      </c>
      <c r="E543" s="1276" t="s">
        <v>656</v>
      </c>
      <c r="F543" s="280" t="s">
        <v>674</v>
      </c>
      <c r="G543" s="1276" t="s">
        <v>323</v>
      </c>
      <c r="H543" s="280" t="s">
        <v>673</v>
      </c>
      <c r="I543" s="280" t="s">
        <v>656</v>
      </c>
      <c r="J543" s="1276" t="s">
        <v>674</v>
      </c>
      <c r="K543" s="280" t="s">
        <v>323</v>
      </c>
      <c r="L543" s="1276" t="s">
        <v>673</v>
      </c>
      <c r="M543" s="280" t="s">
        <v>656</v>
      </c>
      <c r="N543" s="280" t="s">
        <v>674</v>
      </c>
    </row>
    <row r="544" spans="1:14" ht="13.5" thickBot="1" x14ac:dyDescent="0.25">
      <c r="A544" s="916" t="s">
        <v>218</v>
      </c>
      <c r="B544" s="917" t="s">
        <v>219</v>
      </c>
      <c r="C544" s="918" t="s">
        <v>220</v>
      </c>
      <c r="D544" s="918" t="s">
        <v>221</v>
      </c>
      <c r="E544" s="918" t="s">
        <v>241</v>
      </c>
      <c r="F544" s="919" t="s">
        <v>266</v>
      </c>
      <c r="G544" s="549" t="s">
        <v>267</v>
      </c>
      <c r="H544" s="549" t="s">
        <v>277</v>
      </c>
      <c r="I544" s="549" t="s">
        <v>278</v>
      </c>
      <c r="J544" s="549" t="s">
        <v>279</v>
      </c>
      <c r="K544" s="549" t="s">
        <v>282</v>
      </c>
      <c r="L544" s="549" t="s">
        <v>283</v>
      </c>
      <c r="M544" s="549" t="s">
        <v>284</v>
      </c>
      <c r="N544" s="464" t="s">
        <v>285</v>
      </c>
    </row>
    <row r="545" spans="1:14" x14ac:dyDescent="0.2">
      <c r="A545" s="279" t="s">
        <v>222</v>
      </c>
      <c r="B545" s="284" t="s">
        <v>177</v>
      </c>
      <c r="C545" s="258"/>
      <c r="D545" s="128"/>
      <c r="E545" s="258"/>
      <c r="F545" s="1287"/>
      <c r="G545" s="1064"/>
      <c r="H545" s="1064"/>
      <c r="I545" s="1064"/>
      <c r="J545" s="958"/>
      <c r="K545" s="1292"/>
      <c r="L545" s="1292"/>
      <c r="M545" s="1292"/>
      <c r="N545" s="1063"/>
    </row>
    <row r="546" spans="1:14" x14ac:dyDescent="0.2">
      <c r="A546" s="278" t="s">
        <v>223</v>
      </c>
      <c r="B546" s="158" t="s">
        <v>424</v>
      </c>
      <c r="C546" s="256"/>
      <c r="D546" s="125"/>
      <c r="E546" s="256"/>
      <c r="F546" s="1282"/>
      <c r="G546" s="1015"/>
      <c r="H546" s="1015"/>
      <c r="I546" s="1015"/>
      <c r="J546" s="922"/>
      <c r="K546" s="1101"/>
      <c r="L546" s="1101"/>
      <c r="M546" s="1101"/>
      <c r="N546" s="957"/>
    </row>
    <row r="547" spans="1:14" x14ac:dyDescent="0.2">
      <c r="A547" s="278" t="s">
        <v>224</v>
      </c>
      <c r="B547" s="178" t="s">
        <v>426</v>
      </c>
      <c r="C547" s="256"/>
      <c r="D547" s="125"/>
      <c r="E547" s="256"/>
      <c r="F547" s="1282"/>
      <c r="G547" s="1015"/>
      <c r="H547" s="1015"/>
      <c r="I547" s="1015"/>
      <c r="J547" s="922"/>
      <c r="K547" s="1101"/>
      <c r="L547" s="1101"/>
      <c r="M547" s="1101"/>
      <c r="N547" s="957"/>
    </row>
    <row r="548" spans="1:14" x14ac:dyDescent="0.2">
      <c r="A548" s="278" t="s">
        <v>225</v>
      </c>
      <c r="B548" s="178" t="s">
        <v>425</v>
      </c>
      <c r="C548" s="256">
        <f>'4_sz_ melléklet'!C486</f>
        <v>0</v>
      </c>
      <c r="D548" s="256">
        <f>'4_sz_ melléklet'!D486</f>
        <v>0</v>
      </c>
      <c r="E548" s="256">
        <f>'4_sz_ melléklet'!E486</f>
        <v>0</v>
      </c>
      <c r="F548" s="1282">
        <v>0</v>
      </c>
      <c r="G548" s="1015"/>
      <c r="H548" s="1015"/>
      <c r="I548" s="1015"/>
      <c r="J548" s="922"/>
      <c r="K548" s="1101"/>
      <c r="L548" s="1101"/>
      <c r="M548" s="1101"/>
      <c r="N548" s="957"/>
    </row>
    <row r="549" spans="1:14" x14ac:dyDescent="0.2">
      <c r="A549" s="278" t="s">
        <v>226</v>
      </c>
      <c r="B549" s="178" t="s">
        <v>427</v>
      </c>
      <c r="C549" s="256"/>
      <c r="D549" s="125"/>
      <c r="E549" s="256"/>
      <c r="F549" s="1282"/>
      <c r="G549" s="1015"/>
      <c r="H549" s="1015"/>
      <c r="I549" s="1015"/>
      <c r="J549" s="922"/>
      <c r="K549" s="1101"/>
      <c r="L549" s="1101"/>
      <c r="M549" s="1101"/>
      <c r="N549" s="957"/>
    </row>
    <row r="550" spans="1:14" ht="12.75" customHeight="1" x14ac:dyDescent="0.2">
      <c r="A550" s="278" t="s">
        <v>227</v>
      </c>
      <c r="B550" s="178" t="s">
        <v>428</v>
      </c>
      <c r="C550" s="256"/>
      <c r="D550" s="125"/>
      <c r="E550" s="256"/>
      <c r="F550" s="1282"/>
      <c r="G550" s="1015"/>
      <c r="H550" s="1015"/>
      <c r="I550" s="1015"/>
      <c r="J550" s="922"/>
      <c r="K550" s="1101"/>
      <c r="L550" s="1101"/>
      <c r="M550" s="1101"/>
      <c r="N550" s="957"/>
    </row>
    <row r="551" spans="1:14" x14ac:dyDescent="0.2">
      <c r="A551" s="278" t="s">
        <v>228</v>
      </c>
      <c r="B551" s="178" t="s">
        <v>429</v>
      </c>
      <c r="C551" s="256">
        <f>C552+C553+C554+C555+C556+C557+C558</f>
        <v>0</v>
      </c>
      <c r="D551" s="256">
        <f>D552+D553+D554+D555+D556+D557+D558</f>
        <v>0</v>
      </c>
      <c r="E551" s="256">
        <f>E552+E553+E554+E555+E556+E557+E558</f>
        <v>0</v>
      </c>
      <c r="F551" s="1282">
        <v>0</v>
      </c>
      <c r="G551" s="1015">
        <v>4000</v>
      </c>
      <c r="H551" s="1015">
        <v>4000</v>
      </c>
      <c r="I551" s="1015">
        <v>3790</v>
      </c>
      <c r="J551" s="922"/>
      <c r="K551" s="1101"/>
      <c r="L551" s="1101"/>
      <c r="M551" s="1101"/>
      <c r="N551" s="957"/>
    </row>
    <row r="552" spans="1:14" x14ac:dyDescent="0.2">
      <c r="A552" s="278" t="s">
        <v>229</v>
      </c>
      <c r="B552" s="178" t="s">
        <v>433</v>
      </c>
      <c r="C552" s="256"/>
      <c r="D552" s="125"/>
      <c r="E552" s="256"/>
      <c r="F552" s="1282"/>
      <c r="G552" s="1015"/>
      <c r="H552" s="1015"/>
      <c r="I552" s="1015"/>
      <c r="J552" s="922"/>
      <c r="K552" s="1101"/>
      <c r="L552" s="1101"/>
      <c r="M552" s="1101"/>
      <c r="N552" s="957"/>
    </row>
    <row r="553" spans="1:14" x14ac:dyDescent="0.2">
      <c r="A553" s="278" t="s">
        <v>230</v>
      </c>
      <c r="B553" s="178" t="s">
        <v>434</v>
      </c>
      <c r="C553" s="256"/>
      <c r="D553" s="125"/>
      <c r="E553" s="256"/>
      <c r="F553" s="1282"/>
      <c r="G553" s="1015"/>
      <c r="H553" s="1015"/>
      <c r="I553" s="1015"/>
      <c r="J553" s="922"/>
      <c r="K553" s="1101"/>
      <c r="L553" s="1101"/>
      <c r="M553" s="1101"/>
      <c r="N553" s="957"/>
    </row>
    <row r="554" spans="1:14" x14ac:dyDescent="0.2">
      <c r="A554" s="278" t="s">
        <v>231</v>
      </c>
      <c r="B554" s="178" t="s">
        <v>435</v>
      </c>
      <c r="C554" s="256"/>
      <c r="D554" s="125"/>
      <c r="E554" s="256"/>
      <c r="F554" s="1282"/>
      <c r="G554" s="1015"/>
      <c r="H554" s="1015"/>
      <c r="I554" s="1015"/>
      <c r="J554" s="922"/>
      <c r="K554" s="1101"/>
      <c r="L554" s="1101"/>
      <c r="M554" s="1101"/>
      <c r="N554" s="957"/>
    </row>
    <row r="555" spans="1:14" x14ac:dyDescent="0.2">
      <c r="A555" s="278" t="s">
        <v>232</v>
      </c>
      <c r="B555" s="285" t="s">
        <v>431</v>
      </c>
      <c r="C555" s="211"/>
      <c r="D555" s="129"/>
      <c r="E555" s="256"/>
      <c r="F555" s="1282"/>
      <c r="G555" s="1015">
        <v>4000</v>
      </c>
      <c r="H555" s="1015">
        <v>4000</v>
      </c>
      <c r="I555" s="1015">
        <v>3790</v>
      </c>
      <c r="J555" s="922"/>
      <c r="K555" s="1101"/>
      <c r="L555" s="1101"/>
      <c r="M555" s="1101"/>
      <c r="N555" s="957"/>
    </row>
    <row r="556" spans="1:14" x14ac:dyDescent="0.2">
      <c r="A556" s="278" t="s">
        <v>233</v>
      </c>
      <c r="B556" s="573" t="s">
        <v>432</v>
      </c>
      <c r="C556" s="259"/>
      <c r="D556" s="126"/>
      <c r="E556" s="256"/>
      <c r="F556" s="1282"/>
      <c r="G556" s="1015"/>
      <c r="H556" s="1015"/>
      <c r="I556" s="1015"/>
      <c r="J556" s="922"/>
      <c r="K556" s="1101"/>
      <c r="L556" s="1101"/>
      <c r="M556" s="1101"/>
      <c r="N556" s="957"/>
    </row>
    <row r="557" spans="1:14" x14ac:dyDescent="0.2">
      <c r="A557" s="278" t="s">
        <v>234</v>
      </c>
      <c r="B557" s="574" t="s">
        <v>430</v>
      </c>
      <c r="C557" s="259"/>
      <c r="D557" s="126"/>
      <c r="E557" s="256"/>
      <c r="F557" s="1282"/>
      <c r="G557" s="1015"/>
      <c r="H557" s="1015"/>
      <c r="I557" s="1015"/>
      <c r="J557" s="922"/>
      <c r="K557" s="1101"/>
      <c r="L557" s="1101"/>
      <c r="M557" s="1101"/>
      <c r="N557" s="957"/>
    </row>
    <row r="558" spans="1:14" x14ac:dyDescent="0.2">
      <c r="A558" s="278" t="s">
        <v>235</v>
      </c>
      <c r="B558" s="245" t="s">
        <v>651</v>
      </c>
      <c r="C558" s="259"/>
      <c r="D558" s="126"/>
      <c r="E558" s="256"/>
      <c r="F558" s="1283"/>
      <c r="G558" s="1015"/>
      <c r="H558" s="1015"/>
      <c r="I558" s="1015"/>
      <c r="J558" s="922"/>
      <c r="K558" s="1101"/>
      <c r="L558" s="1101"/>
      <c r="M558" s="1101"/>
      <c r="N558" s="957"/>
    </row>
    <row r="559" spans="1:14" ht="13.5" thickBot="1" x14ac:dyDescent="0.25">
      <c r="A559" s="278" t="s">
        <v>236</v>
      </c>
      <c r="B559" s="180" t="s">
        <v>437</v>
      </c>
      <c r="C559" s="257"/>
      <c r="D559" s="130"/>
      <c r="E559" s="256"/>
      <c r="F559" s="1284"/>
      <c r="G559" s="1017"/>
      <c r="H559" s="1017"/>
      <c r="I559" s="1017"/>
      <c r="J559" s="923"/>
      <c r="K559" s="1102"/>
      <c r="L559" s="1102"/>
      <c r="M559" s="1102"/>
      <c r="N559" s="1007"/>
    </row>
    <row r="560" spans="1:14" ht="13.5" thickBot="1" x14ac:dyDescent="0.25">
      <c r="A560" s="447" t="s">
        <v>237</v>
      </c>
      <c r="B560" s="448" t="s">
        <v>5</v>
      </c>
      <c r="C560" s="456">
        <f>C546+C547+C548+C549+C551+C559</f>
        <v>0</v>
      </c>
      <c r="D560" s="456">
        <f>D546+D547+D548+D549+D551+D559</f>
        <v>0</v>
      </c>
      <c r="E560" s="456">
        <f>E546+E547+E548+E549+E551+E559</f>
        <v>0</v>
      </c>
      <c r="F560" s="1446">
        <v>0</v>
      </c>
      <c r="G560" s="1291">
        <v>4000</v>
      </c>
      <c r="H560" s="1291">
        <v>4000</v>
      </c>
      <c r="I560" s="1291">
        <v>3790</v>
      </c>
      <c r="J560" s="924"/>
      <c r="K560" s="1293"/>
      <c r="L560" s="1293"/>
      <c r="M560" s="1293"/>
      <c r="N560" s="1290"/>
    </row>
    <row r="561" spans="1:14" ht="10.5" customHeight="1" thickTop="1" x14ac:dyDescent="0.2">
      <c r="A561" s="438"/>
      <c r="B561" s="284"/>
      <c r="C561" s="210"/>
      <c r="D561" s="210"/>
      <c r="E561" s="210"/>
      <c r="F561" s="1286"/>
      <c r="G561" s="1012"/>
      <c r="H561" s="1012"/>
      <c r="I561" s="1012"/>
      <c r="J561" s="925"/>
      <c r="K561" s="1294"/>
      <c r="L561" s="1294"/>
      <c r="M561" s="1294"/>
      <c r="N561" s="1006"/>
    </row>
    <row r="562" spans="1:14" x14ac:dyDescent="0.2">
      <c r="A562" s="279" t="s">
        <v>238</v>
      </c>
      <c r="B562" s="286" t="s">
        <v>178</v>
      </c>
      <c r="C562" s="258"/>
      <c r="D562" s="128"/>
      <c r="E562" s="258"/>
      <c r="F562" s="1287"/>
      <c r="G562" s="1013"/>
      <c r="H562" s="1013"/>
      <c r="I562" s="1013"/>
      <c r="J562" s="921"/>
      <c r="K562" s="1100"/>
      <c r="L562" s="1100"/>
      <c r="M562" s="1100"/>
      <c r="N562" s="956"/>
    </row>
    <row r="563" spans="1:14" x14ac:dyDescent="0.2">
      <c r="A563" s="279" t="s">
        <v>239</v>
      </c>
      <c r="B563" s="178" t="s">
        <v>438</v>
      </c>
      <c r="C563" s="256"/>
      <c r="D563" s="125"/>
      <c r="E563" s="256"/>
      <c r="F563" s="1282"/>
      <c r="G563" s="1015"/>
      <c r="H563" s="1015"/>
      <c r="I563" s="1015"/>
      <c r="J563" s="922"/>
      <c r="K563" s="1101"/>
      <c r="L563" s="1101"/>
      <c r="M563" s="1101"/>
      <c r="N563" s="957"/>
    </row>
    <row r="564" spans="1:14" x14ac:dyDescent="0.2">
      <c r="A564" s="279" t="s">
        <v>240</v>
      </c>
      <c r="B564" s="178" t="s">
        <v>439</v>
      </c>
      <c r="C564" s="256"/>
      <c r="D564" s="125"/>
      <c r="E564" s="256"/>
      <c r="F564" s="1282"/>
      <c r="G564" s="1015"/>
      <c r="H564" s="1015"/>
      <c r="I564" s="1015"/>
      <c r="J564" s="922"/>
      <c r="K564" s="1101"/>
      <c r="L564" s="1101"/>
      <c r="M564" s="1101"/>
      <c r="N564" s="957"/>
    </row>
    <row r="565" spans="1:14" x14ac:dyDescent="0.2">
      <c r="A565" s="279" t="s">
        <v>242</v>
      </c>
      <c r="B565" s="178" t="s">
        <v>440</v>
      </c>
      <c r="C565" s="211">
        <f>C566+C567+C568</f>
        <v>0</v>
      </c>
      <c r="D565" s="211">
        <f>D566+D567+D568</f>
        <v>0</v>
      </c>
      <c r="E565" s="211">
        <f>E566+E567+E568</f>
        <v>0</v>
      </c>
      <c r="F565" s="1288">
        <v>0</v>
      </c>
      <c r="G565" s="1015"/>
      <c r="H565" s="1015"/>
      <c r="I565" s="1015"/>
      <c r="J565" s="922"/>
      <c r="K565" s="1101"/>
      <c r="L565" s="1101"/>
      <c r="M565" s="1101"/>
      <c r="N565" s="957"/>
    </row>
    <row r="566" spans="1:14" x14ac:dyDescent="0.2">
      <c r="A566" s="279" t="s">
        <v>243</v>
      </c>
      <c r="B566" s="285" t="s">
        <v>441</v>
      </c>
      <c r="C566" s="256"/>
      <c r="D566" s="125"/>
      <c r="E566" s="256"/>
      <c r="F566" s="1282"/>
      <c r="G566" s="1015"/>
      <c r="H566" s="1015"/>
      <c r="I566" s="1015"/>
      <c r="J566" s="922"/>
      <c r="K566" s="1101"/>
      <c r="L566" s="1101"/>
      <c r="M566" s="1101"/>
      <c r="N566" s="957"/>
    </row>
    <row r="567" spans="1:14" x14ac:dyDescent="0.2">
      <c r="A567" s="279" t="s">
        <v>244</v>
      </c>
      <c r="B567" s="285" t="s">
        <v>442</v>
      </c>
      <c r="C567" s="256"/>
      <c r="D567" s="125"/>
      <c r="E567" s="256"/>
      <c r="F567" s="1282"/>
      <c r="G567" s="1015"/>
      <c r="H567" s="1015"/>
      <c r="I567" s="1015"/>
      <c r="J567" s="922"/>
      <c r="K567" s="1101"/>
      <c r="L567" s="1101"/>
      <c r="M567" s="1101"/>
      <c r="N567" s="957"/>
    </row>
    <row r="568" spans="1:14" ht="12" customHeight="1" x14ac:dyDescent="0.2">
      <c r="A568" s="279" t="s">
        <v>245</v>
      </c>
      <c r="B568" s="285" t="s">
        <v>443</v>
      </c>
      <c r="C568" s="256"/>
      <c r="D568" s="125"/>
      <c r="E568" s="256"/>
      <c r="F568" s="1288"/>
      <c r="G568" s="1015"/>
      <c r="H568" s="1015"/>
      <c r="I568" s="1015"/>
      <c r="J568" s="922"/>
      <c r="K568" s="1101"/>
      <c r="L568" s="1101"/>
      <c r="M568" s="1101"/>
      <c r="N568" s="957"/>
    </row>
    <row r="569" spans="1:14" x14ac:dyDescent="0.2">
      <c r="A569" s="279" t="s">
        <v>246</v>
      </c>
      <c r="B569" s="285" t="s">
        <v>444</v>
      </c>
      <c r="C569" s="256"/>
      <c r="D569" s="125"/>
      <c r="E569" s="256"/>
      <c r="F569" s="1288"/>
      <c r="G569" s="1015"/>
      <c r="H569" s="1015"/>
      <c r="I569" s="1015"/>
      <c r="J569" s="922"/>
      <c r="K569" s="1101"/>
      <c r="L569" s="1101"/>
      <c r="M569" s="1101"/>
      <c r="N569" s="957"/>
    </row>
    <row r="570" spans="1:14" x14ac:dyDescent="0.2">
      <c r="A570" s="279" t="s">
        <v>247</v>
      </c>
      <c r="B570" s="573" t="s">
        <v>445</v>
      </c>
      <c r="C570" s="256"/>
      <c r="D570" s="125"/>
      <c r="E570" s="256"/>
      <c r="F570" s="1288"/>
      <c r="G570" s="1015"/>
      <c r="H570" s="1015"/>
      <c r="I570" s="1015"/>
      <c r="J570" s="922"/>
      <c r="K570" s="1101"/>
      <c r="L570" s="1101"/>
      <c r="M570" s="1101"/>
      <c r="N570" s="957"/>
    </row>
    <row r="571" spans="1:14" x14ac:dyDescent="0.2">
      <c r="A571" s="279" t="s">
        <v>248</v>
      </c>
      <c r="B571" s="245" t="s">
        <v>446</v>
      </c>
      <c r="C571" s="256"/>
      <c r="D571" s="125"/>
      <c r="E571" s="256"/>
      <c r="F571" s="1288"/>
      <c r="G571" s="1015"/>
      <c r="H571" s="1015"/>
      <c r="I571" s="1015"/>
      <c r="J571" s="922"/>
      <c r="K571" s="1101"/>
      <c r="L571" s="1101"/>
      <c r="M571" s="1101"/>
      <c r="N571" s="957"/>
    </row>
    <row r="572" spans="1:14" ht="13.5" thickBot="1" x14ac:dyDescent="0.25">
      <c r="A572" s="279" t="s">
        <v>249</v>
      </c>
      <c r="B572" s="726" t="s">
        <v>447</v>
      </c>
      <c r="C572" s="256"/>
      <c r="D572" s="125"/>
      <c r="E572" s="256"/>
      <c r="F572" s="1288"/>
      <c r="G572" s="1017"/>
      <c r="H572" s="1017"/>
      <c r="I572" s="1017"/>
      <c r="J572" s="923"/>
      <c r="K572" s="1102"/>
      <c r="L572" s="1102"/>
      <c r="M572" s="1102"/>
      <c r="N572" s="1007"/>
    </row>
    <row r="573" spans="1:14" ht="13.5" thickBot="1" x14ac:dyDescent="0.25">
      <c r="A573" s="447" t="s">
        <v>250</v>
      </c>
      <c r="B573" s="448" t="s">
        <v>6</v>
      </c>
      <c r="C573" s="456">
        <f>C563+C564+C565</f>
        <v>0</v>
      </c>
      <c r="D573" s="456">
        <f>D563+D564+D565</f>
        <v>0</v>
      </c>
      <c r="E573" s="456">
        <f>E563+E564+E565</f>
        <v>0</v>
      </c>
      <c r="F573" s="1446">
        <v>0</v>
      </c>
      <c r="G573" s="1291"/>
      <c r="H573" s="1291"/>
      <c r="I573" s="1291"/>
      <c r="J573" s="924"/>
      <c r="K573" s="1293"/>
      <c r="L573" s="1293"/>
      <c r="M573" s="1293"/>
      <c r="N573" s="1290"/>
    </row>
    <row r="574" spans="1:14" ht="27" thickTop="1" thickBot="1" x14ac:dyDescent="0.25">
      <c r="A574" s="1296" t="s">
        <v>251</v>
      </c>
      <c r="B574" s="1278" t="s">
        <v>338</v>
      </c>
      <c r="C574" s="1279">
        <f>C560+C573</f>
        <v>0</v>
      </c>
      <c r="D574" s="1279">
        <f>D560+D573</f>
        <v>0</v>
      </c>
      <c r="E574" s="1279">
        <f>E560+E573</f>
        <v>0</v>
      </c>
      <c r="F574" s="1289">
        <v>0</v>
      </c>
      <c r="G574" s="1297">
        <v>4000</v>
      </c>
      <c r="H574" s="1297">
        <v>4000</v>
      </c>
      <c r="I574" s="1297">
        <v>3790</v>
      </c>
      <c r="J574" s="1298"/>
      <c r="K574" s="1299"/>
      <c r="L574" s="1299"/>
      <c r="M574" s="1299"/>
      <c r="N574" s="1300"/>
    </row>
    <row r="575" spans="1:14" x14ac:dyDescent="0.2">
      <c r="A575" s="294"/>
      <c r="B575" s="585"/>
      <c r="C575" s="571"/>
      <c r="D575" s="571"/>
      <c r="E575" s="571"/>
      <c r="F575" s="571"/>
    </row>
    <row r="576" spans="1:14" x14ac:dyDescent="0.2">
      <c r="A576" s="294"/>
      <c r="B576" s="585"/>
      <c r="C576" s="571"/>
      <c r="D576" s="571"/>
      <c r="E576" s="571"/>
      <c r="F576" s="1301"/>
      <c r="G576" s="533"/>
      <c r="H576" s="533"/>
      <c r="I576" s="533"/>
      <c r="J576" s="1302"/>
      <c r="K576" s="533"/>
      <c r="L576" s="533"/>
      <c r="M576" s="533"/>
      <c r="N576" s="1302"/>
    </row>
    <row r="577" spans="1:14" x14ac:dyDescent="0.2">
      <c r="A577" s="1758">
        <v>18</v>
      </c>
      <c r="B577" s="1759"/>
      <c r="C577" s="1759"/>
      <c r="D577" s="1759"/>
      <c r="E577" s="1759"/>
      <c r="F577" s="1759"/>
      <c r="G577" s="1759"/>
      <c r="H577" s="1759"/>
      <c r="I577" s="1759"/>
      <c r="J577" s="1759"/>
      <c r="K577" s="1759"/>
      <c r="L577" s="1759"/>
      <c r="M577" s="1759"/>
      <c r="N577" s="1759"/>
    </row>
    <row r="578" spans="1:14" x14ac:dyDescent="0.2">
      <c r="A578" s="294"/>
      <c r="B578" s="585"/>
      <c r="C578" s="571"/>
      <c r="D578" s="571"/>
      <c r="E578" s="571"/>
      <c r="F578" s="571"/>
      <c r="G578" s="15"/>
      <c r="H578" s="15"/>
      <c r="I578" s="15"/>
    </row>
    <row r="579" spans="1:14" x14ac:dyDescent="0.2">
      <c r="A579" s="1618" t="s">
        <v>918</v>
      </c>
      <c r="B579" s="1618"/>
      <c r="C579" s="1618"/>
      <c r="D579" s="1618"/>
      <c r="E579" s="1618"/>
    </row>
    <row r="580" spans="1:14" x14ac:dyDescent="0.2">
      <c r="A580" s="289"/>
      <c r="B580" s="289"/>
      <c r="C580" s="289"/>
      <c r="D580" s="289"/>
      <c r="E580" s="289"/>
    </row>
    <row r="581" spans="1:14" ht="14.25" x14ac:dyDescent="0.2">
      <c r="A581" s="1757" t="s">
        <v>810</v>
      </c>
      <c r="B581" s="1680"/>
      <c r="C581" s="1680"/>
      <c r="D581" s="1680"/>
      <c r="E581" s="1680"/>
      <c r="F581" s="1680"/>
      <c r="G581" s="1637"/>
      <c r="H581" s="1637"/>
      <c r="I581" s="1637"/>
      <c r="J581" s="1637"/>
      <c r="K581" s="1637"/>
      <c r="L581" s="1637"/>
      <c r="M581" s="1637"/>
      <c r="N581" s="1637"/>
    </row>
    <row r="582" spans="1:14" ht="15.75" x14ac:dyDescent="0.25">
      <c r="B582" s="21"/>
      <c r="C582" s="21"/>
      <c r="D582" s="21"/>
      <c r="E582" s="21"/>
    </row>
    <row r="583" spans="1:14" ht="16.5" thickBot="1" x14ac:dyDescent="0.3">
      <c r="B583" s="21" t="s">
        <v>835</v>
      </c>
      <c r="C583" s="21"/>
      <c r="D583" s="21"/>
      <c r="E583" s="21"/>
      <c r="M583" s="1" t="s">
        <v>25</v>
      </c>
    </row>
    <row r="584" spans="1:14" ht="13.5" thickBot="1" x14ac:dyDescent="0.25">
      <c r="A584" s="1748" t="s">
        <v>217</v>
      </c>
      <c r="B584" s="1750" t="s">
        <v>8</v>
      </c>
      <c r="C584" s="1752" t="s">
        <v>827</v>
      </c>
      <c r="D584" s="1753"/>
      <c r="E584" s="1753"/>
      <c r="F584" s="1754"/>
      <c r="G584" s="1752" t="s">
        <v>676</v>
      </c>
      <c r="H584" s="1753"/>
      <c r="I584" s="1753"/>
      <c r="J584" s="1755"/>
      <c r="K584" s="1756" t="s">
        <v>672</v>
      </c>
      <c r="L584" s="1753"/>
      <c r="M584" s="1753"/>
      <c r="N584" s="1755"/>
    </row>
    <row r="585" spans="1:14" ht="22.5" thickBot="1" x14ac:dyDescent="0.25">
      <c r="A585" s="1749"/>
      <c r="B585" s="1751"/>
      <c r="C585" s="280" t="s">
        <v>323</v>
      </c>
      <c r="D585" s="280" t="s">
        <v>673</v>
      </c>
      <c r="E585" s="1276" t="s">
        <v>656</v>
      </c>
      <c r="F585" s="280" t="s">
        <v>674</v>
      </c>
      <c r="G585" s="1276" t="s">
        <v>323</v>
      </c>
      <c r="H585" s="280" t="s">
        <v>673</v>
      </c>
      <c r="I585" s="280" t="s">
        <v>656</v>
      </c>
      <c r="J585" s="1276" t="s">
        <v>674</v>
      </c>
      <c r="K585" s="280" t="s">
        <v>323</v>
      </c>
      <c r="L585" s="1276" t="s">
        <v>673</v>
      </c>
      <c r="M585" s="280" t="s">
        <v>656</v>
      </c>
      <c r="N585" s="1277" t="s">
        <v>674</v>
      </c>
    </row>
    <row r="586" spans="1:14" ht="13.5" thickBot="1" x14ac:dyDescent="0.25">
      <c r="A586" s="916" t="s">
        <v>218</v>
      </c>
      <c r="B586" s="917" t="s">
        <v>219</v>
      </c>
      <c r="C586" s="918" t="s">
        <v>220</v>
      </c>
      <c r="D586" s="918" t="s">
        <v>221</v>
      </c>
      <c r="E586" s="918" t="s">
        <v>241</v>
      </c>
      <c r="F586" s="919" t="s">
        <v>266</v>
      </c>
      <c r="G586" s="918" t="s">
        <v>267</v>
      </c>
      <c r="H586" s="918" t="s">
        <v>277</v>
      </c>
      <c r="I586" s="918" t="s">
        <v>278</v>
      </c>
      <c r="J586" s="918" t="s">
        <v>279</v>
      </c>
      <c r="K586" s="918" t="s">
        <v>282</v>
      </c>
      <c r="L586" s="918" t="s">
        <v>283</v>
      </c>
      <c r="M586" s="918" t="s">
        <v>284</v>
      </c>
      <c r="N586" s="919" t="s">
        <v>285</v>
      </c>
    </row>
    <row r="587" spans="1:14" x14ac:dyDescent="0.2">
      <c r="A587" s="279" t="s">
        <v>252</v>
      </c>
      <c r="B587" s="352" t="s">
        <v>339</v>
      </c>
      <c r="C587" s="454"/>
      <c r="D587" s="128"/>
      <c r="E587" s="258"/>
      <c r="F587" s="1287"/>
      <c r="G587" s="1064"/>
      <c r="H587" s="1064"/>
      <c r="I587" s="1064"/>
      <c r="J587" s="958"/>
      <c r="K587" s="1292"/>
      <c r="L587" s="1292"/>
      <c r="M587" s="1292"/>
      <c r="N587" s="1063"/>
    </row>
    <row r="588" spans="1:14" x14ac:dyDescent="0.2">
      <c r="A588" s="278" t="s">
        <v>253</v>
      </c>
      <c r="B588" s="179" t="s">
        <v>453</v>
      </c>
      <c r="C588" s="261"/>
      <c r="D588" s="125"/>
      <c r="E588" s="256"/>
      <c r="F588" s="1282"/>
      <c r="G588" s="1015"/>
      <c r="H588" s="1015"/>
      <c r="I588" s="1015"/>
      <c r="J588" s="922"/>
      <c r="K588" s="1101"/>
      <c r="L588" s="1101"/>
      <c r="M588" s="1101"/>
      <c r="N588" s="957"/>
    </row>
    <row r="589" spans="1:14" ht="12.75" customHeight="1" x14ac:dyDescent="0.2">
      <c r="A589" s="278" t="s">
        <v>254</v>
      </c>
      <c r="B589" s="504" t="s">
        <v>451</v>
      </c>
      <c r="C589" s="580"/>
      <c r="D589" s="130"/>
      <c r="E589" s="257"/>
      <c r="F589" s="1283"/>
      <c r="G589" s="1015"/>
      <c r="H589" s="1015"/>
      <c r="I589" s="1015"/>
      <c r="J589" s="922"/>
      <c r="K589" s="1101"/>
      <c r="L589" s="1101"/>
      <c r="M589" s="1101"/>
      <c r="N589" s="957"/>
    </row>
    <row r="590" spans="1:14" x14ac:dyDescent="0.2">
      <c r="A590" s="278" t="s">
        <v>255</v>
      </c>
      <c r="B590" s="504" t="s">
        <v>450</v>
      </c>
      <c r="C590" s="580"/>
      <c r="D590" s="130"/>
      <c r="E590" s="257"/>
      <c r="F590" s="1283"/>
      <c r="G590" s="1015"/>
      <c r="H590" s="1015"/>
      <c r="I590" s="1015"/>
      <c r="J590" s="922"/>
      <c r="K590" s="1101"/>
      <c r="L590" s="1101"/>
      <c r="M590" s="1101"/>
      <c r="N590" s="957"/>
    </row>
    <row r="591" spans="1:14" x14ac:dyDescent="0.2">
      <c r="A591" s="278" t="s">
        <v>256</v>
      </c>
      <c r="B591" s="504" t="s">
        <v>452</v>
      </c>
      <c r="C591" s="580"/>
      <c r="D591" s="130"/>
      <c r="E591" s="257"/>
      <c r="F591" s="1283"/>
      <c r="G591" s="1015"/>
      <c r="H591" s="1015"/>
      <c r="I591" s="1015"/>
      <c r="J591" s="922"/>
      <c r="K591" s="1101"/>
      <c r="L591" s="1101"/>
      <c r="M591" s="1101"/>
      <c r="N591" s="957"/>
    </row>
    <row r="592" spans="1:14" x14ac:dyDescent="0.2">
      <c r="A592" s="278" t="s">
        <v>257</v>
      </c>
      <c r="B592" s="575" t="s">
        <v>454</v>
      </c>
      <c r="C592" s="580"/>
      <c r="D592" s="130"/>
      <c r="E592" s="257"/>
      <c r="F592" s="1283"/>
      <c r="G592" s="1015"/>
      <c r="H592" s="1015"/>
      <c r="I592" s="1015"/>
      <c r="J592" s="922"/>
      <c r="K592" s="1101"/>
      <c r="L592" s="1101"/>
      <c r="M592" s="1101"/>
      <c r="N592" s="957"/>
    </row>
    <row r="593" spans="1:14" x14ac:dyDescent="0.2">
      <c r="A593" s="278" t="s">
        <v>258</v>
      </c>
      <c r="B593" s="576" t="s">
        <v>457</v>
      </c>
      <c r="C593" s="580"/>
      <c r="D593" s="130"/>
      <c r="E593" s="257"/>
      <c r="F593" s="1283"/>
      <c r="G593" s="1015"/>
      <c r="H593" s="1015"/>
      <c r="I593" s="1015"/>
      <c r="J593" s="922"/>
      <c r="K593" s="1101"/>
      <c r="L593" s="1101"/>
      <c r="M593" s="1101"/>
      <c r="N593" s="957"/>
    </row>
    <row r="594" spans="1:14" x14ac:dyDescent="0.2">
      <c r="A594" s="278" t="s">
        <v>259</v>
      </c>
      <c r="B594" s="577" t="s">
        <v>456</v>
      </c>
      <c r="C594" s="580"/>
      <c r="D594" s="130"/>
      <c r="E594" s="257"/>
      <c r="F594" s="1283"/>
      <c r="G594" s="1015"/>
      <c r="H594" s="1015"/>
      <c r="I594" s="1015"/>
      <c r="J594" s="922"/>
      <c r="K594" s="1101"/>
      <c r="L594" s="1101"/>
      <c r="M594" s="1101"/>
      <c r="N594" s="957"/>
    </row>
    <row r="595" spans="1:14" ht="13.5" thickBot="1" x14ac:dyDescent="0.25">
      <c r="A595" s="278" t="s">
        <v>260</v>
      </c>
      <c r="B595" s="287" t="s">
        <v>455</v>
      </c>
      <c r="C595" s="580"/>
      <c r="D595" s="130"/>
      <c r="E595" s="257"/>
      <c r="F595" s="1283"/>
      <c r="G595" s="1017"/>
      <c r="H595" s="1017"/>
      <c r="I595" s="1017"/>
      <c r="J595" s="923"/>
      <c r="K595" s="1102"/>
      <c r="L595" s="1102"/>
      <c r="M595" s="1102"/>
      <c r="N595" s="1007"/>
    </row>
    <row r="596" spans="1:14" ht="13.5" thickBot="1" x14ac:dyDescent="0.25">
      <c r="A596" s="295" t="s">
        <v>261</v>
      </c>
      <c r="B596" s="248" t="s">
        <v>340</v>
      </c>
      <c r="C596" s="581"/>
      <c r="D596" s="218"/>
      <c r="E596" s="127"/>
      <c r="F596" s="1303"/>
      <c r="G596" s="1010"/>
      <c r="H596" s="1010"/>
      <c r="I596" s="1010"/>
      <c r="J596" s="926"/>
      <c r="K596" s="1245"/>
      <c r="L596" s="1245"/>
      <c r="M596" s="1245"/>
      <c r="N596" s="926"/>
    </row>
    <row r="597" spans="1:14" ht="21.75" customHeight="1" thickBot="1" x14ac:dyDescent="0.25">
      <c r="A597" s="338" t="s">
        <v>262</v>
      </c>
      <c r="B597" s="877" t="s">
        <v>341</v>
      </c>
      <c r="C597" s="652">
        <f>C596+C574</f>
        <v>0</v>
      </c>
      <c r="D597" s="652">
        <f>D596+D574</f>
        <v>0</v>
      </c>
      <c r="E597" s="652">
        <f>E596+E574</f>
        <v>0</v>
      </c>
      <c r="F597" s="1304" t="e">
        <f>E597/D597</f>
        <v>#DIV/0!</v>
      </c>
      <c r="G597" s="1104">
        <v>4000</v>
      </c>
      <c r="H597" s="1104">
        <v>4000</v>
      </c>
      <c r="I597" s="1104">
        <v>3790</v>
      </c>
      <c r="J597" s="927"/>
      <c r="K597" s="1295"/>
      <c r="L597" s="1295"/>
      <c r="M597" s="1295"/>
      <c r="N597" s="1008"/>
    </row>
    <row r="598" spans="1:14" x14ac:dyDescent="0.2">
      <c r="A598" s="294"/>
      <c r="B598" s="570"/>
      <c r="C598" s="503"/>
      <c r="D598" s="503"/>
      <c r="E598" s="503"/>
      <c r="F598" s="503"/>
    </row>
    <row r="600" spans="1:14" ht="9" customHeight="1" x14ac:dyDescent="0.2"/>
    <row r="603" spans="1:14" x14ac:dyDescent="0.2">
      <c r="A603" s="1637">
        <v>19</v>
      </c>
      <c r="B603" s="1637"/>
      <c r="C603" s="1637"/>
      <c r="D603" s="1637"/>
      <c r="E603" s="1637"/>
      <c r="F603" s="1637"/>
      <c r="G603" s="1637"/>
      <c r="H603" s="1637"/>
      <c r="I603" s="1637"/>
      <c r="J603" s="1637"/>
      <c r="K603" s="1637"/>
      <c r="L603" s="1637"/>
      <c r="M603" s="1637"/>
      <c r="N603" s="1637"/>
    </row>
    <row r="604" spans="1:14" x14ac:dyDescent="0.2">
      <c r="A604" s="1618" t="s">
        <v>917</v>
      </c>
      <c r="B604" s="1618"/>
      <c r="C604" s="1618"/>
      <c r="D604" s="1618"/>
      <c r="E604" s="1618"/>
    </row>
    <row r="605" spans="1:14" x14ac:dyDescent="0.2">
      <c r="A605" s="289"/>
      <c r="B605" s="289"/>
      <c r="C605" s="289"/>
      <c r="D605" s="289"/>
      <c r="E605" s="289"/>
    </row>
    <row r="606" spans="1:14" ht="10.5" customHeight="1" x14ac:dyDescent="0.2">
      <c r="A606" s="1757" t="s">
        <v>810</v>
      </c>
      <c r="B606" s="1680"/>
      <c r="C606" s="1680"/>
      <c r="D606" s="1680"/>
      <c r="E606" s="1680"/>
      <c r="F606" s="1680"/>
      <c r="G606" s="1637"/>
      <c r="H606" s="1637"/>
      <c r="I606" s="1637"/>
      <c r="J606" s="1637"/>
      <c r="K606" s="1637"/>
      <c r="L606" s="1637"/>
      <c r="M606" s="1637"/>
      <c r="N606" s="1637"/>
    </row>
    <row r="607" spans="1:14" ht="15.75" x14ac:dyDescent="0.25">
      <c r="B607" s="21" t="s">
        <v>714</v>
      </c>
      <c r="C607" s="21"/>
      <c r="D607" s="21"/>
      <c r="E607" s="21"/>
      <c r="F607" s="21"/>
      <c r="G607" s="21"/>
      <c r="H607" s="21"/>
      <c r="I607" s="21"/>
      <c r="J607" s="21"/>
      <c r="K607" s="21"/>
      <c r="L607" s="21"/>
      <c r="M607" s="21"/>
      <c r="N607" s="21"/>
    </row>
    <row r="608" spans="1:14" ht="16.5" thickBot="1" x14ac:dyDescent="0.3">
      <c r="B608" s="21"/>
      <c r="C608" s="21"/>
      <c r="D608" s="21"/>
      <c r="E608" s="21"/>
      <c r="F608" s="21"/>
      <c r="G608" s="21"/>
      <c r="H608" s="21"/>
      <c r="I608" s="21"/>
      <c r="J608" s="21"/>
      <c r="K608" s="21"/>
      <c r="L608" s="21"/>
      <c r="M608" s="22" t="s">
        <v>7</v>
      </c>
      <c r="N608" s="21"/>
    </row>
    <row r="609" spans="1:14" ht="13.5" thickBot="1" x14ac:dyDescent="0.25">
      <c r="A609" s="1640" t="s">
        <v>217</v>
      </c>
      <c r="B609" s="1638" t="s">
        <v>8</v>
      </c>
      <c r="C609" s="1756" t="s">
        <v>675</v>
      </c>
      <c r="D609" s="1753"/>
      <c r="E609" s="1753"/>
      <c r="F609" s="1754"/>
      <c r="G609" s="1752" t="s">
        <v>676</v>
      </c>
      <c r="H609" s="1753"/>
      <c r="I609" s="1753"/>
      <c r="J609" s="1755"/>
      <c r="K609" s="1756" t="s">
        <v>672</v>
      </c>
      <c r="L609" s="1753"/>
      <c r="M609" s="1753"/>
      <c r="N609" s="1755"/>
    </row>
    <row r="610" spans="1:14" ht="22.5" thickBot="1" x14ac:dyDescent="0.25">
      <c r="A610" s="1641"/>
      <c r="B610" s="1639"/>
      <c r="C610" s="423" t="s">
        <v>323</v>
      </c>
      <c r="D610" s="280" t="s">
        <v>673</v>
      </c>
      <c r="E610" s="1276" t="s">
        <v>656</v>
      </c>
      <c r="F610" s="280" t="s">
        <v>674</v>
      </c>
      <c r="G610" s="1276" t="s">
        <v>323</v>
      </c>
      <c r="H610" s="280" t="s">
        <v>673</v>
      </c>
      <c r="I610" s="280" t="s">
        <v>656</v>
      </c>
      <c r="J610" s="1276" t="s">
        <v>674</v>
      </c>
      <c r="K610" s="280" t="s">
        <v>323</v>
      </c>
      <c r="L610" s="1276" t="s">
        <v>673</v>
      </c>
      <c r="M610" s="280" t="s">
        <v>656</v>
      </c>
      <c r="N610" s="280" t="s">
        <v>674</v>
      </c>
    </row>
    <row r="611" spans="1:14" ht="13.5" thickBot="1" x14ac:dyDescent="0.25">
      <c r="A611" s="916" t="s">
        <v>218</v>
      </c>
      <c r="B611" s="917" t="s">
        <v>219</v>
      </c>
      <c r="C611" s="918" t="s">
        <v>220</v>
      </c>
      <c r="D611" s="918" t="s">
        <v>221</v>
      </c>
      <c r="E611" s="918" t="s">
        <v>241</v>
      </c>
      <c r="F611" s="919" t="s">
        <v>266</v>
      </c>
      <c r="G611" s="549" t="s">
        <v>267</v>
      </c>
      <c r="H611" s="549" t="s">
        <v>277</v>
      </c>
      <c r="I611" s="549" t="s">
        <v>278</v>
      </c>
      <c r="J611" s="549" t="s">
        <v>279</v>
      </c>
      <c r="K611" s="549" t="s">
        <v>282</v>
      </c>
      <c r="L611" s="549" t="s">
        <v>283</v>
      </c>
      <c r="M611" s="549" t="s">
        <v>284</v>
      </c>
      <c r="N611" s="464" t="s">
        <v>285</v>
      </c>
    </row>
    <row r="612" spans="1:14" x14ac:dyDescent="0.2">
      <c r="A612" s="279" t="s">
        <v>222</v>
      </c>
      <c r="B612" s="284" t="s">
        <v>177</v>
      </c>
      <c r="C612" s="258"/>
      <c r="D612" s="128"/>
      <c r="E612" s="258"/>
      <c r="F612" s="1287"/>
      <c r="G612" s="1064"/>
      <c r="H612" s="1064"/>
      <c r="I612" s="1064"/>
      <c r="J612" s="958"/>
      <c r="K612" s="1292"/>
      <c r="L612" s="1292"/>
      <c r="M612" s="1292"/>
      <c r="N612" s="1063"/>
    </row>
    <row r="613" spans="1:14" x14ac:dyDescent="0.2">
      <c r="A613" s="278" t="s">
        <v>223</v>
      </c>
      <c r="B613" s="158" t="s">
        <v>424</v>
      </c>
      <c r="C613" s="256"/>
      <c r="D613" s="125"/>
      <c r="E613" s="256"/>
      <c r="F613" s="1282"/>
      <c r="G613" s="1015"/>
      <c r="H613" s="1015"/>
      <c r="I613" s="1015"/>
      <c r="J613" s="922"/>
      <c r="K613" s="1101"/>
      <c r="L613" s="1101"/>
      <c r="M613" s="1101"/>
      <c r="N613" s="957"/>
    </row>
    <row r="614" spans="1:14" x14ac:dyDescent="0.2">
      <c r="A614" s="278" t="s">
        <v>224</v>
      </c>
      <c r="B614" s="178" t="s">
        <v>426</v>
      </c>
      <c r="C614" s="256"/>
      <c r="D614" s="125"/>
      <c r="E614" s="256"/>
      <c r="F614" s="1282"/>
      <c r="G614" s="1015"/>
      <c r="H614" s="1015"/>
      <c r="I614" s="1015"/>
      <c r="J614" s="922"/>
      <c r="K614" s="1101"/>
      <c r="L614" s="1101"/>
      <c r="M614" s="1101"/>
      <c r="N614" s="957"/>
    </row>
    <row r="615" spans="1:14" x14ac:dyDescent="0.2">
      <c r="A615" s="278" t="s">
        <v>225</v>
      </c>
      <c r="B615" s="178" t="s">
        <v>425</v>
      </c>
      <c r="C615" s="256">
        <f>'4_sz_ melléklet'!C545</f>
        <v>0</v>
      </c>
      <c r="D615" s="256">
        <f>'4_sz_ melléklet'!D545</f>
        <v>0</v>
      </c>
      <c r="E615" s="256">
        <f>'4_sz_ melléklet'!E545</f>
        <v>0</v>
      </c>
      <c r="F615" s="1282" t="e">
        <f>E615/D615</f>
        <v>#DIV/0!</v>
      </c>
      <c r="G615" s="1015"/>
      <c r="H615" s="1015"/>
      <c r="I615" s="1015"/>
      <c r="J615" s="922"/>
      <c r="K615" s="1101"/>
      <c r="L615" s="1101"/>
      <c r="M615" s="1101"/>
      <c r="N615" s="957"/>
    </row>
    <row r="616" spans="1:14" x14ac:dyDescent="0.2">
      <c r="A616" s="278" t="s">
        <v>226</v>
      </c>
      <c r="B616" s="178" t="s">
        <v>427</v>
      </c>
      <c r="C616" s="256"/>
      <c r="D616" s="125"/>
      <c r="E616" s="256"/>
      <c r="F616" s="1282"/>
      <c r="G616" s="1015"/>
      <c r="H616" s="1015"/>
      <c r="I616" s="1015"/>
      <c r="J616" s="922"/>
      <c r="K616" s="1101"/>
      <c r="L616" s="1101"/>
      <c r="M616" s="1101"/>
      <c r="N616" s="957"/>
    </row>
    <row r="617" spans="1:14" x14ac:dyDescent="0.2">
      <c r="A617" s="278" t="s">
        <v>227</v>
      </c>
      <c r="B617" s="178" t="s">
        <v>428</v>
      </c>
      <c r="C617" s="256"/>
      <c r="D617" s="125"/>
      <c r="E617" s="256"/>
      <c r="F617" s="1282"/>
      <c r="G617" s="1015"/>
      <c r="H617" s="1015"/>
      <c r="I617" s="1015"/>
      <c r="J617" s="922"/>
      <c r="K617" s="1101"/>
      <c r="L617" s="1101"/>
      <c r="M617" s="1101"/>
      <c r="N617" s="957"/>
    </row>
    <row r="618" spans="1:14" x14ac:dyDescent="0.2">
      <c r="A618" s="278" t="s">
        <v>228</v>
      </c>
      <c r="B618" s="178" t="s">
        <v>429</v>
      </c>
      <c r="C618" s="256">
        <f>C619+C620+C621+C622+C623+C624+C625</f>
        <v>0</v>
      </c>
      <c r="D618" s="256">
        <f>D619+D620+D621+D622+D623+D624+D625</f>
        <v>0</v>
      </c>
      <c r="E618" s="256">
        <f>E619+E620+E621+E622+E623+E624+E625</f>
        <v>0</v>
      </c>
      <c r="F618" s="1282" t="e">
        <f>E618/D618</f>
        <v>#DIV/0!</v>
      </c>
      <c r="G618" s="1015"/>
      <c r="H618" s="1015"/>
      <c r="I618" s="1015"/>
      <c r="J618" s="922"/>
      <c r="K618" s="1101"/>
      <c r="L618" s="1101"/>
      <c r="M618" s="1101"/>
      <c r="N618" s="957"/>
    </row>
    <row r="619" spans="1:14" x14ac:dyDescent="0.2">
      <c r="A619" s="278" t="s">
        <v>229</v>
      </c>
      <c r="B619" s="178" t="s">
        <v>433</v>
      </c>
      <c r="C619" s="256"/>
      <c r="D619" s="125"/>
      <c r="E619" s="256"/>
      <c r="F619" s="1282"/>
      <c r="G619" s="1015"/>
      <c r="H619" s="1015"/>
      <c r="I619" s="1015"/>
      <c r="J619" s="922"/>
      <c r="K619" s="1101"/>
      <c r="L619" s="1101"/>
      <c r="M619" s="1101"/>
      <c r="N619" s="957"/>
    </row>
    <row r="620" spans="1:14" x14ac:dyDescent="0.2">
      <c r="A620" s="278" t="s">
        <v>230</v>
      </c>
      <c r="B620" s="178" t="s">
        <v>434</v>
      </c>
      <c r="C620" s="256"/>
      <c r="D620" s="125"/>
      <c r="E620" s="256"/>
      <c r="F620" s="1282"/>
      <c r="G620" s="1015"/>
      <c r="H620" s="1015"/>
      <c r="I620" s="1015"/>
      <c r="J620" s="922"/>
      <c r="K620" s="1101"/>
      <c r="L620" s="1101"/>
      <c r="M620" s="1101"/>
      <c r="N620" s="957"/>
    </row>
    <row r="621" spans="1:14" x14ac:dyDescent="0.2">
      <c r="A621" s="278" t="s">
        <v>231</v>
      </c>
      <c r="B621" s="178" t="s">
        <v>435</v>
      </c>
      <c r="C621" s="256"/>
      <c r="D621" s="125"/>
      <c r="E621" s="256"/>
      <c r="F621" s="1282"/>
      <c r="G621" s="1015"/>
      <c r="H621" s="1015"/>
      <c r="I621" s="1015"/>
      <c r="J621" s="922"/>
      <c r="K621" s="1101"/>
      <c r="L621" s="1101"/>
      <c r="M621" s="1101"/>
      <c r="N621" s="957"/>
    </row>
    <row r="622" spans="1:14" x14ac:dyDescent="0.2">
      <c r="A622" s="278" t="s">
        <v>232</v>
      </c>
      <c r="B622" s="285" t="s">
        <v>431</v>
      </c>
      <c r="C622" s="256">
        <f>'4_sz_ melléklet'!C552</f>
        <v>0</v>
      </c>
      <c r="D622" s="256">
        <f>'4_sz_ melléklet'!D552</f>
        <v>0</v>
      </c>
      <c r="E622" s="256">
        <f>'4_sz_ melléklet'!E552</f>
        <v>0</v>
      </c>
      <c r="F622" s="1282" t="e">
        <f>E622/D622</f>
        <v>#DIV/0!</v>
      </c>
      <c r="G622" s="1015"/>
      <c r="H622" s="1015"/>
      <c r="I622" s="1015"/>
      <c r="J622" s="922"/>
      <c r="K622" s="1101"/>
      <c r="L622" s="1101"/>
      <c r="M622" s="1101"/>
      <c r="N622" s="957"/>
    </row>
    <row r="623" spans="1:14" x14ac:dyDescent="0.2">
      <c r="A623" s="278" t="s">
        <v>233</v>
      </c>
      <c r="B623" s="573" t="s">
        <v>432</v>
      </c>
      <c r="C623" s="259"/>
      <c r="D623" s="126"/>
      <c r="E623" s="256"/>
      <c r="F623" s="1282"/>
      <c r="G623" s="1015"/>
      <c r="H623" s="1015"/>
      <c r="I623" s="1015"/>
      <c r="J623" s="922"/>
      <c r="K623" s="1101"/>
      <c r="L623" s="1101"/>
      <c r="M623" s="1101"/>
      <c r="N623" s="957"/>
    </row>
    <row r="624" spans="1:14" x14ac:dyDescent="0.2">
      <c r="A624" s="278" t="s">
        <v>234</v>
      </c>
      <c r="B624" s="574" t="s">
        <v>430</v>
      </c>
      <c r="C624" s="259"/>
      <c r="D624" s="126"/>
      <c r="E624" s="256"/>
      <c r="F624" s="1282"/>
      <c r="G624" s="1015"/>
      <c r="H624" s="1015"/>
      <c r="I624" s="1015"/>
      <c r="J624" s="922"/>
      <c r="K624" s="1101"/>
      <c r="L624" s="1101"/>
      <c r="M624" s="1101"/>
      <c r="N624" s="957"/>
    </row>
    <row r="625" spans="1:14" x14ac:dyDescent="0.2">
      <c r="A625" s="278" t="s">
        <v>235</v>
      </c>
      <c r="B625" s="245" t="s">
        <v>651</v>
      </c>
      <c r="C625" s="259"/>
      <c r="D625" s="126"/>
      <c r="E625" s="256"/>
      <c r="F625" s="1283"/>
      <c r="G625" s="1015"/>
      <c r="H625" s="1015"/>
      <c r="I625" s="1015"/>
      <c r="J625" s="922"/>
      <c r="K625" s="1101"/>
      <c r="L625" s="1101"/>
      <c r="M625" s="1101"/>
      <c r="N625" s="957"/>
    </row>
    <row r="626" spans="1:14" ht="13.5" thickBot="1" x14ac:dyDescent="0.25">
      <c r="A626" s="278" t="s">
        <v>236</v>
      </c>
      <c r="B626" s="180" t="s">
        <v>437</v>
      </c>
      <c r="C626" s="257"/>
      <c r="D626" s="130"/>
      <c r="E626" s="256"/>
      <c r="F626" s="1284"/>
      <c r="G626" s="1017"/>
      <c r="H626" s="1017"/>
      <c r="I626" s="1017"/>
      <c r="J626" s="923"/>
      <c r="K626" s="1102"/>
      <c r="L626" s="1102"/>
      <c r="M626" s="1102"/>
      <c r="N626" s="1007"/>
    </row>
    <row r="627" spans="1:14" ht="17.25" customHeight="1" thickBot="1" x14ac:dyDescent="0.25">
      <c r="A627" s="447" t="s">
        <v>237</v>
      </c>
      <c r="B627" s="448" t="s">
        <v>5</v>
      </c>
      <c r="C627" s="456">
        <f>C613+C614+C615+C616+C618+C626</f>
        <v>0</v>
      </c>
      <c r="D627" s="456">
        <f>D613+D614+D615+D616+D618+D626</f>
        <v>0</v>
      </c>
      <c r="E627" s="456">
        <f>E613+E614+E615+E616+E618+E626</f>
        <v>0</v>
      </c>
      <c r="F627" s="1446" t="e">
        <f>E627/D627</f>
        <v>#DIV/0!</v>
      </c>
      <c r="G627" s="1291"/>
      <c r="H627" s="1291"/>
      <c r="I627" s="1291"/>
      <c r="J627" s="924"/>
      <c r="K627" s="1293"/>
      <c r="L627" s="1293"/>
      <c r="M627" s="1293"/>
      <c r="N627" s="1290"/>
    </row>
    <row r="628" spans="1:14" ht="11.25" customHeight="1" thickTop="1" x14ac:dyDescent="0.2">
      <c r="A628" s="438"/>
      <c r="B628" s="284"/>
      <c r="C628" s="210"/>
      <c r="D628" s="210"/>
      <c r="E628" s="210"/>
      <c r="F628" s="1286"/>
      <c r="G628" s="1012"/>
      <c r="H628" s="1012"/>
      <c r="I628" s="1012"/>
      <c r="J628" s="925"/>
      <c r="K628" s="1294"/>
      <c r="L628" s="1294"/>
      <c r="M628" s="1294"/>
      <c r="N628" s="1006"/>
    </row>
    <row r="629" spans="1:14" x14ac:dyDescent="0.2">
      <c r="A629" s="279" t="s">
        <v>238</v>
      </c>
      <c r="B629" s="286" t="s">
        <v>178</v>
      </c>
      <c r="C629" s="258"/>
      <c r="D629" s="128"/>
      <c r="E629" s="258"/>
      <c r="F629" s="1287"/>
      <c r="G629" s="1013"/>
      <c r="H629" s="1013"/>
      <c r="I629" s="1013"/>
      <c r="J629" s="921"/>
      <c r="K629" s="1100"/>
      <c r="L629" s="1100"/>
      <c r="M629" s="1100"/>
      <c r="N629" s="956"/>
    </row>
    <row r="630" spans="1:14" x14ac:dyDescent="0.2">
      <c r="A630" s="279" t="s">
        <v>239</v>
      </c>
      <c r="B630" s="178" t="s">
        <v>438</v>
      </c>
      <c r="C630" s="256"/>
      <c r="D630" s="125"/>
      <c r="E630" s="256"/>
      <c r="F630" s="1282"/>
      <c r="G630" s="1015"/>
      <c r="H630" s="1015"/>
      <c r="I630" s="1015"/>
      <c r="J630" s="922"/>
      <c r="K630" s="1101"/>
      <c r="L630" s="1101"/>
      <c r="M630" s="1101"/>
      <c r="N630" s="957"/>
    </row>
    <row r="631" spans="1:14" x14ac:dyDescent="0.2">
      <c r="A631" s="279" t="s">
        <v>240</v>
      </c>
      <c r="B631" s="178" t="s">
        <v>439</v>
      </c>
      <c r="C631" s="256">
        <f>'4_sz_ melléklet'!C561</f>
        <v>0</v>
      </c>
      <c r="D631" s="256">
        <f>'4_sz_ melléklet'!D561</f>
        <v>0</v>
      </c>
      <c r="E631" s="256">
        <f>'4_sz_ melléklet'!E561</f>
        <v>0</v>
      </c>
      <c r="F631" s="1282" t="e">
        <f>E631/D631</f>
        <v>#DIV/0!</v>
      </c>
      <c r="G631" s="1015"/>
      <c r="H631" s="1015"/>
      <c r="I631" s="1015"/>
      <c r="J631" s="922"/>
      <c r="K631" s="1101"/>
      <c r="L631" s="1101"/>
      <c r="M631" s="1101"/>
      <c r="N631" s="957"/>
    </row>
    <row r="632" spans="1:14" x14ac:dyDescent="0.2">
      <c r="A632" s="279" t="s">
        <v>242</v>
      </c>
      <c r="B632" s="178" t="s">
        <v>440</v>
      </c>
      <c r="C632" s="211">
        <f>C633+C634+C635</f>
        <v>0</v>
      </c>
      <c r="D632" s="211">
        <f>D633+D634+D635</f>
        <v>0</v>
      </c>
      <c r="E632" s="211">
        <f>E633+E634+E635</f>
        <v>0</v>
      </c>
      <c r="F632" s="1288">
        <v>0</v>
      </c>
      <c r="G632" s="1015"/>
      <c r="H632" s="1015"/>
      <c r="I632" s="1015"/>
      <c r="J632" s="922"/>
      <c r="K632" s="1101"/>
      <c r="L632" s="1101"/>
      <c r="M632" s="1101"/>
      <c r="N632" s="957"/>
    </row>
    <row r="633" spans="1:14" x14ac:dyDescent="0.2">
      <c r="A633" s="279" t="s">
        <v>243</v>
      </c>
      <c r="B633" s="285" t="s">
        <v>441</v>
      </c>
      <c r="C633" s="256"/>
      <c r="D633" s="125"/>
      <c r="E633" s="256"/>
      <c r="F633" s="1282"/>
      <c r="G633" s="1015"/>
      <c r="H633" s="1015"/>
      <c r="I633" s="1015"/>
      <c r="J633" s="922"/>
      <c r="K633" s="1101"/>
      <c r="L633" s="1101"/>
      <c r="M633" s="1101"/>
      <c r="N633" s="957"/>
    </row>
    <row r="634" spans="1:14" x14ac:dyDescent="0.2">
      <c r="A634" s="279" t="s">
        <v>244</v>
      </c>
      <c r="B634" s="285" t="s">
        <v>442</v>
      </c>
      <c r="C634" s="256"/>
      <c r="D634" s="125"/>
      <c r="E634" s="256"/>
      <c r="F634" s="1282"/>
      <c r="G634" s="1015"/>
      <c r="H634" s="1015"/>
      <c r="I634" s="1015"/>
      <c r="J634" s="922"/>
      <c r="K634" s="1101"/>
      <c r="L634" s="1101"/>
      <c r="M634" s="1101"/>
      <c r="N634" s="957"/>
    </row>
    <row r="635" spans="1:14" x14ac:dyDescent="0.2">
      <c r="A635" s="279" t="s">
        <v>245</v>
      </c>
      <c r="B635" s="285" t="s">
        <v>443</v>
      </c>
      <c r="C635" s="256"/>
      <c r="D635" s="125"/>
      <c r="E635" s="256"/>
      <c r="F635" s="1288"/>
      <c r="G635" s="1015"/>
      <c r="H635" s="1015"/>
      <c r="I635" s="1015"/>
      <c r="J635" s="922"/>
      <c r="K635" s="1101"/>
      <c r="L635" s="1101"/>
      <c r="M635" s="1101"/>
      <c r="N635" s="957"/>
    </row>
    <row r="636" spans="1:14" x14ac:dyDescent="0.2">
      <c r="A636" s="279" t="s">
        <v>246</v>
      </c>
      <c r="B636" s="285" t="s">
        <v>444</v>
      </c>
      <c r="C636" s="256"/>
      <c r="D636" s="125"/>
      <c r="E636" s="256"/>
      <c r="F636" s="1288"/>
      <c r="G636" s="1015"/>
      <c r="H636" s="1015"/>
      <c r="I636" s="1015"/>
      <c r="J636" s="922"/>
      <c r="K636" s="1101"/>
      <c r="L636" s="1101"/>
      <c r="M636" s="1101"/>
      <c r="N636" s="957"/>
    </row>
    <row r="637" spans="1:14" x14ac:dyDescent="0.2">
      <c r="A637" s="279" t="s">
        <v>247</v>
      </c>
      <c r="B637" s="573" t="s">
        <v>445</v>
      </c>
      <c r="C637" s="256"/>
      <c r="D637" s="125"/>
      <c r="E637" s="256"/>
      <c r="F637" s="1288"/>
      <c r="G637" s="1015"/>
      <c r="H637" s="1015"/>
      <c r="I637" s="1015"/>
      <c r="J637" s="922"/>
      <c r="K637" s="1101"/>
      <c r="L637" s="1101"/>
      <c r="M637" s="1101"/>
      <c r="N637" s="957"/>
    </row>
    <row r="638" spans="1:14" x14ac:dyDescent="0.2">
      <c r="A638" s="279" t="s">
        <v>248</v>
      </c>
      <c r="B638" s="245" t="s">
        <v>446</v>
      </c>
      <c r="C638" s="256"/>
      <c r="D638" s="125"/>
      <c r="E638" s="256"/>
      <c r="F638" s="1288"/>
      <c r="G638" s="1015"/>
      <c r="H638" s="1015"/>
      <c r="I638" s="1015"/>
      <c r="J638" s="922"/>
      <c r="K638" s="1101"/>
      <c r="L638" s="1101"/>
      <c r="M638" s="1101"/>
      <c r="N638" s="957"/>
    </row>
    <row r="639" spans="1:14" ht="13.5" thickBot="1" x14ac:dyDescent="0.25">
      <c r="A639" s="279" t="s">
        <v>249</v>
      </c>
      <c r="B639" s="726" t="s">
        <v>447</v>
      </c>
      <c r="C639" s="256"/>
      <c r="D639" s="125"/>
      <c r="E639" s="256"/>
      <c r="F639" s="1288"/>
      <c r="G639" s="1017"/>
      <c r="H639" s="1017"/>
      <c r="I639" s="1017"/>
      <c r="J639" s="923"/>
      <c r="K639" s="1102"/>
      <c r="L639" s="1102"/>
      <c r="M639" s="1102"/>
      <c r="N639" s="1007"/>
    </row>
    <row r="640" spans="1:14" ht="13.5" thickBot="1" x14ac:dyDescent="0.25">
      <c r="A640" s="447" t="s">
        <v>250</v>
      </c>
      <c r="B640" s="448" t="s">
        <v>6</v>
      </c>
      <c r="C640" s="456">
        <f>C630+C631+C632</f>
        <v>0</v>
      </c>
      <c r="D640" s="456">
        <f>D630+D631+D632</f>
        <v>0</v>
      </c>
      <c r="E640" s="456">
        <f>E630+E631+E632</f>
        <v>0</v>
      </c>
      <c r="F640" s="1446">
        <v>0</v>
      </c>
      <c r="G640" s="1291"/>
      <c r="H640" s="1291"/>
      <c r="I640" s="1291"/>
      <c r="J640" s="924"/>
      <c r="K640" s="1293"/>
      <c r="L640" s="1293"/>
      <c r="M640" s="1293"/>
      <c r="N640" s="1290"/>
    </row>
    <row r="641" spans="1:14" ht="27" thickTop="1" thickBot="1" x14ac:dyDescent="0.25">
      <c r="A641" s="1296" t="s">
        <v>251</v>
      </c>
      <c r="B641" s="1278" t="s">
        <v>338</v>
      </c>
      <c r="C641" s="1279">
        <f>C627+C640</f>
        <v>0</v>
      </c>
      <c r="D641" s="1279">
        <f>D627+D640</f>
        <v>0</v>
      </c>
      <c r="E641" s="1279">
        <f>E627+E640</f>
        <v>0</v>
      </c>
      <c r="F641" s="1289" t="e">
        <f>E641/D641</f>
        <v>#DIV/0!</v>
      </c>
      <c r="G641" s="1297"/>
      <c r="H641" s="1297"/>
      <c r="I641" s="1297"/>
      <c r="J641" s="1298"/>
      <c r="K641" s="1299"/>
      <c r="L641" s="1299"/>
      <c r="M641" s="1299"/>
      <c r="N641" s="1300"/>
    </row>
    <row r="642" spans="1:14" x14ac:dyDescent="0.2">
      <c r="A642" s="294"/>
      <c r="B642" s="585"/>
      <c r="C642" s="571"/>
      <c r="D642" s="571"/>
      <c r="E642" s="571"/>
      <c r="F642" s="571"/>
    </row>
    <row r="643" spans="1:14" ht="6.75" customHeight="1" x14ac:dyDescent="0.2">
      <c r="A643" s="294"/>
      <c r="B643" s="585"/>
      <c r="C643" s="571"/>
      <c r="D643" s="571"/>
      <c r="E643" s="571"/>
      <c r="F643" s="1301"/>
      <c r="G643" s="533"/>
      <c r="H643" s="533"/>
      <c r="I643" s="533"/>
      <c r="J643" s="1302"/>
      <c r="K643" s="533"/>
      <c r="L643" s="533"/>
      <c r="M643" s="533"/>
      <c r="N643" s="1302"/>
    </row>
    <row r="644" spans="1:14" ht="18.75" customHeight="1" x14ac:dyDescent="0.2">
      <c r="A644" s="1758">
        <v>20</v>
      </c>
      <c r="B644" s="1759"/>
      <c r="C644" s="1759"/>
      <c r="D644" s="1759"/>
      <c r="E644" s="1759"/>
      <c r="F644" s="1759"/>
      <c r="G644" s="1759"/>
      <c r="H644" s="1759"/>
      <c r="I644" s="1759"/>
      <c r="J644" s="1759"/>
      <c r="K644" s="1759"/>
      <c r="L644" s="1759"/>
      <c r="M644" s="1759"/>
      <c r="N644" s="1759"/>
    </row>
    <row r="645" spans="1:14" x14ac:dyDescent="0.2">
      <c r="A645" s="294"/>
      <c r="B645" s="585"/>
      <c r="C645" s="571"/>
      <c r="D645" s="571"/>
      <c r="E645" s="571"/>
      <c r="F645" s="571"/>
      <c r="G645" s="15"/>
      <c r="H645" s="15"/>
      <c r="I645" s="15"/>
    </row>
    <row r="646" spans="1:14" x14ac:dyDescent="0.2">
      <c r="A646" s="1618" t="s">
        <v>918</v>
      </c>
      <c r="B646" s="1618"/>
      <c r="C646" s="1618"/>
      <c r="D646" s="1618"/>
      <c r="E646" s="1618"/>
    </row>
    <row r="647" spans="1:14" x14ac:dyDescent="0.2">
      <c r="A647" s="289"/>
      <c r="B647" s="289"/>
      <c r="C647" s="289"/>
      <c r="D647" s="289"/>
      <c r="E647" s="289"/>
    </row>
    <row r="648" spans="1:14" ht="14.25" x14ac:dyDescent="0.2">
      <c r="A648" s="1757" t="s">
        <v>810</v>
      </c>
      <c r="B648" s="1680"/>
      <c r="C648" s="1680"/>
      <c r="D648" s="1680"/>
      <c r="E648" s="1680"/>
      <c r="F648" s="1680"/>
      <c r="G648" s="1637"/>
      <c r="H648" s="1637"/>
      <c r="I648" s="1637"/>
      <c r="J648" s="1637"/>
      <c r="K648" s="1637"/>
      <c r="L648" s="1637"/>
      <c r="M648" s="1637"/>
      <c r="N648" s="1637"/>
    </row>
    <row r="649" spans="1:14" ht="15.75" x14ac:dyDescent="0.25">
      <c r="B649" s="21"/>
      <c r="C649" s="21"/>
      <c r="D649" s="21"/>
      <c r="E649" s="21"/>
    </row>
    <row r="650" spans="1:14" ht="16.5" thickBot="1" x14ac:dyDescent="0.3">
      <c r="B650" s="21" t="s">
        <v>714</v>
      </c>
      <c r="C650" s="21"/>
      <c r="D650" s="21"/>
      <c r="E650" s="21"/>
      <c r="M650" s="1" t="s">
        <v>25</v>
      </c>
    </row>
    <row r="651" spans="1:14" ht="13.5" thickBot="1" x14ac:dyDescent="0.25">
      <c r="A651" s="1748" t="s">
        <v>217</v>
      </c>
      <c r="B651" s="1750" t="s">
        <v>8</v>
      </c>
      <c r="C651" s="1752" t="s">
        <v>670</v>
      </c>
      <c r="D651" s="1753"/>
      <c r="E651" s="1753"/>
      <c r="F651" s="1754"/>
      <c r="G651" s="1752" t="s">
        <v>671</v>
      </c>
      <c r="H651" s="1753"/>
      <c r="I651" s="1753"/>
      <c r="J651" s="1755"/>
      <c r="K651" s="1756" t="s">
        <v>672</v>
      </c>
      <c r="L651" s="1753"/>
      <c r="M651" s="1753"/>
      <c r="N651" s="1755"/>
    </row>
    <row r="652" spans="1:14" ht="22.5" thickBot="1" x14ac:dyDescent="0.25">
      <c r="A652" s="1749"/>
      <c r="B652" s="1751"/>
      <c r="C652" s="280" t="s">
        <v>323</v>
      </c>
      <c r="D652" s="280" t="s">
        <v>673</v>
      </c>
      <c r="E652" s="1276" t="s">
        <v>656</v>
      </c>
      <c r="F652" s="280" t="s">
        <v>674</v>
      </c>
      <c r="G652" s="1276" t="s">
        <v>323</v>
      </c>
      <c r="H652" s="280" t="s">
        <v>673</v>
      </c>
      <c r="I652" s="280" t="s">
        <v>656</v>
      </c>
      <c r="J652" s="1276" t="s">
        <v>674</v>
      </c>
      <c r="K652" s="280" t="s">
        <v>323</v>
      </c>
      <c r="L652" s="1276" t="s">
        <v>673</v>
      </c>
      <c r="M652" s="280" t="s">
        <v>656</v>
      </c>
      <c r="N652" s="1277" t="s">
        <v>674</v>
      </c>
    </row>
    <row r="653" spans="1:14" ht="13.5" thickBot="1" x14ac:dyDescent="0.25">
      <c r="A653" s="916" t="s">
        <v>218</v>
      </c>
      <c r="B653" s="917" t="s">
        <v>219</v>
      </c>
      <c r="C653" s="918" t="s">
        <v>220</v>
      </c>
      <c r="D653" s="918" t="s">
        <v>221</v>
      </c>
      <c r="E653" s="918" t="s">
        <v>241</v>
      </c>
      <c r="F653" s="919" t="s">
        <v>266</v>
      </c>
      <c r="G653" s="918" t="s">
        <v>267</v>
      </c>
      <c r="H653" s="918" t="s">
        <v>277</v>
      </c>
      <c r="I653" s="918" t="s">
        <v>278</v>
      </c>
      <c r="J653" s="918" t="s">
        <v>279</v>
      </c>
      <c r="K653" s="918" t="s">
        <v>282</v>
      </c>
      <c r="L653" s="918" t="s">
        <v>283</v>
      </c>
      <c r="M653" s="918" t="s">
        <v>284</v>
      </c>
      <c r="N653" s="919" t="s">
        <v>285</v>
      </c>
    </row>
    <row r="654" spans="1:14" x14ac:dyDescent="0.2">
      <c r="A654" s="279" t="s">
        <v>252</v>
      </c>
      <c r="B654" s="352" t="s">
        <v>339</v>
      </c>
      <c r="C654" s="454"/>
      <c r="D654" s="128"/>
      <c r="E654" s="258"/>
      <c r="F654" s="1287"/>
      <c r="G654" s="1064"/>
      <c r="H654" s="1064"/>
      <c r="I654" s="1064"/>
      <c r="J654" s="958"/>
      <c r="K654" s="1292"/>
      <c r="L654" s="1292"/>
      <c r="M654" s="1292"/>
      <c r="N654" s="1063"/>
    </row>
    <row r="655" spans="1:14" x14ac:dyDescent="0.2">
      <c r="A655" s="278" t="s">
        <v>253</v>
      </c>
      <c r="B655" s="179" t="s">
        <v>453</v>
      </c>
      <c r="C655" s="261"/>
      <c r="D655" s="125"/>
      <c r="E655" s="256"/>
      <c r="F655" s="1282"/>
      <c r="G655" s="1015"/>
      <c r="H655" s="1015"/>
      <c r="I655" s="1015"/>
      <c r="J655" s="922"/>
      <c r="K655" s="1101"/>
      <c r="L655" s="1101"/>
      <c r="M655" s="1101"/>
      <c r="N655" s="957"/>
    </row>
    <row r="656" spans="1:14" x14ac:dyDescent="0.2">
      <c r="A656" s="278" t="s">
        <v>254</v>
      </c>
      <c r="B656" s="504" t="s">
        <v>451</v>
      </c>
      <c r="C656" s="580"/>
      <c r="D656" s="130"/>
      <c r="E656" s="257"/>
      <c r="F656" s="1283"/>
      <c r="G656" s="1015"/>
      <c r="H656" s="1015"/>
      <c r="I656" s="1015"/>
      <c r="J656" s="922"/>
      <c r="K656" s="1101"/>
      <c r="L656" s="1101"/>
      <c r="M656" s="1101"/>
      <c r="N656" s="957"/>
    </row>
    <row r="657" spans="1:14" x14ac:dyDescent="0.2">
      <c r="A657" s="278" t="s">
        <v>255</v>
      </c>
      <c r="B657" s="504" t="s">
        <v>450</v>
      </c>
      <c r="C657" s="580">
        <v>27936</v>
      </c>
      <c r="D657" s="130">
        <v>27226</v>
      </c>
      <c r="E657" s="257">
        <v>12622</v>
      </c>
      <c r="F657" s="1283"/>
      <c r="G657" s="1015"/>
      <c r="H657" s="1015"/>
      <c r="I657" s="1015"/>
      <c r="J657" s="922"/>
      <c r="K657" s="1101"/>
      <c r="L657" s="1101"/>
      <c r="M657" s="1101"/>
      <c r="N657" s="957"/>
    </row>
    <row r="658" spans="1:14" x14ac:dyDescent="0.2">
      <c r="A658" s="278" t="s">
        <v>256</v>
      </c>
      <c r="B658" s="504" t="s">
        <v>452</v>
      </c>
      <c r="C658" s="580"/>
      <c r="D658" s="130"/>
      <c r="E658" s="257"/>
      <c r="F658" s="1283"/>
      <c r="G658" s="1015"/>
      <c r="H658" s="1015"/>
      <c r="I658" s="1015"/>
      <c r="J658" s="922"/>
      <c r="K658" s="1101"/>
      <c r="L658" s="1101"/>
      <c r="M658" s="1101"/>
      <c r="N658" s="957"/>
    </row>
    <row r="659" spans="1:14" x14ac:dyDescent="0.2">
      <c r="A659" s="278" t="s">
        <v>257</v>
      </c>
      <c r="B659" s="575" t="s">
        <v>454</v>
      </c>
      <c r="C659" s="580"/>
      <c r="D659" s="130"/>
      <c r="E659" s="257">
        <v>710</v>
      </c>
      <c r="F659" s="1283"/>
      <c r="G659" s="1015"/>
      <c r="H659" s="1015"/>
      <c r="I659" s="1015"/>
      <c r="J659" s="922"/>
      <c r="K659" s="1101"/>
      <c r="L659" s="1101"/>
      <c r="M659" s="1101"/>
      <c r="N659" s="957"/>
    </row>
    <row r="660" spans="1:14" x14ac:dyDescent="0.2">
      <c r="A660" s="278" t="s">
        <v>258</v>
      </c>
      <c r="B660" s="576" t="s">
        <v>457</v>
      </c>
      <c r="C660" s="580"/>
      <c r="D660" s="130"/>
      <c r="E660" s="257"/>
      <c r="F660" s="1283"/>
      <c r="G660" s="1015"/>
      <c r="H660" s="1015"/>
      <c r="I660" s="1015"/>
      <c r="J660" s="922"/>
      <c r="K660" s="1101"/>
      <c r="L660" s="1101"/>
      <c r="M660" s="1101"/>
      <c r="N660" s="957"/>
    </row>
    <row r="661" spans="1:14" ht="12" customHeight="1" x14ac:dyDescent="0.2">
      <c r="A661" s="278" t="s">
        <v>259</v>
      </c>
      <c r="B661" s="577" t="s">
        <v>456</v>
      </c>
      <c r="C661" s="580"/>
      <c r="D661" s="130"/>
      <c r="E661" s="257"/>
      <c r="F661" s="1283"/>
      <c r="G661" s="1015"/>
      <c r="H661" s="1015"/>
      <c r="I661" s="1015"/>
      <c r="J661" s="922"/>
      <c r="K661" s="1101"/>
      <c r="L661" s="1101"/>
      <c r="M661" s="1101"/>
      <c r="N661" s="957"/>
    </row>
    <row r="662" spans="1:14" ht="13.5" thickBot="1" x14ac:dyDescent="0.25">
      <c r="A662" s="278" t="s">
        <v>260</v>
      </c>
      <c r="B662" s="287" t="s">
        <v>836</v>
      </c>
      <c r="C662" s="580"/>
      <c r="D662" s="130"/>
      <c r="E662" s="257">
        <v>1540</v>
      </c>
      <c r="F662" s="1283"/>
      <c r="G662" s="1017"/>
      <c r="H662" s="1017"/>
      <c r="I662" s="1017"/>
      <c r="J662" s="923"/>
      <c r="K662" s="1102"/>
      <c r="L662" s="1102"/>
      <c r="M662" s="1102"/>
      <c r="N662" s="1007"/>
    </row>
    <row r="663" spans="1:14" ht="13.5" thickBot="1" x14ac:dyDescent="0.25">
      <c r="A663" s="295" t="s">
        <v>261</v>
      </c>
      <c r="B663" s="248" t="s">
        <v>340</v>
      </c>
      <c r="C663" s="581">
        <v>27936</v>
      </c>
      <c r="D663" s="218">
        <v>27226</v>
      </c>
      <c r="E663" s="127">
        <v>14872</v>
      </c>
      <c r="F663" s="1303"/>
      <c r="G663" s="1010"/>
      <c r="H663" s="1010"/>
      <c r="I663" s="1010"/>
      <c r="J663" s="926"/>
      <c r="K663" s="1245"/>
      <c r="L663" s="1245"/>
      <c r="M663" s="1245"/>
      <c r="N663" s="926"/>
    </row>
    <row r="664" spans="1:14" ht="24" customHeight="1" thickBot="1" x14ac:dyDescent="0.25">
      <c r="A664" s="338" t="s">
        <v>262</v>
      </c>
      <c r="B664" s="877" t="s">
        <v>341</v>
      </c>
      <c r="C664" s="652">
        <f>C663+C641</f>
        <v>27936</v>
      </c>
      <c r="D664" s="652">
        <f>D663+D641</f>
        <v>27226</v>
      </c>
      <c r="E664" s="652">
        <f>E663+E641</f>
        <v>14872</v>
      </c>
      <c r="F664" s="1304">
        <f>E664/D664</f>
        <v>0.54624256225666645</v>
      </c>
      <c r="G664" s="1104"/>
      <c r="H664" s="1104"/>
      <c r="I664" s="1104"/>
      <c r="J664" s="927"/>
      <c r="K664" s="1295"/>
      <c r="L664" s="1295"/>
      <c r="M664" s="1295"/>
      <c r="N664" s="1008"/>
    </row>
    <row r="665" spans="1:14" x14ac:dyDescent="0.2">
      <c r="A665" s="294"/>
      <c r="B665" s="570"/>
      <c r="C665" s="503"/>
      <c r="D665" s="503"/>
      <c r="E665" s="503"/>
      <c r="F665" s="503"/>
    </row>
    <row r="668" spans="1:14" x14ac:dyDescent="0.2">
      <c r="A668" s="1637"/>
      <c r="B668" s="1637"/>
      <c r="C668" s="1637"/>
      <c r="D668" s="1637"/>
      <c r="E668" s="1637"/>
      <c r="F668" s="1637"/>
      <c r="G668" s="1637"/>
      <c r="H668" s="1637"/>
      <c r="I668" s="1637"/>
      <c r="J668" s="1637"/>
      <c r="K668" s="1637"/>
      <c r="L668" s="1637"/>
      <c r="M668" s="1637"/>
      <c r="N668" s="1637"/>
    </row>
    <row r="669" spans="1:14" x14ac:dyDescent="0.2">
      <c r="A669" s="1618" t="s">
        <v>918</v>
      </c>
      <c r="B669" s="1618"/>
      <c r="C669" s="1618"/>
      <c r="D669" s="1618"/>
      <c r="E669" s="1618"/>
    </row>
    <row r="670" spans="1:14" x14ac:dyDescent="0.2">
      <c r="A670" s="289"/>
      <c r="B670" s="289"/>
      <c r="C670" s="289"/>
      <c r="D670" s="289"/>
      <c r="E670" s="289"/>
    </row>
    <row r="671" spans="1:14" ht="10.5" customHeight="1" x14ac:dyDescent="0.2">
      <c r="A671" s="1757" t="s">
        <v>810</v>
      </c>
      <c r="B671" s="1680"/>
      <c r="C671" s="1680"/>
      <c r="D671" s="1680"/>
      <c r="E671" s="1680"/>
      <c r="F671" s="1680"/>
      <c r="G671" s="1637"/>
      <c r="H671" s="1637"/>
      <c r="I671" s="1637"/>
      <c r="J671" s="1637"/>
      <c r="K671" s="1637"/>
      <c r="L671" s="1637"/>
      <c r="M671" s="1637"/>
      <c r="N671" s="1637"/>
    </row>
    <row r="672" spans="1:14" ht="15.75" x14ac:dyDescent="0.25">
      <c r="B672" s="21" t="s">
        <v>715</v>
      </c>
      <c r="C672" s="21"/>
      <c r="D672" s="21"/>
      <c r="E672" s="21"/>
      <c r="F672" s="21"/>
      <c r="G672" s="21"/>
      <c r="H672" s="21"/>
      <c r="I672" s="21"/>
      <c r="J672" s="21"/>
      <c r="K672" s="21"/>
      <c r="L672" s="21"/>
      <c r="M672" s="21"/>
      <c r="N672" s="21"/>
    </row>
    <row r="673" spans="1:14" ht="16.5" thickBot="1" x14ac:dyDescent="0.3">
      <c r="B673" s="21"/>
      <c r="C673" s="21"/>
      <c r="D673" s="21"/>
      <c r="E673" s="21"/>
      <c r="F673" s="21"/>
      <c r="G673" s="21"/>
      <c r="H673" s="21"/>
      <c r="I673" s="21"/>
      <c r="J673" s="21"/>
      <c r="K673" s="21"/>
      <c r="L673" s="21"/>
      <c r="M673" s="22" t="s">
        <v>7</v>
      </c>
      <c r="N673" s="21"/>
    </row>
    <row r="674" spans="1:14" ht="13.5" thickBot="1" x14ac:dyDescent="0.25">
      <c r="A674" s="1640" t="s">
        <v>217</v>
      </c>
      <c r="B674" s="1638" t="s">
        <v>8</v>
      </c>
      <c r="C674" s="1756" t="s">
        <v>675</v>
      </c>
      <c r="D674" s="1753"/>
      <c r="E674" s="1753"/>
      <c r="F674" s="1754"/>
      <c r="G674" s="1752" t="s">
        <v>676</v>
      </c>
      <c r="H674" s="1753"/>
      <c r="I674" s="1753"/>
      <c r="J674" s="1755"/>
      <c r="K674" s="1756" t="s">
        <v>672</v>
      </c>
      <c r="L674" s="1753"/>
      <c r="M674" s="1753"/>
      <c r="N674" s="1755"/>
    </row>
    <row r="675" spans="1:14" ht="22.5" thickBot="1" x14ac:dyDescent="0.25">
      <c r="A675" s="1641"/>
      <c r="B675" s="1639"/>
      <c r="C675" s="423" t="s">
        <v>323</v>
      </c>
      <c r="D675" s="280" t="s">
        <v>673</v>
      </c>
      <c r="E675" s="1276" t="s">
        <v>656</v>
      </c>
      <c r="F675" s="280" t="s">
        <v>674</v>
      </c>
      <c r="G675" s="1276" t="s">
        <v>323</v>
      </c>
      <c r="H675" s="280" t="s">
        <v>673</v>
      </c>
      <c r="I675" s="280" t="s">
        <v>656</v>
      </c>
      <c r="J675" s="1276" t="s">
        <v>674</v>
      </c>
      <c r="K675" s="280" t="s">
        <v>323</v>
      </c>
      <c r="L675" s="1276" t="s">
        <v>673</v>
      </c>
      <c r="M675" s="280" t="s">
        <v>656</v>
      </c>
      <c r="N675" s="280" t="s">
        <v>674</v>
      </c>
    </row>
    <row r="676" spans="1:14" ht="13.5" thickBot="1" x14ac:dyDescent="0.25">
      <c r="A676" s="916" t="s">
        <v>218</v>
      </c>
      <c r="B676" s="917" t="s">
        <v>219</v>
      </c>
      <c r="C676" s="918" t="s">
        <v>220</v>
      </c>
      <c r="D676" s="918" t="s">
        <v>221</v>
      </c>
      <c r="E676" s="918" t="s">
        <v>241</v>
      </c>
      <c r="F676" s="919" t="s">
        <v>266</v>
      </c>
      <c r="G676" s="549" t="s">
        <v>267</v>
      </c>
      <c r="H676" s="549" t="s">
        <v>277</v>
      </c>
      <c r="I676" s="549" t="s">
        <v>278</v>
      </c>
      <c r="J676" s="549" t="s">
        <v>279</v>
      </c>
      <c r="K676" s="549" t="s">
        <v>282</v>
      </c>
      <c r="L676" s="549" t="s">
        <v>283</v>
      </c>
      <c r="M676" s="549" t="s">
        <v>284</v>
      </c>
      <c r="N676" s="464" t="s">
        <v>285</v>
      </c>
    </row>
    <row r="677" spans="1:14" x14ac:dyDescent="0.2">
      <c r="A677" s="279" t="s">
        <v>222</v>
      </c>
      <c r="B677" s="284" t="s">
        <v>177</v>
      </c>
      <c r="C677" s="258"/>
      <c r="D677" s="128"/>
      <c r="E677" s="258"/>
      <c r="F677" s="1287"/>
      <c r="G677" s="1064"/>
      <c r="H677" s="1064"/>
      <c r="I677" s="1064"/>
      <c r="J677" s="958"/>
      <c r="K677" s="1292"/>
      <c r="L677" s="1292"/>
      <c r="M677" s="1292"/>
      <c r="N677" s="1063"/>
    </row>
    <row r="678" spans="1:14" x14ac:dyDescent="0.2">
      <c r="A678" s="278" t="s">
        <v>223</v>
      </c>
      <c r="B678" s="158" t="s">
        <v>424</v>
      </c>
      <c r="C678" s="256">
        <v>12000</v>
      </c>
      <c r="D678" s="125">
        <v>12318</v>
      </c>
      <c r="E678" s="256">
        <v>8577</v>
      </c>
      <c r="F678" s="1282"/>
      <c r="G678" s="1015"/>
      <c r="H678" s="1015"/>
      <c r="I678" s="1015"/>
      <c r="J678" s="922"/>
      <c r="K678" s="1101"/>
      <c r="L678" s="1101"/>
      <c r="M678" s="1101"/>
      <c r="N678" s="957"/>
    </row>
    <row r="679" spans="1:14" x14ac:dyDescent="0.2">
      <c r="A679" s="278" t="s">
        <v>224</v>
      </c>
      <c r="B679" s="178" t="s">
        <v>426</v>
      </c>
      <c r="C679" s="256">
        <v>1620</v>
      </c>
      <c r="D679" s="125">
        <v>1643</v>
      </c>
      <c r="E679" s="256">
        <v>965</v>
      </c>
      <c r="F679" s="1282"/>
      <c r="G679" s="1015"/>
      <c r="H679" s="1015"/>
      <c r="I679" s="1015"/>
      <c r="J679" s="922"/>
      <c r="K679" s="1101"/>
      <c r="L679" s="1101"/>
      <c r="M679" s="1101"/>
      <c r="N679" s="957"/>
    </row>
    <row r="680" spans="1:14" ht="12" customHeight="1" x14ac:dyDescent="0.2">
      <c r="A680" s="278" t="s">
        <v>225</v>
      </c>
      <c r="B680" s="178" t="s">
        <v>425</v>
      </c>
      <c r="C680" s="256"/>
      <c r="D680" s="125"/>
      <c r="E680" s="256">
        <v>376</v>
      </c>
      <c r="F680" s="1282"/>
      <c r="G680" s="1015"/>
      <c r="H680" s="1015"/>
      <c r="I680" s="1015"/>
      <c r="J680" s="922"/>
      <c r="K680" s="1101"/>
      <c r="L680" s="1101"/>
      <c r="M680" s="1101"/>
      <c r="N680" s="957"/>
    </row>
    <row r="681" spans="1:14" x14ac:dyDescent="0.2">
      <c r="A681" s="278" t="s">
        <v>226</v>
      </c>
      <c r="B681" s="178" t="s">
        <v>427</v>
      </c>
      <c r="C681" s="256"/>
      <c r="D681" s="125"/>
      <c r="E681" s="256"/>
      <c r="F681" s="1282"/>
      <c r="G681" s="1015"/>
      <c r="H681" s="1015"/>
      <c r="I681" s="1015"/>
      <c r="J681" s="922"/>
      <c r="K681" s="1101"/>
      <c r="L681" s="1101"/>
      <c r="M681" s="1101"/>
      <c r="N681" s="957"/>
    </row>
    <row r="682" spans="1:14" x14ac:dyDescent="0.2">
      <c r="A682" s="278" t="s">
        <v>227</v>
      </c>
      <c r="B682" s="178" t="s">
        <v>428</v>
      </c>
      <c r="C682" s="256"/>
      <c r="D682" s="125"/>
      <c r="E682" s="256"/>
      <c r="F682" s="1282"/>
      <c r="G682" s="1015"/>
      <c r="H682" s="1015"/>
      <c r="I682" s="1015"/>
      <c r="J682" s="922"/>
      <c r="K682" s="1101"/>
      <c r="L682" s="1101"/>
      <c r="M682" s="1101"/>
      <c r="N682" s="957"/>
    </row>
    <row r="683" spans="1:14" x14ac:dyDescent="0.2">
      <c r="A683" s="278" t="s">
        <v>228</v>
      </c>
      <c r="B683" s="178" t="s">
        <v>429</v>
      </c>
      <c r="C683" s="256">
        <f>C684+C685+C686+C687+C688+C689+C690</f>
        <v>0</v>
      </c>
      <c r="D683" s="256">
        <f>D684+D685+D686+D687+D688+D689+D690</f>
        <v>0</v>
      </c>
      <c r="E683" s="256">
        <f>E684+E685+E686+E687+E688+E689+E690</f>
        <v>0</v>
      </c>
      <c r="F683" s="1282"/>
      <c r="G683" s="1015"/>
      <c r="H683" s="1015"/>
      <c r="I683" s="1015"/>
      <c r="J683" s="922"/>
      <c r="K683" s="1101"/>
      <c r="L683" s="1101"/>
      <c r="M683" s="1101"/>
      <c r="N683" s="957"/>
    </row>
    <row r="684" spans="1:14" x14ac:dyDescent="0.2">
      <c r="A684" s="278" t="s">
        <v>229</v>
      </c>
      <c r="B684" s="178" t="s">
        <v>433</v>
      </c>
      <c r="C684" s="256">
        <v>0</v>
      </c>
      <c r="D684" s="125">
        <v>0</v>
      </c>
      <c r="E684" s="256">
        <v>0</v>
      </c>
      <c r="F684" s="1282"/>
      <c r="G684" s="1015"/>
      <c r="H684" s="1015"/>
      <c r="I684" s="1015"/>
      <c r="J684" s="922"/>
      <c r="K684" s="1101"/>
      <c r="L684" s="1101"/>
      <c r="M684" s="1101"/>
      <c r="N684" s="957"/>
    </row>
    <row r="685" spans="1:14" x14ac:dyDescent="0.2">
      <c r="A685" s="278" t="s">
        <v>230</v>
      </c>
      <c r="B685" s="178" t="s">
        <v>434</v>
      </c>
      <c r="C685" s="256"/>
      <c r="D685" s="125"/>
      <c r="E685" s="256"/>
      <c r="F685" s="1282"/>
      <c r="G685" s="1015"/>
      <c r="H685" s="1015"/>
      <c r="I685" s="1015"/>
      <c r="J685" s="922"/>
      <c r="K685" s="1101"/>
      <c r="L685" s="1101"/>
      <c r="M685" s="1101"/>
      <c r="N685" s="957"/>
    </row>
    <row r="686" spans="1:14" x14ac:dyDescent="0.2">
      <c r="A686" s="278" t="s">
        <v>231</v>
      </c>
      <c r="B686" s="178" t="s">
        <v>435</v>
      </c>
      <c r="C686" s="256"/>
      <c r="D686" s="125"/>
      <c r="E686" s="256"/>
      <c r="F686" s="1282"/>
      <c r="G686" s="1015"/>
      <c r="H686" s="1015"/>
      <c r="I686" s="1015"/>
      <c r="J686" s="922"/>
      <c r="K686" s="1101"/>
      <c r="L686" s="1101"/>
      <c r="M686" s="1101"/>
      <c r="N686" s="957"/>
    </row>
    <row r="687" spans="1:14" x14ac:dyDescent="0.2">
      <c r="A687" s="278" t="s">
        <v>232</v>
      </c>
      <c r="B687" s="285" t="s">
        <v>431</v>
      </c>
      <c r="C687" s="211"/>
      <c r="D687" s="129"/>
      <c r="E687" s="256"/>
      <c r="F687" s="1282"/>
      <c r="G687" s="1015"/>
      <c r="H687" s="1015"/>
      <c r="I687" s="1015"/>
      <c r="J687" s="922"/>
      <c r="K687" s="1101"/>
      <c r="L687" s="1101"/>
      <c r="M687" s="1101"/>
      <c r="N687" s="957"/>
    </row>
    <row r="688" spans="1:14" x14ac:dyDescent="0.2">
      <c r="A688" s="278" t="s">
        <v>233</v>
      </c>
      <c r="B688" s="573" t="s">
        <v>432</v>
      </c>
      <c r="C688" s="259"/>
      <c r="D688" s="126"/>
      <c r="E688" s="256"/>
      <c r="F688" s="1282"/>
      <c r="G688" s="1015"/>
      <c r="H688" s="1015"/>
      <c r="I688" s="1015"/>
      <c r="J688" s="922"/>
      <c r="K688" s="1101"/>
      <c r="L688" s="1101"/>
      <c r="M688" s="1101"/>
      <c r="N688" s="957"/>
    </row>
    <row r="689" spans="1:14" x14ac:dyDescent="0.2">
      <c r="A689" s="278" t="s">
        <v>234</v>
      </c>
      <c r="B689" s="574" t="s">
        <v>430</v>
      </c>
      <c r="C689" s="259"/>
      <c r="D689" s="126"/>
      <c r="E689" s="256"/>
      <c r="F689" s="1282"/>
      <c r="G689" s="1015"/>
      <c r="H689" s="1015"/>
      <c r="I689" s="1015"/>
      <c r="J689" s="922"/>
      <c r="K689" s="1101"/>
      <c r="L689" s="1101"/>
      <c r="M689" s="1101"/>
      <c r="N689" s="957"/>
    </row>
    <row r="690" spans="1:14" x14ac:dyDescent="0.2">
      <c r="A690" s="278" t="s">
        <v>235</v>
      </c>
      <c r="B690" s="245" t="s">
        <v>651</v>
      </c>
      <c r="C690" s="259"/>
      <c r="D690" s="126"/>
      <c r="E690" s="256"/>
      <c r="F690" s="1283"/>
      <c r="G690" s="1015"/>
      <c r="H690" s="1015"/>
      <c r="I690" s="1015"/>
      <c r="J690" s="922"/>
      <c r="K690" s="1101"/>
      <c r="L690" s="1101"/>
      <c r="M690" s="1101"/>
      <c r="N690" s="957"/>
    </row>
    <row r="691" spans="1:14" ht="13.5" thickBot="1" x14ac:dyDescent="0.25">
      <c r="A691" s="278" t="s">
        <v>236</v>
      </c>
      <c r="B691" s="180" t="s">
        <v>437</v>
      </c>
      <c r="C691" s="257"/>
      <c r="D691" s="130"/>
      <c r="E691" s="256"/>
      <c r="F691" s="1284"/>
      <c r="G691" s="1017"/>
      <c r="H691" s="1017"/>
      <c r="I691" s="1017"/>
      <c r="J691" s="923"/>
      <c r="K691" s="1102"/>
      <c r="L691" s="1102"/>
      <c r="M691" s="1102"/>
      <c r="N691" s="1007"/>
    </row>
    <row r="692" spans="1:14" ht="13.5" thickBot="1" x14ac:dyDescent="0.25">
      <c r="A692" s="447" t="s">
        <v>237</v>
      </c>
      <c r="B692" s="448" t="s">
        <v>5</v>
      </c>
      <c r="C692" s="453">
        <f>C678+C679+C680+C681+C683+C691</f>
        <v>13620</v>
      </c>
      <c r="D692" s="453">
        <f>D678+D679+D680+D681+D683+D691</f>
        <v>13961</v>
      </c>
      <c r="E692" s="453">
        <f>E678+E679+E680+E681+E683+E691</f>
        <v>9918</v>
      </c>
      <c r="F692" s="1285"/>
      <c r="G692" s="1291"/>
      <c r="H692" s="1291"/>
      <c r="I692" s="1291"/>
      <c r="J692" s="924"/>
      <c r="K692" s="1293"/>
      <c r="L692" s="1293"/>
      <c r="M692" s="1293"/>
      <c r="N692" s="1290"/>
    </row>
    <row r="693" spans="1:14" ht="7.5" customHeight="1" thickTop="1" x14ac:dyDescent="0.2">
      <c r="A693" s="438"/>
      <c r="B693" s="284"/>
      <c r="C693" s="210"/>
      <c r="D693" s="210"/>
      <c r="E693" s="210"/>
      <c r="F693" s="1286"/>
      <c r="G693" s="1012"/>
      <c r="H693" s="1012"/>
      <c r="I693" s="1012"/>
      <c r="J693" s="925"/>
      <c r="K693" s="1294"/>
      <c r="L693" s="1294"/>
      <c r="M693" s="1294"/>
      <c r="N693" s="1006"/>
    </row>
    <row r="694" spans="1:14" x14ac:dyDescent="0.2">
      <c r="A694" s="279" t="s">
        <v>238</v>
      </c>
      <c r="B694" s="286" t="s">
        <v>178</v>
      </c>
      <c r="C694" s="258"/>
      <c r="D694" s="128"/>
      <c r="E694" s="258"/>
      <c r="F694" s="1287"/>
      <c r="G694" s="1013"/>
      <c r="H694" s="1013"/>
      <c r="I694" s="1013"/>
      <c r="J694" s="921"/>
      <c r="K694" s="1100"/>
      <c r="L694" s="1100"/>
      <c r="M694" s="1100"/>
      <c r="N694" s="956"/>
    </row>
    <row r="695" spans="1:14" x14ac:dyDescent="0.2">
      <c r="A695" s="279" t="s">
        <v>239</v>
      </c>
      <c r="B695" s="178" t="s">
        <v>438</v>
      </c>
      <c r="C695" s="256">
        <f>'4_sz_ melléklet'!C619</f>
        <v>0</v>
      </c>
      <c r="D695" s="256">
        <f>'4_sz_ melléklet'!D619</f>
        <v>0</v>
      </c>
      <c r="E695" s="256">
        <f>'4_sz_ melléklet'!E619</f>
        <v>0</v>
      </c>
      <c r="F695" s="1282" t="e">
        <f>E695/D695</f>
        <v>#DIV/0!</v>
      </c>
      <c r="G695" s="1015"/>
      <c r="H695" s="1015"/>
      <c r="I695" s="1015"/>
      <c r="J695" s="922"/>
      <c r="K695" s="1101"/>
      <c r="L695" s="1101"/>
      <c r="M695" s="1101"/>
      <c r="N695" s="957"/>
    </row>
    <row r="696" spans="1:14" x14ac:dyDescent="0.2">
      <c r="A696" s="279" t="s">
        <v>240</v>
      </c>
      <c r="B696" s="178" t="s">
        <v>439</v>
      </c>
      <c r="C696" s="256"/>
      <c r="D696" s="125"/>
      <c r="E696" s="256"/>
      <c r="F696" s="1282"/>
      <c r="G696" s="1015"/>
      <c r="H696" s="1015"/>
      <c r="I696" s="1015"/>
      <c r="J696" s="922"/>
      <c r="K696" s="1101"/>
      <c r="L696" s="1101"/>
      <c r="M696" s="1101"/>
      <c r="N696" s="957"/>
    </row>
    <row r="697" spans="1:14" x14ac:dyDescent="0.2">
      <c r="A697" s="279" t="s">
        <v>242</v>
      </c>
      <c r="B697" s="178" t="s">
        <v>440</v>
      </c>
      <c r="C697" s="256">
        <f>C698+C699+C700+C701+C702+C703</f>
        <v>0</v>
      </c>
      <c r="D697" s="256">
        <f>D698+D699+D700+D701+D702+D703</f>
        <v>0</v>
      </c>
      <c r="E697" s="256">
        <f>E698+E699+E700+E701+E702+E703</f>
        <v>0</v>
      </c>
      <c r="F697" s="1282" t="e">
        <f>E697/D697</f>
        <v>#DIV/0!</v>
      </c>
      <c r="G697" s="1015"/>
      <c r="H697" s="1015"/>
      <c r="I697" s="1015"/>
      <c r="J697" s="922"/>
      <c r="K697" s="1101"/>
      <c r="L697" s="1101"/>
      <c r="M697" s="1101"/>
      <c r="N697" s="957"/>
    </row>
    <row r="698" spans="1:14" x14ac:dyDescent="0.2">
      <c r="A698" s="279" t="s">
        <v>243</v>
      </c>
      <c r="B698" s="285" t="s">
        <v>441</v>
      </c>
      <c r="C698" s="256"/>
      <c r="D698" s="125"/>
      <c r="E698" s="256"/>
      <c r="F698" s="1282"/>
      <c r="G698" s="1015"/>
      <c r="H698" s="1015"/>
      <c r="I698" s="1015"/>
      <c r="J698" s="922"/>
      <c r="K698" s="1101"/>
      <c r="L698" s="1101"/>
      <c r="M698" s="1101"/>
      <c r="N698" s="957"/>
    </row>
    <row r="699" spans="1:14" x14ac:dyDescent="0.2">
      <c r="A699" s="279" t="s">
        <v>244</v>
      </c>
      <c r="B699" s="285" t="s">
        <v>442</v>
      </c>
      <c r="C699" s="256"/>
      <c r="D699" s="125"/>
      <c r="E699" s="256"/>
      <c r="F699" s="1282"/>
      <c r="G699" s="1015"/>
      <c r="H699" s="1015"/>
      <c r="I699" s="1015"/>
      <c r="J699" s="922"/>
      <c r="K699" s="1101"/>
      <c r="L699" s="1101"/>
      <c r="M699" s="1101"/>
      <c r="N699" s="957"/>
    </row>
    <row r="700" spans="1:14" x14ac:dyDescent="0.2">
      <c r="A700" s="279" t="s">
        <v>245</v>
      </c>
      <c r="B700" s="285" t="s">
        <v>443</v>
      </c>
      <c r="C700" s="256"/>
      <c r="D700" s="125"/>
      <c r="E700" s="256"/>
      <c r="F700" s="1288"/>
      <c r="G700" s="1015"/>
      <c r="H700" s="1015"/>
      <c r="I700" s="1015"/>
      <c r="J700" s="922"/>
      <c r="K700" s="1101"/>
      <c r="L700" s="1101"/>
      <c r="M700" s="1101"/>
      <c r="N700" s="957"/>
    </row>
    <row r="701" spans="1:14" x14ac:dyDescent="0.2">
      <c r="A701" s="279" t="s">
        <v>246</v>
      </c>
      <c r="B701" s="285" t="s">
        <v>444</v>
      </c>
      <c r="C701" s="256">
        <f>'4_sz_ melléklet'!C625</f>
        <v>0</v>
      </c>
      <c r="D701" s="256">
        <f>'4_sz_ melléklet'!D625</f>
        <v>0</v>
      </c>
      <c r="E701" s="256">
        <f>'4_sz_ melléklet'!E625</f>
        <v>0</v>
      </c>
      <c r="F701" s="1288" t="e">
        <f>E701/D701</f>
        <v>#DIV/0!</v>
      </c>
      <c r="G701" s="1015"/>
      <c r="H701" s="1015"/>
      <c r="I701" s="1015"/>
      <c r="J701" s="922"/>
      <c r="K701" s="1101"/>
      <c r="L701" s="1101"/>
      <c r="M701" s="1101"/>
      <c r="N701" s="957"/>
    </row>
    <row r="702" spans="1:14" x14ac:dyDescent="0.2">
      <c r="A702" s="279" t="s">
        <v>247</v>
      </c>
      <c r="B702" s="573" t="s">
        <v>445</v>
      </c>
      <c r="C702" s="256"/>
      <c r="D702" s="125"/>
      <c r="E702" s="256"/>
      <c r="F702" s="1288"/>
      <c r="G702" s="1015"/>
      <c r="H702" s="1015"/>
      <c r="I702" s="1015"/>
      <c r="J702" s="922"/>
      <c r="K702" s="1101"/>
      <c r="L702" s="1101"/>
      <c r="M702" s="1101"/>
      <c r="N702" s="957"/>
    </row>
    <row r="703" spans="1:14" x14ac:dyDescent="0.2">
      <c r="A703" s="279" t="s">
        <v>248</v>
      </c>
      <c r="B703" s="245" t="s">
        <v>446</v>
      </c>
      <c r="C703" s="256"/>
      <c r="D703" s="125"/>
      <c r="E703" s="256"/>
      <c r="F703" s="1288"/>
      <c r="G703" s="1015"/>
      <c r="H703" s="1015"/>
      <c r="I703" s="1015"/>
      <c r="J703" s="922"/>
      <c r="K703" s="1101"/>
      <c r="L703" s="1101"/>
      <c r="M703" s="1101"/>
      <c r="N703" s="957"/>
    </row>
    <row r="704" spans="1:14" ht="13.5" thickBot="1" x14ac:dyDescent="0.25">
      <c r="A704" s="279" t="s">
        <v>249</v>
      </c>
      <c r="B704" s="726" t="s">
        <v>447</v>
      </c>
      <c r="C704" s="256"/>
      <c r="D704" s="125"/>
      <c r="E704" s="256"/>
      <c r="F704" s="1288"/>
      <c r="G704" s="1017"/>
      <c r="H704" s="1017"/>
      <c r="I704" s="1017"/>
      <c r="J704" s="923"/>
      <c r="K704" s="1102"/>
      <c r="L704" s="1102"/>
      <c r="M704" s="1102"/>
      <c r="N704" s="1007"/>
    </row>
    <row r="705" spans="1:14" ht="13.5" thickBot="1" x14ac:dyDescent="0.25">
      <c r="A705" s="447" t="s">
        <v>250</v>
      </c>
      <c r="B705" s="448" t="s">
        <v>6</v>
      </c>
      <c r="C705" s="453">
        <f>C695+C696+C697</f>
        <v>0</v>
      </c>
      <c r="D705" s="453">
        <f>D695+D696+D697</f>
        <v>0</v>
      </c>
      <c r="E705" s="453">
        <f>E695+E696+E697</f>
        <v>0</v>
      </c>
      <c r="F705" s="1285" t="e">
        <f>E705/D705</f>
        <v>#DIV/0!</v>
      </c>
      <c r="G705" s="1291"/>
      <c r="H705" s="1291"/>
      <c r="I705" s="1291"/>
      <c r="J705" s="924"/>
      <c r="K705" s="1293"/>
      <c r="L705" s="1293"/>
      <c r="M705" s="1293"/>
      <c r="N705" s="1290"/>
    </row>
    <row r="706" spans="1:14" ht="27" thickTop="1" thickBot="1" x14ac:dyDescent="0.25">
      <c r="A706" s="1296" t="s">
        <v>251</v>
      </c>
      <c r="B706" s="1278" t="s">
        <v>338</v>
      </c>
      <c r="C706" s="1279">
        <f>C692+C705</f>
        <v>13620</v>
      </c>
      <c r="D706" s="1279">
        <f>D692+D705</f>
        <v>13961</v>
      </c>
      <c r="E706" s="1279">
        <f>E692+E705</f>
        <v>9918</v>
      </c>
      <c r="F706" s="1289">
        <f>E706/D706</f>
        <v>0.71040756392808535</v>
      </c>
      <c r="G706" s="1297"/>
      <c r="H706" s="1297"/>
      <c r="I706" s="1297"/>
      <c r="J706" s="1298"/>
      <c r="K706" s="1299"/>
      <c r="L706" s="1299"/>
      <c r="M706" s="1299"/>
      <c r="N706" s="1300"/>
    </row>
    <row r="707" spans="1:14" x14ac:dyDescent="0.2">
      <c r="A707" s="294"/>
      <c r="B707" s="585"/>
      <c r="C707" s="571"/>
      <c r="D707" s="571"/>
      <c r="E707" s="571"/>
      <c r="F707" s="571"/>
    </row>
    <row r="708" spans="1:14" x14ac:dyDescent="0.2">
      <c r="A708" s="294"/>
      <c r="B708" s="585"/>
      <c r="C708" s="571"/>
      <c r="D708" s="571"/>
      <c r="E708" s="571"/>
      <c r="F708" s="1301"/>
      <c r="G708" s="533"/>
      <c r="H708" s="533"/>
      <c r="I708" s="533"/>
      <c r="J708" s="1302"/>
      <c r="K708" s="533"/>
      <c r="L708" s="533"/>
      <c r="M708" s="533"/>
      <c r="N708" s="1302"/>
    </row>
    <row r="709" spans="1:14" x14ac:dyDescent="0.2">
      <c r="A709" s="1758">
        <v>22</v>
      </c>
      <c r="B709" s="1759"/>
      <c r="C709" s="1759"/>
      <c r="D709" s="1759"/>
      <c r="E709" s="1759"/>
      <c r="F709" s="1759"/>
      <c r="G709" s="1759"/>
      <c r="H709" s="1759"/>
      <c r="I709" s="1759"/>
      <c r="J709" s="1759"/>
      <c r="K709" s="1759"/>
      <c r="L709" s="1759"/>
      <c r="M709" s="1759"/>
      <c r="N709" s="1759"/>
    </row>
    <row r="710" spans="1:14" x14ac:dyDescent="0.2">
      <c r="A710" s="294"/>
      <c r="B710" s="585"/>
      <c r="C710" s="571"/>
      <c r="D710" s="571"/>
      <c r="E710" s="571"/>
      <c r="F710" s="571"/>
      <c r="G710" s="15"/>
      <c r="H710" s="15"/>
      <c r="I710" s="15"/>
    </row>
    <row r="711" spans="1:14" x14ac:dyDescent="0.2">
      <c r="A711" s="1618" t="s">
        <v>918</v>
      </c>
      <c r="B711" s="1618"/>
      <c r="C711" s="1618"/>
      <c r="D711" s="1618"/>
      <c r="E711" s="1618"/>
    </row>
    <row r="712" spans="1:14" x14ac:dyDescent="0.2">
      <c r="A712" s="289"/>
      <c r="B712" s="289"/>
      <c r="C712" s="289"/>
      <c r="D712" s="289"/>
      <c r="E712" s="289"/>
    </row>
    <row r="713" spans="1:14" ht="14.25" x14ac:dyDescent="0.2">
      <c r="A713" s="1757" t="s">
        <v>810</v>
      </c>
      <c r="B713" s="1680"/>
      <c r="C713" s="1680"/>
      <c r="D713" s="1680"/>
      <c r="E713" s="1680"/>
      <c r="F713" s="1680"/>
      <c r="G713" s="1637"/>
      <c r="H713" s="1637"/>
      <c r="I713" s="1637"/>
      <c r="J713" s="1637"/>
      <c r="K713" s="1637"/>
      <c r="L713" s="1637"/>
      <c r="M713" s="1637"/>
      <c r="N713" s="1637"/>
    </row>
    <row r="714" spans="1:14" ht="15.75" x14ac:dyDescent="0.25">
      <c r="B714" s="21"/>
      <c r="C714" s="21"/>
      <c r="D714" s="21"/>
      <c r="E714" s="21"/>
    </row>
    <row r="715" spans="1:14" ht="16.5" thickBot="1" x14ac:dyDescent="0.3">
      <c r="B715" s="21" t="s">
        <v>715</v>
      </c>
      <c r="C715" s="21"/>
      <c r="D715" s="21"/>
      <c r="E715" s="21"/>
      <c r="M715" s="1" t="s">
        <v>25</v>
      </c>
    </row>
    <row r="716" spans="1:14" ht="13.5" thickBot="1" x14ac:dyDescent="0.25">
      <c r="A716" s="1748" t="s">
        <v>217</v>
      </c>
      <c r="B716" s="1750" t="s">
        <v>8</v>
      </c>
      <c r="C716" s="1752" t="s">
        <v>670</v>
      </c>
      <c r="D716" s="1753"/>
      <c r="E716" s="1753"/>
      <c r="F716" s="1754"/>
      <c r="G716" s="1752" t="s">
        <v>671</v>
      </c>
      <c r="H716" s="1753"/>
      <c r="I716" s="1753"/>
      <c r="J716" s="1755"/>
      <c r="K716" s="1756" t="s">
        <v>672</v>
      </c>
      <c r="L716" s="1753"/>
      <c r="M716" s="1753"/>
      <c r="N716" s="1755"/>
    </row>
    <row r="717" spans="1:14" ht="22.5" thickBot="1" x14ac:dyDescent="0.25">
      <c r="A717" s="1749"/>
      <c r="B717" s="1751"/>
      <c r="C717" s="280" t="s">
        <v>323</v>
      </c>
      <c r="D717" s="280" t="s">
        <v>673</v>
      </c>
      <c r="E717" s="1276" t="s">
        <v>656</v>
      </c>
      <c r="F717" s="280" t="s">
        <v>674</v>
      </c>
      <c r="G717" s="1276" t="s">
        <v>323</v>
      </c>
      <c r="H717" s="280" t="s">
        <v>673</v>
      </c>
      <c r="I717" s="280" t="s">
        <v>656</v>
      </c>
      <c r="J717" s="1276" t="s">
        <v>674</v>
      </c>
      <c r="K717" s="280" t="s">
        <v>323</v>
      </c>
      <c r="L717" s="1276" t="s">
        <v>673</v>
      </c>
      <c r="M717" s="280" t="s">
        <v>656</v>
      </c>
      <c r="N717" s="1277" t="s">
        <v>674</v>
      </c>
    </row>
    <row r="718" spans="1:14" ht="13.5" thickBot="1" x14ac:dyDescent="0.25">
      <c r="A718" s="916" t="s">
        <v>218</v>
      </c>
      <c r="B718" s="917" t="s">
        <v>219</v>
      </c>
      <c r="C718" s="918" t="s">
        <v>220</v>
      </c>
      <c r="D718" s="918" t="s">
        <v>221</v>
      </c>
      <c r="E718" s="918" t="s">
        <v>241</v>
      </c>
      <c r="F718" s="919" t="s">
        <v>266</v>
      </c>
      <c r="G718" s="918" t="s">
        <v>267</v>
      </c>
      <c r="H718" s="918" t="s">
        <v>277</v>
      </c>
      <c r="I718" s="918" t="s">
        <v>278</v>
      </c>
      <c r="J718" s="918" t="s">
        <v>279</v>
      </c>
      <c r="K718" s="918" t="s">
        <v>282</v>
      </c>
      <c r="L718" s="918" t="s">
        <v>283</v>
      </c>
      <c r="M718" s="918" t="s">
        <v>284</v>
      </c>
      <c r="N718" s="919" t="s">
        <v>285</v>
      </c>
    </row>
    <row r="719" spans="1:14" ht="10.5" customHeight="1" x14ac:dyDescent="0.2">
      <c r="A719" s="279" t="s">
        <v>252</v>
      </c>
      <c r="B719" s="352" t="s">
        <v>339</v>
      </c>
      <c r="C719" s="454"/>
      <c r="D719" s="128"/>
      <c r="E719" s="258"/>
      <c r="F719" s="1287"/>
      <c r="G719" s="1064"/>
      <c r="H719" s="1064"/>
      <c r="I719" s="1064"/>
      <c r="J719" s="958"/>
      <c r="K719" s="1292"/>
      <c r="L719" s="1292"/>
      <c r="M719" s="1292"/>
      <c r="N719" s="1063"/>
    </row>
    <row r="720" spans="1:14" x14ac:dyDescent="0.2">
      <c r="A720" s="278" t="s">
        <v>253</v>
      </c>
      <c r="B720" s="179" t="s">
        <v>453</v>
      </c>
      <c r="C720" s="261"/>
      <c r="D720" s="125"/>
      <c r="E720" s="256"/>
      <c r="F720" s="1282"/>
      <c r="G720" s="1015"/>
      <c r="H720" s="1015"/>
      <c r="I720" s="1015"/>
      <c r="J720" s="922"/>
      <c r="K720" s="1101"/>
      <c r="L720" s="1101"/>
      <c r="M720" s="1101"/>
      <c r="N720" s="957"/>
    </row>
    <row r="721" spans="1:14" x14ac:dyDescent="0.2">
      <c r="A721" s="278" t="s">
        <v>254</v>
      </c>
      <c r="B721" s="504" t="s">
        <v>451</v>
      </c>
      <c r="C721" s="580"/>
      <c r="D721" s="130"/>
      <c r="E721" s="257"/>
      <c r="F721" s="1283"/>
      <c r="G721" s="1015"/>
      <c r="H721" s="1015"/>
      <c r="I721" s="1015"/>
      <c r="J721" s="922"/>
      <c r="K721" s="1101"/>
      <c r="L721" s="1101"/>
      <c r="M721" s="1101"/>
      <c r="N721" s="957"/>
    </row>
    <row r="722" spans="1:14" x14ac:dyDescent="0.2">
      <c r="A722" s="278" t="s">
        <v>255</v>
      </c>
      <c r="B722" s="504" t="s">
        <v>450</v>
      </c>
      <c r="C722" s="580"/>
      <c r="D722" s="130"/>
      <c r="E722" s="257"/>
      <c r="F722" s="1283"/>
      <c r="G722" s="1015"/>
      <c r="H722" s="1015"/>
      <c r="I722" s="1015"/>
      <c r="J722" s="922"/>
      <c r="K722" s="1101"/>
      <c r="L722" s="1101"/>
      <c r="M722" s="1101"/>
      <c r="N722" s="957"/>
    </row>
    <row r="723" spans="1:14" x14ac:dyDescent="0.2">
      <c r="A723" s="278" t="s">
        <v>256</v>
      </c>
      <c r="B723" s="504" t="s">
        <v>452</v>
      </c>
      <c r="C723" s="580"/>
      <c r="D723" s="130"/>
      <c r="E723" s="257"/>
      <c r="F723" s="1283"/>
      <c r="G723" s="1015"/>
      <c r="H723" s="1015"/>
      <c r="I723" s="1015"/>
      <c r="J723" s="922"/>
      <c r="K723" s="1101"/>
      <c r="L723" s="1101"/>
      <c r="M723" s="1101"/>
      <c r="N723" s="957"/>
    </row>
    <row r="724" spans="1:14" x14ac:dyDescent="0.2">
      <c r="A724" s="278" t="s">
        <v>257</v>
      </c>
      <c r="B724" s="575" t="s">
        <v>454</v>
      </c>
      <c r="C724" s="580"/>
      <c r="D724" s="130"/>
      <c r="E724" s="257"/>
      <c r="F724" s="1283"/>
      <c r="G724" s="1015"/>
      <c r="H724" s="1015"/>
      <c r="I724" s="1015"/>
      <c r="J724" s="922"/>
      <c r="K724" s="1101"/>
      <c r="L724" s="1101"/>
      <c r="M724" s="1101"/>
      <c r="N724" s="957"/>
    </row>
    <row r="725" spans="1:14" x14ac:dyDescent="0.2">
      <c r="A725" s="278" t="s">
        <v>258</v>
      </c>
      <c r="B725" s="576" t="s">
        <v>457</v>
      </c>
      <c r="C725" s="580"/>
      <c r="D725" s="130"/>
      <c r="E725" s="257"/>
      <c r="F725" s="1283"/>
      <c r="G725" s="1015"/>
      <c r="H725" s="1015"/>
      <c r="I725" s="1015"/>
      <c r="J725" s="922"/>
      <c r="K725" s="1101"/>
      <c r="L725" s="1101"/>
      <c r="M725" s="1101"/>
      <c r="N725" s="957"/>
    </row>
    <row r="726" spans="1:14" x14ac:dyDescent="0.2">
      <c r="A726" s="278" t="s">
        <v>259</v>
      </c>
      <c r="B726" s="577" t="s">
        <v>456</v>
      </c>
      <c r="C726" s="580"/>
      <c r="D726" s="130"/>
      <c r="E726" s="257"/>
      <c r="F726" s="1283"/>
      <c r="G726" s="1015"/>
      <c r="H726" s="1015"/>
      <c r="I726" s="1015"/>
      <c r="J726" s="922"/>
      <c r="K726" s="1101"/>
      <c r="L726" s="1101"/>
      <c r="M726" s="1101"/>
      <c r="N726" s="957"/>
    </row>
    <row r="727" spans="1:14" ht="13.5" thickBot="1" x14ac:dyDescent="0.25">
      <c r="A727" s="278" t="s">
        <v>260</v>
      </c>
      <c r="B727" s="287" t="s">
        <v>455</v>
      </c>
      <c r="C727" s="580"/>
      <c r="D727" s="130"/>
      <c r="E727" s="257"/>
      <c r="F727" s="1283"/>
      <c r="G727" s="1017"/>
      <c r="H727" s="1017"/>
      <c r="I727" s="1017"/>
      <c r="J727" s="923"/>
      <c r="K727" s="1102"/>
      <c r="L727" s="1102"/>
      <c r="M727" s="1102"/>
      <c r="N727" s="1007"/>
    </row>
    <row r="728" spans="1:14" ht="13.5" thickBot="1" x14ac:dyDescent="0.25">
      <c r="A728" s="295" t="s">
        <v>261</v>
      </c>
      <c r="B728" s="248" t="s">
        <v>340</v>
      </c>
      <c r="C728" s="581"/>
      <c r="D728" s="218"/>
      <c r="E728" s="127"/>
      <c r="F728" s="1303"/>
      <c r="G728" s="1010"/>
      <c r="H728" s="1010"/>
      <c r="I728" s="1010"/>
      <c r="J728" s="926"/>
      <c r="K728" s="1245"/>
      <c r="L728" s="1245"/>
      <c r="M728" s="1245"/>
      <c r="N728" s="926"/>
    </row>
    <row r="729" spans="1:14" ht="13.5" thickBot="1" x14ac:dyDescent="0.25">
      <c r="A729" s="338" t="s">
        <v>262</v>
      </c>
      <c r="B729" s="877" t="s">
        <v>341</v>
      </c>
      <c r="C729" s="652">
        <f>C728+C706</f>
        <v>13620</v>
      </c>
      <c r="D729" s="652">
        <f>D728+D706</f>
        <v>13961</v>
      </c>
      <c r="E729" s="652">
        <f>E728+E706</f>
        <v>9918</v>
      </c>
      <c r="F729" s="1304">
        <f>E729/D729</f>
        <v>0.71040756392808535</v>
      </c>
      <c r="G729" s="1104"/>
      <c r="H729" s="1104"/>
      <c r="I729" s="1104"/>
      <c r="J729" s="927"/>
      <c r="K729" s="1295"/>
      <c r="L729" s="1295"/>
      <c r="M729" s="1295"/>
      <c r="N729" s="1008"/>
    </row>
    <row r="730" spans="1:14" x14ac:dyDescent="0.2">
      <c r="A730" s="294"/>
      <c r="B730" s="570"/>
      <c r="C730" s="503"/>
      <c r="D730" s="503"/>
      <c r="E730" s="503"/>
      <c r="F730" s="503"/>
    </row>
    <row r="731" spans="1:14" x14ac:dyDescent="0.2">
      <c r="A731" s="294"/>
      <c r="B731" s="570"/>
      <c r="C731" s="503"/>
      <c r="D731" s="503"/>
      <c r="E731" s="503"/>
      <c r="F731" s="503"/>
    </row>
    <row r="742" ht="11.25" customHeight="1" x14ac:dyDescent="0.2"/>
    <row r="757" ht="14.25" customHeight="1" x14ac:dyDescent="0.2"/>
    <row r="774" ht="12.75" customHeight="1" x14ac:dyDescent="0.2"/>
    <row r="776" ht="9.75" customHeight="1" x14ac:dyDescent="0.2"/>
    <row r="795" ht="9.75" customHeight="1" x14ac:dyDescent="0.2"/>
    <row r="799" ht="13.5" customHeight="1" x14ac:dyDescent="0.2"/>
    <row r="811" ht="17.25" customHeight="1" x14ac:dyDescent="0.2"/>
    <row r="812" ht="23.25" customHeight="1" x14ac:dyDescent="0.2"/>
    <row r="839" ht="13.5" customHeight="1" x14ac:dyDescent="0.2"/>
    <row r="848" ht="12.75" customHeight="1" x14ac:dyDescent="0.2"/>
    <row r="858" ht="9" customHeight="1" x14ac:dyDescent="0.2"/>
    <row r="864" ht="12" customHeight="1" x14ac:dyDescent="0.2"/>
    <row r="881" ht="13.5" customHeight="1" x14ac:dyDescent="0.2"/>
    <row r="893" ht="17.25" customHeight="1" x14ac:dyDescent="0.2"/>
    <row r="894" ht="21.75" customHeight="1" x14ac:dyDescent="0.2"/>
    <row r="902" ht="8.25" customHeight="1" x14ac:dyDescent="0.2"/>
    <row r="917" ht="16.5" customHeight="1" x14ac:dyDescent="0.2"/>
    <row r="921" ht="13.5" customHeight="1" x14ac:dyDescent="0.2"/>
    <row r="928" ht="14.25" customHeight="1" x14ac:dyDescent="0.2"/>
    <row r="940" ht="9" customHeight="1" x14ac:dyDescent="0.2"/>
    <row r="956" ht="13.5" customHeight="1" x14ac:dyDescent="0.2"/>
    <row r="963" ht="13.5" customHeight="1" x14ac:dyDescent="0.2"/>
    <row r="972" ht="13.5" customHeight="1" x14ac:dyDescent="0.2"/>
    <row r="976" ht="23.25" customHeight="1" x14ac:dyDescent="0.2"/>
    <row r="990" ht="12" customHeight="1" x14ac:dyDescent="0.2"/>
    <row r="1002" ht="13.5" customHeight="1" x14ac:dyDescent="0.2"/>
    <row r="1009" ht="12.75" customHeight="1" x14ac:dyDescent="0.2"/>
    <row r="1021" ht="9.75" customHeight="1" x14ac:dyDescent="0.2"/>
    <row r="1025" ht="12" customHeight="1" x14ac:dyDescent="0.2"/>
    <row r="1036" ht="6" customHeight="1" x14ac:dyDescent="0.2"/>
    <row r="1044" ht="13.5" customHeight="1" x14ac:dyDescent="0.2"/>
    <row r="1057" ht="21.75" customHeight="1" x14ac:dyDescent="0.2"/>
    <row r="1064" ht="8.25" customHeight="1" x14ac:dyDescent="0.2"/>
    <row r="1079" ht="14.25" customHeight="1" x14ac:dyDescent="0.2"/>
    <row r="1084" ht="13.5" customHeight="1" x14ac:dyDescent="0.2"/>
    <row r="1097" ht="12.75" customHeight="1" x14ac:dyDescent="0.2"/>
    <row r="1118" ht="8.25" customHeight="1" x14ac:dyDescent="0.2"/>
    <row r="1126" ht="13.5" customHeight="1" x14ac:dyDescent="0.2"/>
    <row r="1134" ht="15" customHeight="1" x14ac:dyDescent="0.2"/>
    <row r="1139" ht="27" customHeight="1" x14ac:dyDescent="0.2"/>
    <row r="1166" ht="13.5" customHeight="1" x14ac:dyDescent="0.2"/>
    <row r="1172" ht="12" customHeight="1" x14ac:dyDescent="0.2"/>
    <row r="1185" ht="9" customHeight="1" x14ac:dyDescent="0.2"/>
    <row r="1188" ht="14.25" customHeight="1" x14ac:dyDescent="0.2"/>
    <row r="1208" ht="13.5" customHeight="1" x14ac:dyDescent="0.2"/>
    <row r="1221" ht="32.25" customHeight="1" x14ac:dyDescent="0.2"/>
    <row r="1247" ht="13.5" customHeight="1" x14ac:dyDescent="0.2"/>
    <row r="1266" ht="10.5" customHeight="1" x14ac:dyDescent="0.2"/>
    <row r="1289" ht="13.5" customHeight="1" x14ac:dyDescent="0.2"/>
    <row r="1302" ht="24" customHeight="1" x14ac:dyDescent="0.2"/>
    <row r="1329" ht="13.5" customHeight="1" x14ac:dyDescent="0.2"/>
    <row r="1371" ht="13.5" customHeight="1" x14ac:dyDescent="0.2"/>
    <row r="1384" ht="18" customHeight="1" x14ac:dyDescent="0.2"/>
    <row r="1410" ht="13.5" customHeight="1" x14ac:dyDescent="0.2"/>
    <row r="1429" ht="8.25" customHeight="1" x14ac:dyDescent="0.2"/>
    <row r="1452" ht="13.5" customHeight="1" x14ac:dyDescent="0.2"/>
    <row r="1465" ht="25.5" customHeight="1" x14ac:dyDescent="0.2"/>
    <row r="1492" ht="13.5" customHeight="1" x14ac:dyDescent="0.2"/>
    <row r="1534" ht="13.5" customHeight="1" x14ac:dyDescent="0.2"/>
    <row r="1547" ht="21" customHeight="1" x14ac:dyDescent="0.2"/>
    <row r="1574" ht="13.5" customHeight="1" x14ac:dyDescent="0.2"/>
    <row r="1593" ht="10.5" customHeight="1" x14ac:dyDescent="0.2"/>
    <row r="1616" ht="13.5" customHeight="1" x14ac:dyDescent="0.2"/>
    <row r="1629" ht="26.25" customHeight="1" x14ac:dyDescent="0.2"/>
    <row r="1656" ht="13.5" customHeight="1" x14ac:dyDescent="0.2"/>
    <row r="1675" ht="9" customHeight="1" x14ac:dyDescent="0.2"/>
    <row r="1698" ht="13.5" customHeight="1" x14ac:dyDescent="0.2"/>
    <row r="1711" ht="30" customHeight="1" x14ac:dyDescent="0.2"/>
    <row r="1736" ht="13.5" customHeight="1" x14ac:dyDescent="0.2"/>
    <row r="1778" ht="13.5" customHeight="1" x14ac:dyDescent="0.2"/>
    <row r="1818" ht="13.5" customHeight="1" x14ac:dyDescent="0.2"/>
    <row r="1860" ht="13.5" customHeight="1" x14ac:dyDescent="0.2"/>
    <row r="1900" ht="13.5" customHeight="1" x14ac:dyDescent="0.2"/>
    <row r="1942" ht="13.5" customHeight="1" x14ac:dyDescent="0.2"/>
    <row r="1955" ht="22.5" customHeight="1" x14ac:dyDescent="0.2"/>
    <row r="1982" ht="13.5" customHeight="1" x14ac:dyDescent="0.2"/>
    <row r="2001" ht="9" customHeight="1" x14ac:dyDescent="0.2"/>
    <row r="2024" ht="13.5" customHeight="1" x14ac:dyDescent="0.2"/>
    <row r="2037" ht="23.25" customHeight="1" x14ac:dyDescent="0.2"/>
  </sheetData>
  <mergeCells count="175">
    <mergeCell ref="A339:N339"/>
    <mergeCell ref="A404:N404"/>
    <mergeCell ref="A472:N472"/>
    <mergeCell ref="A668:N668"/>
    <mergeCell ref="A709:N709"/>
    <mergeCell ref="A711:E711"/>
    <mergeCell ref="A713:N713"/>
    <mergeCell ref="A716:A717"/>
    <mergeCell ref="B716:B717"/>
    <mergeCell ref="C716:F716"/>
    <mergeCell ref="G716:J716"/>
    <mergeCell ref="K716:N716"/>
    <mergeCell ref="A539:N539"/>
    <mergeCell ref="A606:N606"/>
    <mergeCell ref="A671:N671"/>
    <mergeCell ref="A651:A652"/>
    <mergeCell ref="B651:B652"/>
    <mergeCell ref="C651:F651"/>
    <mergeCell ref="G651:J651"/>
    <mergeCell ref="K651:N651"/>
    <mergeCell ref="A669:E669"/>
    <mergeCell ref="A674:A675"/>
    <mergeCell ref="B674:B675"/>
    <mergeCell ref="C674:F674"/>
    <mergeCell ref="G674:J674"/>
    <mergeCell ref="K674:N674"/>
    <mergeCell ref="A604:E604"/>
    <mergeCell ref="A609:A610"/>
    <mergeCell ref="B609:B610"/>
    <mergeCell ref="C609:F609"/>
    <mergeCell ref="G609:J609"/>
    <mergeCell ref="K609:N609"/>
    <mergeCell ref="A644:N644"/>
    <mergeCell ref="A646:E646"/>
    <mergeCell ref="A648:N648"/>
    <mergeCell ref="A577:N577"/>
    <mergeCell ref="A579:E579"/>
    <mergeCell ref="A581:N581"/>
    <mergeCell ref="A584:A585"/>
    <mergeCell ref="B584:B585"/>
    <mergeCell ref="C584:F584"/>
    <mergeCell ref="G584:J584"/>
    <mergeCell ref="K584:N584"/>
    <mergeCell ref="A603:N603"/>
    <mergeCell ref="A135:N135"/>
    <mergeCell ref="A136:E136"/>
    <mergeCell ref="A141:A142"/>
    <mergeCell ref="B141:B142"/>
    <mergeCell ref="C141:F141"/>
    <mergeCell ref="G141:J141"/>
    <mergeCell ref="K141:N141"/>
    <mergeCell ref="A111:E111"/>
    <mergeCell ref="A113:N113"/>
    <mergeCell ref="A138:N138"/>
    <mergeCell ref="A116:A117"/>
    <mergeCell ref="B116:B117"/>
    <mergeCell ref="C116:F116"/>
    <mergeCell ref="G116:J116"/>
    <mergeCell ref="K116:N116"/>
    <mergeCell ref="K7:N7"/>
    <mergeCell ref="A3:N3"/>
    <mergeCell ref="K74:N74"/>
    <mergeCell ref="A71:N71"/>
    <mergeCell ref="A42:N42"/>
    <mergeCell ref="A44:E44"/>
    <mergeCell ref="A46:N46"/>
    <mergeCell ref="A49:A50"/>
    <mergeCell ref="B49:B50"/>
    <mergeCell ref="C49:F49"/>
    <mergeCell ref="G49:J49"/>
    <mergeCell ref="K49:N49"/>
    <mergeCell ref="A68:N68"/>
    <mergeCell ref="A69:E69"/>
    <mergeCell ref="A74:A75"/>
    <mergeCell ref="B74:B75"/>
    <mergeCell ref="C74:F74"/>
    <mergeCell ref="G74:J74"/>
    <mergeCell ref="A7:A8"/>
    <mergeCell ref="B7:B8"/>
    <mergeCell ref="C7:F7"/>
    <mergeCell ref="G7:J7"/>
    <mergeCell ref="A203:N203"/>
    <mergeCell ref="A204:E204"/>
    <mergeCell ref="A209:A210"/>
    <mergeCell ref="B209:B210"/>
    <mergeCell ref="C209:F209"/>
    <mergeCell ref="G209:J209"/>
    <mergeCell ref="K209:N209"/>
    <mergeCell ref="A176:N176"/>
    <mergeCell ref="A178:E178"/>
    <mergeCell ref="A180:N180"/>
    <mergeCell ref="A183:A184"/>
    <mergeCell ref="B183:B184"/>
    <mergeCell ref="C183:F183"/>
    <mergeCell ref="G183:J183"/>
    <mergeCell ref="K183:N183"/>
    <mergeCell ref="A206:N206"/>
    <mergeCell ref="A271:N271"/>
    <mergeCell ref="A272:E272"/>
    <mergeCell ref="A277:A278"/>
    <mergeCell ref="B277:B278"/>
    <mergeCell ref="C277:F277"/>
    <mergeCell ref="G277:J277"/>
    <mergeCell ref="K277:N277"/>
    <mergeCell ref="A244:N244"/>
    <mergeCell ref="A246:E246"/>
    <mergeCell ref="A248:N248"/>
    <mergeCell ref="A251:A252"/>
    <mergeCell ref="B251:B252"/>
    <mergeCell ref="C251:F251"/>
    <mergeCell ref="G251:J251"/>
    <mergeCell ref="K251:N251"/>
    <mergeCell ref="A274:N274"/>
    <mergeCell ref="A377:N377"/>
    <mergeCell ref="A379:E379"/>
    <mergeCell ref="A381:N381"/>
    <mergeCell ref="A384:A385"/>
    <mergeCell ref="B384:B385"/>
    <mergeCell ref="C384:F384"/>
    <mergeCell ref="G384:J384"/>
    <mergeCell ref="K384:N384"/>
    <mergeCell ref="A109:N109"/>
    <mergeCell ref="A336:N336"/>
    <mergeCell ref="A337:E337"/>
    <mergeCell ref="A342:A343"/>
    <mergeCell ref="B342:B343"/>
    <mergeCell ref="C342:F342"/>
    <mergeCell ref="G342:J342"/>
    <mergeCell ref="K342:N342"/>
    <mergeCell ref="A312:N312"/>
    <mergeCell ref="A314:E314"/>
    <mergeCell ref="A316:N316"/>
    <mergeCell ref="A319:A320"/>
    <mergeCell ref="B319:B320"/>
    <mergeCell ref="C319:F319"/>
    <mergeCell ref="G319:J319"/>
    <mergeCell ref="K319:N319"/>
    <mergeCell ref="A444:E444"/>
    <mergeCell ref="A446:N446"/>
    <mergeCell ref="A449:A450"/>
    <mergeCell ref="B449:B450"/>
    <mergeCell ref="C449:F449"/>
    <mergeCell ref="G449:J449"/>
    <mergeCell ref="K449:N449"/>
    <mergeCell ref="A401:N401"/>
    <mergeCell ref="A402:E402"/>
    <mergeCell ref="A407:A408"/>
    <mergeCell ref="B407:B408"/>
    <mergeCell ref="C407:F407"/>
    <mergeCell ref="G407:J407"/>
    <mergeCell ref="K407:N407"/>
    <mergeCell ref="A1:E1"/>
    <mergeCell ref="A536:N536"/>
    <mergeCell ref="A537:E537"/>
    <mergeCell ref="A542:A543"/>
    <mergeCell ref="B542:B543"/>
    <mergeCell ref="C542:F542"/>
    <mergeCell ref="G542:J542"/>
    <mergeCell ref="K542:N542"/>
    <mergeCell ref="A510:N510"/>
    <mergeCell ref="A512:E512"/>
    <mergeCell ref="A514:N514"/>
    <mergeCell ref="A517:A518"/>
    <mergeCell ref="B517:B518"/>
    <mergeCell ref="C517:F517"/>
    <mergeCell ref="G517:J517"/>
    <mergeCell ref="K517:N517"/>
    <mergeCell ref="A469:N469"/>
    <mergeCell ref="A470:E470"/>
    <mergeCell ref="A475:A476"/>
    <mergeCell ref="B475:B476"/>
    <mergeCell ref="C475:F475"/>
    <mergeCell ref="G475:J475"/>
    <mergeCell ref="K475:N475"/>
    <mergeCell ref="A442:N442"/>
  </mergeCells>
  <pageMargins left="0.51181102362204722" right="0.31496062992125984" top="0.35433070866141736" bottom="0.35433070866141736" header="0.31496062992125984" footer="0.31496062992125984"/>
  <pageSetup paperSize="9" scale="95" orientation="landscape" r:id="rId1"/>
  <rowBreaks count="21" manualBreakCount="21">
    <brk id="42" max="16383" man="1"/>
    <brk id="68" max="16383" man="1"/>
    <brk id="109" max="13" man="1"/>
    <brk id="135" max="16383" man="1"/>
    <brk id="176" max="16383" man="1"/>
    <brk id="203" max="16383" man="1"/>
    <brk id="244" max="16383" man="1"/>
    <brk id="270" max="16383" man="1"/>
    <brk id="312" max="16383" man="1"/>
    <brk id="336" max="16383" man="1"/>
    <brk id="378" max="16383" man="1"/>
    <brk id="401" max="16383" man="1"/>
    <brk id="443" max="16383" man="1"/>
    <brk id="469" max="16383" man="1"/>
    <brk id="510" max="16383" man="1"/>
    <brk id="536" max="16383" man="1"/>
    <brk id="578" max="16383" man="1"/>
    <brk id="603" max="16383" man="1"/>
    <brk id="645" max="16383" man="1"/>
    <brk id="668" max="16383" man="1"/>
    <brk id="710" max="16383" man="1"/>
  </row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99"/>
  <sheetViews>
    <sheetView zoomScaleNormal="100" workbookViewId="0">
      <selection sqref="A1:N68"/>
    </sheetView>
  </sheetViews>
  <sheetFormatPr defaultRowHeight="12.75" x14ac:dyDescent="0.2"/>
  <cols>
    <col min="1" max="1" width="5.42578125" customWidth="1"/>
    <col min="2" max="2" width="37.140625" customWidth="1"/>
    <col min="3" max="3" width="8" customWidth="1"/>
    <col min="4" max="4" width="9" customWidth="1"/>
    <col min="5" max="5" width="8.28515625" customWidth="1"/>
    <col min="6" max="6" width="8.42578125" customWidth="1"/>
    <col min="8" max="8" width="8.42578125" customWidth="1"/>
    <col min="10" max="10" width="7.7109375" customWidth="1"/>
    <col min="11" max="11" width="8.42578125" customWidth="1"/>
    <col min="12" max="12" width="8.5703125" customWidth="1"/>
    <col min="13" max="13" width="8.140625" customWidth="1"/>
    <col min="14" max="14" width="6.7109375" customWidth="1"/>
  </cols>
  <sheetData>
    <row r="1" spans="1:14" x14ac:dyDescent="0.2">
      <c r="A1" s="1618" t="s">
        <v>919</v>
      </c>
      <c r="B1" s="1618"/>
      <c r="C1" s="1618"/>
      <c r="D1" s="1618"/>
      <c r="E1" s="1618"/>
    </row>
    <row r="2" spans="1:14" x14ac:dyDescent="0.2">
      <c r="A2" s="289"/>
      <c r="B2" s="289"/>
      <c r="C2" s="289"/>
      <c r="D2" s="289"/>
      <c r="E2" s="289"/>
    </row>
    <row r="3" spans="1:14" ht="14.25" x14ac:dyDescent="0.2">
      <c r="A3" s="1757" t="s">
        <v>813</v>
      </c>
      <c r="B3" s="1680"/>
      <c r="C3" s="1680"/>
      <c r="D3" s="1680"/>
      <c r="E3" s="1680"/>
      <c r="F3" s="1680"/>
      <c r="G3" s="1636"/>
      <c r="H3" s="1636"/>
      <c r="I3" s="1636"/>
      <c r="J3" s="1636"/>
      <c r="K3" s="1636"/>
      <c r="L3" s="1636"/>
      <c r="M3" s="1636"/>
      <c r="N3" s="1636"/>
    </row>
    <row r="4" spans="1:14" ht="11.25" customHeight="1" x14ac:dyDescent="0.25">
      <c r="B4" s="21"/>
      <c r="C4" s="21"/>
      <c r="D4" s="21"/>
      <c r="E4" s="21"/>
      <c r="F4" s="138"/>
    </row>
    <row r="5" spans="1:14" ht="14.25" customHeight="1" thickBot="1" x14ac:dyDescent="0.25">
      <c r="B5" s="37" t="s">
        <v>808</v>
      </c>
      <c r="C5" s="1"/>
      <c r="D5" s="1"/>
      <c r="E5" s="1"/>
      <c r="F5" s="1"/>
      <c r="G5" s="1"/>
      <c r="H5" s="1"/>
      <c r="I5" s="1"/>
      <c r="J5" s="1"/>
      <c r="K5" s="22" t="s">
        <v>7</v>
      </c>
      <c r="L5" s="22"/>
      <c r="M5" s="22"/>
      <c r="N5" s="22"/>
    </row>
    <row r="6" spans="1:14" ht="13.5" thickBot="1" x14ac:dyDescent="0.25">
      <c r="A6" s="1761" t="s">
        <v>217</v>
      </c>
      <c r="B6" s="1763" t="s">
        <v>19</v>
      </c>
      <c r="C6" s="1765" t="s">
        <v>355</v>
      </c>
      <c r="D6" s="1766"/>
      <c r="E6" s="1766"/>
      <c r="F6" s="1767"/>
      <c r="G6" s="1765" t="s">
        <v>812</v>
      </c>
      <c r="H6" s="1766"/>
      <c r="I6" s="1766"/>
      <c r="J6" s="1767"/>
      <c r="K6" s="1765" t="s">
        <v>672</v>
      </c>
      <c r="L6" s="1766"/>
      <c r="M6" s="1766"/>
      <c r="N6" s="1767"/>
    </row>
    <row r="7" spans="1:14" ht="27" customHeight="1" thickBot="1" x14ac:dyDescent="0.25">
      <c r="A7" s="1762"/>
      <c r="B7" s="1764"/>
      <c r="C7" s="280" t="s">
        <v>323</v>
      </c>
      <c r="D7" s="280" t="s">
        <v>673</v>
      </c>
      <c r="E7" s="1276" t="s">
        <v>656</v>
      </c>
      <c r="F7" s="280" t="s">
        <v>674</v>
      </c>
      <c r="G7" s="1276" t="s">
        <v>323</v>
      </c>
      <c r="H7" s="280" t="s">
        <v>673</v>
      </c>
      <c r="I7" s="280" t="s">
        <v>656</v>
      </c>
      <c r="J7" s="1276" t="s">
        <v>674</v>
      </c>
      <c r="K7" s="280" t="s">
        <v>323</v>
      </c>
      <c r="L7" s="1276" t="s">
        <v>673</v>
      </c>
      <c r="M7" s="280" t="s">
        <v>656</v>
      </c>
      <c r="N7" s="1277" t="s">
        <v>674</v>
      </c>
    </row>
    <row r="8" spans="1:14" ht="11.25" customHeight="1" thickBot="1" x14ac:dyDescent="0.25">
      <c r="A8" s="443" t="s">
        <v>218</v>
      </c>
      <c r="B8" s="875" t="s">
        <v>219</v>
      </c>
      <c r="C8" s="549" t="s">
        <v>220</v>
      </c>
      <c r="D8" s="549" t="s">
        <v>221</v>
      </c>
      <c r="E8" s="549" t="s">
        <v>241</v>
      </c>
      <c r="F8" s="549" t="s">
        <v>266</v>
      </c>
      <c r="G8" s="1280" t="s">
        <v>267</v>
      </c>
      <c r="H8" s="1280" t="s">
        <v>277</v>
      </c>
      <c r="I8" s="1280" t="s">
        <v>278</v>
      </c>
      <c r="J8" s="1280" t="s">
        <v>279</v>
      </c>
      <c r="K8" s="1280" t="s">
        <v>282</v>
      </c>
      <c r="L8" s="1280" t="s">
        <v>283</v>
      </c>
      <c r="M8" s="1280" t="s">
        <v>284</v>
      </c>
      <c r="N8" s="1281" t="s">
        <v>285</v>
      </c>
    </row>
    <row r="9" spans="1:14" ht="13.5" thickBot="1" x14ac:dyDescent="0.25">
      <c r="A9" s="371" t="s">
        <v>222</v>
      </c>
      <c r="B9" s="231" t="s">
        <v>559</v>
      </c>
      <c r="C9" s="57">
        <f>C10+C11+C16+C25</f>
        <v>0</v>
      </c>
      <c r="D9" s="57">
        <f>D10+D11+D16+D25</f>
        <v>710</v>
      </c>
      <c r="E9" s="57">
        <f>E10+E11+E16+E25</f>
        <v>417</v>
      </c>
      <c r="F9" s="1306">
        <f>E9/D9</f>
        <v>0.58732394366197183</v>
      </c>
      <c r="G9" s="57">
        <f>G10+G11+G16+G25</f>
        <v>0</v>
      </c>
      <c r="H9" s="57">
        <f>H10+H11+H16+H25</f>
        <v>0</v>
      </c>
      <c r="I9" s="57">
        <f>I10+I11+I16+I25</f>
        <v>0</v>
      </c>
      <c r="J9" s="1324" t="e">
        <f>I9/H9</f>
        <v>#DIV/0!</v>
      </c>
      <c r="K9" s="566"/>
      <c r="L9" s="1455"/>
      <c r="M9" s="1455"/>
      <c r="N9" s="1094"/>
    </row>
    <row r="10" spans="1:14" ht="13.5" thickBot="1" x14ac:dyDescent="0.25">
      <c r="A10" s="371" t="s">
        <v>223</v>
      </c>
      <c r="B10" s="232" t="s">
        <v>572</v>
      </c>
      <c r="C10" s="35"/>
      <c r="D10" s="491">
        <v>710</v>
      </c>
      <c r="E10" s="491">
        <v>417</v>
      </c>
      <c r="F10" s="1307"/>
      <c r="G10" s="218"/>
      <c r="H10" s="218"/>
      <c r="I10" s="218"/>
      <c r="J10" s="1303" t="e">
        <f>I10/H10</f>
        <v>#DIV/0!</v>
      </c>
      <c r="K10" s="127"/>
      <c r="L10" s="727"/>
      <c r="M10" s="727"/>
      <c r="N10" s="1090"/>
    </row>
    <row r="11" spans="1:14" ht="13.5" thickBot="1" x14ac:dyDescent="0.25">
      <c r="A11" s="371" t="s">
        <v>224</v>
      </c>
      <c r="B11" s="233" t="s">
        <v>521</v>
      </c>
      <c r="C11" s="57">
        <f>C12+C13+C14+C15</f>
        <v>0</v>
      </c>
      <c r="D11" s="57">
        <f>D12+D13+D14+D15</f>
        <v>0</v>
      </c>
      <c r="E11" s="57">
        <f>E12+E13+E14+E15</f>
        <v>0</v>
      </c>
      <c r="F11" s="1306">
        <v>0</v>
      </c>
      <c r="G11" s="218">
        <v>0</v>
      </c>
      <c r="H11" s="218">
        <v>0</v>
      </c>
      <c r="I11" s="218">
        <v>0</v>
      </c>
      <c r="J11" s="1303">
        <v>0</v>
      </c>
      <c r="K11" s="127"/>
      <c r="L11" s="727"/>
      <c r="M11" s="727"/>
      <c r="N11" s="1038"/>
    </row>
    <row r="12" spans="1:14" x14ac:dyDescent="0.2">
      <c r="A12" s="493" t="s">
        <v>225</v>
      </c>
      <c r="B12" s="603" t="s">
        <v>523</v>
      </c>
      <c r="C12" s="442"/>
      <c r="D12" s="336"/>
      <c r="E12" s="336"/>
      <c r="F12" s="1308"/>
      <c r="G12" s="258"/>
      <c r="H12" s="258"/>
      <c r="I12" s="258"/>
      <c r="J12" s="1287"/>
      <c r="K12" s="128"/>
      <c r="L12" s="122"/>
      <c r="M12" s="122"/>
      <c r="N12" s="988"/>
    </row>
    <row r="13" spans="1:14" x14ac:dyDescent="0.2">
      <c r="A13" s="150" t="s">
        <v>226</v>
      </c>
      <c r="B13" s="604" t="s">
        <v>522</v>
      </c>
      <c r="C13" s="602"/>
      <c r="D13" s="600"/>
      <c r="E13" s="600"/>
      <c r="F13" s="1308"/>
      <c r="G13" s="256"/>
      <c r="H13" s="256"/>
      <c r="I13" s="256"/>
      <c r="J13" s="1282"/>
      <c r="K13" s="125"/>
      <c r="L13" s="121"/>
      <c r="M13" s="121"/>
      <c r="N13" s="984"/>
    </row>
    <row r="14" spans="1:14" x14ac:dyDescent="0.2">
      <c r="A14" s="150" t="s">
        <v>227</v>
      </c>
      <c r="B14" s="234" t="s">
        <v>524</v>
      </c>
      <c r="C14" s="602"/>
      <c r="D14" s="600"/>
      <c r="E14" s="600"/>
      <c r="F14" s="1308"/>
      <c r="G14" s="256"/>
      <c r="H14" s="256"/>
      <c r="I14" s="256"/>
      <c r="J14" s="1282"/>
      <c r="K14" s="125"/>
      <c r="L14" s="121"/>
      <c r="M14" s="121"/>
      <c r="N14" s="984"/>
    </row>
    <row r="15" spans="1:14" ht="13.5" thickBot="1" x14ac:dyDescent="0.25">
      <c r="A15" s="149" t="s">
        <v>228</v>
      </c>
      <c r="B15" s="754" t="s">
        <v>525</v>
      </c>
      <c r="C15" s="28"/>
      <c r="D15" s="196"/>
      <c r="E15" s="196"/>
      <c r="F15" s="1309"/>
      <c r="G15" s="257"/>
      <c r="H15" s="257"/>
      <c r="I15" s="257"/>
      <c r="J15" s="1283"/>
      <c r="K15" s="130"/>
      <c r="L15" s="1356"/>
      <c r="M15" s="1356"/>
      <c r="N15" s="987"/>
    </row>
    <row r="16" spans="1:14" ht="13.5" thickBot="1" x14ac:dyDescent="0.25">
      <c r="A16" s="371" t="s">
        <v>229</v>
      </c>
      <c r="B16" s="756" t="s">
        <v>558</v>
      </c>
      <c r="C16" s="99">
        <f>C17+C21+C22+C23+C24</f>
        <v>0</v>
      </c>
      <c r="D16" s="99">
        <f>D17+D21+D22+D23+D24</f>
        <v>0</v>
      </c>
      <c r="E16" s="99">
        <f>E17+E21+E22+E23+E24</f>
        <v>0</v>
      </c>
      <c r="F16" s="1310" t="e">
        <f>E16/D16</f>
        <v>#DIV/0!</v>
      </c>
      <c r="G16" s="99">
        <f>G17+G21+G22+G23+G24</f>
        <v>0</v>
      </c>
      <c r="H16" s="99">
        <f>H17+H21+H22+H23+H24</f>
        <v>0</v>
      </c>
      <c r="I16" s="99">
        <f>I17+I21+I22+I23+I24</f>
        <v>0</v>
      </c>
      <c r="J16" s="1314" t="e">
        <f>I16/H16</f>
        <v>#DIV/0!</v>
      </c>
      <c r="K16" s="127"/>
      <c r="L16" s="727"/>
      <c r="M16" s="727"/>
      <c r="N16" s="1090"/>
    </row>
    <row r="17" spans="1:14" x14ac:dyDescent="0.2">
      <c r="A17" s="149" t="s">
        <v>230</v>
      </c>
      <c r="B17" s="755" t="s">
        <v>513</v>
      </c>
      <c r="C17" s="28">
        <f>C18+C19+C20</f>
        <v>0</v>
      </c>
      <c r="D17" s="28">
        <f>D18+D19+D20</f>
        <v>0</v>
      </c>
      <c r="E17" s="28">
        <f>E18+E19+E20</f>
        <v>0</v>
      </c>
      <c r="F17" s="1311">
        <v>0</v>
      </c>
      <c r="G17" s="258"/>
      <c r="H17" s="258"/>
      <c r="I17" s="258"/>
      <c r="J17" s="1287"/>
      <c r="K17" s="128"/>
      <c r="L17" s="122"/>
      <c r="M17" s="122"/>
      <c r="N17" s="988"/>
    </row>
    <row r="18" spans="1:14" x14ac:dyDescent="0.2">
      <c r="A18" s="150" t="s">
        <v>231</v>
      </c>
      <c r="B18" s="733" t="s">
        <v>515</v>
      </c>
      <c r="C18" s="852"/>
      <c r="D18" s="853"/>
      <c r="E18" s="853"/>
      <c r="F18" s="1312"/>
      <c r="G18" s="256"/>
      <c r="H18" s="256"/>
      <c r="I18" s="256"/>
      <c r="J18" s="1282"/>
      <c r="K18" s="125"/>
      <c r="L18" s="121"/>
      <c r="M18" s="121"/>
      <c r="N18" s="984"/>
    </row>
    <row r="19" spans="1:14" x14ac:dyDescent="0.2">
      <c r="A19" s="594" t="s">
        <v>232</v>
      </c>
      <c r="B19" s="734" t="s">
        <v>514</v>
      </c>
      <c r="C19" s="24"/>
      <c r="D19" s="24"/>
      <c r="E19" s="24"/>
      <c r="F19" s="1313"/>
      <c r="G19" s="256"/>
      <c r="H19" s="256"/>
      <c r="I19" s="256"/>
      <c r="J19" s="1282"/>
      <c r="K19" s="125"/>
      <c r="L19" s="121"/>
      <c r="M19" s="121"/>
      <c r="N19" s="984"/>
    </row>
    <row r="20" spans="1:14" x14ac:dyDescent="0.2">
      <c r="A20" s="594" t="s">
        <v>233</v>
      </c>
      <c r="B20" s="734" t="s">
        <v>516</v>
      </c>
      <c r="C20" s="24"/>
      <c r="D20" s="614"/>
      <c r="E20" s="100"/>
      <c r="F20" s="1313"/>
      <c r="G20" s="256"/>
      <c r="H20" s="256"/>
      <c r="I20" s="256"/>
      <c r="J20" s="1282"/>
      <c r="K20" s="125"/>
      <c r="L20" s="121"/>
      <c r="M20" s="121"/>
      <c r="N20" s="984"/>
    </row>
    <row r="21" spans="1:14" x14ac:dyDescent="0.2">
      <c r="A21" s="594" t="s">
        <v>234</v>
      </c>
      <c r="B21" s="735" t="s">
        <v>517</v>
      </c>
      <c r="C21" s="24"/>
      <c r="D21" s="203"/>
      <c r="E21" s="101"/>
      <c r="F21" s="1313"/>
      <c r="G21" s="256"/>
      <c r="H21" s="256"/>
      <c r="I21" s="256"/>
      <c r="J21" s="1282"/>
      <c r="K21" s="125"/>
      <c r="L21" s="121"/>
      <c r="M21" s="121"/>
      <c r="N21" s="984"/>
    </row>
    <row r="22" spans="1:14" x14ac:dyDescent="0.2">
      <c r="A22" s="594" t="s">
        <v>235</v>
      </c>
      <c r="B22" s="736" t="s">
        <v>518</v>
      </c>
      <c r="C22" s="24"/>
      <c r="D22" s="203"/>
      <c r="E22" s="101"/>
      <c r="F22" s="1313"/>
      <c r="G22" s="256"/>
      <c r="H22" s="256"/>
      <c r="I22" s="256"/>
      <c r="J22" s="1282"/>
      <c r="K22" s="125"/>
      <c r="L22" s="121"/>
      <c r="M22" s="121"/>
      <c r="N22" s="984"/>
    </row>
    <row r="23" spans="1:14" x14ac:dyDescent="0.2">
      <c r="A23" s="594" t="s">
        <v>236</v>
      </c>
      <c r="B23" s="737" t="s">
        <v>519</v>
      </c>
      <c r="C23" s="24"/>
      <c r="D23" s="196"/>
      <c r="E23" s="196"/>
      <c r="F23" s="1313" t="e">
        <f>E23/D23</f>
        <v>#DIV/0!</v>
      </c>
      <c r="G23" s="256"/>
      <c r="H23" s="256"/>
      <c r="I23" s="256"/>
      <c r="J23" s="1282" t="e">
        <f>I23/H23</f>
        <v>#DIV/0!</v>
      </c>
      <c r="K23" s="125"/>
      <c r="L23" s="121"/>
      <c r="M23" s="121"/>
      <c r="N23" s="984"/>
    </row>
    <row r="24" spans="1:14" ht="13.5" thickBot="1" x14ac:dyDescent="0.25">
      <c r="A24" s="594" t="s">
        <v>237</v>
      </c>
      <c r="B24" s="752" t="s">
        <v>556</v>
      </c>
      <c r="C24" s="28"/>
      <c r="D24" s="200"/>
      <c r="E24" s="10"/>
      <c r="F24" s="1311"/>
      <c r="G24" s="257"/>
      <c r="H24" s="257"/>
      <c r="I24" s="257"/>
      <c r="J24" s="1283"/>
      <c r="K24" s="130"/>
      <c r="L24" s="1356"/>
      <c r="M24" s="1356"/>
      <c r="N24" s="987"/>
    </row>
    <row r="25" spans="1:14" ht="13.5" thickBot="1" x14ac:dyDescent="0.25">
      <c r="A25" s="594" t="s">
        <v>238</v>
      </c>
      <c r="B25" s="753" t="s">
        <v>557</v>
      </c>
      <c r="C25" s="866">
        <f>C26+C27</f>
        <v>0</v>
      </c>
      <c r="D25" s="866">
        <f>D26+D27</f>
        <v>0</v>
      </c>
      <c r="E25" s="866">
        <f>E26+E27</f>
        <v>0</v>
      </c>
      <c r="F25" s="1314">
        <v>0</v>
      </c>
      <c r="G25" s="218"/>
      <c r="H25" s="218"/>
      <c r="I25" s="218"/>
      <c r="J25" s="1303"/>
      <c r="K25" s="127"/>
      <c r="L25" s="727"/>
      <c r="M25" s="727"/>
      <c r="N25" s="1090"/>
    </row>
    <row r="26" spans="1:14" ht="12.75" customHeight="1" x14ac:dyDescent="0.2">
      <c r="A26" s="594" t="s">
        <v>239</v>
      </c>
      <c r="B26" s="758" t="s">
        <v>587</v>
      </c>
      <c r="C26" s="24"/>
      <c r="D26" s="198"/>
      <c r="E26" s="198"/>
      <c r="F26" s="1313"/>
      <c r="G26" s="258"/>
      <c r="H26" s="258"/>
      <c r="I26" s="258"/>
      <c r="J26" s="1287"/>
      <c r="K26" s="128"/>
      <c r="L26" s="122"/>
      <c r="M26" s="122"/>
      <c r="N26" s="988"/>
    </row>
    <row r="27" spans="1:14" ht="14.25" customHeight="1" thickBot="1" x14ac:dyDescent="0.25">
      <c r="A27" s="594" t="s">
        <v>240</v>
      </c>
      <c r="B27" s="760" t="s">
        <v>588</v>
      </c>
      <c r="C27" s="28"/>
      <c r="D27" s="196"/>
      <c r="E27" s="196"/>
      <c r="F27" s="1311"/>
      <c r="G27" s="257"/>
      <c r="H27" s="257"/>
      <c r="I27" s="257"/>
      <c r="J27" s="1283"/>
      <c r="K27" s="130"/>
      <c r="L27" s="1356"/>
      <c r="M27" s="1356"/>
      <c r="N27" s="987"/>
    </row>
    <row r="28" spans="1:14" ht="3.75" customHeight="1" thickBot="1" x14ac:dyDescent="0.25">
      <c r="A28" s="594"/>
      <c r="B28" s="856"/>
      <c r="C28" s="238"/>
      <c r="D28" s="855"/>
      <c r="E28" s="855"/>
      <c r="F28" s="1315"/>
      <c r="G28" s="218"/>
      <c r="H28" s="218"/>
      <c r="I28" s="218"/>
      <c r="J28" s="1303"/>
      <c r="K28" s="127"/>
      <c r="L28" s="727"/>
      <c r="M28" s="727"/>
      <c r="N28" s="1090"/>
    </row>
    <row r="29" spans="1:14" ht="13.5" customHeight="1" thickBot="1" x14ac:dyDescent="0.25">
      <c r="A29" s="594" t="s">
        <v>242</v>
      </c>
      <c r="B29" s="206" t="s">
        <v>571</v>
      </c>
      <c r="C29" s="874">
        <f>C30+C36+C52</f>
        <v>0</v>
      </c>
      <c r="D29" s="874">
        <f>D30+D36+D52</f>
        <v>0</v>
      </c>
      <c r="E29" s="874">
        <f>E30+E36+E52</f>
        <v>0</v>
      </c>
      <c r="F29" s="1316">
        <v>0</v>
      </c>
      <c r="G29" s="218"/>
      <c r="H29" s="218"/>
      <c r="I29" s="218"/>
      <c r="J29" s="1303"/>
      <c r="K29" s="127"/>
      <c r="L29" s="727"/>
      <c r="M29" s="727"/>
      <c r="N29" s="1090"/>
    </row>
    <row r="30" spans="1:14" ht="13.5" thickBot="1" x14ac:dyDescent="0.25">
      <c r="A30" s="371" t="s">
        <v>243</v>
      </c>
      <c r="B30" s="146" t="s">
        <v>544</v>
      </c>
      <c r="C30" s="132">
        <f>C31+C32+C33+C34+C35</f>
        <v>0</v>
      </c>
      <c r="D30" s="132">
        <f>D31+D32+D33+D34+D35</f>
        <v>0</v>
      </c>
      <c r="E30" s="132">
        <f>E31+E32+E33+E34+E35</f>
        <v>0</v>
      </c>
      <c r="F30" s="1314"/>
      <c r="G30" s="218"/>
      <c r="H30" s="218"/>
      <c r="I30" s="218"/>
      <c r="J30" s="1303"/>
      <c r="K30" s="127"/>
      <c r="L30" s="727"/>
      <c r="M30" s="727"/>
      <c r="N30" s="1090"/>
    </row>
    <row r="31" spans="1:14" x14ac:dyDescent="0.2">
      <c r="A31" s="493" t="s">
        <v>244</v>
      </c>
      <c r="B31" s="104" t="s">
        <v>545</v>
      </c>
      <c r="C31" s="222"/>
      <c r="D31" s="496"/>
      <c r="E31" s="495"/>
      <c r="F31" s="1317"/>
      <c r="G31" s="258"/>
      <c r="H31" s="258"/>
      <c r="I31" s="258"/>
      <c r="J31" s="1287"/>
      <c r="K31" s="128"/>
      <c r="L31" s="122"/>
      <c r="M31" s="122"/>
      <c r="N31" s="988"/>
    </row>
    <row r="32" spans="1:14" x14ac:dyDescent="0.2">
      <c r="A32" s="150" t="s">
        <v>245</v>
      </c>
      <c r="B32" s="226" t="s">
        <v>546</v>
      </c>
      <c r="C32" s="152"/>
      <c r="D32" s="326"/>
      <c r="E32" s="152"/>
      <c r="F32" s="1318"/>
      <c r="G32" s="256"/>
      <c r="H32" s="256"/>
      <c r="I32" s="256"/>
      <c r="J32" s="1282"/>
      <c r="K32" s="125"/>
      <c r="L32" s="121"/>
      <c r="M32" s="121"/>
      <c r="N32" s="984"/>
    </row>
    <row r="33" spans="1:14" x14ac:dyDescent="0.2">
      <c r="A33" s="150" t="s">
        <v>246</v>
      </c>
      <c r="B33" s="497" t="s">
        <v>547</v>
      </c>
      <c r="C33" s="128"/>
      <c r="D33" s="122"/>
      <c r="E33" s="128"/>
      <c r="F33" s="1318"/>
      <c r="G33" s="256"/>
      <c r="H33" s="256"/>
      <c r="I33" s="256"/>
      <c r="J33" s="1282"/>
      <c r="K33" s="125"/>
      <c r="L33" s="121"/>
      <c r="M33" s="121"/>
      <c r="N33" s="984"/>
    </row>
    <row r="34" spans="1:14" ht="14.25" customHeight="1" x14ac:dyDescent="0.2">
      <c r="A34" s="150" t="s">
        <v>247</v>
      </c>
      <c r="B34" s="497" t="s">
        <v>548</v>
      </c>
      <c r="C34" s="125"/>
      <c r="D34" s="121"/>
      <c r="E34" s="125"/>
      <c r="F34" s="1318"/>
      <c r="G34" s="256"/>
      <c r="H34" s="256"/>
      <c r="I34" s="256"/>
      <c r="J34" s="1282"/>
      <c r="K34" s="125"/>
      <c r="L34" s="121"/>
      <c r="M34" s="121"/>
      <c r="N34" s="984"/>
    </row>
    <row r="35" spans="1:14" ht="13.5" thickBot="1" x14ac:dyDescent="0.25">
      <c r="A35" s="513" t="s">
        <v>248</v>
      </c>
      <c r="B35" s="228" t="s">
        <v>549</v>
      </c>
      <c r="C35" s="133"/>
      <c r="D35" s="124"/>
      <c r="E35" s="133"/>
      <c r="F35" s="1319"/>
      <c r="G35" s="257"/>
      <c r="H35" s="257"/>
      <c r="I35" s="257"/>
      <c r="J35" s="1283"/>
      <c r="K35" s="130"/>
      <c r="L35" s="1356"/>
      <c r="M35" s="1356"/>
      <c r="N35" s="987"/>
    </row>
    <row r="36" spans="1:14" ht="13.5" thickBot="1" x14ac:dyDescent="0.25">
      <c r="A36" s="371" t="s">
        <v>249</v>
      </c>
      <c r="B36" s="857" t="s">
        <v>550</v>
      </c>
      <c r="C36" s="501">
        <f>C37+C38+C39+C40</f>
        <v>0</v>
      </c>
      <c r="D36" s="501">
        <f>D37+D38+D39+D40</f>
        <v>0</v>
      </c>
      <c r="E36" s="501">
        <f>E37+E38+E39+E40</f>
        <v>0</v>
      </c>
      <c r="F36" s="1320">
        <v>0</v>
      </c>
      <c r="G36" s="218"/>
      <c r="H36" s="218"/>
      <c r="I36" s="218"/>
      <c r="J36" s="1303"/>
      <c r="K36" s="127"/>
      <c r="L36" s="727"/>
      <c r="M36" s="727"/>
      <c r="N36" s="1090"/>
    </row>
    <row r="37" spans="1:14" x14ac:dyDescent="0.2">
      <c r="A37" s="594" t="s">
        <v>250</v>
      </c>
      <c r="B37" s="498" t="s">
        <v>551</v>
      </c>
      <c r="C37" s="133"/>
      <c r="D37" s="124"/>
      <c r="E37" s="133"/>
      <c r="F37" s="1321"/>
      <c r="G37" s="258"/>
      <c r="H37" s="258"/>
      <c r="I37" s="258"/>
      <c r="J37" s="1332"/>
      <c r="K37" s="465"/>
      <c r="L37" s="122"/>
      <c r="M37" s="122"/>
      <c r="N37" s="988"/>
    </row>
    <row r="38" spans="1:14" x14ac:dyDescent="0.2">
      <c r="A38" s="150" t="s">
        <v>251</v>
      </c>
      <c r="B38" s="607" t="s">
        <v>553</v>
      </c>
      <c r="C38" s="499"/>
      <c r="D38" s="629"/>
      <c r="E38" s="499"/>
      <c r="F38" s="1318"/>
      <c r="G38" s="256"/>
      <c r="H38" s="256"/>
      <c r="I38" s="256"/>
      <c r="J38" s="994"/>
      <c r="K38" s="125"/>
      <c r="L38" s="121"/>
      <c r="M38" s="121"/>
      <c r="N38" s="984"/>
    </row>
    <row r="39" spans="1:14" x14ac:dyDescent="0.2">
      <c r="A39" s="150" t="s">
        <v>252</v>
      </c>
      <c r="B39" s="609" t="s">
        <v>552</v>
      </c>
      <c r="C39" s="500"/>
      <c r="D39" s="630"/>
      <c r="E39" s="500"/>
      <c r="F39" s="1318"/>
      <c r="G39" s="256"/>
      <c r="H39" s="256"/>
      <c r="I39" s="256"/>
      <c r="J39" s="994"/>
      <c r="K39" s="125"/>
      <c r="L39" s="121"/>
      <c r="M39" s="121"/>
      <c r="N39" s="984"/>
    </row>
    <row r="40" spans="1:14" ht="13.5" thickBot="1" x14ac:dyDescent="0.25">
      <c r="A40" s="494" t="s">
        <v>253</v>
      </c>
      <c r="B40" s="274" t="s">
        <v>554</v>
      </c>
      <c r="C40" s="516"/>
      <c r="D40" s="631"/>
      <c r="E40" s="516"/>
      <c r="F40" s="1322"/>
      <c r="G40" s="876"/>
      <c r="H40" s="876"/>
      <c r="I40" s="876"/>
      <c r="J40" s="1366"/>
      <c r="K40" s="351"/>
      <c r="L40" s="1456"/>
      <c r="M40" s="1456"/>
      <c r="N40" s="1085"/>
    </row>
    <row r="41" spans="1:14" x14ac:dyDescent="0.2">
      <c r="A41" s="37"/>
      <c r="B41" s="36"/>
      <c r="C41" s="30"/>
      <c r="D41" s="30"/>
      <c r="E41" s="30"/>
      <c r="F41" s="1305"/>
    </row>
    <row r="42" spans="1:14" x14ac:dyDescent="0.2">
      <c r="A42" s="37"/>
      <c r="B42" s="36"/>
      <c r="C42" s="30"/>
      <c r="D42" s="30"/>
      <c r="E42" s="30"/>
      <c r="F42" s="1305"/>
    </row>
    <row r="43" spans="1:14" x14ac:dyDescent="0.2">
      <c r="A43" s="1768">
        <v>2</v>
      </c>
      <c r="B43" s="1637"/>
      <c r="C43" s="1637"/>
      <c r="D43" s="1637"/>
      <c r="E43" s="1637"/>
      <c r="F43" s="1637"/>
      <c r="G43" s="1637"/>
      <c r="H43" s="1637"/>
      <c r="I43" s="1637"/>
      <c r="J43" s="1637"/>
      <c r="K43" s="1637"/>
      <c r="L43" s="1637"/>
      <c r="M43" s="1637"/>
      <c r="N43" s="1637"/>
    </row>
    <row r="44" spans="1:14" x14ac:dyDescent="0.2">
      <c r="A44" s="1618" t="s">
        <v>920</v>
      </c>
      <c r="B44" s="1618"/>
      <c r="C44" s="1618"/>
      <c r="D44" s="1618"/>
      <c r="E44" s="1618"/>
    </row>
    <row r="45" spans="1:14" x14ac:dyDescent="0.2">
      <c r="A45" s="289"/>
      <c r="B45" s="289"/>
      <c r="C45" s="289"/>
      <c r="D45" s="289"/>
      <c r="E45" s="289"/>
    </row>
    <row r="46" spans="1:14" ht="14.25" x14ac:dyDescent="0.2">
      <c r="A46" s="1757" t="s">
        <v>813</v>
      </c>
      <c r="B46" s="1680"/>
      <c r="C46" s="1680"/>
      <c r="D46" s="1680"/>
      <c r="E46" s="1680"/>
      <c r="F46" s="1680"/>
      <c r="G46" s="1636"/>
      <c r="H46" s="1636"/>
      <c r="I46" s="1636"/>
      <c r="J46" s="1636"/>
      <c r="K46" s="1636"/>
      <c r="L46" s="1636"/>
      <c r="M46" s="1636"/>
      <c r="N46" s="1636"/>
    </row>
    <row r="47" spans="1:14" ht="15.75" x14ac:dyDescent="0.25">
      <c r="B47" s="21"/>
      <c r="C47" s="21"/>
      <c r="D47" s="21"/>
      <c r="E47" s="21"/>
      <c r="F47" s="138"/>
    </row>
    <row r="48" spans="1:14" ht="13.5" thickBot="1" x14ac:dyDescent="0.25">
      <c r="B48" s="37" t="s">
        <v>704</v>
      </c>
      <c r="C48" s="1"/>
      <c r="D48" s="1"/>
      <c r="E48" s="1"/>
      <c r="F48" s="1"/>
      <c r="G48" s="1"/>
      <c r="H48" s="1"/>
      <c r="I48" s="1"/>
      <c r="J48" s="1"/>
      <c r="K48" s="22" t="s">
        <v>7</v>
      </c>
      <c r="L48" s="22"/>
      <c r="M48" s="22"/>
      <c r="N48" s="22"/>
    </row>
    <row r="49" spans="1:14" ht="13.5" thickBot="1" x14ac:dyDescent="0.25">
      <c r="A49" s="1761" t="s">
        <v>217</v>
      </c>
      <c r="B49" s="1763" t="s">
        <v>19</v>
      </c>
      <c r="C49" s="1765" t="s">
        <v>811</v>
      </c>
      <c r="D49" s="1766"/>
      <c r="E49" s="1766"/>
      <c r="F49" s="1767"/>
      <c r="G49" s="1765" t="s">
        <v>812</v>
      </c>
      <c r="H49" s="1766"/>
      <c r="I49" s="1766"/>
      <c r="J49" s="1767"/>
      <c r="K49" s="1765" t="s">
        <v>672</v>
      </c>
      <c r="L49" s="1766"/>
      <c r="M49" s="1766"/>
      <c r="N49" s="1767"/>
    </row>
    <row r="50" spans="1:14" ht="22.5" thickBot="1" x14ac:dyDescent="0.25">
      <c r="A50" s="1762"/>
      <c r="B50" s="1764"/>
      <c r="C50" s="280" t="s">
        <v>323</v>
      </c>
      <c r="D50" s="280" t="s">
        <v>673</v>
      </c>
      <c r="E50" s="1276" t="s">
        <v>656</v>
      </c>
      <c r="F50" s="280" t="s">
        <v>674</v>
      </c>
      <c r="G50" s="1276" t="s">
        <v>323</v>
      </c>
      <c r="H50" s="280" t="s">
        <v>673</v>
      </c>
      <c r="I50" s="280" t="s">
        <v>656</v>
      </c>
      <c r="J50" s="1276" t="s">
        <v>674</v>
      </c>
      <c r="K50" s="280" t="s">
        <v>323</v>
      </c>
      <c r="L50" s="1276" t="s">
        <v>673</v>
      </c>
      <c r="M50" s="280" t="s">
        <v>656</v>
      </c>
      <c r="N50" s="1277" t="s">
        <v>674</v>
      </c>
    </row>
    <row r="51" spans="1:14" ht="13.5" thickBot="1" x14ac:dyDescent="0.25">
      <c r="A51" s="443" t="s">
        <v>218</v>
      </c>
      <c r="B51" s="875" t="s">
        <v>219</v>
      </c>
      <c r="C51" s="549" t="s">
        <v>220</v>
      </c>
      <c r="D51" s="549" t="s">
        <v>221</v>
      </c>
      <c r="E51" s="549" t="s">
        <v>241</v>
      </c>
      <c r="F51" s="549" t="s">
        <v>266</v>
      </c>
      <c r="G51" s="1280" t="s">
        <v>267</v>
      </c>
      <c r="H51" s="1280" t="s">
        <v>277</v>
      </c>
      <c r="I51" s="1280" t="s">
        <v>278</v>
      </c>
      <c r="J51" s="1280" t="s">
        <v>279</v>
      </c>
      <c r="K51" s="1280" t="s">
        <v>282</v>
      </c>
      <c r="L51" s="1280" t="s">
        <v>283</v>
      </c>
      <c r="M51" s="1280" t="s">
        <v>284</v>
      </c>
      <c r="N51" s="1281" t="s">
        <v>285</v>
      </c>
    </row>
    <row r="52" spans="1:14" ht="13.5" thickBot="1" x14ac:dyDescent="0.25">
      <c r="A52" s="371" t="s">
        <v>254</v>
      </c>
      <c r="B52" s="116" t="s">
        <v>555</v>
      </c>
      <c r="C52" s="132">
        <f>C53+C54</f>
        <v>0</v>
      </c>
      <c r="D52" s="132">
        <f>D53+D54</f>
        <v>0</v>
      </c>
      <c r="E52" s="132">
        <f>E53+E54</f>
        <v>0</v>
      </c>
      <c r="F52" s="1314">
        <v>0</v>
      </c>
      <c r="G52" s="407"/>
      <c r="H52" s="407"/>
      <c r="I52" s="407"/>
      <c r="J52" s="1454"/>
      <c r="K52" s="566"/>
      <c r="L52" s="1455"/>
      <c r="M52" s="1455"/>
      <c r="N52" s="1094"/>
    </row>
    <row r="53" spans="1:14" ht="13.5" thickBot="1" x14ac:dyDescent="0.25">
      <c r="A53" s="594" t="s">
        <v>255</v>
      </c>
      <c r="B53" s="609" t="s">
        <v>594</v>
      </c>
      <c r="C53" s="465"/>
      <c r="D53" s="858"/>
      <c r="E53" s="465"/>
      <c r="F53" s="1323"/>
      <c r="G53" s="870"/>
      <c r="H53" s="870"/>
      <c r="I53" s="870"/>
      <c r="J53" s="1457"/>
      <c r="K53" s="465"/>
      <c r="L53" s="858"/>
      <c r="M53" s="858"/>
      <c r="N53" s="1082"/>
    </row>
    <row r="54" spans="1:14" ht="14.25" customHeight="1" thickBot="1" x14ac:dyDescent="0.25">
      <c r="A54" s="371" t="s">
        <v>256</v>
      </c>
      <c r="B54" s="114" t="s">
        <v>595</v>
      </c>
      <c r="C54" s="652"/>
      <c r="D54" s="652"/>
      <c r="E54" s="652"/>
      <c r="F54" s="1304"/>
      <c r="G54" s="876"/>
      <c r="H54" s="876"/>
      <c r="I54" s="876"/>
      <c r="J54" s="1284"/>
      <c r="K54" s="254"/>
      <c r="L54" s="1456"/>
      <c r="M54" s="1456"/>
      <c r="N54" s="1085"/>
    </row>
    <row r="55" spans="1:14" ht="26.25" thickBot="1" x14ac:dyDescent="0.25">
      <c r="A55" s="148" t="s">
        <v>257</v>
      </c>
      <c r="B55" s="859" t="s">
        <v>350</v>
      </c>
      <c r="C55" s="644">
        <f>C9+C29</f>
        <v>0</v>
      </c>
      <c r="D55" s="644">
        <f>D9+D29</f>
        <v>710</v>
      </c>
      <c r="E55" s="644">
        <f>E9+E29</f>
        <v>417</v>
      </c>
      <c r="F55" s="1324">
        <f>E55/D55</f>
        <v>0.58732394366197183</v>
      </c>
      <c r="G55" s="644">
        <f>G9+G29</f>
        <v>0</v>
      </c>
      <c r="H55" s="644">
        <f>H9+H29</f>
        <v>0</v>
      </c>
      <c r="I55" s="644">
        <f>I9+I29</f>
        <v>0</v>
      </c>
      <c r="J55" s="1458" t="e">
        <f>I55/H55</f>
        <v>#DIV/0!</v>
      </c>
      <c r="K55" s="133"/>
      <c r="L55" s="124"/>
      <c r="M55" s="124"/>
      <c r="N55" s="985"/>
    </row>
    <row r="56" spans="1:14" ht="13.5" customHeight="1" thickBot="1" x14ac:dyDescent="0.25">
      <c r="A56" s="371" t="s">
        <v>258</v>
      </c>
      <c r="B56" s="116" t="s">
        <v>570</v>
      </c>
      <c r="C56" s="854"/>
      <c r="D56" s="855"/>
      <c r="E56" s="855"/>
      <c r="F56" s="1315"/>
      <c r="G56" s="218"/>
      <c r="H56" s="218"/>
      <c r="I56" s="218"/>
      <c r="J56" s="1303"/>
      <c r="K56" s="127"/>
      <c r="L56" s="727"/>
      <c r="M56" s="727"/>
      <c r="N56" s="1090"/>
    </row>
    <row r="57" spans="1:14" ht="12.75" customHeight="1" x14ac:dyDescent="0.2">
      <c r="A57" s="594" t="s">
        <v>259</v>
      </c>
      <c r="B57" s="506" t="s">
        <v>561</v>
      </c>
      <c r="C57" s="237"/>
      <c r="D57" s="204"/>
      <c r="E57" s="204"/>
      <c r="F57" s="1325"/>
      <c r="G57" s="258"/>
      <c r="H57" s="258"/>
      <c r="I57" s="258"/>
      <c r="J57" s="1287"/>
      <c r="K57" s="128"/>
      <c r="L57" s="122"/>
      <c r="M57" s="122"/>
      <c r="N57" s="988"/>
    </row>
    <row r="58" spans="1:14" ht="12.75" customHeight="1" x14ac:dyDescent="0.2">
      <c r="A58" s="150" t="s">
        <v>260</v>
      </c>
      <c r="B58" s="437" t="s">
        <v>560</v>
      </c>
      <c r="C58" s="101"/>
      <c r="D58" s="203"/>
      <c r="E58" s="203"/>
      <c r="F58" s="1326"/>
      <c r="G58" s="256"/>
      <c r="H58" s="256"/>
      <c r="I58" s="256"/>
      <c r="J58" s="1282"/>
      <c r="K58" s="125"/>
      <c r="L58" s="121"/>
      <c r="M58" s="121"/>
      <c r="N58" s="984"/>
    </row>
    <row r="59" spans="1:14" ht="13.5" customHeight="1" x14ac:dyDescent="0.2">
      <c r="A59" s="150" t="s">
        <v>261</v>
      </c>
      <c r="B59" s="437" t="s">
        <v>562</v>
      </c>
      <c r="C59" s="101"/>
      <c r="D59" s="203"/>
      <c r="E59" s="203"/>
      <c r="F59" s="1326"/>
      <c r="G59" s="256"/>
      <c r="H59" s="256"/>
      <c r="I59" s="256"/>
      <c r="J59" s="1282"/>
      <c r="K59" s="125"/>
      <c r="L59" s="121"/>
      <c r="M59" s="121"/>
      <c r="N59" s="984"/>
    </row>
    <row r="60" spans="1:14" x14ac:dyDescent="0.2">
      <c r="A60" s="150" t="s">
        <v>262</v>
      </c>
      <c r="B60" s="437" t="s">
        <v>563</v>
      </c>
      <c r="C60" s="101"/>
      <c r="D60" s="203"/>
      <c r="E60" s="203"/>
      <c r="F60" s="1326"/>
      <c r="G60" s="256"/>
      <c r="H60" s="256"/>
      <c r="I60" s="256"/>
      <c r="J60" s="1282"/>
      <c r="K60" s="125"/>
      <c r="L60" s="121"/>
      <c r="M60" s="121"/>
      <c r="N60" s="984"/>
    </row>
    <row r="61" spans="1:14" x14ac:dyDescent="0.2">
      <c r="A61" s="150" t="s">
        <v>263</v>
      </c>
      <c r="B61" s="575" t="s">
        <v>564</v>
      </c>
      <c r="C61" s="101"/>
      <c r="D61" s="203"/>
      <c r="E61" s="203"/>
      <c r="F61" s="1326"/>
      <c r="G61" s="256"/>
      <c r="H61" s="256"/>
      <c r="I61" s="256"/>
      <c r="J61" s="1282"/>
      <c r="K61" s="125"/>
      <c r="L61" s="121"/>
      <c r="M61" s="121"/>
      <c r="N61" s="984"/>
    </row>
    <row r="62" spans="1:14" x14ac:dyDescent="0.2">
      <c r="A62" s="150" t="s">
        <v>264</v>
      </c>
      <c r="B62" s="576" t="s">
        <v>565</v>
      </c>
      <c r="C62" s="101"/>
      <c r="D62" s="203"/>
      <c r="E62" s="203"/>
      <c r="F62" s="1326"/>
      <c r="G62" s="256"/>
      <c r="H62" s="256"/>
      <c r="I62" s="256"/>
      <c r="J62" s="1282"/>
      <c r="K62" s="125"/>
      <c r="L62" s="121"/>
      <c r="M62" s="121"/>
      <c r="N62" s="984"/>
    </row>
    <row r="63" spans="1:14" x14ac:dyDescent="0.2">
      <c r="A63" s="150" t="s">
        <v>265</v>
      </c>
      <c r="B63" s="577" t="s">
        <v>566</v>
      </c>
      <c r="C63" s="101"/>
      <c r="D63" s="203"/>
      <c r="E63" s="203"/>
      <c r="F63" s="1326"/>
      <c r="G63" s="256"/>
      <c r="H63" s="256"/>
      <c r="I63" s="256"/>
      <c r="J63" s="1282"/>
      <c r="K63" s="125"/>
      <c r="L63" s="121"/>
      <c r="M63" s="121"/>
      <c r="N63" s="984"/>
    </row>
    <row r="64" spans="1:14" x14ac:dyDescent="0.2">
      <c r="A64" s="150" t="s">
        <v>268</v>
      </c>
      <c r="B64" s="577" t="s">
        <v>567</v>
      </c>
      <c r="C64" s="101">
        <v>27936</v>
      </c>
      <c r="D64" s="203">
        <v>27226</v>
      </c>
      <c r="E64" s="203">
        <v>12622</v>
      </c>
      <c r="F64" s="1326">
        <f>E64/D64</f>
        <v>0.46360096966135311</v>
      </c>
      <c r="G64" s="256"/>
      <c r="H64" s="256"/>
      <c r="I64" s="256"/>
      <c r="J64" s="1282" t="e">
        <f>I64/H64</f>
        <v>#DIV/0!</v>
      </c>
      <c r="K64" s="125"/>
      <c r="L64" s="121"/>
      <c r="M64" s="121"/>
      <c r="N64" s="984"/>
    </row>
    <row r="65" spans="1:14" x14ac:dyDescent="0.2">
      <c r="A65" s="150" t="s">
        <v>269</v>
      </c>
      <c r="B65" s="577" t="s">
        <v>568</v>
      </c>
      <c r="C65" s="101"/>
      <c r="D65" s="203"/>
      <c r="E65" s="203"/>
      <c r="F65" s="1326"/>
      <c r="G65" s="256"/>
      <c r="H65" s="256"/>
      <c r="I65" s="256"/>
      <c r="J65" s="1282"/>
      <c r="K65" s="125"/>
      <c r="L65" s="121"/>
      <c r="M65" s="121"/>
      <c r="N65" s="984"/>
    </row>
    <row r="66" spans="1:14" ht="13.5" thickBot="1" x14ac:dyDescent="0.25">
      <c r="A66" s="513" t="s">
        <v>270</v>
      </c>
      <c r="B66" s="811" t="s">
        <v>569</v>
      </c>
      <c r="C66" s="619"/>
      <c r="D66" s="262"/>
      <c r="E66" s="262"/>
      <c r="F66" s="1302"/>
      <c r="G66" s="257"/>
      <c r="H66" s="257"/>
      <c r="I66" s="257"/>
      <c r="J66" s="1283"/>
      <c r="K66" s="130"/>
      <c r="L66" s="1356"/>
      <c r="M66" s="1356"/>
      <c r="N66" s="987"/>
    </row>
    <row r="67" spans="1:14" ht="13.5" thickBot="1" x14ac:dyDescent="0.25">
      <c r="A67" s="371" t="s">
        <v>271</v>
      </c>
      <c r="B67" s="776" t="s">
        <v>353</v>
      </c>
      <c r="C67" s="214">
        <f>SUM(C57:C66)</f>
        <v>27936</v>
      </c>
      <c r="D67" s="214">
        <f>SUM(D57:D66)</f>
        <v>27226</v>
      </c>
      <c r="E67" s="214">
        <f>SUM(E57:E66)</f>
        <v>12622</v>
      </c>
      <c r="F67" s="1314">
        <f>E67/D67</f>
        <v>0.46360096966135311</v>
      </c>
      <c r="G67" s="214">
        <f>SUM(G57:G66)</f>
        <v>0</v>
      </c>
      <c r="H67" s="214">
        <f>SUM(H57:H66)</f>
        <v>0</v>
      </c>
      <c r="I67" s="214">
        <f>SUM(I57:I66)</f>
        <v>0</v>
      </c>
      <c r="J67" s="1314" t="e">
        <f>I67/H67</f>
        <v>#DIV/0!</v>
      </c>
      <c r="K67" s="127"/>
      <c r="L67" s="727"/>
      <c r="M67" s="727"/>
      <c r="N67" s="1090"/>
    </row>
    <row r="68" spans="1:14" ht="21.75" customHeight="1" thickBot="1" x14ac:dyDescent="0.25">
      <c r="A68" s="371" t="s">
        <v>272</v>
      </c>
      <c r="B68" s="116" t="s">
        <v>352</v>
      </c>
      <c r="C68" s="214">
        <f>C67+C55</f>
        <v>27936</v>
      </c>
      <c r="D68" s="214">
        <f>D67+D55</f>
        <v>27936</v>
      </c>
      <c r="E68" s="214">
        <f>E67+E55</f>
        <v>13039</v>
      </c>
      <c r="F68" s="1314">
        <f>E68/D68</f>
        <v>0.46674541809851089</v>
      </c>
      <c r="G68" s="214">
        <f>G67+G55</f>
        <v>0</v>
      </c>
      <c r="H68" s="214">
        <f>H67+H55</f>
        <v>0</v>
      </c>
      <c r="I68" s="214">
        <f>I67+I55</f>
        <v>0</v>
      </c>
      <c r="J68" s="1329" t="e">
        <f>I68/H68</f>
        <v>#DIV/0!</v>
      </c>
      <c r="K68" s="351"/>
      <c r="L68" s="1403"/>
      <c r="M68" s="1403"/>
      <c r="N68" s="1453"/>
    </row>
    <row r="69" spans="1:14" x14ac:dyDescent="0.2">
      <c r="A69" s="1760"/>
      <c r="B69" s="1760"/>
      <c r="C69" s="1760"/>
      <c r="D69" s="1760"/>
      <c r="E69" s="1760"/>
      <c r="F69" s="1760"/>
    </row>
    <row r="73" spans="1:14" ht="10.5" customHeight="1" x14ac:dyDescent="0.2"/>
    <row r="76" spans="1:14" ht="10.5" customHeight="1" x14ac:dyDescent="0.2"/>
    <row r="89" ht="13.5" customHeight="1" x14ac:dyDescent="0.2"/>
    <row r="90" ht="22.5" customHeight="1" x14ac:dyDescent="0.2"/>
    <row r="91" ht="13.5" customHeight="1" x14ac:dyDescent="0.2"/>
    <row r="92" ht="22.5" customHeight="1" x14ac:dyDescent="0.2"/>
    <row r="96" ht="12" customHeight="1" x14ac:dyDescent="0.2"/>
    <row r="111" ht="5.25" customHeight="1" x14ac:dyDescent="0.2"/>
    <row r="130" ht="11.25" customHeight="1" x14ac:dyDescent="0.2"/>
    <row r="132" ht="13.5" customHeight="1" x14ac:dyDescent="0.2"/>
    <row r="133" ht="22.5" customHeight="1" x14ac:dyDescent="0.2"/>
    <row r="134" ht="13.5" customHeight="1" x14ac:dyDescent="0.2"/>
    <row r="135" ht="22.5" customHeight="1" x14ac:dyDescent="0.2"/>
    <row r="153" ht="6.75" customHeight="1" x14ac:dyDescent="0.2"/>
    <row r="187" ht="11.25" customHeight="1" x14ac:dyDescent="0.2"/>
    <row r="195" ht="6" customHeight="1" x14ac:dyDescent="0.2"/>
    <row r="210" ht="13.5" customHeight="1" x14ac:dyDescent="0.2"/>
    <row r="235" ht="21" customHeight="1" x14ac:dyDescent="0.2"/>
    <row r="243" ht="9.75" customHeight="1" x14ac:dyDescent="0.2"/>
    <row r="277" ht="5.25" customHeight="1" x14ac:dyDescent="0.2"/>
    <row r="297" ht="21" customHeight="1" x14ac:dyDescent="0.2"/>
    <row r="299" ht="24" customHeight="1" x14ac:dyDescent="0.2"/>
  </sheetData>
  <mergeCells count="16">
    <mergeCell ref="A3:N3"/>
    <mergeCell ref="A1:E1"/>
    <mergeCell ref="A69:F69"/>
    <mergeCell ref="A49:A50"/>
    <mergeCell ref="B49:B50"/>
    <mergeCell ref="C49:F49"/>
    <mergeCell ref="G49:J49"/>
    <mergeCell ref="K49:N49"/>
    <mergeCell ref="A6:A7"/>
    <mergeCell ref="B6:B7"/>
    <mergeCell ref="C6:F6"/>
    <mergeCell ref="G6:J6"/>
    <mergeCell ref="K6:N6"/>
    <mergeCell ref="A43:N43"/>
    <mergeCell ref="A44:E44"/>
    <mergeCell ref="A46:N46"/>
  </mergeCells>
  <pageMargins left="0.31496062992125984" right="0.31496062992125984" top="0.35433070866141736" bottom="0.35433070866141736" header="0.31496062992125984" footer="0.31496062992125984"/>
  <pageSetup paperSize="9" scale="98" orientation="landscape" horizontalDpi="300" verticalDpi="300" r:id="rId1"/>
  <rowBreaks count="1" manualBreakCount="1">
    <brk id="43" max="16383" man="1"/>
  </row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6"/>
  <sheetViews>
    <sheetView zoomScaleNormal="100" workbookViewId="0">
      <selection sqref="A1:N66"/>
    </sheetView>
  </sheetViews>
  <sheetFormatPr defaultRowHeight="12.75" x14ac:dyDescent="0.2"/>
  <cols>
    <col min="1" max="1" width="4.42578125" customWidth="1"/>
    <col min="2" max="2" width="36.42578125" customWidth="1"/>
    <col min="3" max="3" width="9.28515625" customWidth="1"/>
    <col min="4" max="4" width="10.42578125" customWidth="1"/>
    <col min="5" max="5" width="9.7109375" customWidth="1"/>
    <col min="6" max="6" width="6.28515625" customWidth="1"/>
    <col min="10" max="10" width="6" customWidth="1"/>
    <col min="14" max="14" width="5.85546875" customWidth="1"/>
  </cols>
  <sheetData>
    <row r="1" spans="1:14" x14ac:dyDescent="0.2">
      <c r="A1" s="1618" t="s">
        <v>921</v>
      </c>
      <c r="B1" s="1618"/>
      <c r="C1" s="1618"/>
      <c r="D1" s="1618"/>
      <c r="E1" s="1618"/>
    </row>
    <row r="2" spans="1:14" x14ac:dyDescent="0.2">
      <c r="A2" s="289"/>
      <c r="B2" s="289"/>
      <c r="C2" s="289"/>
      <c r="D2" s="289"/>
      <c r="E2" s="289"/>
    </row>
    <row r="3" spans="1:14" ht="15.75" x14ac:dyDescent="0.25">
      <c r="B3" s="1635" t="s">
        <v>814</v>
      </c>
      <c r="C3" s="1635"/>
      <c r="D3" s="1635"/>
      <c r="E3" s="1635"/>
      <c r="F3" s="1636"/>
      <c r="G3" s="1636"/>
      <c r="H3" s="1636"/>
      <c r="I3" s="1636"/>
      <c r="J3" s="1636"/>
      <c r="K3" s="1636"/>
      <c r="L3" s="1636"/>
      <c r="M3" s="1636"/>
      <c r="N3" s="1636"/>
    </row>
    <row r="4" spans="1:14" ht="16.5" thickBot="1" x14ac:dyDescent="0.3">
      <c r="B4" s="21"/>
      <c r="C4" s="21"/>
      <c r="D4" s="21"/>
      <c r="E4" s="21"/>
      <c r="F4" s="138"/>
      <c r="M4" s="22" t="s">
        <v>7</v>
      </c>
    </row>
    <row r="5" spans="1:14" ht="13.5" thickBot="1" x14ac:dyDescent="0.25">
      <c r="A5" s="1761" t="s">
        <v>217</v>
      </c>
      <c r="B5" s="1763" t="s">
        <v>19</v>
      </c>
      <c r="C5" s="1765" t="s">
        <v>675</v>
      </c>
      <c r="D5" s="1766"/>
      <c r="E5" s="1766"/>
      <c r="F5" s="1767"/>
      <c r="G5" s="1765" t="s">
        <v>678</v>
      </c>
      <c r="H5" s="1766"/>
      <c r="I5" s="1766"/>
      <c r="J5" s="1767"/>
      <c r="K5" s="1765" t="s">
        <v>672</v>
      </c>
      <c r="L5" s="1766"/>
      <c r="M5" s="1766"/>
      <c r="N5" s="1767"/>
    </row>
    <row r="6" spans="1:14" ht="29.25" customHeight="1" thickBot="1" x14ac:dyDescent="0.25">
      <c r="A6" s="1762"/>
      <c r="B6" s="1764"/>
      <c r="C6" s="280" t="s">
        <v>323</v>
      </c>
      <c r="D6" s="280" t="s">
        <v>673</v>
      </c>
      <c r="E6" s="1276" t="s">
        <v>656</v>
      </c>
      <c r="F6" s="280" t="s">
        <v>674</v>
      </c>
      <c r="G6" s="1276" t="s">
        <v>323</v>
      </c>
      <c r="H6" s="280" t="s">
        <v>673</v>
      </c>
      <c r="I6" s="280" t="s">
        <v>656</v>
      </c>
      <c r="J6" s="1276" t="s">
        <v>674</v>
      </c>
      <c r="K6" s="280" t="s">
        <v>323</v>
      </c>
      <c r="L6" s="1276" t="s">
        <v>673</v>
      </c>
      <c r="M6" s="280" t="s">
        <v>656</v>
      </c>
      <c r="N6" s="1277" t="s">
        <v>674</v>
      </c>
    </row>
    <row r="7" spans="1:14" ht="13.5" customHeight="1" thickBot="1" x14ac:dyDescent="0.25">
      <c r="A7" s="443" t="s">
        <v>218</v>
      </c>
      <c r="B7" s="875" t="s">
        <v>219</v>
      </c>
      <c r="C7" s="549" t="s">
        <v>220</v>
      </c>
      <c r="D7" s="549" t="s">
        <v>221</v>
      </c>
      <c r="E7" s="549" t="s">
        <v>241</v>
      </c>
      <c r="F7" s="549" t="s">
        <v>266</v>
      </c>
      <c r="G7" s="1280" t="s">
        <v>267</v>
      </c>
      <c r="H7" s="1280" t="s">
        <v>277</v>
      </c>
      <c r="I7" s="1280" t="s">
        <v>278</v>
      </c>
      <c r="J7" s="1280" t="s">
        <v>279</v>
      </c>
      <c r="K7" s="1280" t="s">
        <v>282</v>
      </c>
      <c r="L7" s="1280" t="s">
        <v>283</v>
      </c>
      <c r="M7" s="1280" t="s">
        <v>284</v>
      </c>
      <c r="N7" s="1281" t="s">
        <v>285</v>
      </c>
    </row>
    <row r="8" spans="1:14" ht="13.5" thickBot="1" x14ac:dyDescent="0.25">
      <c r="A8" s="371" t="s">
        <v>222</v>
      </c>
      <c r="B8" s="231" t="s">
        <v>559</v>
      </c>
      <c r="C8" s="57">
        <f>C9+C10+C15+C24</f>
        <v>116147</v>
      </c>
      <c r="D8" s="57">
        <f>D9+D10+D15+D24</f>
        <v>124997</v>
      </c>
      <c r="E8" s="57">
        <f>E9+E10+E15+E24</f>
        <v>64727</v>
      </c>
      <c r="F8" s="1589">
        <f>E8/D8</f>
        <v>0.51782842788226913</v>
      </c>
      <c r="G8" s="954">
        <v>12174</v>
      </c>
      <c r="H8" s="954">
        <v>12174</v>
      </c>
      <c r="I8" s="954">
        <v>6559</v>
      </c>
      <c r="J8" s="433"/>
      <c r="K8" s="1197"/>
      <c r="L8" s="1197"/>
      <c r="M8" s="1197"/>
      <c r="N8" s="1197"/>
    </row>
    <row r="9" spans="1:14" ht="13.5" thickBot="1" x14ac:dyDescent="0.25">
      <c r="A9" s="371" t="s">
        <v>223</v>
      </c>
      <c r="B9" s="232" t="s">
        <v>572</v>
      </c>
      <c r="C9" s="35">
        <v>9747</v>
      </c>
      <c r="D9" s="35">
        <v>10827</v>
      </c>
      <c r="E9" s="35">
        <v>8717</v>
      </c>
      <c r="F9" s="1590">
        <f>E9/D9</f>
        <v>0.80511683753579011</v>
      </c>
      <c r="G9" s="619">
        <v>12174</v>
      </c>
      <c r="H9" s="619">
        <v>12174</v>
      </c>
      <c r="I9" s="619">
        <v>6559</v>
      </c>
      <c r="J9" s="262"/>
      <c r="K9" s="255"/>
      <c r="L9" s="255"/>
      <c r="M9" s="255"/>
      <c r="N9" s="255"/>
    </row>
    <row r="10" spans="1:14" ht="13.5" thickBot="1" x14ac:dyDescent="0.25">
      <c r="A10" s="371" t="s">
        <v>224</v>
      </c>
      <c r="B10" s="233" t="s">
        <v>521</v>
      </c>
      <c r="C10" s="235">
        <f>C11+C12+C13+C14</f>
        <v>15238</v>
      </c>
      <c r="D10" s="235">
        <f>D11+D12+D13+D14</f>
        <v>16408</v>
      </c>
      <c r="E10" s="235">
        <f>E11+E12+E13+E14</f>
        <v>9928</v>
      </c>
      <c r="F10" s="1589">
        <f>E10/D10</f>
        <v>0.60507069722086781</v>
      </c>
      <c r="G10" s="954"/>
      <c r="H10" s="954"/>
      <c r="I10" s="954"/>
      <c r="J10" s="433"/>
      <c r="K10" s="1197"/>
      <c r="L10" s="1197"/>
      <c r="M10" s="1197"/>
      <c r="N10" s="1197"/>
    </row>
    <row r="11" spans="1:14" x14ac:dyDescent="0.2">
      <c r="A11" s="493" t="s">
        <v>225</v>
      </c>
      <c r="B11" s="603" t="s">
        <v>523</v>
      </c>
      <c r="C11" s="442">
        <f>'14 16_sz_ melléklet'!C33</f>
        <v>438</v>
      </c>
      <c r="D11" s="442">
        <f>'14 16_sz_ melléklet'!D33</f>
        <v>438</v>
      </c>
      <c r="E11" s="442">
        <f>'14 16_sz_ melléklet'!E33</f>
        <v>33</v>
      </c>
      <c r="F11" s="1591">
        <v>0</v>
      </c>
      <c r="G11" s="1002"/>
      <c r="H11" s="1002"/>
      <c r="I11" s="1002"/>
      <c r="J11" s="440"/>
      <c r="K11" s="1199"/>
      <c r="L11" s="1199"/>
      <c r="M11" s="1199"/>
      <c r="N11" s="1199"/>
    </row>
    <row r="12" spans="1:14" x14ac:dyDescent="0.2">
      <c r="A12" s="150" t="s">
        <v>226</v>
      </c>
      <c r="B12" s="604" t="s">
        <v>522</v>
      </c>
      <c r="C12" s="602">
        <v>3000</v>
      </c>
      <c r="D12" s="602">
        <v>3000</v>
      </c>
      <c r="E12" s="602">
        <v>1306</v>
      </c>
      <c r="F12" s="1591">
        <f t="shared" ref="F12:F19" si="0">E12/D12</f>
        <v>0.43533333333333335</v>
      </c>
      <c r="G12" s="952"/>
      <c r="H12" s="952"/>
      <c r="I12" s="952"/>
      <c r="J12" s="661"/>
      <c r="K12" s="950"/>
      <c r="L12" s="950"/>
      <c r="M12" s="950"/>
      <c r="N12" s="950"/>
    </row>
    <row r="13" spans="1:14" x14ac:dyDescent="0.2">
      <c r="A13" s="150" t="s">
        <v>227</v>
      </c>
      <c r="B13" s="234" t="s">
        <v>524</v>
      </c>
      <c r="C13" s="602">
        <v>11400</v>
      </c>
      <c r="D13" s="602">
        <v>12940</v>
      </c>
      <c r="E13" s="602">
        <v>8576</v>
      </c>
      <c r="F13" s="1591">
        <f t="shared" si="0"/>
        <v>0.66275115919629057</v>
      </c>
      <c r="G13" s="952"/>
      <c r="H13" s="952"/>
      <c r="I13" s="952"/>
      <c r="J13" s="661"/>
      <c r="K13" s="950"/>
      <c r="L13" s="950"/>
      <c r="M13" s="950"/>
      <c r="N13" s="950"/>
    </row>
    <row r="14" spans="1:14" ht="13.5" thickBot="1" x14ac:dyDescent="0.25">
      <c r="A14" s="149" t="s">
        <v>228</v>
      </c>
      <c r="B14" s="754" t="s">
        <v>525</v>
      </c>
      <c r="C14" s="861">
        <v>400</v>
      </c>
      <c r="D14" s="861">
        <v>30</v>
      </c>
      <c r="E14" s="861">
        <v>13</v>
      </c>
      <c r="F14" s="1591">
        <f t="shared" si="0"/>
        <v>0.43333333333333335</v>
      </c>
      <c r="G14" s="953"/>
      <c r="H14" s="953"/>
      <c r="I14" s="953"/>
      <c r="J14" s="662"/>
      <c r="K14" s="1196"/>
      <c r="L14" s="1196"/>
      <c r="M14" s="1196"/>
      <c r="N14" s="1196"/>
    </row>
    <row r="15" spans="1:14" ht="13.5" thickBot="1" x14ac:dyDescent="0.25">
      <c r="A15" s="371" t="s">
        <v>229</v>
      </c>
      <c r="B15" s="756" t="s">
        <v>558</v>
      </c>
      <c r="C15" s="645">
        <f>C16+C20+C21+C22+C23</f>
        <v>82790</v>
      </c>
      <c r="D15" s="645">
        <f>D16+D20+D21+D22+D23</f>
        <v>89390</v>
      </c>
      <c r="E15" s="645">
        <f>E16+E20+E21+E22+E23</f>
        <v>40137</v>
      </c>
      <c r="F15" s="1592">
        <f t="shared" si="0"/>
        <v>0.4490099563709587</v>
      </c>
      <c r="G15" s="954"/>
      <c r="H15" s="954"/>
      <c r="I15" s="954"/>
      <c r="J15" s="433"/>
      <c r="K15" s="1197"/>
      <c r="L15" s="1197"/>
      <c r="M15" s="1197"/>
      <c r="N15" s="1197"/>
    </row>
    <row r="16" spans="1:14" x14ac:dyDescent="0.2">
      <c r="A16" s="149" t="s">
        <v>230</v>
      </c>
      <c r="B16" s="755" t="s">
        <v>513</v>
      </c>
      <c r="C16" s="28">
        <f>C17+C18+C19</f>
        <v>54152</v>
      </c>
      <c r="D16" s="28">
        <f>D17+D18+D19</f>
        <v>60752</v>
      </c>
      <c r="E16" s="28">
        <f>E17+E18+E19</f>
        <v>26394</v>
      </c>
      <c r="F16" s="1593">
        <f t="shared" si="0"/>
        <v>0.43445483276270741</v>
      </c>
      <c r="G16" s="1002"/>
      <c r="H16" s="1002"/>
      <c r="I16" s="1002"/>
      <c r="J16" s="440"/>
      <c r="K16" s="1199"/>
      <c r="L16" s="1199"/>
      <c r="M16" s="1199"/>
      <c r="N16" s="1199"/>
    </row>
    <row r="17" spans="1:14" x14ac:dyDescent="0.2">
      <c r="A17" s="150" t="s">
        <v>231</v>
      </c>
      <c r="B17" s="733" t="s">
        <v>515</v>
      </c>
      <c r="C17" s="869">
        <f>'17 18 sz_melléklet'!C40</f>
        <v>44167</v>
      </c>
      <c r="D17" s="869">
        <v>47777</v>
      </c>
      <c r="E17" s="869">
        <v>23404</v>
      </c>
      <c r="F17" s="1594">
        <f t="shared" si="0"/>
        <v>0.48985913724176905</v>
      </c>
      <c r="G17" s="952"/>
      <c r="H17" s="952"/>
      <c r="I17" s="952"/>
      <c r="J17" s="661"/>
      <c r="K17" s="950"/>
      <c r="L17" s="950"/>
      <c r="M17" s="950"/>
      <c r="N17" s="950"/>
    </row>
    <row r="18" spans="1:14" x14ac:dyDescent="0.2">
      <c r="A18" s="594" t="s">
        <v>232</v>
      </c>
      <c r="B18" s="734" t="s">
        <v>514</v>
      </c>
      <c r="C18" s="24">
        <f>'19 21_sz_ melléklet'!C17</f>
        <v>0</v>
      </c>
      <c r="D18" s="24">
        <v>2990</v>
      </c>
      <c r="E18" s="24">
        <f>'19 21_sz_ melléklet'!E17</f>
        <v>2990</v>
      </c>
      <c r="F18" s="1594">
        <f t="shared" si="0"/>
        <v>1</v>
      </c>
      <c r="G18" s="952"/>
      <c r="H18" s="952"/>
      <c r="I18" s="952"/>
      <c r="J18" s="661"/>
      <c r="K18" s="950"/>
      <c r="L18" s="950"/>
      <c r="M18" s="950"/>
      <c r="N18" s="950"/>
    </row>
    <row r="19" spans="1:14" x14ac:dyDescent="0.2">
      <c r="A19" s="594" t="s">
        <v>233</v>
      </c>
      <c r="B19" s="734" t="s">
        <v>516</v>
      </c>
      <c r="C19" s="24">
        <f>'19 21_sz_ melléklet'!C36</f>
        <v>9985</v>
      </c>
      <c r="D19" s="24">
        <f>'19 21_sz_ melléklet'!D36</f>
        <v>9985</v>
      </c>
      <c r="E19" s="24">
        <f>'19 21_sz_ melléklet'!E36</f>
        <v>0</v>
      </c>
      <c r="F19" s="1594">
        <f t="shared" si="0"/>
        <v>0</v>
      </c>
      <c r="G19" s="952"/>
      <c r="H19" s="952"/>
      <c r="I19" s="952"/>
      <c r="J19" s="661"/>
      <c r="K19" s="950"/>
      <c r="L19" s="950"/>
      <c r="M19" s="950"/>
      <c r="N19" s="950"/>
    </row>
    <row r="20" spans="1:14" x14ac:dyDescent="0.2">
      <c r="A20" s="594" t="s">
        <v>234</v>
      </c>
      <c r="B20" s="735" t="s">
        <v>517</v>
      </c>
      <c r="C20" s="24"/>
      <c r="D20" s="203"/>
      <c r="E20" s="101"/>
      <c r="F20" s="1503"/>
      <c r="G20" s="952"/>
      <c r="H20" s="952"/>
      <c r="I20" s="952"/>
      <c r="J20" s="661"/>
      <c r="K20" s="950"/>
      <c r="L20" s="950"/>
      <c r="M20" s="950"/>
      <c r="N20" s="950"/>
    </row>
    <row r="21" spans="1:14" x14ac:dyDescent="0.2">
      <c r="A21" s="594" t="s">
        <v>235</v>
      </c>
      <c r="B21" s="736" t="s">
        <v>518</v>
      </c>
      <c r="C21" s="24"/>
      <c r="D21" s="203"/>
      <c r="E21" s="101"/>
      <c r="F21" s="1503"/>
      <c r="G21" s="952"/>
      <c r="H21" s="952"/>
      <c r="I21" s="952"/>
      <c r="J21" s="661"/>
      <c r="K21" s="950"/>
      <c r="L21" s="950"/>
      <c r="M21" s="950"/>
      <c r="N21" s="950"/>
    </row>
    <row r="22" spans="1:14" x14ac:dyDescent="0.2">
      <c r="A22" s="594" t="s">
        <v>236</v>
      </c>
      <c r="B22" s="737" t="s">
        <v>519</v>
      </c>
      <c r="C22" s="24">
        <v>28638</v>
      </c>
      <c r="D22" s="24">
        <v>28638</v>
      </c>
      <c r="E22" s="24">
        <v>13743</v>
      </c>
      <c r="F22" s="1503">
        <f>E22/D22</f>
        <v>0.47988686360779387</v>
      </c>
      <c r="G22" s="952"/>
      <c r="H22" s="952"/>
      <c r="I22" s="952"/>
      <c r="J22" s="661"/>
      <c r="K22" s="950"/>
      <c r="L22" s="950"/>
      <c r="M22" s="950"/>
      <c r="N22" s="950"/>
    </row>
    <row r="23" spans="1:14" ht="13.5" thickBot="1" x14ac:dyDescent="0.25">
      <c r="A23" s="149" t="s">
        <v>237</v>
      </c>
      <c r="B23" s="752" t="s">
        <v>556</v>
      </c>
      <c r="C23" s="28"/>
      <c r="D23" s="200"/>
      <c r="E23" s="10"/>
      <c r="F23" s="1503"/>
      <c r="G23" s="953"/>
      <c r="H23" s="953"/>
      <c r="I23" s="953"/>
      <c r="J23" s="662"/>
      <c r="K23" s="1196"/>
      <c r="L23" s="1196"/>
      <c r="M23" s="1196"/>
      <c r="N23" s="1196"/>
    </row>
    <row r="24" spans="1:14" ht="13.5" thickBot="1" x14ac:dyDescent="0.25">
      <c r="A24" s="371" t="s">
        <v>238</v>
      </c>
      <c r="B24" s="753" t="s">
        <v>557</v>
      </c>
      <c r="C24" s="866">
        <f>C25+C26</f>
        <v>8372</v>
      </c>
      <c r="D24" s="866">
        <f>D25+D26</f>
        <v>8372</v>
      </c>
      <c r="E24" s="866">
        <f>E25+E26</f>
        <v>5945</v>
      </c>
      <c r="F24" s="1424">
        <v>0</v>
      </c>
      <c r="G24" s="954"/>
      <c r="H24" s="954"/>
      <c r="I24" s="954"/>
      <c r="J24" s="433"/>
      <c r="K24" s="1197"/>
      <c r="L24" s="1197"/>
      <c r="M24" s="1197"/>
      <c r="N24" s="1197"/>
    </row>
    <row r="25" spans="1:14" ht="12" customHeight="1" x14ac:dyDescent="0.2">
      <c r="A25" s="493" t="s">
        <v>239</v>
      </c>
      <c r="B25" s="758" t="s">
        <v>587</v>
      </c>
      <c r="C25" s="296">
        <f>'29 sz. mell'!C15</f>
        <v>500</v>
      </c>
      <c r="D25" s="296">
        <f>'29 sz. mell'!D15</f>
        <v>500</v>
      </c>
      <c r="E25" s="296">
        <f>'29 sz. mell'!E15</f>
        <v>5</v>
      </c>
      <c r="F25" s="1504">
        <v>0</v>
      </c>
      <c r="G25" s="1002"/>
      <c r="H25" s="1002"/>
      <c r="I25" s="1002"/>
      <c r="J25" s="440"/>
      <c r="K25" s="1199"/>
      <c r="L25" s="1199"/>
      <c r="M25" s="1199"/>
      <c r="N25" s="1199"/>
    </row>
    <row r="26" spans="1:14" ht="13.5" customHeight="1" thickBot="1" x14ac:dyDescent="0.25">
      <c r="A26" s="514" t="s">
        <v>240</v>
      </c>
      <c r="B26" s="760" t="s">
        <v>588</v>
      </c>
      <c r="C26" s="862">
        <v>7872</v>
      </c>
      <c r="D26" s="863">
        <v>7872</v>
      </c>
      <c r="E26" s="863">
        <v>5940</v>
      </c>
      <c r="F26" s="1505"/>
      <c r="G26" s="953"/>
      <c r="H26" s="953"/>
      <c r="I26" s="953"/>
      <c r="J26" s="662"/>
      <c r="K26" s="1196"/>
      <c r="L26" s="1196"/>
      <c r="M26" s="1196"/>
      <c r="N26" s="1196"/>
    </row>
    <row r="27" spans="1:14" ht="5.25" customHeight="1" thickBot="1" x14ac:dyDescent="0.25">
      <c r="A27" s="594"/>
      <c r="B27" s="856"/>
      <c r="C27" s="862"/>
      <c r="D27" s="863"/>
      <c r="E27" s="863"/>
      <c r="F27" s="1505"/>
      <c r="G27" s="954"/>
      <c r="H27" s="954"/>
      <c r="I27" s="954"/>
      <c r="J27" s="433"/>
      <c r="K27" s="1197"/>
      <c r="L27" s="1197"/>
      <c r="M27" s="1197"/>
      <c r="N27" s="1197"/>
    </row>
    <row r="28" spans="1:14" ht="13.5" customHeight="1" thickBot="1" x14ac:dyDescent="0.25">
      <c r="A28" s="371" t="s">
        <v>242</v>
      </c>
      <c r="B28" s="206" t="s">
        <v>571</v>
      </c>
      <c r="C28" s="584">
        <f>C29+C35+C50</f>
        <v>37610</v>
      </c>
      <c r="D28" s="584">
        <f>D29+D35+D50</f>
        <v>52690</v>
      </c>
      <c r="E28" s="584">
        <f>E29+E35+E50</f>
        <v>19578</v>
      </c>
      <c r="F28" s="1506">
        <f>E28/D28</f>
        <v>0.37156955779085216</v>
      </c>
      <c r="G28" s="220">
        <f>G29+G35+G50</f>
        <v>0</v>
      </c>
      <c r="H28" s="220">
        <f>H29+H35+H50</f>
        <v>0</v>
      </c>
      <c r="I28" s="220">
        <f>I29+I35+I50</f>
        <v>0</v>
      </c>
      <c r="J28" s="1411" t="e">
        <f>I28/H28</f>
        <v>#DIV/0!</v>
      </c>
      <c r="K28" s="255"/>
      <c r="L28" s="255"/>
      <c r="M28" s="255"/>
      <c r="N28" s="255"/>
    </row>
    <row r="29" spans="1:14" ht="13.5" thickBot="1" x14ac:dyDescent="0.25">
      <c r="A29" s="371" t="s">
        <v>243</v>
      </c>
      <c r="B29" s="146" t="s">
        <v>544</v>
      </c>
      <c r="C29" s="132">
        <f>C30+C31+C32+C33+C34</f>
        <v>0</v>
      </c>
      <c r="D29" s="132">
        <f>D30+D31+D32+D33+D34</f>
        <v>79</v>
      </c>
      <c r="E29" s="132">
        <f>E30+E31+E32+E33+E34</f>
        <v>79</v>
      </c>
      <c r="F29" s="1425">
        <v>0</v>
      </c>
      <c r="G29" s="1484"/>
      <c r="H29" s="1484"/>
      <c r="I29" s="1484"/>
      <c r="J29" s="1038"/>
      <c r="K29" s="1197"/>
      <c r="L29" s="1197"/>
      <c r="M29" s="1197"/>
      <c r="N29" s="1197"/>
    </row>
    <row r="30" spans="1:14" x14ac:dyDescent="0.2">
      <c r="A30" s="493" t="s">
        <v>244</v>
      </c>
      <c r="B30" s="104" t="s">
        <v>545</v>
      </c>
      <c r="C30" s="222"/>
      <c r="D30" s="496"/>
      <c r="E30" s="495"/>
      <c r="F30" s="1507"/>
      <c r="G30" s="625"/>
      <c r="H30" s="625"/>
      <c r="I30" s="625"/>
      <c r="J30" s="993"/>
      <c r="K30" s="1199"/>
      <c r="L30" s="1199"/>
      <c r="M30" s="1199"/>
      <c r="N30" s="1199"/>
    </row>
    <row r="31" spans="1:14" x14ac:dyDescent="0.2">
      <c r="A31" s="150" t="s">
        <v>245</v>
      </c>
      <c r="B31" s="226" t="s">
        <v>546</v>
      </c>
      <c r="C31" s="152"/>
      <c r="D31" s="326"/>
      <c r="E31" s="152"/>
      <c r="F31" s="1508"/>
      <c r="G31" s="135"/>
      <c r="H31" s="135"/>
      <c r="I31" s="135"/>
      <c r="J31" s="994"/>
      <c r="K31" s="950"/>
      <c r="L31" s="950"/>
      <c r="M31" s="950"/>
      <c r="N31" s="950"/>
    </row>
    <row r="32" spans="1:14" x14ac:dyDescent="0.2">
      <c r="A32" s="150" t="s">
        <v>246</v>
      </c>
      <c r="B32" s="497" t="s">
        <v>547</v>
      </c>
      <c r="C32" s="128"/>
      <c r="D32" s="128">
        <v>79</v>
      </c>
      <c r="E32" s="128">
        <v>79</v>
      </c>
      <c r="F32" s="1508">
        <v>0</v>
      </c>
      <c r="G32" s="135"/>
      <c r="H32" s="135"/>
      <c r="I32" s="135"/>
      <c r="J32" s="994"/>
      <c r="K32" s="950"/>
      <c r="L32" s="950"/>
      <c r="M32" s="950"/>
      <c r="N32" s="950"/>
    </row>
    <row r="33" spans="1:14" ht="12.75" customHeight="1" x14ac:dyDescent="0.2">
      <c r="A33" s="150" t="s">
        <v>247</v>
      </c>
      <c r="B33" s="497" t="s">
        <v>548</v>
      </c>
      <c r="C33" s="125"/>
      <c r="D33" s="121"/>
      <c r="E33" s="125"/>
      <c r="F33" s="1508"/>
      <c r="G33" s="135"/>
      <c r="H33" s="135"/>
      <c r="I33" s="135"/>
      <c r="J33" s="994"/>
      <c r="K33" s="950"/>
      <c r="L33" s="950"/>
      <c r="M33" s="950"/>
      <c r="N33" s="950"/>
    </row>
    <row r="34" spans="1:14" ht="13.5" thickBot="1" x14ac:dyDescent="0.25">
      <c r="A34" s="149" t="s">
        <v>248</v>
      </c>
      <c r="B34" s="228" t="s">
        <v>549</v>
      </c>
      <c r="C34" s="133"/>
      <c r="D34" s="124"/>
      <c r="E34" s="133"/>
      <c r="F34" s="1509"/>
      <c r="G34" s="250"/>
      <c r="H34" s="250"/>
      <c r="I34" s="250"/>
      <c r="J34" s="1164"/>
      <c r="K34" s="1196"/>
      <c r="L34" s="1196"/>
      <c r="M34" s="1196"/>
      <c r="N34" s="1196"/>
    </row>
    <row r="35" spans="1:14" ht="13.5" thickBot="1" x14ac:dyDescent="0.25">
      <c r="A35" s="371" t="s">
        <v>249</v>
      </c>
      <c r="B35" s="857" t="s">
        <v>550</v>
      </c>
      <c r="C35" s="501">
        <f>C36+C37+C38+C39</f>
        <v>37010</v>
      </c>
      <c r="D35" s="501">
        <f>D36+D37+D38+D39</f>
        <v>52011</v>
      </c>
      <c r="E35" s="501">
        <f>E36+E37+E38+E39</f>
        <v>19499</v>
      </c>
      <c r="F35" s="1510">
        <f>E35/D35</f>
        <v>0.37490146315202555</v>
      </c>
      <c r="G35" s="214">
        <f>G36+G37+G38+G39</f>
        <v>0</v>
      </c>
      <c r="H35" s="214">
        <f>H36+H37+H38+H39</f>
        <v>0</v>
      </c>
      <c r="I35" s="214">
        <f>I36+I37+I38+I39</f>
        <v>0</v>
      </c>
      <c r="J35" s="1408">
        <v>0</v>
      </c>
      <c r="K35" s="1197"/>
      <c r="L35" s="1197"/>
      <c r="M35" s="1197"/>
      <c r="N35" s="1197"/>
    </row>
    <row r="36" spans="1:14" x14ac:dyDescent="0.2">
      <c r="A36" s="594" t="s">
        <v>250</v>
      </c>
      <c r="B36" s="498" t="s">
        <v>551</v>
      </c>
      <c r="C36" s="133">
        <f>'25 26 sz. melléklet'!C16</f>
        <v>37010</v>
      </c>
      <c r="D36" s="133">
        <v>52011</v>
      </c>
      <c r="E36" s="133">
        <f>'25 26 sz. melléklet'!E16</f>
        <v>19499</v>
      </c>
      <c r="F36" s="1512">
        <f>E36/D36</f>
        <v>0.37490146315202555</v>
      </c>
      <c r="G36" s="625"/>
      <c r="H36" s="625"/>
      <c r="I36" s="625"/>
      <c r="J36" s="993"/>
      <c r="K36" s="1199"/>
      <c r="L36" s="1199"/>
      <c r="M36" s="1199"/>
      <c r="N36" s="1199"/>
    </row>
    <row r="37" spans="1:14" x14ac:dyDescent="0.2">
      <c r="A37" s="150" t="s">
        <v>251</v>
      </c>
      <c r="B37" s="607" t="s">
        <v>553</v>
      </c>
      <c r="C37" s="499"/>
      <c r="D37" s="629"/>
      <c r="E37" s="499"/>
      <c r="F37" s="1508"/>
      <c r="G37" s="135"/>
      <c r="H37" s="135"/>
      <c r="I37" s="135"/>
      <c r="J37" s="994"/>
      <c r="K37" s="950"/>
      <c r="L37" s="950"/>
      <c r="M37" s="950"/>
      <c r="N37" s="950"/>
    </row>
    <row r="38" spans="1:14" x14ac:dyDescent="0.2">
      <c r="A38" s="150" t="s">
        <v>252</v>
      </c>
      <c r="B38" s="609" t="s">
        <v>552</v>
      </c>
      <c r="C38" s="500"/>
      <c r="D38" s="630"/>
      <c r="E38" s="500"/>
      <c r="F38" s="1508"/>
      <c r="G38" s="135"/>
      <c r="H38" s="135"/>
      <c r="I38" s="135"/>
      <c r="J38" s="994"/>
      <c r="K38" s="950"/>
      <c r="L38" s="950"/>
      <c r="M38" s="950"/>
      <c r="N38" s="950"/>
    </row>
    <row r="39" spans="1:14" ht="13.5" thickBot="1" x14ac:dyDescent="0.25">
      <c r="A39" s="494" t="s">
        <v>253</v>
      </c>
      <c r="B39" s="274" t="s">
        <v>554</v>
      </c>
      <c r="C39" s="516">
        <f>' 27 28 sz. melléklet'!C10+' 27 28 sz. melléklet'!C11+' 27 28 sz. melléklet'!C12+' 27 28 sz. melléklet'!C13+' 27 28 sz. melléklet'!C14+' 27 28 sz. melléklet'!C15+' 27 28 sz. melléklet'!C16+' 27 28 sz. melléklet'!C19+' 27 28 sz. melléklet'!C20</f>
        <v>0</v>
      </c>
      <c r="D39" s="516">
        <f>' 27 28 sz. melléklet'!D10+' 27 28 sz. melléklet'!D11+' 27 28 sz. melléklet'!D12+' 27 28 sz. melléklet'!D13+' 27 28 sz. melléklet'!D14+' 27 28 sz. melléklet'!D15+' 27 28 sz. melléklet'!D16+' 27 28 sz. melléklet'!D19+' 27 28 sz. melléklet'!D20</f>
        <v>0</v>
      </c>
      <c r="E39" s="516">
        <f>' 27 28 sz. melléklet'!E10+' 27 28 sz. melléklet'!E11+' 27 28 sz. melléklet'!E12+' 27 28 sz. melléklet'!E13+' 27 28 sz. melléklet'!E14+' 27 28 sz. melléklet'!E15+' 27 28 sz. melléklet'!E16+' 27 28 sz. melléklet'!E19+' 27 28 sz. melléklet'!E20</f>
        <v>0</v>
      </c>
      <c r="F39" s="1511" t="e">
        <f>E39/D39</f>
        <v>#DIV/0!</v>
      </c>
      <c r="G39" s="876">
        <f>' 27 28 sz. melléklet'!C18</f>
        <v>0</v>
      </c>
      <c r="H39" s="876">
        <f>' 27 28 sz. melléklet'!D18</f>
        <v>0</v>
      </c>
      <c r="I39" s="876">
        <f>' 27 28 sz. melléklet'!E18</f>
        <v>0</v>
      </c>
      <c r="J39" s="1172">
        <v>0</v>
      </c>
      <c r="K39" s="1067"/>
      <c r="L39" s="1067"/>
      <c r="M39" s="1067"/>
      <c r="N39" s="1067"/>
    </row>
    <row r="40" spans="1:14" x14ac:dyDescent="0.2">
      <c r="A40" s="37"/>
      <c r="B40" s="36"/>
      <c r="C40" s="30"/>
      <c r="D40" s="30"/>
      <c r="E40" s="30"/>
      <c r="F40" s="1305"/>
      <c r="G40" s="15"/>
      <c r="H40" s="15"/>
      <c r="I40" s="15"/>
      <c r="J40" s="15"/>
      <c r="K40" s="15"/>
      <c r="L40" s="15"/>
      <c r="M40" s="15"/>
      <c r="N40" s="15"/>
    </row>
    <row r="41" spans="1:14" x14ac:dyDescent="0.2">
      <c r="A41" s="37"/>
      <c r="B41" s="36"/>
      <c r="C41" s="30"/>
      <c r="D41" s="30"/>
      <c r="E41" s="30"/>
      <c r="F41" s="1305"/>
      <c r="G41" s="15"/>
      <c r="H41" s="15"/>
      <c r="I41" s="15"/>
      <c r="J41" s="15"/>
      <c r="K41" s="15"/>
      <c r="L41" s="15"/>
      <c r="M41" s="15"/>
      <c r="N41" s="15"/>
    </row>
    <row r="42" spans="1:14" x14ac:dyDescent="0.2">
      <c r="A42" s="1648">
        <v>2</v>
      </c>
      <c r="B42" s="1637"/>
      <c r="C42" s="1637"/>
      <c r="D42" s="1637"/>
      <c r="E42" s="1637"/>
      <c r="F42" s="1637"/>
      <c r="G42" s="1637"/>
      <c r="H42" s="1637"/>
      <c r="I42" s="1637"/>
      <c r="J42" s="1637"/>
      <c r="K42" s="1637"/>
      <c r="L42" s="1637"/>
      <c r="M42" s="1637"/>
      <c r="N42" s="1637"/>
    </row>
    <row r="43" spans="1:14" x14ac:dyDescent="0.2">
      <c r="A43" s="1618" t="s">
        <v>922</v>
      </c>
      <c r="B43" s="1618"/>
      <c r="C43" s="1618"/>
      <c r="D43" s="1618"/>
      <c r="E43" s="1618"/>
    </row>
    <row r="44" spans="1:14" x14ac:dyDescent="0.2">
      <c r="A44" s="289"/>
      <c r="B44" s="289"/>
      <c r="C44" s="289"/>
      <c r="D44" s="289"/>
      <c r="E44" s="289"/>
    </row>
    <row r="45" spans="1:14" ht="15.75" x14ac:dyDescent="0.25">
      <c r="B45" s="1635" t="s">
        <v>814</v>
      </c>
      <c r="C45" s="1635"/>
      <c r="D45" s="1635"/>
      <c r="E45" s="1635"/>
      <c r="F45" s="1636"/>
      <c r="G45" s="1636"/>
      <c r="H45" s="1636"/>
      <c r="I45" s="1636"/>
      <c r="J45" s="1636"/>
      <c r="K45" s="1636"/>
      <c r="L45" s="1636"/>
      <c r="M45" s="1636"/>
      <c r="N45" s="1636"/>
    </row>
    <row r="46" spans="1:14" ht="16.5" thickBot="1" x14ac:dyDescent="0.3">
      <c r="B46" s="21"/>
      <c r="C46" s="21"/>
      <c r="D46" s="21"/>
      <c r="E46" s="21"/>
      <c r="F46" s="138"/>
      <c r="M46" s="22" t="s">
        <v>7</v>
      </c>
    </row>
    <row r="47" spans="1:14" ht="13.5" thickBot="1" x14ac:dyDescent="0.25">
      <c r="A47" s="1761" t="s">
        <v>217</v>
      </c>
      <c r="B47" s="1763" t="s">
        <v>19</v>
      </c>
      <c r="C47" s="1765" t="s">
        <v>675</v>
      </c>
      <c r="D47" s="1766"/>
      <c r="E47" s="1766"/>
      <c r="F47" s="1767"/>
      <c r="G47" s="1765" t="s">
        <v>678</v>
      </c>
      <c r="H47" s="1766"/>
      <c r="I47" s="1766"/>
      <c r="J47" s="1767"/>
      <c r="K47" s="1765" t="s">
        <v>672</v>
      </c>
      <c r="L47" s="1766"/>
      <c r="M47" s="1766"/>
      <c r="N47" s="1767"/>
    </row>
    <row r="48" spans="1:14" ht="22.5" thickBot="1" x14ac:dyDescent="0.25">
      <c r="A48" s="1762"/>
      <c r="B48" s="1764"/>
      <c r="C48" s="280" t="s">
        <v>323</v>
      </c>
      <c r="D48" s="280" t="s">
        <v>673</v>
      </c>
      <c r="E48" s="1276" t="s">
        <v>656</v>
      </c>
      <c r="F48" s="280" t="s">
        <v>674</v>
      </c>
      <c r="G48" s="1276" t="s">
        <v>323</v>
      </c>
      <c r="H48" s="280" t="s">
        <v>673</v>
      </c>
      <c r="I48" s="280" t="s">
        <v>656</v>
      </c>
      <c r="J48" s="1276" t="s">
        <v>674</v>
      </c>
      <c r="K48" s="280" t="s">
        <v>323</v>
      </c>
      <c r="L48" s="1276" t="s">
        <v>673</v>
      </c>
      <c r="M48" s="280" t="s">
        <v>656</v>
      </c>
      <c r="N48" s="1277" t="s">
        <v>674</v>
      </c>
    </row>
    <row r="49" spans="1:14" ht="13.5" thickBot="1" x14ac:dyDescent="0.25">
      <c r="A49" s="916" t="s">
        <v>218</v>
      </c>
      <c r="B49" s="917" t="s">
        <v>219</v>
      </c>
      <c r="C49" s="918" t="s">
        <v>220</v>
      </c>
      <c r="D49" s="918" t="s">
        <v>221</v>
      </c>
      <c r="E49" s="918" t="s">
        <v>241</v>
      </c>
      <c r="F49" s="919" t="s">
        <v>266</v>
      </c>
      <c r="G49" s="918" t="s">
        <v>267</v>
      </c>
      <c r="H49" s="918" t="s">
        <v>277</v>
      </c>
      <c r="I49" s="918" t="s">
        <v>278</v>
      </c>
      <c r="J49" s="918" t="s">
        <v>279</v>
      </c>
      <c r="K49" s="918" t="s">
        <v>282</v>
      </c>
      <c r="L49" s="918" t="s">
        <v>283</v>
      </c>
      <c r="M49" s="918" t="s">
        <v>284</v>
      </c>
      <c r="N49" s="919" t="s">
        <v>285</v>
      </c>
    </row>
    <row r="50" spans="1:14" ht="13.5" thickBot="1" x14ac:dyDescent="0.25">
      <c r="A50" s="371" t="s">
        <v>254</v>
      </c>
      <c r="B50" s="116" t="s">
        <v>555</v>
      </c>
      <c r="C50" s="132">
        <f>C51+C52</f>
        <v>600</v>
      </c>
      <c r="D50" s="132">
        <f>D51+D52</f>
        <v>600</v>
      </c>
      <c r="E50" s="132">
        <f>E51+E52</f>
        <v>0</v>
      </c>
      <c r="F50" s="1513">
        <f>E50/D50</f>
        <v>0</v>
      </c>
      <c r="G50" s="214">
        <f>G51+G52</f>
        <v>0</v>
      </c>
      <c r="H50" s="214">
        <f>H51+H52</f>
        <v>0</v>
      </c>
      <c r="I50" s="214">
        <f>I51+I52</f>
        <v>0</v>
      </c>
      <c r="J50" s="1425" t="e">
        <f>I50/H50</f>
        <v>#DIV/0!</v>
      </c>
      <c r="K50" s="1011"/>
      <c r="L50" s="1245"/>
      <c r="M50" s="1245"/>
      <c r="N50" s="1005"/>
    </row>
    <row r="51" spans="1:14" x14ac:dyDescent="0.2">
      <c r="A51" s="493" t="s">
        <v>255</v>
      </c>
      <c r="B51" s="609" t="s">
        <v>594</v>
      </c>
      <c r="C51" s="465">
        <v>600</v>
      </c>
      <c r="D51" s="465">
        <v>600</v>
      </c>
      <c r="E51" s="465"/>
      <c r="F51" s="1323"/>
      <c r="G51" s="258"/>
      <c r="H51" s="258"/>
      <c r="I51" s="258"/>
      <c r="J51" s="1516" t="e">
        <f>I51/H51</f>
        <v>#DIV/0!</v>
      </c>
      <c r="K51" s="1014"/>
      <c r="L51" s="1100"/>
      <c r="M51" s="1100"/>
      <c r="N51" s="956"/>
    </row>
    <row r="52" spans="1:14" ht="12.75" customHeight="1" thickBot="1" x14ac:dyDescent="0.25">
      <c r="A52" s="514" t="s">
        <v>256</v>
      </c>
      <c r="B52" s="114" t="s">
        <v>595</v>
      </c>
      <c r="C52" s="868"/>
      <c r="D52" s="868"/>
      <c r="E52" s="868"/>
      <c r="F52" s="1327" t="e">
        <f>E52/D52</f>
        <v>#DIV/0!</v>
      </c>
      <c r="G52" s="257"/>
      <c r="H52" s="257"/>
      <c r="I52" s="257"/>
      <c r="J52" s="1497"/>
      <c r="K52" s="1018"/>
      <c r="L52" s="1102"/>
      <c r="M52" s="1102"/>
      <c r="N52" s="1007"/>
    </row>
    <row r="53" spans="1:14" ht="28.5" customHeight="1" thickBot="1" x14ac:dyDescent="0.25">
      <c r="A53" s="514" t="s">
        <v>257</v>
      </c>
      <c r="B53" s="859" t="s">
        <v>350</v>
      </c>
      <c r="C53" s="584">
        <f>C8+C28</f>
        <v>153757</v>
      </c>
      <c r="D53" s="584">
        <f>D8+D28</f>
        <v>177687</v>
      </c>
      <c r="E53" s="584">
        <f>E8+E28</f>
        <v>84305</v>
      </c>
      <c r="F53" s="1506">
        <f>E53/D53</f>
        <v>0.47445789506266639</v>
      </c>
      <c r="G53" s="866">
        <f>G8+G28</f>
        <v>12174</v>
      </c>
      <c r="H53" s="99">
        <f>H8+H28</f>
        <v>12174</v>
      </c>
      <c r="I53" s="99">
        <f>I8+I28</f>
        <v>6559</v>
      </c>
      <c r="J53" s="1408">
        <f>I53/H53</f>
        <v>0.53877115163463118</v>
      </c>
      <c r="K53" s="1011"/>
      <c r="L53" s="1245"/>
      <c r="M53" s="1245"/>
      <c r="N53" s="1005"/>
    </row>
    <row r="54" spans="1:14" ht="13.5" thickBot="1" x14ac:dyDescent="0.25">
      <c r="A54" s="371" t="s">
        <v>258</v>
      </c>
      <c r="B54" s="116" t="s">
        <v>570</v>
      </c>
      <c r="C54" s="218"/>
      <c r="D54" s="218"/>
      <c r="E54" s="127"/>
      <c r="F54" s="1514"/>
      <c r="G54" s="218"/>
      <c r="H54" s="218"/>
      <c r="I54" s="218"/>
      <c r="J54" s="1517"/>
      <c r="K54" s="1011"/>
      <c r="L54" s="1245"/>
      <c r="M54" s="1245"/>
      <c r="N54" s="1005"/>
    </row>
    <row r="55" spans="1:14" ht="12.75" customHeight="1" x14ac:dyDescent="0.2">
      <c r="A55" s="493" t="s">
        <v>259</v>
      </c>
      <c r="B55" s="506" t="s">
        <v>561</v>
      </c>
      <c r="C55" s="204"/>
      <c r="D55" s="258"/>
      <c r="E55" s="465"/>
      <c r="F55" s="1328"/>
      <c r="G55" s="258"/>
      <c r="H55" s="258"/>
      <c r="I55" s="258"/>
      <c r="J55" s="1518"/>
      <c r="K55" s="1014"/>
      <c r="L55" s="1100"/>
      <c r="M55" s="1100"/>
      <c r="N55" s="956"/>
    </row>
    <row r="56" spans="1:14" ht="12.75" customHeight="1" x14ac:dyDescent="0.2">
      <c r="A56" s="150" t="s">
        <v>260</v>
      </c>
      <c r="B56" s="437" t="s">
        <v>560</v>
      </c>
      <c r="C56" s="203"/>
      <c r="D56" s="256"/>
      <c r="E56" s="125"/>
      <c r="F56" s="1328"/>
      <c r="G56" s="256"/>
      <c r="H56" s="256"/>
      <c r="I56" s="256"/>
      <c r="J56" s="1419"/>
      <c r="K56" s="1016"/>
      <c r="L56" s="1101"/>
      <c r="M56" s="1101"/>
      <c r="N56" s="957"/>
    </row>
    <row r="57" spans="1:14" ht="11.25" customHeight="1" x14ac:dyDescent="0.2">
      <c r="A57" s="150" t="s">
        <v>261</v>
      </c>
      <c r="B57" s="437" t="s">
        <v>562</v>
      </c>
      <c r="C57" s="203"/>
      <c r="D57" s="256"/>
      <c r="E57" s="125"/>
      <c r="F57" s="1328"/>
      <c r="G57" s="256"/>
      <c r="H57" s="256"/>
      <c r="I57" s="256"/>
      <c r="J57" s="1419"/>
      <c r="K57" s="1016"/>
      <c r="L57" s="1101"/>
      <c r="M57" s="1101"/>
      <c r="N57" s="957"/>
    </row>
    <row r="58" spans="1:14" ht="12.75" customHeight="1" x14ac:dyDescent="0.2">
      <c r="A58" s="150" t="s">
        <v>262</v>
      </c>
      <c r="B58" s="437" t="s">
        <v>563</v>
      </c>
      <c r="C58" s="203">
        <v>11987</v>
      </c>
      <c r="D58" s="203">
        <v>13066</v>
      </c>
      <c r="E58" s="125">
        <v>6000</v>
      </c>
      <c r="F58" s="1328">
        <v>0</v>
      </c>
      <c r="G58" s="256"/>
      <c r="H58" s="256"/>
      <c r="I58" s="256"/>
      <c r="J58" s="1419"/>
      <c r="K58" s="1016"/>
      <c r="L58" s="1101"/>
      <c r="M58" s="1101"/>
      <c r="N58" s="957"/>
    </row>
    <row r="59" spans="1:14" x14ac:dyDescent="0.2">
      <c r="A59" s="150" t="s">
        <v>263</v>
      </c>
      <c r="B59" s="575" t="s">
        <v>564</v>
      </c>
      <c r="C59" s="203"/>
      <c r="D59" s="203">
        <v>5475</v>
      </c>
      <c r="E59" s="125">
        <v>5475</v>
      </c>
      <c r="F59" s="1328">
        <v>0</v>
      </c>
      <c r="G59" s="256"/>
      <c r="H59" s="256"/>
      <c r="I59" s="256"/>
      <c r="J59" s="1419"/>
      <c r="K59" s="1016"/>
      <c r="L59" s="1101"/>
      <c r="M59" s="1101"/>
      <c r="N59" s="957"/>
    </row>
    <row r="60" spans="1:14" x14ac:dyDescent="0.2">
      <c r="A60" s="150" t="s">
        <v>264</v>
      </c>
      <c r="B60" s="576" t="s">
        <v>565</v>
      </c>
      <c r="C60" s="203"/>
      <c r="D60" s="256"/>
      <c r="E60" s="125"/>
      <c r="F60" s="1328"/>
      <c r="G60" s="256"/>
      <c r="H60" s="256"/>
      <c r="I60" s="256"/>
      <c r="J60" s="1419"/>
      <c r="K60" s="1016"/>
      <c r="L60" s="1101"/>
      <c r="M60" s="1101"/>
      <c r="N60" s="957"/>
    </row>
    <row r="61" spans="1:14" x14ac:dyDescent="0.2">
      <c r="A61" s="150" t="s">
        <v>265</v>
      </c>
      <c r="B61" s="577" t="s">
        <v>566</v>
      </c>
      <c r="C61" s="203"/>
      <c r="D61" s="256"/>
      <c r="E61" s="125"/>
      <c r="F61" s="1328"/>
      <c r="G61" s="256"/>
      <c r="H61" s="256"/>
      <c r="I61" s="256"/>
      <c r="J61" s="1419"/>
      <c r="K61" s="1016"/>
      <c r="L61" s="1101"/>
      <c r="M61" s="1101"/>
      <c r="N61" s="957"/>
    </row>
    <row r="62" spans="1:14" x14ac:dyDescent="0.2">
      <c r="A62" s="150" t="s">
        <v>268</v>
      </c>
      <c r="B62" s="577" t="s">
        <v>567</v>
      </c>
      <c r="C62" s="203">
        <v>27936</v>
      </c>
      <c r="D62" s="256">
        <v>27226</v>
      </c>
      <c r="E62" s="125">
        <v>12622</v>
      </c>
      <c r="F62" s="1328"/>
      <c r="G62" s="256"/>
      <c r="H62" s="256"/>
      <c r="I62" s="256"/>
      <c r="J62" s="1419"/>
      <c r="K62" s="1016"/>
      <c r="L62" s="1101"/>
      <c r="M62" s="1101"/>
      <c r="N62" s="957"/>
    </row>
    <row r="63" spans="1:14" x14ac:dyDescent="0.2">
      <c r="A63" s="150" t="s">
        <v>269</v>
      </c>
      <c r="B63" s="577" t="s">
        <v>568</v>
      </c>
      <c r="C63" s="647"/>
      <c r="D63" s="260"/>
      <c r="E63" s="131"/>
      <c r="F63" s="1328"/>
      <c r="G63" s="256"/>
      <c r="H63" s="256"/>
      <c r="I63" s="256"/>
      <c r="J63" s="1419"/>
      <c r="K63" s="1016"/>
      <c r="L63" s="1101"/>
      <c r="M63" s="1101"/>
      <c r="N63" s="957"/>
    </row>
    <row r="64" spans="1:14" ht="13.5" thickBot="1" x14ac:dyDescent="0.25">
      <c r="A64" s="513" t="s">
        <v>270</v>
      </c>
      <c r="B64" s="811" t="s">
        <v>569</v>
      </c>
      <c r="C64" s="864"/>
      <c r="D64" s="865"/>
      <c r="E64" s="502"/>
      <c r="F64" s="1328"/>
      <c r="G64" s="257"/>
      <c r="H64" s="257"/>
      <c r="I64" s="257"/>
      <c r="J64" s="1497"/>
      <c r="K64" s="1018"/>
      <c r="L64" s="1102"/>
      <c r="M64" s="1102"/>
      <c r="N64" s="1007"/>
    </row>
    <row r="65" spans="1:14" ht="13.5" thickBot="1" x14ac:dyDescent="0.25">
      <c r="A65" s="371" t="s">
        <v>271</v>
      </c>
      <c r="B65" s="776" t="s">
        <v>353</v>
      </c>
      <c r="C65" s="214">
        <f>SUM(C55:C64)</f>
        <v>39923</v>
      </c>
      <c r="D65" s="214">
        <f>SUM(D55:D64)</f>
        <v>45767</v>
      </c>
      <c r="E65" s="132">
        <f>SUM(E55:E64)</f>
        <v>24097</v>
      </c>
      <c r="F65" s="1595">
        <f>E65/D65</f>
        <v>0.52651473769309765</v>
      </c>
      <c r="G65" s="218"/>
      <c r="H65" s="218"/>
      <c r="I65" s="218"/>
      <c r="J65" s="1517"/>
      <c r="K65" s="1011"/>
      <c r="L65" s="1245"/>
      <c r="M65" s="1245"/>
      <c r="N65" s="1005"/>
    </row>
    <row r="66" spans="1:14" ht="19.5" customHeight="1" thickBot="1" x14ac:dyDescent="0.25">
      <c r="A66" s="371" t="s">
        <v>272</v>
      </c>
      <c r="B66" s="860" t="s">
        <v>352</v>
      </c>
      <c r="C66" s="867">
        <f>C53+C65</f>
        <v>193680</v>
      </c>
      <c r="D66" s="867">
        <f>D53+D65</f>
        <v>223454</v>
      </c>
      <c r="E66" s="263">
        <f>E53+E65</f>
        <v>108402</v>
      </c>
      <c r="F66" s="1515">
        <f>E66/D66</f>
        <v>0.48511997995113088</v>
      </c>
      <c r="G66" s="867">
        <f>G65+G53</f>
        <v>12174</v>
      </c>
      <c r="H66" s="867">
        <f>H65+H53</f>
        <v>12174</v>
      </c>
      <c r="I66" s="867">
        <f>I65+I53</f>
        <v>6559</v>
      </c>
      <c r="J66" s="1502">
        <f>I66/H66</f>
        <v>0.53877115163463118</v>
      </c>
      <c r="K66" s="738"/>
      <c r="L66" s="1295"/>
      <c r="M66" s="1295"/>
      <c r="N66" s="1008"/>
    </row>
  </sheetData>
  <mergeCells count="15">
    <mergeCell ref="B3:N3"/>
    <mergeCell ref="A1:E1"/>
    <mergeCell ref="A43:E43"/>
    <mergeCell ref="B45:N45"/>
    <mergeCell ref="A47:A48"/>
    <mergeCell ref="B47:B48"/>
    <mergeCell ref="C47:F47"/>
    <mergeCell ref="G47:J47"/>
    <mergeCell ref="K47:N47"/>
    <mergeCell ref="A42:N42"/>
    <mergeCell ref="A5:A6"/>
    <mergeCell ref="B5:B6"/>
    <mergeCell ref="C5:F5"/>
    <mergeCell ref="G5:J5"/>
    <mergeCell ref="K5:N5"/>
  </mergeCells>
  <pageMargins left="0.31496062992125984" right="0.31496062992125984" top="0.35433070866141736" bottom="0.35433070866141736" header="0.31496062992125984" footer="0.31496062992125984"/>
  <pageSetup paperSize="9" scale="99" orientation="landscape" r:id="rId1"/>
  <rowBreaks count="1" manualBreakCount="1">
    <brk id="42" max="16383" man="1"/>
  </row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4"/>
  <sheetViews>
    <sheetView zoomScaleNormal="100" workbookViewId="0">
      <selection sqref="A1:I64"/>
    </sheetView>
  </sheetViews>
  <sheetFormatPr defaultRowHeight="12.75" x14ac:dyDescent="0.2"/>
  <cols>
    <col min="1" max="1" width="4.5703125" customWidth="1"/>
    <col min="2" max="2" width="32.5703125" customWidth="1"/>
    <col min="3" max="3" width="10.42578125" customWidth="1"/>
    <col min="4" max="4" width="10.7109375" customWidth="1"/>
    <col min="5" max="5" width="10" customWidth="1"/>
    <col min="6" max="6" width="33.42578125" customWidth="1"/>
    <col min="7" max="7" width="10.42578125" customWidth="1"/>
    <col min="8" max="8" width="10.28515625" customWidth="1"/>
    <col min="9" max="9" width="10.7109375" customWidth="1"/>
  </cols>
  <sheetData>
    <row r="1" spans="1:9" x14ac:dyDescent="0.2">
      <c r="A1" s="1618" t="s">
        <v>923</v>
      </c>
      <c r="B1" s="1618"/>
      <c r="C1" s="1618"/>
      <c r="D1" s="1618"/>
      <c r="E1" s="1618"/>
      <c r="F1" s="1618"/>
      <c r="G1" s="1618"/>
    </row>
    <row r="3" spans="1:9" ht="15.75" x14ac:dyDescent="0.25">
      <c r="A3" s="1649" t="s">
        <v>380</v>
      </c>
      <c r="B3" s="1649"/>
      <c r="C3" s="1649"/>
      <c r="D3" s="1649"/>
      <c r="E3" s="1649"/>
      <c r="F3" s="1649"/>
      <c r="G3" s="1649"/>
      <c r="H3" s="1649"/>
      <c r="I3" s="1649"/>
    </row>
    <row r="4" spans="1:9" ht="15.75" x14ac:dyDescent="0.25">
      <c r="A4" s="1649" t="s">
        <v>400</v>
      </c>
      <c r="B4" s="1649"/>
      <c r="C4" s="1649"/>
      <c r="D4" s="1649"/>
      <c r="E4" s="1649"/>
      <c r="F4" s="1649"/>
      <c r="G4" s="1649"/>
      <c r="H4" s="1649"/>
      <c r="I4" s="1649"/>
    </row>
    <row r="5" spans="1:9" x14ac:dyDescent="0.2">
      <c r="A5" s="693"/>
      <c r="B5" s="693"/>
      <c r="C5" s="693"/>
      <c r="D5" s="693"/>
      <c r="E5" s="693"/>
      <c r="F5" s="693"/>
      <c r="G5" s="693"/>
      <c r="H5" s="693"/>
      <c r="I5" s="693"/>
    </row>
    <row r="6" spans="1:9" ht="13.5" thickBot="1" x14ac:dyDescent="0.25">
      <c r="B6" s="49"/>
      <c r="C6" s="49"/>
      <c r="D6" s="49"/>
      <c r="E6" s="49"/>
      <c r="F6" s="691"/>
      <c r="G6" s="691" t="s">
        <v>4</v>
      </c>
    </row>
    <row r="7" spans="1:9" ht="13.5" customHeight="1" thickBot="1" x14ac:dyDescent="0.25">
      <c r="A7" s="1672" t="s">
        <v>217</v>
      </c>
      <c r="B7" s="1769" t="s">
        <v>24</v>
      </c>
      <c r="C7" s="1770"/>
      <c r="D7" s="1771"/>
      <c r="E7" s="1771"/>
      <c r="F7" s="1772" t="s">
        <v>34</v>
      </c>
      <c r="G7" s="1773"/>
      <c r="H7" s="1774"/>
      <c r="I7" s="1656"/>
    </row>
    <row r="8" spans="1:9" ht="26.25" thickBot="1" x14ac:dyDescent="0.25">
      <c r="A8" s="1673"/>
      <c r="B8" s="694" t="s">
        <v>31</v>
      </c>
      <c r="C8" s="695" t="s">
        <v>362</v>
      </c>
      <c r="D8" s="695" t="s">
        <v>363</v>
      </c>
      <c r="E8" s="695" t="s">
        <v>815</v>
      </c>
      <c r="F8" s="696" t="s">
        <v>31</v>
      </c>
      <c r="G8" s="695" t="s">
        <v>362</v>
      </c>
      <c r="H8" s="695" t="s">
        <v>363</v>
      </c>
      <c r="I8" s="698" t="s">
        <v>815</v>
      </c>
    </row>
    <row r="9" spans="1:9" ht="13.5" thickBot="1" x14ac:dyDescent="0.25">
      <c r="A9" s="659" t="s">
        <v>218</v>
      </c>
      <c r="B9" s="348" t="s">
        <v>219</v>
      </c>
      <c r="C9" s="349" t="s">
        <v>220</v>
      </c>
      <c r="D9" s="349" t="s">
        <v>221</v>
      </c>
      <c r="E9" s="349" t="s">
        <v>241</v>
      </c>
      <c r="F9" s="702" t="s">
        <v>266</v>
      </c>
      <c r="G9" s="344" t="s">
        <v>267</v>
      </c>
      <c r="H9" s="697" t="s">
        <v>277</v>
      </c>
      <c r="I9" s="692" t="s">
        <v>278</v>
      </c>
    </row>
    <row r="10" spans="1:9" x14ac:dyDescent="0.2">
      <c r="A10" s="699" t="s">
        <v>222</v>
      </c>
      <c r="B10" s="625" t="s">
        <v>364</v>
      </c>
      <c r="C10" s="870">
        <v>80776</v>
      </c>
      <c r="D10" s="465">
        <f>C10*1.001</f>
        <v>80856.775999999998</v>
      </c>
      <c r="E10" s="122">
        <f>D10*1.001</f>
        <v>80937.632775999984</v>
      </c>
      <c r="F10" s="504" t="s">
        <v>381</v>
      </c>
      <c r="G10" s="870">
        <v>43495</v>
      </c>
      <c r="H10" s="465">
        <f t="shared" ref="H10:I15" si="0">G10*1.001</f>
        <v>43538.494999999995</v>
      </c>
      <c r="I10" s="858">
        <f t="shared" si="0"/>
        <v>43582.033494999989</v>
      </c>
    </row>
    <row r="11" spans="1:9" ht="25.5" x14ac:dyDescent="0.2">
      <c r="A11" s="700" t="s">
        <v>223</v>
      </c>
      <c r="B11" s="135" t="s">
        <v>365</v>
      </c>
      <c r="C11" s="256">
        <v>15314</v>
      </c>
      <c r="D11" s="125">
        <f>C11*1.003</f>
        <v>15359.941999999999</v>
      </c>
      <c r="E11" s="121">
        <f>D11*1.001</f>
        <v>15375.301941999998</v>
      </c>
      <c r="F11" s="422" t="s">
        <v>382</v>
      </c>
      <c r="G11" s="256">
        <v>9571</v>
      </c>
      <c r="H11" s="128">
        <f t="shared" si="0"/>
        <v>9580.5709999999981</v>
      </c>
      <c r="I11" s="122">
        <f t="shared" si="0"/>
        <v>9590.1515709999967</v>
      </c>
    </row>
    <row r="12" spans="1:9" x14ac:dyDescent="0.2">
      <c r="A12" s="700" t="s">
        <v>224</v>
      </c>
      <c r="B12" s="135" t="s">
        <v>366</v>
      </c>
      <c r="C12" s="256">
        <v>29220</v>
      </c>
      <c r="D12" s="125">
        <f>C12*1.001</f>
        <v>29249.219999999998</v>
      </c>
      <c r="E12" s="121">
        <f>D12*1.001</f>
        <v>29278.469219999995</v>
      </c>
      <c r="F12" s="139" t="s">
        <v>383</v>
      </c>
      <c r="G12" s="256">
        <v>63178</v>
      </c>
      <c r="H12" s="128">
        <f t="shared" si="0"/>
        <v>63241.177999999993</v>
      </c>
      <c r="I12" s="122">
        <f t="shared" si="0"/>
        <v>63304.419177999989</v>
      </c>
    </row>
    <row r="13" spans="1:9" x14ac:dyDescent="0.2">
      <c r="A13" s="700" t="s">
        <v>225</v>
      </c>
      <c r="B13" s="135" t="s">
        <v>367</v>
      </c>
      <c r="C13" s="256">
        <v>4435</v>
      </c>
      <c r="D13" s="125">
        <v>4435</v>
      </c>
      <c r="E13" s="121">
        <v>4435</v>
      </c>
      <c r="F13" s="139" t="s">
        <v>384</v>
      </c>
      <c r="G13" s="256">
        <v>4130</v>
      </c>
      <c r="H13" s="128">
        <f t="shared" si="0"/>
        <v>4134.1299999999992</v>
      </c>
      <c r="I13" s="122">
        <f t="shared" si="0"/>
        <v>4138.2641299999987</v>
      </c>
    </row>
    <row r="14" spans="1:9" x14ac:dyDescent="0.2">
      <c r="A14" s="700" t="s">
        <v>226</v>
      </c>
      <c r="B14" s="135"/>
      <c r="C14" s="256"/>
      <c r="D14" s="125"/>
      <c r="E14" s="121"/>
      <c r="F14" s="139" t="s">
        <v>385</v>
      </c>
      <c r="G14" s="256">
        <v>9371</v>
      </c>
      <c r="H14" s="128">
        <v>9407</v>
      </c>
      <c r="I14" s="122">
        <v>9411</v>
      </c>
    </row>
    <row r="15" spans="1:9" x14ac:dyDescent="0.2">
      <c r="A15" s="700" t="s">
        <v>227</v>
      </c>
      <c r="B15" s="135"/>
      <c r="C15" s="256"/>
      <c r="D15" s="125"/>
      <c r="E15" s="121"/>
      <c r="F15" s="139" t="s">
        <v>386</v>
      </c>
      <c r="G15" s="256">
        <v>2500</v>
      </c>
      <c r="H15" s="125">
        <f t="shared" si="0"/>
        <v>2502.4999999999995</v>
      </c>
      <c r="I15" s="121">
        <f t="shared" si="0"/>
        <v>2505.0024999999991</v>
      </c>
    </row>
    <row r="16" spans="1:9" x14ac:dyDescent="0.2">
      <c r="A16" s="700" t="s">
        <v>228</v>
      </c>
      <c r="B16" s="135"/>
      <c r="C16" s="256"/>
      <c r="D16" s="125"/>
      <c r="E16" s="121"/>
      <c r="F16" s="139" t="s">
        <v>387</v>
      </c>
      <c r="G16" s="256"/>
      <c r="H16" s="125"/>
      <c r="I16" s="121"/>
    </row>
    <row r="17" spans="1:9" ht="25.5" x14ac:dyDescent="0.2">
      <c r="A17" s="700" t="s">
        <v>229</v>
      </c>
      <c r="B17" s="703" t="s">
        <v>368</v>
      </c>
      <c r="C17" s="211">
        <f>C10+C11+C12+C13</f>
        <v>129745</v>
      </c>
      <c r="D17" s="129">
        <f>D10+D11+D12+D13</f>
        <v>129900.93799999999</v>
      </c>
      <c r="E17" s="123">
        <f>E10+E11+E12+E13</f>
        <v>130026.40393799997</v>
      </c>
      <c r="F17" s="249" t="s">
        <v>388</v>
      </c>
      <c r="G17" s="211">
        <f>G10+G11+G12+G13+G14</f>
        <v>129745</v>
      </c>
      <c r="H17" s="129">
        <f>H10+H11+H12+H13+H14</f>
        <v>129901.37399999998</v>
      </c>
      <c r="I17" s="123">
        <f>I10+I11+I12+I13+I14</f>
        <v>130025.86837399997</v>
      </c>
    </row>
    <row r="18" spans="1:9" x14ac:dyDescent="0.2">
      <c r="A18" s="700" t="s">
        <v>230</v>
      </c>
      <c r="B18" s="703"/>
      <c r="C18" s="211"/>
      <c r="D18" s="129"/>
      <c r="E18" s="123"/>
      <c r="F18" s="139"/>
      <c r="G18" s="256"/>
      <c r="H18" s="125"/>
      <c r="I18" s="121"/>
    </row>
    <row r="19" spans="1:9" x14ac:dyDescent="0.2">
      <c r="A19" s="700" t="s">
        <v>231</v>
      </c>
      <c r="B19" s="135" t="s">
        <v>369</v>
      </c>
      <c r="C19" s="256"/>
      <c r="D19" s="125"/>
      <c r="E19" s="121"/>
      <c r="F19" s="139" t="s">
        <v>389</v>
      </c>
      <c r="G19" s="256"/>
      <c r="H19" s="125"/>
      <c r="I19" s="121"/>
    </row>
    <row r="20" spans="1:9" x14ac:dyDescent="0.2">
      <c r="A20" s="700" t="s">
        <v>232</v>
      </c>
      <c r="B20" s="135" t="s">
        <v>370</v>
      </c>
      <c r="C20" s="256"/>
      <c r="D20" s="125"/>
      <c r="E20" s="121"/>
      <c r="F20" s="139" t="s">
        <v>390</v>
      </c>
      <c r="G20" s="256"/>
      <c r="H20" s="125"/>
      <c r="I20" s="121"/>
    </row>
    <row r="21" spans="1:9" x14ac:dyDescent="0.2">
      <c r="A21" s="700" t="s">
        <v>233</v>
      </c>
      <c r="B21" s="135" t="s">
        <v>371</v>
      </c>
      <c r="C21" s="256">
        <v>0</v>
      </c>
      <c r="D21" s="125">
        <v>0</v>
      </c>
      <c r="E21" s="121">
        <v>0</v>
      </c>
      <c r="F21" s="139" t="s">
        <v>391</v>
      </c>
      <c r="G21" s="256"/>
      <c r="H21" s="125"/>
      <c r="I21" s="121"/>
    </row>
    <row r="22" spans="1:9" x14ac:dyDescent="0.2">
      <c r="A22" s="700" t="s">
        <v>234</v>
      </c>
      <c r="B22" s="135" t="s">
        <v>372</v>
      </c>
      <c r="C22" s="256"/>
      <c r="D22" s="125"/>
      <c r="E22" s="121"/>
      <c r="F22" s="139" t="s">
        <v>392</v>
      </c>
      <c r="G22" s="256"/>
      <c r="H22" s="125"/>
      <c r="I22" s="121"/>
    </row>
    <row r="23" spans="1:9" x14ac:dyDescent="0.2">
      <c r="A23" s="700" t="s">
        <v>235</v>
      </c>
      <c r="B23" s="135" t="s">
        <v>373</v>
      </c>
      <c r="C23" s="256"/>
      <c r="D23" s="125"/>
      <c r="E23" s="121"/>
      <c r="F23" s="139" t="s">
        <v>393</v>
      </c>
      <c r="G23" s="256"/>
      <c r="H23" s="125"/>
      <c r="I23" s="121"/>
    </row>
    <row r="24" spans="1:9" x14ac:dyDescent="0.2">
      <c r="A24" s="700" t="s">
        <v>236</v>
      </c>
      <c r="B24" s="135" t="s">
        <v>374</v>
      </c>
      <c r="C24" s="256"/>
      <c r="D24" s="125"/>
      <c r="E24" s="121"/>
      <c r="F24" s="139" t="s">
        <v>394</v>
      </c>
      <c r="G24" s="256"/>
      <c r="H24" s="125"/>
      <c r="I24" s="121"/>
    </row>
    <row r="25" spans="1:9" x14ac:dyDescent="0.2">
      <c r="A25" s="700" t="s">
        <v>237</v>
      </c>
      <c r="B25" s="135" t="s">
        <v>375</v>
      </c>
      <c r="C25" s="256"/>
      <c r="D25" s="125"/>
      <c r="E25" s="121"/>
      <c r="F25" s="139" t="s">
        <v>395</v>
      </c>
      <c r="G25" s="256"/>
      <c r="H25" s="125"/>
      <c r="I25" s="121"/>
    </row>
    <row r="26" spans="1:9" x14ac:dyDescent="0.2">
      <c r="A26" s="700" t="s">
        <v>238</v>
      </c>
      <c r="B26" s="135" t="s">
        <v>376</v>
      </c>
      <c r="C26" s="256"/>
      <c r="D26" s="125"/>
      <c r="E26" s="121"/>
      <c r="F26" s="139" t="s">
        <v>396</v>
      </c>
      <c r="G26" s="256"/>
      <c r="H26" s="125"/>
      <c r="I26" s="121"/>
    </row>
    <row r="27" spans="1:9" ht="25.5" x14ac:dyDescent="0.2">
      <c r="A27" s="700" t="s">
        <v>239</v>
      </c>
      <c r="B27" s="437" t="s">
        <v>377</v>
      </c>
      <c r="C27" s="256"/>
      <c r="D27" s="125"/>
      <c r="E27" s="121"/>
      <c r="F27" s="422" t="s">
        <v>397</v>
      </c>
      <c r="G27" s="256"/>
      <c r="H27" s="125"/>
      <c r="I27" s="121"/>
    </row>
    <row r="28" spans="1:9" x14ac:dyDescent="0.2">
      <c r="A28" s="700" t="s">
        <v>240</v>
      </c>
      <c r="B28" s="704" t="s">
        <v>378</v>
      </c>
      <c r="C28" s="211">
        <f>C19+C20+C21+C22+C23+C24+C25+C26+C27</f>
        <v>0</v>
      </c>
      <c r="D28" s="129">
        <f>D19+D20+D21+D22+D23+D24+D25+D26+D27</f>
        <v>0</v>
      </c>
      <c r="E28" s="123">
        <f>E19+E20+E21+E22+E23+E24+E25+E26+E27</f>
        <v>0</v>
      </c>
      <c r="F28" s="663" t="s">
        <v>398</v>
      </c>
      <c r="G28" s="211">
        <f>G19+G20+G21+G22+G23+G24+G25+G26+G27</f>
        <v>0</v>
      </c>
      <c r="H28" s="129">
        <f>H19+H20+H21+H22+H23+H24+H25+H26+H27</f>
        <v>0</v>
      </c>
      <c r="I28" s="123">
        <f>I19+I20+I21+I22+I23+I24+I25+I26+I27</f>
        <v>0</v>
      </c>
    </row>
    <row r="29" spans="1:9" x14ac:dyDescent="0.2">
      <c r="A29" s="700" t="s">
        <v>242</v>
      </c>
      <c r="B29" s="704"/>
      <c r="C29" s="211"/>
      <c r="D29" s="129"/>
      <c r="E29" s="123"/>
      <c r="F29" s="139"/>
      <c r="G29" s="256"/>
      <c r="H29" s="125"/>
      <c r="I29" s="121"/>
    </row>
    <row r="30" spans="1:9" ht="13.5" thickBot="1" x14ac:dyDescent="0.25">
      <c r="A30" s="701" t="s">
        <v>243</v>
      </c>
      <c r="B30" s="705" t="s">
        <v>379</v>
      </c>
      <c r="C30" s="871">
        <f>C17+C28</f>
        <v>129745</v>
      </c>
      <c r="D30" s="466">
        <f>D17+D28</f>
        <v>129900.93799999999</v>
      </c>
      <c r="E30" s="872">
        <f>E17+E28</f>
        <v>130026.40393799997</v>
      </c>
      <c r="F30" s="708" t="s">
        <v>399</v>
      </c>
      <c r="G30" s="871">
        <f>G17+G28</f>
        <v>129745</v>
      </c>
      <c r="H30" s="466">
        <f>H17+H28</f>
        <v>129901.37399999998</v>
      </c>
      <c r="I30" s="872">
        <f>I17+I28</f>
        <v>130025.86837399997</v>
      </c>
    </row>
    <row r="31" spans="1:9" x14ac:dyDescent="0.2">
      <c r="A31" s="1"/>
      <c r="B31" s="1"/>
      <c r="C31" s="1"/>
      <c r="D31" s="1"/>
      <c r="E31" s="1"/>
      <c r="F31" s="1"/>
      <c r="G31" s="1"/>
      <c r="H31" s="1"/>
      <c r="I31" s="1"/>
    </row>
    <row r="32" spans="1:9" x14ac:dyDescent="0.2">
      <c r="A32" s="1"/>
      <c r="B32" s="1"/>
      <c r="C32" s="1"/>
      <c r="D32" s="1"/>
      <c r="E32" s="1"/>
      <c r="F32" s="1"/>
      <c r="G32" s="1"/>
      <c r="H32" s="1"/>
      <c r="I32" s="1"/>
    </row>
    <row r="36" spans="1:9" x14ac:dyDescent="0.2">
      <c r="A36" s="1618" t="s">
        <v>923</v>
      </c>
      <c r="B36" s="1618"/>
      <c r="C36" s="1618"/>
      <c r="D36" s="1618"/>
      <c r="E36" s="1618"/>
      <c r="F36" s="1618"/>
      <c r="G36" s="1618"/>
    </row>
    <row r="37" spans="1:9" x14ac:dyDescent="0.2">
      <c r="A37" s="1775"/>
      <c r="B37" s="1775"/>
      <c r="C37" s="1775"/>
      <c r="D37" s="1775"/>
      <c r="E37" s="1775"/>
      <c r="F37" s="1775"/>
      <c r="G37" s="1775"/>
      <c r="H37" s="1637"/>
      <c r="I37" s="1637"/>
    </row>
    <row r="39" spans="1:9" ht="15.75" x14ac:dyDescent="0.25">
      <c r="A39" s="1649" t="s">
        <v>380</v>
      </c>
      <c r="B39" s="1649"/>
      <c r="C39" s="1649"/>
      <c r="D39" s="1649"/>
      <c r="E39" s="1649"/>
      <c r="F39" s="1649"/>
      <c r="G39" s="1649"/>
      <c r="H39" s="1649"/>
      <c r="I39" s="1649"/>
    </row>
    <row r="40" spans="1:9" ht="15.75" x14ac:dyDescent="0.25">
      <c r="A40" s="1649" t="s">
        <v>401</v>
      </c>
      <c r="B40" s="1649"/>
      <c r="C40" s="1649"/>
      <c r="D40" s="1649"/>
      <c r="E40" s="1649"/>
      <c r="F40" s="1649"/>
      <c r="G40" s="1649"/>
      <c r="H40" s="1649"/>
      <c r="I40" s="1649"/>
    </row>
    <row r="41" spans="1:9" x14ac:dyDescent="0.2">
      <c r="A41" s="693"/>
      <c r="B41" s="693"/>
      <c r="C41" s="693"/>
      <c r="D41" s="693"/>
      <c r="E41" s="693"/>
      <c r="F41" s="693"/>
      <c r="G41" s="693"/>
      <c r="H41" s="693"/>
      <c r="I41" s="693"/>
    </row>
    <row r="42" spans="1:9" ht="13.5" thickBot="1" x14ac:dyDescent="0.25">
      <c r="B42" s="49"/>
      <c r="C42" s="49"/>
      <c r="D42" s="49"/>
      <c r="E42" s="49"/>
      <c r="F42" s="691"/>
      <c r="G42" s="691" t="s">
        <v>4</v>
      </c>
    </row>
    <row r="43" spans="1:9" ht="13.5" customHeight="1" thickBot="1" x14ac:dyDescent="0.25">
      <c r="A43" s="1672" t="s">
        <v>217</v>
      </c>
      <c r="B43" s="1769" t="s">
        <v>24</v>
      </c>
      <c r="C43" s="1770"/>
      <c r="D43" s="1771"/>
      <c r="E43" s="1771"/>
      <c r="F43" s="1772" t="s">
        <v>34</v>
      </c>
      <c r="G43" s="1773"/>
      <c r="H43" s="1774"/>
      <c r="I43" s="1656"/>
    </row>
    <row r="44" spans="1:9" ht="26.25" thickBot="1" x14ac:dyDescent="0.25">
      <c r="A44" s="1673"/>
      <c r="B44" s="694" t="s">
        <v>31</v>
      </c>
      <c r="C44" s="695" t="s">
        <v>362</v>
      </c>
      <c r="D44" s="695" t="s">
        <v>363</v>
      </c>
      <c r="E44" s="695" t="s">
        <v>815</v>
      </c>
      <c r="F44" s="696" t="s">
        <v>31</v>
      </c>
      <c r="G44" s="695" t="s">
        <v>362</v>
      </c>
      <c r="H44" s="695" t="s">
        <v>363</v>
      </c>
      <c r="I44" s="698" t="s">
        <v>815</v>
      </c>
    </row>
    <row r="45" spans="1:9" ht="13.5" thickBot="1" x14ac:dyDescent="0.25">
      <c r="A45" s="332" t="s">
        <v>218</v>
      </c>
      <c r="B45" s="348" t="s">
        <v>219</v>
      </c>
      <c r="C45" s="349" t="s">
        <v>220</v>
      </c>
      <c r="D45" s="349" t="s">
        <v>221</v>
      </c>
      <c r="E45" s="348" t="s">
        <v>241</v>
      </c>
      <c r="F45" s="349" t="s">
        <v>266</v>
      </c>
      <c r="G45" s="344" t="s">
        <v>267</v>
      </c>
      <c r="H45" s="697" t="s">
        <v>277</v>
      </c>
      <c r="I45" s="692" t="s">
        <v>278</v>
      </c>
    </row>
    <row r="46" spans="1:9" x14ac:dyDescent="0.2">
      <c r="A46" s="709" t="s">
        <v>244</v>
      </c>
      <c r="B46" s="707" t="s">
        <v>402</v>
      </c>
      <c r="C46" s="870"/>
      <c r="D46" s="870"/>
      <c r="E46" s="465"/>
      <c r="F46" s="712" t="s">
        <v>408</v>
      </c>
      <c r="G46" s="858"/>
      <c r="H46" s="858"/>
      <c r="I46" s="858"/>
    </row>
    <row r="47" spans="1:9" x14ac:dyDescent="0.2">
      <c r="A47" s="699" t="s">
        <v>245</v>
      </c>
      <c r="B47" s="135" t="s">
        <v>403</v>
      </c>
      <c r="C47" s="256"/>
      <c r="D47" s="256">
        <v>0</v>
      </c>
      <c r="E47" s="125">
        <v>0</v>
      </c>
      <c r="F47" s="667" t="s">
        <v>409</v>
      </c>
      <c r="G47" s="121"/>
      <c r="H47" s="121"/>
      <c r="I47" s="121"/>
    </row>
    <row r="48" spans="1:9" x14ac:dyDescent="0.2">
      <c r="A48" s="699" t="s">
        <v>246</v>
      </c>
      <c r="B48" s="135" t="s">
        <v>404</v>
      </c>
      <c r="C48" s="256">
        <v>0</v>
      </c>
      <c r="D48" s="256">
        <v>0</v>
      </c>
      <c r="E48" s="125">
        <v>0</v>
      </c>
      <c r="F48" s="667" t="s">
        <v>410</v>
      </c>
      <c r="G48" s="121"/>
      <c r="H48" s="121"/>
      <c r="I48" s="121"/>
    </row>
    <row r="49" spans="1:9" ht="25.5" x14ac:dyDescent="0.2">
      <c r="A49" s="699" t="s">
        <v>247</v>
      </c>
      <c r="B49" s="703" t="s">
        <v>405</v>
      </c>
      <c r="C49" s="211">
        <f>C46+C47+C48</f>
        <v>0</v>
      </c>
      <c r="D49" s="211">
        <f>D46+D47+D48</f>
        <v>0</v>
      </c>
      <c r="E49" s="129">
        <f>E46+E47+E48</f>
        <v>0</v>
      </c>
      <c r="F49" s="714" t="s">
        <v>411</v>
      </c>
      <c r="G49" s="123">
        <f>G46+G47+G48</f>
        <v>0</v>
      </c>
      <c r="H49" s="123">
        <f>H46+H47+H48</f>
        <v>0</v>
      </c>
      <c r="I49" s="123">
        <f>I46+I47+I48</f>
        <v>0</v>
      </c>
    </row>
    <row r="50" spans="1:9" x14ac:dyDescent="0.2">
      <c r="A50" s="699" t="s">
        <v>248</v>
      </c>
      <c r="B50" s="135"/>
      <c r="C50" s="256"/>
      <c r="D50" s="256"/>
      <c r="E50" s="125"/>
      <c r="F50" s="667"/>
      <c r="G50" s="121"/>
      <c r="H50" s="121"/>
      <c r="I50" s="121"/>
    </row>
    <row r="51" spans="1:9" x14ac:dyDescent="0.2">
      <c r="A51" s="699" t="s">
        <v>249</v>
      </c>
      <c r="B51" s="135" t="s">
        <v>369</v>
      </c>
      <c r="C51" s="256"/>
      <c r="D51" s="256"/>
      <c r="E51" s="125"/>
      <c r="F51" s="667" t="s">
        <v>389</v>
      </c>
      <c r="G51" s="121"/>
      <c r="H51" s="121"/>
      <c r="I51" s="121"/>
    </row>
    <row r="52" spans="1:9" x14ac:dyDescent="0.2">
      <c r="A52" s="699" t="s">
        <v>250</v>
      </c>
      <c r="B52" s="135" t="s">
        <v>370</v>
      </c>
      <c r="C52" s="256"/>
      <c r="D52" s="256"/>
      <c r="E52" s="125"/>
      <c r="F52" s="667" t="s">
        <v>390</v>
      </c>
      <c r="G52" s="121"/>
      <c r="H52" s="121"/>
      <c r="I52" s="121"/>
    </row>
    <row r="53" spans="1:9" x14ac:dyDescent="0.2">
      <c r="A53" s="699" t="s">
        <v>251</v>
      </c>
      <c r="B53" s="135" t="s">
        <v>371</v>
      </c>
      <c r="C53" s="256"/>
      <c r="D53" s="256"/>
      <c r="E53" s="125"/>
      <c r="F53" s="667" t="s">
        <v>391</v>
      </c>
      <c r="G53" s="121"/>
      <c r="H53" s="121"/>
      <c r="I53" s="121"/>
    </row>
    <row r="54" spans="1:9" x14ac:dyDescent="0.2">
      <c r="A54" s="699" t="s">
        <v>252</v>
      </c>
      <c r="B54" s="135" t="s">
        <v>372</v>
      </c>
      <c r="C54" s="256"/>
      <c r="D54" s="256"/>
      <c r="E54" s="125"/>
      <c r="F54" s="667" t="s">
        <v>392</v>
      </c>
      <c r="G54" s="121"/>
      <c r="H54" s="121"/>
      <c r="I54" s="121"/>
    </row>
    <row r="55" spans="1:9" x14ac:dyDescent="0.2">
      <c r="A55" s="699" t="s">
        <v>253</v>
      </c>
      <c r="B55" s="135" t="s">
        <v>373</v>
      </c>
      <c r="C55" s="256"/>
      <c r="D55" s="256"/>
      <c r="E55" s="125"/>
      <c r="F55" s="667" t="s">
        <v>393</v>
      </c>
      <c r="G55" s="256"/>
      <c r="H55" s="256"/>
      <c r="I55" s="125"/>
    </row>
    <row r="56" spans="1:9" x14ac:dyDescent="0.2">
      <c r="A56" s="699" t="s">
        <v>254</v>
      </c>
      <c r="B56" s="135" t="s">
        <v>374</v>
      </c>
      <c r="C56" s="256"/>
      <c r="D56" s="256"/>
      <c r="E56" s="125"/>
      <c r="F56" s="667" t="s">
        <v>394</v>
      </c>
      <c r="G56" s="121"/>
      <c r="H56" s="121"/>
      <c r="I56" s="121"/>
    </row>
    <row r="57" spans="1:9" x14ac:dyDescent="0.2">
      <c r="A57" s="699" t="s">
        <v>255</v>
      </c>
      <c r="B57" s="135" t="s">
        <v>375</v>
      </c>
      <c r="C57" s="256"/>
      <c r="D57" s="256"/>
      <c r="E57" s="125"/>
      <c r="F57" s="667" t="s">
        <v>395</v>
      </c>
      <c r="G57" s="121"/>
      <c r="H57" s="121"/>
      <c r="I57" s="121"/>
    </row>
    <row r="58" spans="1:9" x14ac:dyDescent="0.2">
      <c r="A58" s="699" t="s">
        <v>256</v>
      </c>
      <c r="B58" s="135" t="s">
        <v>376</v>
      </c>
      <c r="C58" s="256"/>
      <c r="D58" s="256"/>
      <c r="E58" s="125"/>
      <c r="F58" s="667" t="s">
        <v>396</v>
      </c>
      <c r="G58" s="121"/>
      <c r="H58" s="121"/>
      <c r="I58" s="121"/>
    </row>
    <row r="59" spans="1:9" ht="25.5" x14ac:dyDescent="0.2">
      <c r="A59" s="699" t="s">
        <v>257</v>
      </c>
      <c r="B59" s="437" t="s">
        <v>377</v>
      </c>
      <c r="C59" s="256"/>
      <c r="D59" s="256"/>
      <c r="E59" s="125"/>
      <c r="F59" s="715" t="s">
        <v>397</v>
      </c>
      <c r="G59" s="121"/>
      <c r="H59" s="121"/>
      <c r="I59" s="121"/>
    </row>
    <row r="60" spans="1:9" x14ac:dyDescent="0.2">
      <c r="A60" s="699" t="s">
        <v>258</v>
      </c>
      <c r="B60" s="704" t="s">
        <v>378</v>
      </c>
      <c r="C60" s="211">
        <f>C51+C52+C53+C54+C55+C56+C57+C58+C59</f>
        <v>0</v>
      </c>
      <c r="D60" s="211">
        <f>D51+D52+D53+D54+D55+D56+D57+D58+D59</f>
        <v>0</v>
      </c>
      <c r="E60" s="129">
        <f>E51+E52+E53+E54+E55+E56+E57+E58+E59</f>
        <v>0</v>
      </c>
      <c r="F60" s="706" t="s">
        <v>398</v>
      </c>
      <c r="G60" s="123">
        <f>G51+G52+G53+G54+G55+G56+G57+G58+G59</f>
        <v>0</v>
      </c>
      <c r="H60" s="123">
        <f>H51+H52+H53+H54+H55+H56+H57+H58+H59</f>
        <v>0</v>
      </c>
      <c r="I60" s="123">
        <f>I51+I52+I53+I54+I55+I56+I57+I58+I59</f>
        <v>0</v>
      </c>
    </row>
    <row r="61" spans="1:9" x14ac:dyDescent="0.2">
      <c r="A61" s="699" t="s">
        <v>259</v>
      </c>
      <c r="B61" s="135"/>
      <c r="C61" s="256"/>
      <c r="D61" s="256"/>
      <c r="E61" s="125"/>
      <c r="F61" s="667"/>
      <c r="G61" s="121"/>
      <c r="H61" s="121"/>
      <c r="I61" s="121"/>
    </row>
    <row r="62" spans="1:9" x14ac:dyDescent="0.2">
      <c r="A62" s="699" t="s">
        <v>260</v>
      </c>
      <c r="B62" s="713" t="s">
        <v>406</v>
      </c>
      <c r="C62" s="211">
        <f>C49+C60</f>
        <v>0</v>
      </c>
      <c r="D62" s="211">
        <f>D49+D60</f>
        <v>0</v>
      </c>
      <c r="E62" s="129">
        <f>E49+E60</f>
        <v>0</v>
      </c>
      <c r="F62" s="716" t="s">
        <v>412</v>
      </c>
      <c r="G62" s="123">
        <f>G49+G60</f>
        <v>0</v>
      </c>
      <c r="H62" s="123">
        <f>H49+H60</f>
        <v>0</v>
      </c>
      <c r="I62" s="123">
        <f>I49+I60</f>
        <v>0</v>
      </c>
    </row>
    <row r="63" spans="1:9" ht="13.5" thickBot="1" x14ac:dyDescent="0.25">
      <c r="A63" s="710" t="s">
        <v>261</v>
      </c>
      <c r="B63" s="250"/>
      <c r="C63" s="257"/>
      <c r="D63" s="257"/>
      <c r="E63" s="130"/>
      <c r="F63" s="668"/>
      <c r="G63" s="873"/>
      <c r="H63" s="873"/>
      <c r="I63" s="873"/>
    </row>
    <row r="64" spans="1:9" ht="21.75" customHeight="1" thickBot="1" x14ac:dyDescent="0.25">
      <c r="A64" s="711" t="s">
        <v>262</v>
      </c>
      <c r="B64" s="116" t="s">
        <v>407</v>
      </c>
      <c r="C64" s="214">
        <f>C62+C30</f>
        <v>129745</v>
      </c>
      <c r="D64" s="214">
        <f>D62+D30</f>
        <v>129900.93799999999</v>
      </c>
      <c r="E64" s="132">
        <f>E62+E30</f>
        <v>130026.40393799997</v>
      </c>
      <c r="F64" s="480" t="s">
        <v>413</v>
      </c>
      <c r="G64" s="205">
        <f>G62+G30</f>
        <v>129745</v>
      </c>
      <c r="H64" s="205">
        <f>H62+H30</f>
        <v>129901.37399999998</v>
      </c>
      <c r="I64" s="205">
        <f>I62+I30</f>
        <v>130025.86837399997</v>
      </c>
    </row>
  </sheetData>
  <mergeCells count="13">
    <mergeCell ref="A1:G1"/>
    <mergeCell ref="A7:A8"/>
    <mergeCell ref="B7:E7"/>
    <mergeCell ref="F7:I7"/>
    <mergeCell ref="A3:I3"/>
    <mergeCell ref="A4:I4"/>
    <mergeCell ref="A39:I39"/>
    <mergeCell ref="A43:A44"/>
    <mergeCell ref="B43:E43"/>
    <mergeCell ref="F43:I43"/>
    <mergeCell ref="A36:G36"/>
    <mergeCell ref="A37:I37"/>
    <mergeCell ref="A40:I40"/>
  </mergeCells>
  <pageMargins left="0.7" right="0.7" top="0.75" bottom="0.75" header="0.3" footer="0.3"/>
  <pageSetup paperSize="9" orientation="landscape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5"/>
  <sheetViews>
    <sheetView zoomScaleNormal="100" workbookViewId="0">
      <selection sqref="A1:C20"/>
    </sheetView>
  </sheetViews>
  <sheetFormatPr defaultRowHeight="12.75" x14ac:dyDescent="0.2"/>
  <cols>
    <col min="1" max="1" width="4.85546875" customWidth="1"/>
    <col min="2" max="2" width="49.140625" customWidth="1"/>
    <col min="3" max="3" width="29.140625" customWidth="1"/>
  </cols>
  <sheetData>
    <row r="1" spans="1:8" x14ac:dyDescent="0.2">
      <c r="A1" s="1618" t="s">
        <v>924</v>
      </c>
      <c r="B1" s="1636"/>
      <c r="C1" s="289"/>
      <c r="D1" s="289"/>
      <c r="E1" s="289"/>
      <c r="F1" s="289"/>
      <c r="G1" s="289"/>
      <c r="H1" s="289"/>
    </row>
    <row r="3" spans="1:8" ht="15.75" x14ac:dyDescent="0.25">
      <c r="A3" s="1776" t="s">
        <v>171</v>
      </c>
      <c r="B3" s="1776"/>
      <c r="C3" s="1776"/>
    </row>
    <row r="4" spans="1:8" ht="15.75" x14ac:dyDescent="0.25">
      <c r="A4" s="722"/>
      <c r="B4" s="722"/>
      <c r="C4" s="722"/>
    </row>
    <row r="5" spans="1:8" ht="69" customHeight="1" x14ac:dyDescent="0.25">
      <c r="A5" s="1776" t="s">
        <v>420</v>
      </c>
      <c r="B5" s="1776"/>
      <c r="C5" s="1776"/>
    </row>
    <row r="6" spans="1:8" ht="15.75" x14ac:dyDescent="0.25">
      <c r="B6" s="20"/>
      <c r="C6" s="20"/>
    </row>
    <row r="7" spans="1:8" ht="16.5" thickBot="1" x14ac:dyDescent="0.3">
      <c r="B7" s="20"/>
      <c r="C7" s="717" t="s">
        <v>416</v>
      </c>
    </row>
    <row r="8" spans="1:8" ht="30.75" customHeight="1" thickBot="1" x14ac:dyDescent="0.3">
      <c r="A8" s="723" t="s">
        <v>217</v>
      </c>
      <c r="B8" s="522" t="s">
        <v>414</v>
      </c>
      <c r="C8" s="724" t="s">
        <v>415</v>
      </c>
    </row>
    <row r="9" spans="1:8" ht="13.5" thickBot="1" x14ac:dyDescent="0.25">
      <c r="A9" s="161" t="s">
        <v>218</v>
      </c>
      <c r="B9" s="163" t="s">
        <v>219</v>
      </c>
      <c r="C9" s="299" t="s">
        <v>220</v>
      </c>
    </row>
    <row r="10" spans="1:8" ht="47.25" customHeight="1" x14ac:dyDescent="0.25">
      <c r="A10" s="699" t="s">
        <v>222</v>
      </c>
      <c r="B10" s="721" t="s">
        <v>417</v>
      </c>
      <c r="C10" s="718"/>
    </row>
    <row r="11" spans="1:8" ht="15.75" x14ac:dyDescent="0.25">
      <c r="A11" s="700" t="s">
        <v>223</v>
      </c>
      <c r="B11" s="520"/>
      <c r="C11" s="719"/>
    </row>
    <row r="12" spans="1:8" ht="15.75" x14ac:dyDescent="0.25">
      <c r="A12" s="700" t="s">
        <v>224</v>
      </c>
      <c r="B12" s="520"/>
      <c r="C12" s="719"/>
    </row>
    <row r="13" spans="1:8" ht="15.75" x14ac:dyDescent="0.25">
      <c r="A13" s="700" t="s">
        <v>225</v>
      </c>
      <c r="B13" s="520"/>
      <c r="C13" s="719"/>
    </row>
    <row r="14" spans="1:8" ht="15.75" x14ac:dyDescent="0.25">
      <c r="A14" s="700" t="s">
        <v>226</v>
      </c>
      <c r="B14" s="520" t="s">
        <v>418</v>
      </c>
      <c r="C14" s="719"/>
    </row>
    <row r="15" spans="1:8" ht="15.75" x14ac:dyDescent="0.25">
      <c r="A15" s="700" t="s">
        <v>227</v>
      </c>
      <c r="B15" s="520"/>
      <c r="C15" s="719"/>
    </row>
    <row r="16" spans="1:8" ht="15.75" x14ac:dyDescent="0.25">
      <c r="A16" s="700" t="s">
        <v>228</v>
      </c>
      <c r="B16" s="520"/>
      <c r="C16" s="719"/>
    </row>
    <row r="17" spans="1:3" ht="15.75" x14ac:dyDescent="0.25">
      <c r="A17" s="700" t="s">
        <v>229</v>
      </c>
      <c r="B17" s="520"/>
      <c r="C17" s="719"/>
    </row>
    <row r="18" spans="1:3" ht="15.75" x14ac:dyDescent="0.25">
      <c r="A18" s="700" t="s">
        <v>230</v>
      </c>
      <c r="B18" s="520"/>
      <c r="C18" s="719"/>
    </row>
    <row r="19" spans="1:3" ht="16.5" thickBot="1" x14ac:dyDescent="0.3">
      <c r="A19" s="701" t="s">
        <v>231</v>
      </c>
      <c r="B19" s="521" t="s">
        <v>419</v>
      </c>
      <c r="C19" s="720"/>
    </row>
    <row r="20" spans="1:3" ht="15.75" x14ac:dyDescent="0.25">
      <c r="B20" s="20"/>
      <c r="C20" s="20"/>
    </row>
    <row r="21" spans="1:3" ht="15.75" x14ac:dyDescent="0.25">
      <c r="B21" s="20"/>
      <c r="C21" s="20"/>
    </row>
    <row r="22" spans="1:3" ht="15.75" x14ac:dyDescent="0.25">
      <c r="B22" s="20"/>
      <c r="C22" s="20"/>
    </row>
    <row r="23" spans="1:3" ht="15.75" x14ac:dyDescent="0.25">
      <c r="B23" s="20"/>
      <c r="C23" s="20"/>
    </row>
    <row r="24" spans="1:3" ht="15.75" x14ac:dyDescent="0.25">
      <c r="B24" s="20"/>
      <c r="C24" s="20"/>
    </row>
    <row r="25" spans="1:3" ht="15.75" x14ac:dyDescent="0.25">
      <c r="B25" s="20"/>
      <c r="C25" s="20"/>
    </row>
  </sheetData>
  <mergeCells count="3">
    <mergeCell ref="A3:C3"/>
    <mergeCell ref="A5:C5"/>
    <mergeCell ref="A1:B1"/>
  </mergeCells>
  <pageMargins left="0.7" right="0.7" top="0.75" bottom="0.75" header="0.3" footer="0.3"/>
  <pageSetup paperSize="9" orientation="portrait"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5"/>
  <sheetViews>
    <sheetView zoomScaleNormal="100" workbookViewId="0">
      <selection sqref="A1:E19"/>
    </sheetView>
  </sheetViews>
  <sheetFormatPr defaultRowHeight="12.75" x14ac:dyDescent="0.2"/>
  <cols>
    <col min="1" max="1" width="4.5703125" customWidth="1"/>
    <col min="2" max="2" width="41.5703125" customWidth="1"/>
    <col min="3" max="3" width="13.85546875" customWidth="1"/>
    <col min="4" max="4" width="38.7109375" customWidth="1"/>
    <col min="5" max="6" width="16.140625" customWidth="1"/>
    <col min="7" max="7" width="19" customWidth="1"/>
    <col min="8" max="8" width="13.5703125" customWidth="1"/>
  </cols>
  <sheetData>
    <row r="1" spans="1:8" x14ac:dyDescent="0.2">
      <c r="A1" s="1777" t="s">
        <v>925</v>
      </c>
      <c r="B1" s="1777"/>
      <c r="C1" s="1777"/>
      <c r="D1" s="1777"/>
    </row>
    <row r="5" spans="1:8" x14ac:dyDescent="0.2">
      <c r="B5" s="17" t="s">
        <v>847</v>
      </c>
    </row>
    <row r="6" spans="1:8" ht="56.25" customHeight="1" x14ac:dyDescent="0.2"/>
    <row r="7" spans="1:8" s="13" customFormat="1" ht="18" customHeight="1" x14ac:dyDescent="0.2">
      <c r="B7" s="693" t="s">
        <v>837</v>
      </c>
      <c r="C7" s="693"/>
      <c r="D7" s="693" t="s">
        <v>838</v>
      </c>
    </row>
    <row r="8" spans="1:8" ht="23.25" customHeight="1" x14ac:dyDescent="0.2">
      <c r="B8" s="1" t="s">
        <v>839</v>
      </c>
      <c r="C8" s="1">
        <v>318</v>
      </c>
      <c r="D8" s="1" t="s">
        <v>850</v>
      </c>
      <c r="E8" s="1">
        <v>710</v>
      </c>
    </row>
    <row r="9" spans="1:8" ht="23.25" customHeight="1" x14ac:dyDescent="0.2">
      <c r="B9" s="1" t="s">
        <v>840</v>
      </c>
      <c r="C9" s="1">
        <v>23</v>
      </c>
      <c r="D9" s="1" t="s">
        <v>851</v>
      </c>
      <c r="E9" s="1">
        <v>-710</v>
      </c>
    </row>
    <row r="10" spans="1:8" ht="23.25" customHeight="1" x14ac:dyDescent="0.2">
      <c r="B10" s="1"/>
      <c r="C10" s="1"/>
      <c r="D10" s="1" t="s">
        <v>852</v>
      </c>
      <c r="E10" s="1">
        <v>1540</v>
      </c>
    </row>
    <row r="11" spans="1:8" ht="23.25" customHeight="1" x14ac:dyDescent="0.2">
      <c r="B11" s="1" t="s">
        <v>841</v>
      </c>
      <c r="C11" s="1">
        <v>2484</v>
      </c>
      <c r="D11" s="1" t="s">
        <v>853</v>
      </c>
      <c r="E11" s="1">
        <v>-370</v>
      </c>
    </row>
    <row r="12" spans="1:8" ht="23.25" customHeight="1" x14ac:dyDescent="0.2">
      <c r="B12" s="1" t="s">
        <v>842</v>
      </c>
      <c r="C12" s="1">
        <v>3671</v>
      </c>
      <c r="D12" s="1" t="s">
        <v>854</v>
      </c>
      <c r="E12" s="1">
        <v>370</v>
      </c>
    </row>
    <row r="13" spans="1:8" ht="23.25" customHeight="1" x14ac:dyDescent="0.2">
      <c r="B13" s="1" t="s">
        <v>843</v>
      </c>
      <c r="C13" s="1">
        <v>2722</v>
      </c>
      <c r="D13" s="1" t="s">
        <v>855</v>
      </c>
      <c r="E13" s="1">
        <v>2576</v>
      </c>
    </row>
    <row r="14" spans="1:8" ht="23.25" customHeight="1" x14ac:dyDescent="0.2">
      <c r="A14" s="1"/>
      <c r="B14" s="1523" t="s">
        <v>848</v>
      </c>
      <c r="C14" s="930">
        <v>710</v>
      </c>
      <c r="D14" s="1" t="s">
        <v>858</v>
      </c>
      <c r="E14" s="1">
        <v>4125</v>
      </c>
      <c r="F14" s="1524"/>
      <c r="G14" s="1524"/>
      <c r="H14" s="1524"/>
    </row>
    <row r="15" spans="1:8" ht="23.25" customHeight="1" x14ac:dyDescent="0.2">
      <c r="A15" s="1"/>
      <c r="B15" s="1525" t="s">
        <v>849</v>
      </c>
      <c r="C15" s="1525">
        <v>1540</v>
      </c>
      <c r="D15" s="1524" t="s">
        <v>844</v>
      </c>
      <c r="E15" s="1524">
        <v>5475</v>
      </c>
      <c r="F15" s="1525"/>
      <c r="G15" s="1525"/>
      <c r="H15" s="1525"/>
    </row>
    <row r="16" spans="1:8" ht="23.25" customHeight="1" x14ac:dyDescent="0.2">
      <c r="A16" s="1"/>
      <c r="B16" s="1525"/>
      <c r="C16" s="1525"/>
      <c r="D16" s="1525" t="s">
        <v>856</v>
      </c>
      <c r="E16" s="1525">
        <v>79</v>
      </c>
      <c r="F16" s="1525"/>
      <c r="G16" s="1525"/>
      <c r="H16" s="1525"/>
    </row>
    <row r="17" spans="1:8" ht="23.25" customHeight="1" x14ac:dyDescent="0.2">
      <c r="A17" s="1"/>
      <c r="B17" s="1525"/>
      <c r="C17" s="1525"/>
      <c r="D17" s="1525" t="s">
        <v>857</v>
      </c>
      <c r="E17" s="1525">
        <v>979</v>
      </c>
      <c r="F17" s="1525"/>
      <c r="G17" s="1525"/>
      <c r="H17" s="1525"/>
    </row>
    <row r="18" spans="1:8" ht="23.25" customHeight="1" x14ac:dyDescent="0.2">
      <c r="A18" s="1"/>
      <c r="B18" s="1525" t="s">
        <v>863</v>
      </c>
      <c r="C18" s="1525">
        <v>18306</v>
      </c>
      <c r="D18" s="1525" t="s">
        <v>864</v>
      </c>
      <c r="E18" s="1525">
        <v>15000</v>
      </c>
      <c r="F18" s="1525"/>
      <c r="G18" s="1525"/>
      <c r="H18" s="1525"/>
    </row>
    <row r="19" spans="1:8" s="17" customFormat="1" ht="23.25" customHeight="1" x14ac:dyDescent="0.2">
      <c r="A19" s="40"/>
      <c r="B19" s="1617" t="s">
        <v>845</v>
      </c>
      <c r="C19" s="1617">
        <f>SUM(C8:C18)</f>
        <v>29774</v>
      </c>
      <c r="D19" s="1617" t="s">
        <v>846</v>
      </c>
      <c r="E19" s="1617">
        <f>SUM(E8:E18)</f>
        <v>29774</v>
      </c>
      <c r="F19" s="1617"/>
      <c r="G19" s="1617"/>
      <c r="H19" s="1617"/>
    </row>
    <row r="20" spans="1:8" x14ac:dyDescent="0.2">
      <c r="A20" s="1"/>
      <c r="B20" s="1525"/>
      <c r="C20" s="1525"/>
      <c r="D20" s="1525"/>
      <c r="E20" s="1525"/>
      <c r="F20" s="1525"/>
      <c r="G20" s="1525"/>
      <c r="H20" s="1525"/>
    </row>
    <row r="21" spans="1:8" x14ac:dyDescent="0.2">
      <c r="A21" s="1"/>
      <c r="B21" s="1525"/>
      <c r="C21" s="1525"/>
      <c r="D21" s="1525"/>
      <c r="E21" s="1525"/>
      <c r="F21" s="1525"/>
      <c r="G21" s="1525"/>
      <c r="H21" s="1525"/>
    </row>
    <row r="22" spans="1:8" x14ac:dyDescent="0.2">
      <c r="A22" s="1"/>
      <c r="B22" s="1525"/>
      <c r="C22" s="1525"/>
      <c r="D22" s="1525"/>
      <c r="E22" s="1525"/>
      <c r="F22" s="1525"/>
      <c r="G22" s="1525"/>
      <c r="H22" s="1525"/>
    </row>
    <row r="23" spans="1:8" x14ac:dyDescent="0.2">
      <c r="A23" s="1"/>
      <c r="B23" s="1525"/>
      <c r="C23" s="1525"/>
      <c r="D23" s="1525"/>
      <c r="E23" s="1525"/>
      <c r="F23" s="1525"/>
      <c r="G23" s="1525"/>
      <c r="H23" s="1525"/>
    </row>
    <row r="24" spans="1:8" x14ac:dyDescent="0.2">
      <c r="B24" s="618"/>
      <c r="C24" s="618"/>
      <c r="D24" s="618"/>
      <c r="E24" s="618"/>
      <c r="F24" s="618"/>
      <c r="G24" s="618"/>
      <c r="H24" s="618"/>
    </row>
    <row r="25" spans="1:8" ht="33.75" customHeight="1" x14ac:dyDescent="0.2">
      <c r="B25" s="618"/>
      <c r="C25" s="618"/>
      <c r="D25" s="618"/>
      <c r="E25" s="618"/>
      <c r="F25" s="618"/>
      <c r="G25" s="618"/>
      <c r="H25" s="618"/>
    </row>
    <row r="26" spans="1:8" ht="25.5" customHeight="1" x14ac:dyDescent="0.2">
      <c r="B26" s="618"/>
      <c r="C26" s="618"/>
      <c r="D26" s="618"/>
      <c r="E26" s="618"/>
      <c r="F26" s="618"/>
      <c r="G26" s="618"/>
      <c r="H26" s="618"/>
    </row>
    <row r="27" spans="1:8" ht="21" customHeight="1" x14ac:dyDescent="0.2">
      <c r="B27" s="618"/>
      <c r="C27" s="618"/>
      <c r="D27" s="618"/>
      <c r="E27" s="618"/>
      <c r="F27" s="618"/>
      <c r="G27" s="618"/>
      <c r="H27" s="618"/>
    </row>
    <row r="28" spans="1:8" ht="22.5" customHeight="1" x14ac:dyDescent="0.2"/>
    <row r="29" spans="1:8" ht="25.5" customHeight="1" x14ac:dyDescent="0.2"/>
    <row r="30" spans="1:8" ht="25.5" customHeight="1" x14ac:dyDescent="0.2"/>
    <row r="31" spans="1:8" ht="33.75" customHeight="1" x14ac:dyDescent="0.2"/>
    <row r="32" spans="1:8" ht="30" customHeight="1" x14ac:dyDescent="0.2"/>
    <row r="33" ht="30" customHeight="1" x14ac:dyDescent="0.2"/>
    <row r="34" ht="24" customHeight="1" x14ac:dyDescent="0.2"/>
    <row r="35" ht="31.5" customHeight="1" x14ac:dyDescent="0.2"/>
  </sheetData>
  <mergeCells count="1">
    <mergeCell ref="A1:D1"/>
  </mergeCells>
  <pageMargins left="0.31496062992125984" right="0.31496062992125984" top="0.74803149606299213" bottom="0.74803149606299213" header="0.31496062992125984" footer="0.31496062992125984"/>
  <pageSetup paperSize="9" orientation="landscape"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42</vt:i4>
      </vt:variant>
      <vt:variant>
        <vt:lpstr>Névvel ellátott tartományok</vt:lpstr>
      </vt:variant>
      <vt:variant>
        <vt:i4>3</vt:i4>
      </vt:variant>
    </vt:vector>
  </HeadingPairs>
  <TitlesOfParts>
    <vt:vector size="45" baseType="lpstr">
      <vt:lpstr>1_sz_ melléklet</vt:lpstr>
      <vt:lpstr>2_sz_ melléklet</vt:lpstr>
      <vt:lpstr>3_sz_melléklet</vt:lpstr>
      <vt:lpstr>4_sz_ melléklet</vt:lpstr>
      <vt:lpstr>5_sz_melléklet</vt:lpstr>
      <vt:lpstr>6 7_sz_melléklet</vt:lpstr>
      <vt:lpstr> 8 10 sz. melléklet</vt:lpstr>
      <vt:lpstr>11 12 sz_melléklet</vt:lpstr>
      <vt:lpstr>13_sz_ melléklet</vt:lpstr>
      <vt:lpstr>14 16_sz_ melléklet</vt:lpstr>
      <vt:lpstr>17 18 sz_melléklet</vt:lpstr>
      <vt:lpstr>19 21_sz_ melléklet</vt:lpstr>
      <vt:lpstr>22 24  sz. melléklet</vt:lpstr>
      <vt:lpstr>25 26 sz. melléklet</vt:lpstr>
      <vt:lpstr> 27 28 sz. melléklet</vt:lpstr>
      <vt:lpstr>29 sz. mell</vt:lpstr>
      <vt:lpstr>30_ sz_ melléklet</vt:lpstr>
      <vt:lpstr>31_sz_ melléklet</vt:lpstr>
      <vt:lpstr>32_sz_ melléklet</vt:lpstr>
      <vt:lpstr>33_sz_ melléklet</vt:lpstr>
      <vt:lpstr>34 sz melléklet</vt:lpstr>
      <vt:lpstr>_35 36sz_ melléklet</vt:lpstr>
      <vt:lpstr>37 sz melléklet</vt:lpstr>
      <vt:lpstr>38_sz_ melléklet</vt:lpstr>
      <vt:lpstr>39. sz melléklet</vt:lpstr>
      <vt:lpstr>40_ sz_ melléklet</vt:lpstr>
      <vt:lpstr>41_sz_ melléklet</vt:lpstr>
      <vt:lpstr>42_sz_ melléklet</vt:lpstr>
      <vt:lpstr>  43 44. sz_ melléklet</vt:lpstr>
      <vt:lpstr>45 sz melléklet</vt:lpstr>
      <vt:lpstr>  46 47_sz_ melléklet</vt:lpstr>
      <vt:lpstr>48 sz mellélet</vt:lpstr>
      <vt:lpstr>49  50_sz_ melléklet</vt:lpstr>
      <vt:lpstr>51_ sz_ melléklet</vt:lpstr>
      <vt:lpstr>52 mell.</vt:lpstr>
      <vt:lpstr>53.mell.</vt:lpstr>
      <vt:lpstr>54. mell</vt:lpstr>
      <vt:lpstr>55.mell</vt:lpstr>
      <vt:lpstr>56. sz. mell.</vt:lpstr>
      <vt:lpstr>57. sz. mell.</vt:lpstr>
      <vt:lpstr>58. sz. mell</vt:lpstr>
      <vt:lpstr>Munka1</vt:lpstr>
      <vt:lpstr>'31_sz_ melléklet'!Nyomtatási_terület</vt:lpstr>
      <vt:lpstr>'45 sz melléklet'!Nyomtatási_terület</vt:lpstr>
      <vt:lpstr>'57. sz. mell.'!Nyomtatási_terület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Iroda1844-</cp:lastModifiedBy>
  <cp:lastPrinted>2015-08-31T09:03:16Z</cp:lastPrinted>
  <dcterms:created xsi:type="dcterms:W3CDTF">2011-01-18T10:18:13Z</dcterms:created>
  <dcterms:modified xsi:type="dcterms:W3CDTF">2015-08-31T09:03:25Z</dcterms:modified>
</cp:coreProperties>
</file>