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620" activeTab="0"/>
  </bookViews>
  <sheets>
    <sheet name="3. melléklet" sheetId="1" r:id="rId1"/>
  </sheets>
  <externalReferences>
    <externalReference r:id="rId4"/>
    <externalReference r:id="rId5"/>
    <externalReference r:id="rId6"/>
  </externalReferences>
  <definedNames>
    <definedName name="_xlnm.Print_Area" localSheetId="0">'3. melléklet'!$A$1:$U$65</definedName>
  </definedNames>
  <calcPr fullCalcOnLoad="1"/>
</workbook>
</file>

<file path=xl/sharedStrings.xml><?xml version="1.0" encoding="utf-8"?>
<sst xmlns="http://schemas.openxmlformats.org/spreadsheetml/2006/main" count="158" uniqueCount="135">
  <si>
    <t>1.</t>
  </si>
  <si>
    <t>Ifjúság Utcai Óvoda</t>
  </si>
  <si>
    <t>2.</t>
  </si>
  <si>
    <t>Boldogfalva Óvoda</t>
  </si>
  <si>
    <t>3.</t>
  </si>
  <si>
    <t>Liget Óvoda</t>
  </si>
  <si>
    <t>4.</t>
  </si>
  <si>
    <t>Görgey Utcai Óvoda</t>
  </si>
  <si>
    <t>5.</t>
  </si>
  <si>
    <t>Lehel Utcai Óvoda</t>
  </si>
  <si>
    <t>6.</t>
  </si>
  <si>
    <t>Mosolykert Óvoda</t>
  </si>
  <si>
    <t>7.</t>
  </si>
  <si>
    <t>Sinay Miklós Utcai Óvoda</t>
  </si>
  <si>
    <t>8.</t>
  </si>
  <si>
    <t>Ispotály Utcai Óvoda</t>
  </si>
  <si>
    <t>9.</t>
  </si>
  <si>
    <t>Áchim András Utcai Óvoda</t>
  </si>
  <si>
    <t>10.</t>
  </si>
  <si>
    <t>Levendula Óvoda</t>
  </si>
  <si>
    <t>11.</t>
  </si>
  <si>
    <t>Közép Utcai Óvoda</t>
  </si>
  <si>
    <t>12.</t>
  </si>
  <si>
    <t>Szivárvány Óvoda</t>
  </si>
  <si>
    <t>13.</t>
  </si>
  <si>
    <t>Százszorszép Óvoda</t>
  </si>
  <si>
    <t>14.</t>
  </si>
  <si>
    <t>Angyalkert Óvoda</t>
  </si>
  <si>
    <t>15.</t>
  </si>
  <si>
    <t>Karácsony György Utcai Óvoda</t>
  </si>
  <si>
    <t>16.</t>
  </si>
  <si>
    <t>Mesekert Óvoda</t>
  </si>
  <si>
    <t>17.</t>
  </si>
  <si>
    <t>Szabadságtelepi Óvoda</t>
  </si>
  <si>
    <t>18.</t>
  </si>
  <si>
    <t>Faragó Utcai Óvoda</t>
  </si>
  <si>
    <t>19.</t>
  </si>
  <si>
    <t>Kemény Zsigmond Utcai Óvoda</t>
  </si>
  <si>
    <t>20.</t>
  </si>
  <si>
    <t>Táncsics Mihály Utcai Óvoda</t>
  </si>
  <si>
    <t>21.</t>
  </si>
  <si>
    <t>Sípos Utcai Óvoda</t>
  </si>
  <si>
    <t>22.</t>
  </si>
  <si>
    <t>Thaly Kálmán Utcai Óvoda</t>
  </si>
  <si>
    <t>23.</t>
  </si>
  <si>
    <t>Simonyi Úti Óvoda</t>
  </si>
  <si>
    <t>24.</t>
  </si>
  <si>
    <t>Pósa Utcai Óvoda</t>
  </si>
  <si>
    <t>25.</t>
  </si>
  <si>
    <t>26.</t>
  </si>
  <si>
    <t>Nagyerdei Óvoda</t>
  </si>
  <si>
    <t>27.</t>
  </si>
  <si>
    <t>Gönczy Pál Utcai Óvoda</t>
  </si>
  <si>
    <t>28.</t>
  </si>
  <si>
    <t>Alsójózsai Kerekerdő Óvoda</t>
  </si>
  <si>
    <t>29.</t>
  </si>
  <si>
    <t>Margit Téri Óvoda</t>
  </si>
  <si>
    <t>30.</t>
  </si>
  <si>
    <t>Tócóskerti Óvoda</t>
  </si>
  <si>
    <t>31.</t>
  </si>
  <si>
    <t>Kuruc Utcai Óvoda</t>
  </si>
  <si>
    <t>32.</t>
  </si>
  <si>
    <t>Homokkerti Pitypang Óvoda</t>
  </si>
  <si>
    <t>33.</t>
  </si>
  <si>
    <t>Újkerti Manófalva Óvoda</t>
  </si>
  <si>
    <t>34.</t>
  </si>
  <si>
    <t>Kodály Filharmónia Debrecen összesen</t>
  </si>
  <si>
    <t>ebből:
Kodály Filharmonikusok Debrecen</t>
  </si>
  <si>
    <t>Kodály Kórus Debrecen</t>
  </si>
  <si>
    <t>35.</t>
  </si>
  <si>
    <t>Méliusz Juhász Péter Könyvtár</t>
  </si>
  <si>
    <t>36.</t>
  </si>
  <si>
    <t>Debreceni Művelődési Központ</t>
  </si>
  <si>
    <t>37.</t>
  </si>
  <si>
    <t>Csokonai Színház</t>
  </si>
  <si>
    <t>38.</t>
  </si>
  <si>
    <t>Vojtina Bábszínház</t>
  </si>
  <si>
    <t>39.</t>
  </si>
  <si>
    <t>40.</t>
  </si>
  <si>
    <t xml:space="preserve">Debreceni Közterület Felügyelet </t>
  </si>
  <si>
    <t>41.</t>
  </si>
  <si>
    <t>42.</t>
  </si>
  <si>
    <t>DMJV Városi Szociális Szolgálat</t>
  </si>
  <si>
    <t>44.</t>
  </si>
  <si>
    <t>DMJV Egyesített Bölcsődei Intézménye</t>
  </si>
  <si>
    <t>45.</t>
  </si>
  <si>
    <t>DMJV Gyermekvédelmi Intézménye</t>
  </si>
  <si>
    <t>46.</t>
  </si>
  <si>
    <t>DMJV Polgármesteri Hivatala</t>
  </si>
  <si>
    <t>MINDÖSSZESEN</t>
  </si>
  <si>
    <t>ebből: - kötelező feladat</t>
  </si>
  <si>
    <t xml:space="preserve">           - önként vállalt feladat</t>
  </si>
  <si>
    <t xml:space="preserve">           - állami (államigazgatási) feladat</t>
  </si>
  <si>
    <t>Költségvetési szervek költségvetési bevételei és kiadásai, valamint finanszírozási bevételei</t>
  </si>
  <si>
    <t>Ft-ban</t>
  </si>
  <si>
    <t>A</t>
  </si>
  <si>
    <t>B</t>
  </si>
  <si>
    <t>C</t>
  </si>
  <si>
    <t>D</t>
  </si>
  <si>
    <t>E</t>
  </si>
  <si>
    <t>F</t>
  </si>
  <si>
    <t>G</t>
  </si>
  <si>
    <t>H</t>
  </si>
  <si>
    <t>I</t>
  </si>
  <si>
    <t>Cím</t>
  </si>
  <si>
    <t>Alcím</t>
  </si>
  <si>
    <t>Költségvetési szerv megnevezése</t>
  </si>
  <si>
    <t>Debreceni Intézményműködtető Központ</t>
  </si>
  <si>
    <t>Költségvetési kiadások összesen</t>
  </si>
  <si>
    <t>Közhatalmi bevételek
(B3)</t>
  </si>
  <si>
    <t>Működési bevételek
(B4)</t>
  </si>
  <si>
    <t>Felhalmozási bevételek
(B5)</t>
  </si>
  <si>
    <t>Költségvetési bevételek összesen</t>
  </si>
  <si>
    <t>Déri Múzeum</t>
  </si>
  <si>
    <t>DMJV Család- és Gyermekjóléti  Központja</t>
  </si>
  <si>
    <t>*Megjegyzés: Költségvetési szervek esetében a finanszírozási bevételeken belül a "Központi, irányító szervi támogatás (B816)" került megtervezésre.</t>
  </si>
  <si>
    <t>Debreceni Arany János Óvoda</t>
  </si>
  <si>
    <t>Óvodák összesen</t>
  </si>
  <si>
    <t>Debreceni Intézményműködtető Központ ÖSSZESEN</t>
  </si>
  <si>
    <t>Eredeti Előirányzat</t>
  </si>
  <si>
    <t>J</t>
  </si>
  <si>
    <t>L</t>
  </si>
  <si>
    <t>Előző év költségvetési maradványának igénybevétele
(B8131)</t>
  </si>
  <si>
    <t>Központi, irányító szervi támogatás
(B816)</t>
  </si>
  <si>
    <t>Finanszírozási bevételek összesen
(B8)</t>
  </si>
  <si>
    <t>Finanszírozási bevételek*</t>
  </si>
  <si>
    <t xml:space="preserve">K </t>
  </si>
  <si>
    <t>Egyéb bevételek (B1+B2+B6+B7))</t>
  </si>
  <si>
    <t>Módosított Előirányzat</t>
  </si>
  <si>
    <t>43.1.</t>
  </si>
  <si>
    <t>43.2.</t>
  </si>
  <si>
    <r>
      <t>43</t>
    </r>
    <r>
      <rPr>
        <b/>
        <sz val="10"/>
        <rFont val="Arial"/>
        <family val="2"/>
      </rPr>
      <t>.</t>
    </r>
  </si>
  <si>
    <t>*</t>
  </si>
  <si>
    <t>(3. melléklet a 4/2020. (II. 13.) önkormányzati rendelethez)</t>
  </si>
  <si>
    <t>12. melléklet a 34/2020. (XI. 23.) önkormányzati rendelethez</t>
  </si>
</sst>
</file>

<file path=xl/styles.xml><?xml version="1.0" encoding="utf-8"?>
<styleSheet xmlns="http://schemas.openxmlformats.org/spreadsheetml/2006/main">
  <numFmts count="2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_ ;\-#,##0\ "/>
    <numFmt numFmtId="173" formatCode="_-* #,##0.0\ _F_t_-;\-* #,##0.0\ _F_t_-;_-* &quot;-&quot;??\ _F_t_-;_-@_-"/>
    <numFmt numFmtId="174" formatCode="_-* #,##0\ _F_t_-;\-* #,##0\ _F_t_-;_-* &quot;-&quot;??\ _F_t_-;_-@_-"/>
    <numFmt numFmtId="175" formatCode="[$-40E]yyyy\.\ mmmm\ d\."/>
    <numFmt numFmtId="176" formatCode="0.000000"/>
    <numFmt numFmtId="177" formatCode="0.00000"/>
    <numFmt numFmtId="178" formatCode="0.0000"/>
    <numFmt numFmtId="179" formatCode="0.0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b/>
      <sz val="10"/>
      <name val="Arial"/>
      <family val="2"/>
    </font>
    <font>
      <b/>
      <u val="single"/>
      <sz val="14"/>
      <name val="Arial"/>
      <family val="2"/>
    </font>
    <font>
      <b/>
      <u val="single"/>
      <sz val="11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0" fillId="22" borderId="7" applyNumberFormat="0" applyFont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30" borderId="8" applyNumberFormat="0" applyAlignment="0" applyProtection="0"/>
    <xf numFmtId="0" fontId="39" fillId="0" borderId="0" applyNumberFormat="0" applyFill="0" applyBorder="0" applyAlignment="0" applyProtection="0"/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4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0" fontId="43" fillId="30" borderId="1" applyNumberFormat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Font="1" applyAlignment="1">
      <alignment/>
    </xf>
    <xf numFmtId="172" fontId="5" fillId="0" borderId="10" xfId="40" applyNumberFormat="1" applyFont="1" applyFill="1" applyBorder="1" applyAlignment="1">
      <alignment vertical="center" wrapText="1"/>
    </xf>
    <xf numFmtId="3" fontId="5" fillId="0" borderId="10" xfId="54" applyNumberFormat="1" applyFont="1" applyFill="1" applyBorder="1" applyAlignment="1">
      <alignment vertical="center" wrapText="1"/>
      <protection/>
    </xf>
    <xf numFmtId="0" fontId="5" fillId="0" borderId="10" xfId="55" applyFont="1" applyFill="1" applyBorder="1" applyAlignment="1">
      <alignment horizontal="center" vertical="center"/>
      <protection/>
    </xf>
    <xf numFmtId="3" fontId="5" fillId="0" borderId="10" xfId="0" applyNumberFormat="1" applyFont="1" applyFill="1" applyBorder="1" applyAlignment="1">
      <alignment/>
    </xf>
    <xf numFmtId="0" fontId="6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172" fontId="5" fillId="0" borderId="10" xfId="40" applyNumberFormat="1" applyFont="1" applyFill="1" applyBorder="1" applyAlignment="1">
      <alignment horizontal="right"/>
    </xf>
    <xf numFmtId="0" fontId="5" fillId="0" borderId="1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3" fontId="8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 vertical="center"/>
    </xf>
    <xf numFmtId="3" fontId="6" fillId="0" borderId="10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3" fontId="5" fillId="0" borderId="0" xfId="0" applyNumberFormat="1" applyFont="1" applyFill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7" fillId="0" borderId="0" xfId="0" applyFont="1" applyFill="1" applyAlignment="1">
      <alignment/>
    </xf>
    <xf numFmtId="49" fontId="4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 wrapText="1"/>
    </xf>
    <xf numFmtId="3" fontId="4" fillId="0" borderId="10" xfId="57" applyNumberFormat="1" applyFont="1" applyFill="1" applyBorder="1" applyAlignment="1">
      <alignment horizontal="left" vertical="center" wrapText="1"/>
      <protection/>
    </xf>
    <xf numFmtId="0" fontId="5" fillId="0" borderId="10" xfId="56" applyFont="1" applyFill="1" applyBorder="1" applyAlignment="1">
      <alignment horizontal="left" vertical="center" wrapText="1"/>
      <protection/>
    </xf>
    <xf numFmtId="3" fontId="5" fillId="0" borderId="10" xfId="57" applyNumberFormat="1" applyFont="1" applyFill="1" applyBorder="1" applyAlignment="1">
      <alignment horizontal="left" vertical="center" wrapText="1"/>
      <protection/>
    </xf>
    <xf numFmtId="3" fontId="7" fillId="0" borderId="10" xfId="56" applyNumberFormat="1" applyFont="1" applyFill="1" applyBorder="1" applyAlignment="1">
      <alignment horizontal="left" vertical="center" wrapText="1"/>
      <protection/>
    </xf>
    <xf numFmtId="0" fontId="10" fillId="0" borderId="0" xfId="0" applyFont="1" applyFill="1" applyAlignment="1">
      <alignment horizontal="right"/>
    </xf>
    <xf numFmtId="0" fontId="9" fillId="0" borderId="0" xfId="0" applyFont="1" applyFill="1" applyAlignment="1">
      <alignment horizontal="center" vertical="center"/>
    </xf>
    <xf numFmtId="3" fontId="6" fillId="0" borderId="10" xfId="0" applyNumberFormat="1" applyFont="1" applyFill="1" applyBorder="1" applyAlignment="1">
      <alignment horizontal="center" vertical="center" wrapText="1"/>
    </xf>
    <xf numFmtId="3" fontId="6" fillId="0" borderId="11" xfId="0" applyNumberFormat="1" applyFont="1" applyFill="1" applyBorder="1" applyAlignment="1">
      <alignment horizontal="center" vertical="center" wrapText="1"/>
    </xf>
    <xf numFmtId="3" fontId="6" fillId="0" borderId="12" xfId="0" applyNumberFormat="1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right"/>
    </xf>
    <xf numFmtId="0" fontId="5" fillId="0" borderId="0" xfId="0" applyFont="1" applyFill="1" applyAlignment="1">
      <alignment horizontal="right"/>
    </xf>
    <xf numFmtId="0" fontId="6" fillId="0" borderId="11" xfId="0" applyFont="1" applyFill="1" applyBorder="1" applyAlignment="1" applyProtection="1">
      <alignment horizontal="center" vertical="center" wrapTex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6" fillId="0" borderId="15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Normál 3" xfId="54"/>
    <cellStyle name="Normál 4" xfId="55"/>
    <cellStyle name="Normál_létszámkeret" xfId="56"/>
    <cellStyle name="Normál_Munka1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gajdics.hajnalka\Downloads\4.%20&#233;s%204.1._melleklet_int&#233;zmenyi_kiadasok_4%20h&#24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gajdics.hajnalka\Downloads\4.%20&#233;s%204.1._melleklet_int&#233;zmenyi_kiadasok_8%20h&#243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gajdics.hajnalka\Downloads\4.%20&#233;s%204.1._melleklet_int&#233;zmenyi_kiadasok_9%20h&#24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4.melléklet"/>
      <sheetName val="4.1. melléklet nincs adat hozzá"/>
    </sheetNames>
    <sheetDataSet>
      <sheetData sheetId="0">
        <row r="10">
          <cell r="K10">
            <v>101738770</v>
          </cell>
        </row>
        <row r="11">
          <cell r="K11">
            <v>150153729</v>
          </cell>
        </row>
        <row r="12">
          <cell r="K12">
            <v>193022677</v>
          </cell>
        </row>
        <row r="13">
          <cell r="K13">
            <v>157032687</v>
          </cell>
        </row>
        <row r="14">
          <cell r="K14">
            <v>127394119</v>
          </cell>
        </row>
        <row r="15">
          <cell r="K15">
            <v>142206595</v>
          </cell>
        </row>
        <row r="16">
          <cell r="K16">
            <v>132452031</v>
          </cell>
        </row>
        <row r="17">
          <cell r="K17">
            <v>131077733</v>
          </cell>
        </row>
        <row r="18">
          <cell r="K18">
            <v>76518946</v>
          </cell>
        </row>
        <row r="19">
          <cell r="K19">
            <v>389235482</v>
          </cell>
        </row>
        <row r="20">
          <cell r="K20">
            <v>114862079</v>
          </cell>
        </row>
        <row r="21">
          <cell r="K21">
            <v>84189299</v>
          </cell>
        </row>
        <row r="22">
          <cell r="K22">
            <v>140428360</v>
          </cell>
        </row>
        <row r="23">
          <cell r="K23">
            <v>130193608</v>
          </cell>
        </row>
        <row r="24">
          <cell r="K24">
            <v>106055298</v>
          </cell>
        </row>
        <row r="25">
          <cell r="K25">
            <v>132901739</v>
          </cell>
        </row>
        <row r="26">
          <cell r="K26">
            <v>96294889</v>
          </cell>
        </row>
        <row r="27">
          <cell r="K27">
            <v>164386046</v>
          </cell>
        </row>
        <row r="28">
          <cell r="K28">
            <v>121492021</v>
          </cell>
        </row>
        <row r="29">
          <cell r="K29">
            <v>145417342</v>
          </cell>
        </row>
        <row r="30">
          <cell r="K30">
            <v>119728977</v>
          </cell>
        </row>
        <row r="31">
          <cell r="K31">
            <v>134115252</v>
          </cell>
        </row>
        <row r="32">
          <cell r="K32">
            <v>93582392</v>
          </cell>
        </row>
        <row r="33">
          <cell r="K33">
            <v>127239591</v>
          </cell>
        </row>
        <row r="34">
          <cell r="K34">
            <v>197040593</v>
          </cell>
        </row>
        <row r="35">
          <cell r="K35">
            <v>161655820</v>
          </cell>
        </row>
        <row r="36">
          <cell r="K36">
            <v>137660352</v>
          </cell>
        </row>
        <row r="37">
          <cell r="K37">
            <v>130511529</v>
          </cell>
        </row>
        <row r="38">
          <cell r="K38">
            <v>127201033</v>
          </cell>
        </row>
        <row r="39">
          <cell r="K39">
            <v>147474949</v>
          </cell>
        </row>
        <row r="40">
          <cell r="K40">
            <v>130599565</v>
          </cell>
        </row>
        <row r="41">
          <cell r="K41">
            <v>136043800</v>
          </cell>
        </row>
        <row r="42">
          <cell r="K42">
            <v>113580485</v>
          </cell>
        </row>
        <row r="44">
          <cell r="K44">
            <v>1299987975</v>
          </cell>
        </row>
        <row r="45">
          <cell r="K45">
            <v>4596946839</v>
          </cell>
        </row>
        <row r="46">
          <cell r="K46">
            <v>1240006391</v>
          </cell>
        </row>
        <row r="47">
          <cell r="K47">
            <v>312631846</v>
          </cell>
        </row>
        <row r="48">
          <cell r="K48">
            <v>1638758960</v>
          </cell>
        </row>
        <row r="49">
          <cell r="K49">
            <v>494022718</v>
          </cell>
        </row>
        <row r="50">
          <cell r="K50">
            <v>1276242880</v>
          </cell>
        </row>
        <row r="51">
          <cell r="K51">
            <v>129164007</v>
          </cell>
        </row>
        <row r="52">
          <cell r="K52">
            <v>1384714913</v>
          </cell>
        </row>
        <row r="53">
          <cell r="K53">
            <v>893042158</v>
          </cell>
        </row>
        <row r="54">
          <cell r="K54">
            <v>606755780</v>
          </cell>
        </row>
        <row r="55">
          <cell r="K55">
            <v>286286378</v>
          </cell>
        </row>
        <row r="56">
          <cell r="K56">
            <v>498113906</v>
          </cell>
        </row>
        <row r="57">
          <cell r="K57">
            <v>288140141</v>
          </cell>
        </row>
        <row r="59">
          <cell r="K59">
            <v>4299755429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4.melléklet"/>
      <sheetName val="4.1. melléklet nincs adat hozzá"/>
    </sheetNames>
    <sheetDataSet>
      <sheetData sheetId="0">
        <row r="63">
          <cell r="T63">
            <v>1517453488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4.melléklet"/>
      <sheetName val="4.1. melléklet nincs adat hozzá"/>
    </sheetNames>
    <sheetDataSet>
      <sheetData sheetId="0">
        <row r="10">
          <cell r="T10">
            <v>102245487</v>
          </cell>
        </row>
        <row r="11">
          <cell r="T11">
            <v>150279939</v>
          </cell>
        </row>
        <row r="12">
          <cell r="T12">
            <v>193731711</v>
          </cell>
        </row>
        <row r="13">
          <cell r="T13">
            <v>158073661</v>
          </cell>
        </row>
        <row r="14">
          <cell r="T14">
            <v>126709981</v>
          </cell>
        </row>
        <row r="15">
          <cell r="T15">
            <v>141062608</v>
          </cell>
        </row>
        <row r="16">
          <cell r="T16">
            <v>134858859</v>
          </cell>
        </row>
        <row r="17">
          <cell r="T17">
            <v>132328860</v>
          </cell>
        </row>
        <row r="18">
          <cell r="T18">
            <v>77554037</v>
          </cell>
        </row>
        <row r="19">
          <cell r="T19">
            <v>397407973</v>
          </cell>
        </row>
        <row r="20">
          <cell r="T20">
            <v>113393958</v>
          </cell>
        </row>
        <row r="21">
          <cell r="T21">
            <v>85388339</v>
          </cell>
        </row>
        <row r="22">
          <cell r="T22">
            <v>140118676</v>
          </cell>
        </row>
        <row r="23">
          <cell r="T23">
            <v>131987401</v>
          </cell>
        </row>
        <row r="24">
          <cell r="T24">
            <v>105504076</v>
          </cell>
        </row>
        <row r="25">
          <cell r="T25">
            <v>133040458</v>
          </cell>
        </row>
        <row r="26">
          <cell r="T26">
            <v>96717944</v>
          </cell>
        </row>
        <row r="27">
          <cell r="T27">
            <v>165511578</v>
          </cell>
        </row>
        <row r="28">
          <cell r="T28">
            <v>123797612</v>
          </cell>
        </row>
        <row r="29">
          <cell r="T29">
            <v>144671731</v>
          </cell>
        </row>
        <row r="30">
          <cell r="T30">
            <v>119927609</v>
          </cell>
        </row>
        <row r="31">
          <cell r="T31">
            <v>134570682</v>
          </cell>
        </row>
        <row r="32">
          <cell r="T32">
            <v>93092443</v>
          </cell>
        </row>
        <row r="33">
          <cell r="T33">
            <v>127124980</v>
          </cell>
        </row>
        <row r="34">
          <cell r="T34">
            <v>196571666</v>
          </cell>
        </row>
        <row r="35">
          <cell r="T35">
            <v>161277222</v>
          </cell>
        </row>
        <row r="36">
          <cell r="T36">
            <v>138705507</v>
          </cell>
        </row>
        <row r="37">
          <cell r="T37">
            <v>132287667</v>
          </cell>
        </row>
        <row r="38">
          <cell r="T38">
            <v>127047411</v>
          </cell>
        </row>
        <row r="39">
          <cell r="T39">
            <v>148859494</v>
          </cell>
        </row>
        <row r="40">
          <cell r="T40">
            <v>132982564</v>
          </cell>
        </row>
        <row r="41">
          <cell r="T41">
            <v>138611749</v>
          </cell>
        </row>
        <row r="42">
          <cell r="T42">
            <v>112941284</v>
          </cell>
        </row>
        <row r="44">
          <cell r="T44">
            <v>1999840586</v>
          </cell>
        </row>
        <row r="45">
          <cell r="T45">
            <v>4259449188</v>
          </cell>
        </row>
        <row r="46">
          <cell r="T46">
            <v>1258190666</v>
          </cell>
        </row>
        <row r="47">
          <cell r="T47">
            <v>1101064893</v>
          </cell>
        </row>
        <row r="48">
          <cell r="T48">
            <v>2320213014</v>
          </cell>
        </row>
        <row r="49">
          <cell r="T49">
            <v>637071077</v>
          </cell>
        </row>
        <row r="50">
          <cell r="T50">
            <v>1527029022</v>
          </cell>
        </row>
        <row r="51">
          <cell r="T51">
            <v>164240281</v>
          </cell>
        </row>
        <row r="52">
          <cell r="T52">
            <v>1586167268</v>
          </cell>
        </row>
        <row r="54">
          <cell r="T54">
            <v>923099805</v>
          </cell>
        </row>
        <row r="55">
          <cell r="T55">
            <v>354959298</v>
          </cell>
        </row>
        <row r="56">
          <cell r="T56">
            <v>928232112</v>
          </cell>
        </row>
        <row r="57">
          <cell r="T57">
            <v>465600811</v>
          </cell>
        </row>
        <row r="59">
          <cell r="T59">
            <v>4481609207</v>
          </cell>
        </row>
        <row r="62">
          <cell r="T62">
            <v>1821389858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5"/>
  <sheetViews>
    <sheetView tabSelected="1" view="pageBreakPreview" zoomScale="110" zoomScaleNormal="110" zoomScaleSheetLayoutView="110" zoomScalePageLayoutView="0" workbookViewId="0" topLeftCell="A1">
      <pane xSplit="3" ySplit="9" topLeftCell="M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3" sqref="A3:U4"/>
    </sheetView>
  </sheetViews>
  <sheetFormatPr defaultColWidth="9.140625" defaultRowHeight="15"/>
  <cols>
    <col min="1" max="2" width="6.421875" style="12" customWidth="1"/>
    <col min="3" max="3" width="46.00390625" style="12" customWidth="1"/>
    <col min="4" max="6" width="18.140625" style="12" customWidth="1"/>
    <col min="7" max="7" width="14.8515625" style="12" customWidth="1"/>
    <col min="8" max="8" width="18.140625" style="12" customWidth="1"/>
    <col min="9" max="11" width="20.7109375" style="12" customWidth="1"/>
    <col min="12" max="12" width="21.7109375" style="12" customWidth="1"/>
    <col min="13" max="15" width="18.140625" style="12" customWidth="1"/>
    <col min="16" max="16" width="14.8515625" style="12" customWidth="1"/>
    <col min="17" max="17" width="18.140625" style="12" customWidth="1"/>
    <col min="18" max="20" width="20.7109375" style="12" customWidth="1"/>
    <col min="21" max="21" width="21.7109375" style="12" customWidth="1"/>
    <col min="22" max="16384" width="9.140625" style="12" customWidth="1"/>
  </cols>
  <sheetData>
    <row r="1" spans="1:21" ht="15">
      <c r="A1" s="25" t="s">
        <v>134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</row>
    <row r="2" spans="1:21" ht="14.25">
      <c r="A2" s="32" t="s">
        <v>133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</row>
    <row r="3" spans="1:21" ht="15" customHeight="1">
      <c r="A3" s="26" t="s">
        <v>93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</row>
    <row r="4" spans="1:21" ht="18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</row>
    <row r="5" spans="1:21" ht="15">
      <c r="A5" s="31"/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 t="s">
        <v>94</v>
      </c>
      <c r="N5" s="31"/>
      <c r="O5" s="31"/>
      <c r="P5" s="31"/>
      <c r="Q5" s="31"/>
      <c r="R5" s="31"/>
      <c r="S5" s="31"/>
      <c r="T5" s="31"/>
      <c r="U5" s="31"/>
    </row>
    <row r="6" spans="1:21" ht="15" customHeight="1">
      <c r="A6" s="6" t="s">
        <v>95</v>
      </c>
      <c r="B6" s="6" t="s">
        <v>96</v>
      </c>
      <c r="C6" s="6" t="s">
        <v>97</v>
      </c>
      <c r="D6" s="6" t="s">
        <v>98</v>
      </c>
      <c r="E6" s="6" t="s">
        <v>99</v>
      </c>
      <c r="F6" s="6" t="s">
        <v>100</v>
      </c>
      <c r="G6" s="6" t="s">
        <v>101</v>
      </c>
      <c r="H6" s="6" t="s">
        <v>102</v>
      </c>
      <c r="I6" s="6" t="s">
        <v>103</v>
      </c>
      <c r="J6" s="6" t="s">
        <v>120</v>
      </c>
      <c r="K6" s="6" t="s">
        <v>126</v>
      </c>
      <c r="L6" s="6" t="s">
        <v>121</v>
      </c>
      <c r="M6" s="6" t="s">
        <v>98</v>
      </c>
      <c r="N6" s="6" t="s">
        <v>99</v>
      </c>
      <c r="O6" s="6" t="s">
        <v>100</v>
      </c>
      <c r="P6" s="6" t="s">
        <v>101</v>
      </c>
      <c r="Q6" s="6" t="s">
        <v>102</v>
      </c>
      <c r="R6" s="6" t="s">
        <v>103</v>
      </c>
      <c r="S6" s="6" t="s">
        <v>120</v>
      </c>
      <c r="T6" s="6" t="s">
        <v>126</v>
      </c>
      <c r="U6" s="6" t="s">
        <v>121</v>
      </c>
    </row>
    <row r="7" spans="1:21" s="13" customFormat="1" ht="15" customHeight="1">
      <c r="A7" s="33" t="s">
        <v>104</v>
      </c>
      <c r="B7" s="33" t="s">
        <v>105</v>
      </c>
      <c r="C7" s="33" t="s">
        <v>106</v>
      </c>
      <c r="D7" s="35" t="s">
        <v>119</v>
      </c>
      <c r="E7" s="36"/>
      <c r="F7" s="36"/>
      <c r="G7" s="36"/>
      <c r="H7" s="36"/>
      <c r="I7" s="36"/>
      <c r="J7" s="36"/>
      <c r="K7" s="36"/>
      <c r="L7" s="37"/>
      <c r="M7" s="35" t="s">
        <v>128</v>
      </c>
      <c r="N7" s="36"/>
      <c r="O7" s="36"/>
      <c r="P7" s="36"/>
      <c r="Q7" s="36"/>
      <c r="R7" s="36"/>
      <c r="S7" s="36"/>
      <c r="T7" s="36"/>
      <c r="U7" s="37"/>
    </row>
    <row r="8" spans="1:21" s="13" customFormat="1" ht="15" customHeight="1">
      <c r="A8" s="34"/>
      <c r="B8" s="34"/>
      <c r="C8" s="34"/>
      <c r="D8" s="27" t="s">
        <v>108</v>
      </c>
      <c r="E8" s="27" t="s">
        <v>109</v>
      </c>
      <c r="F8" s="27" t="s">
        <v>110</v>
      </c>
      <c r="G8" s="27" t="s">
        <v>111</v>
      </c>
      <c r="H8" s="28" t="s">
        <v>127</v>
      </c>
      <c r="I8" s="27" t="s">
        <v>112</v>
      </c>
      <c r="J8" s="30" t="s">
        <v>125</v>
      </c>
      <c r="K8" s="30"/>
      <c r="L8" s="30"/>
      <c r="M8" s="27" t="s">
        <v>108</v>
      </c>
      <c r="N8" s="27" t="s">
        <v>109</v>
      </c>
      <c r="O8" s="27" t="s">
        <v>110</v>
      </c>
      <c r="P8" s="27" t="s">
        <v>111</v>
      </c>
      <c r="Q8" s="28" t="s">
        <v>127</v>
      </c>
      <c r="R8" s="27" t="s">
        <v>112</v>
      </c>
      <c r="S8" s="30" t="s">
        <v>125</v>
      </c>
      <c r="T8" s="30"/>
      <c r="U8" s="30"/>
    </row>
    <row r="9" spans="1:21" ht="68.25" customHeight="1">
      <c r="A9" s="34"/>
      <c r="B9" s="34"/>
      <c r="C9" s="34"/>
      <c r="D9" s="27"/>
      <c r="E9" s="27"/>
      <c r="F9" s="27"/>
      <c r="G9" s="27"/>
      <c r="H9" s="29"/>
      <c r="I9" s="27"/>
      <c r="J9" s="10" t="s">
        <v>122</v>
      </c>
      <c r="K9" s="10" t="s">
        <v>123</v>
      </c>
      <c r="L9" s="10" t="s">
        <v>124</v>
      </c>
      <c r="M9" s="27"/>
      <c r="N9" s="27"/>
      <c r="O9" s="27"/>
      <c r="P9" s="27"/>
      <c r="Q9" s="29"/>
      <c r="R9" s="27"/>
      <c r="S9" s="10" t="s">
        <v>122</v>
      </c>
      <c r="T9" s="10" t="s">
        <v>123</v>
      </c>
      <c r="U9" s="10" t="s">
        <v>124</v>
      </c>
    </row>
    <row r="10" spans="1:22" ht="15" customHeight="1">
      <c r="A10" s="3" t="s">
        <v>0</v>
      </c>
      <c r="B10" s="3"/>
      <c r="C10" s="21" t="s">
        <v>54</v>
      </c>
      <c r="D10" s="4">
        <f>'[1]4.melléklet'!K10</f>
        <v>101738770</v>
      </c>
      <c r="E10" s="4">
        <v>0</v>
      </c>
      <c r="F10" s="4"/>
      <c r="G10" s="4">
        <v>0</v>
      </c>
      <c r="H10" s="4">
        <v>0</v>
      </c>
      <c r="I10" s="4">
        <f>SUM(E10:H10)</f>
        <v>0</v>
      </c>
      <c r="J10" s="4">
        <v>0</v>
      </c>
      <c r="K10" s="4">
        <f>D10-I10</f>
        <v>101738770</v>
      </c>
      <c r="L10" s="4">
        <f>SUM(J10:K10)</f>
        <v>101738770</v>
      </c>
      <c r="M10" s="4">
        <f>'[3]4.melléklet'!T10</f>
        <v>102245487</v>
      </c>
      <c r="N10" s="4"/>
      <c r="O10" s="4"/>
      <c r="P10" s="4"/>
      <c r="Q10" s="4"/>
      <c r="R10" s="4">
        <f>SUM(N10:Q10)</f>
        <v>0</v>
      </c>
      <c r="S10" s="4">
        <v>1738359</v>
      </c>
      <c r="T10" s="4">
        <f>M10-R10-S10</f>
        <v>100507128</v>
      </c>
      <c r="U10" s="4">
        <f>SUM(S10:T10)</f>
        <v>102245487</v>
      </c>
      <c r="V10" s="12" t="s">
        <v>132</v>
      </c>
    </row>
    <row r="11" spans="1:22" ht="15" customHeight="1">
      <c r="A11" s="3" t="s">
        <v>2</v>
      </c>
      <c r="B11" s="3"/>
      <c r="C11" s="21" t="s">
        <v>27</v>
      </c>
      <c r="D11" s="4">
        <f>'[1]4.melléklet'!K11</f>
        <v>150153729</v>
      </c>
      <c r="E11" s="4">
        <v>0</v>
      </c>
      <c r="F11" s="4"/>
      <c r="G11" s="4">
        <v>0</v>
      </c>
      <c r="H11" s="4">
        <v>0</v>
      </c>
      <c r="I11" s="4">
        <f aca="true" t="shared" si="0" ref="I11:I59">SUM(E11:H11)</f>
        <v>0</v>
      </c>
      <c r="J11" s="4">
        <v>0</v>
      </c>
      <c r="K11" s="4">
        <f aca="true" t="shared" si="1" ref="K11:K59">D11-I11</f>
        <v>150153729</v>
      </c>
      <c r="L11" s="4">
        <f aca="true" t="shared" si="2" ref="L11:L59">SUM(J11:K11)</f>
        <v>150153729</v>
      </c>
      <c r="M11" s="4">
        <f>'[3]4.melléklet'!T11</f>
        <v>150279939</v>
      </c>
      <c r="N11" s="4"/>
      <c r="O11" s="4"/>
      <c r="P11" s="4"/>
      <c r="Q11" s="4"/>
      <c r="R11" s="4">
        <f aca="true" t="shared" si="3" ref="R11:R42">SUM(N11:Q11)</f>
        <v>0</v>
      </c>
      <c r="S11" s="4">
        <v>2370448</v>
      </c>
      <c r="T11" s="4">
        <f aca="true" t="shared" si="4" ref="T11:T42">M11-R11-S11</f>
        <v>147909491</v>
      </c>
      <c r="U11" s="4">
        <f aca="true" t="shared" si="5" ref="U11:U42">SUM(S11:T11)</f>
        <v>150279939</v>
      </c>
      <c r="V11" s="12" t="s">
        <v>132</v>
      </c>
    </row>
    <row r="12" spans="1:22" ht="15" customHeight="1">
      <c r="A12" s="3" t="s">
        <v>4</v>
      </c>
      <c r="B12" s="3"/>
      <c r="C12" s="21" t="s">
        <v>17</v>
      </c>
      <c r="D12" s="4">
        <f>'[1]4.melléklet'!K12</f>
        <v>193022677</v>
      </c>
      <c r="E12" s="4">
        <v>0</v>
      </c>
      <c r="F12" s="4"/>
      <c r="G12" s="4">
        <v>0</v>
      </c>
      <c r="H12" s="4">
        <v>0</v>
      </c>
      <c r="I12" s="4">
        <f t="shared" si="0"/>
        <v>0</v>
      </c>
      <c r="J12" s="4">
        <v>0</v>
      </c>
      <c r="K12" s="4">
        <f t="shared" si="1"/>
        <v>193022677</v>
      </c>
      <c r="L12" s="4">
        <f t="shared" si="2"/>
        <v>193022677</v>
      </c>
      <c r="M12" s="4">
        <f>'[3]4.melléklet'!T12</f>
        <v>193731711</v>
      </c>
      <c r="N12" s="4"/>
      <c r="O12" s="4"/>
      <c r="P12" s="4"/>
      <c r="Q12" s="4"/>
      <c r="R12" s="4">
        <f t="shared" si="3"/>
        <v>0</v>
      </c>
      <c r="S12" s="4">
        <v>705980</v>
      </c>
      <c r="T12" s="4">
        <f t="shared" si="4"/>
        <v>193025731</v>
      </c>
      <c r="U12" s="4">
        <f t="shared" si="5"/>
        <v>193731711</v>
      </c>
      <c r="V12" s="12" t="s">
        <v>132</v>
      </c>
    </row>
    <row r="13" spans="1:22" ht="15" customHeight="1">
      <c r="A13" s="3" t="s">
        <v>6</v>
      </c>
      <c r="B13" s="3"/>
      <c r="C13" s="21" t="s">
        <v>3</v>
      </c>
      <c r="D13" s="4">
        <f>'[1]4.melléklet'!K13</f>
        <v>157032687</v>
      </c>
      <c r="E13" s="4">
        <v>0</v>
      </c>
      <c r="F13" s="4">
        <v>9818635</v>
      </c>
      <c r="G13" s="4">
        <v>0</v>
      </c>
      <c r="H13" s="4">
        <v>0</v>
      </c>
      <c r="I13" s="4">
        <f t="shared" si="0"/>
        <v>9818635</v>
      </c>
      <c r="J13" s="4">
        <v>0</v>
      </c>
      <c r="K13" s="4">
        <f t="shared" si="1"/>
        <v>147214052</v>
      </c>
      <c r="L13" s="4">
        <f t="shared" si="2"/>
        <v>147214052</v>
      </c>
      <c r="M13" s="4">
        <f>'[3]4.melléklet'!T13</f>
        <v>158073661</v>
      </c>
      <c r="N13" s="4"/>
      <c r="O13" s="4">
        <v>8418635</v>
      </c>
      <c r="P13" s="4"/>
      <c r="Q13" s="4"/>
      <c r="R13" s="4">
        <f t="shared" si="3"/>
        <v>8418635</v>
      </c>
      <c r="S13" s="4">
        <v>2440974</v>
      </c>
      <c r="T13" s="4">
        <f t="shared" si="4"/>
        <v>147214052</v>
      </c>
      <c r="U13" s="4">
        <f t="shared" si="5"/>
        <v>149655026</v>
      </c>
      <c r="V13" s="12" t="s">
        <v>132</v>
      </c>
    </row>
    <row r="14" spans="1:22" ht="14.25">
      <c r="A14" s="3" t="s">
        <v>8</v>
      </c>
      <c r="B14" s="3"/>
      <c r="C14" s="21" t="s">
        <v>116</v>
      </c>
      <c r="D14" s="4">
        <f>'[1]4.melléklet'!K14</f>
        <v>127394119</v>
      </c>
      <c r="E14" s="4">
        <v>0</v>
      </c>
      <c r="F14" s="4"/>
      <c r="G14" s="4">
        <v>0</v>
      </c>
      <c r="H14" s="4">
        <v>0</v>
      </c>
      <c r="I14" s="4">
        <f t="shared" si="0"/>
        <v>0</v>
      </c>
      <c r="J14" s="4">
        <v>0</v>
      </c>
      <c r="K14" s="4">
        <f t="shared" si="1"/>
        <v>127394119</v>
      </c>
      <c r="L14" s="4">
        <f t="shared" si="2"/>
        <v>127394119</v>
      </c>
      <c r="M14" s="4">
        <f>'[3]4.melléklet'!T14</f>
        <v>126709981</v>
      </c>
      <c r="N14" s="4"/>
      <c r="O14" s="4"/>
      <c r="P14" s="4"/>
      <c r="Q14" s="4"/>
      <c r="R14" s="4">
        <f t="shared" si="3"/>
        <v>0</v>
      </c>
      <c r="S14" s="4">
        <v>875531</v>
      </c>
      <c r="T14" s="4">
        <f t="shared" si="4"/>
        <v>125834450</v>
      </c>
      <c r="U14" s="4">
        <f t="shared" si="5"/>
        <v>126709981</v>
      </c>
      <c r="V14" s="12" t="s">
        <v>132</v>
      </c>
    </row>
    <row r="15" spans="1:21" ht="14.25">
      <c r="A15" s="3" t="s">
        <v>10</v>
      </c>
      <c r="B15" s="3"/>
      <c r="C15" s="21" t="s">
        <v>35</v>
      </c>
      <c r="D15" s="4">
        <f>'[1]4.melléklet'!K15</f>
        <v>142206595</v>
      </c>
      <c r="E15" s="4">
        <v>0</v>
      </c>
      <c r="F15" s="4"/>
      <c r="G15" s="4">
        <v>0</v>
      </c>
      <c r="H15" s="4">
        <v>0</v>
      </c>
      <c r="I15" s="4">
        <f t="shared" si="0"/>
        <v>0</v>
      </c>
      <c r="J15" s="4">
        <v>0</v>
      </c>
      <c r="K15" s="4">
        <f t="shared" si="1"/>
        <v>142206595</v>
      </c>
      <c r="L15" s="4">
        <f t="shared" si="2"/>
        <v>142206595</v>
      </c>
      <c r="M15" s="4">
        <f>'[3]4.melléklet'!T15</f>
        <v>141062608</v>
      </c>
      <c r="N15" s="4"/>
      <c r="O15" s="4"/>
      <c r="P15" s="4"/>
      <c r="Q15" s="4"/>
      <c r="R15" s="4">
        <f t="shared" si="3"/>
        <v>0</v>
      </c>
      <c r="S15" s="4">
        <v>306638</v>
      </c>
      <c r="T15" s="4">
        <f t="shared" si="4"/>
        <v>140755970</v>
      </c>
      <c r="U15" s="4">
        <f t="shared" si="5"/>
        <v>141062608</v>
      </c>
    </row>
    <row r="16" spans="1:21" ht="14.25">
      <c r="A16" s="3" t="s">
        <v>12</v>
      </c>
      <c r="B16" s="3"/>
      <c r="C16" s="21" t="s">
        <v>52</v>
      </c>
      <c r="D16" s="4">
        <f>'[1]4.melléklet'!K16</f>
        <v>132452031</v>
      </c>
      <c r="E16" s="4">
        <v>0</v>
      </c>
      <c r="F16" s="4"/>
      <c r="G16" s="4">
        <v>0</v>
      </c>
      <c r="H16" s="4">
        <v>0</v>
      </c>
      <c r="I16" s="4">
        <f t="shared" si="0"/>
        <v>0</v>
      </c>
      <c r="J16" s="4">
        <v>0</v>
      </c>
      <c r="K16" s="4">
        <f t="shared" si="1"/>
        <v>132452031</v>
      </c>
      <c r="L16" s="4">
        <f t="shared" si="2"/>
        <v>132452031</v>
      </c>
      <c r="M16" s="4">
        <f>'[3]4.melléklet'!T16</f>
        <v>134858859</v>
      </c>
      <c r="N16" s="4"/>
      <c r="O16" s="4"/>
      <c r="P16" s="4"/>
      <c r="Q16" s="4">
        <v>476598</v>
      </c>
      <c r="R16" s="4">
        <f t="shared" si="3"/>
        <v>476598</v>
      </c>
      <c r="S16" s="4">
        <v>2603353</v>
      </c>
      <c r="T16" s="4">
        <f t="shared" si="4"/>
        <v>131778908</v>
      </c>
      <c r="U16" s="4">
        <f t="shared" si="5"/>
        <v>134382261</v>
      </c>
    </row>
    <row r="17" spans="1:21" ht="14.25">
      <c r="A17" s="3" t="s">
        <v>14</v>
      </c>
      <c r="B17" s="3"/>
      <c r="C17" s="21" t="s">
        <v>7</v>
      </c>
      <c r="D17" s="4">
        <f>'[1]4.melléklet'!K17</f>
        <v>131077733</v>
      </c>
      <c r="E17" s="4">
        <v>0</v>
      </c>
      <c r="F17" s="4"/>
      <c r="G17" s="4">
        <v>0</v>
      </c>
      <c r="H17" s="4">
        <v>0</v>
      </c>
      <c r="I17" s="4">
        <f t="shared" si="0"/>
        <v>0</v>
      </c>
      <c r="J17" s="4">
        <v>0</v>
      </c>
      <c r="K17" s="4">
        <f t="shared" si="1"/>
        <v>131077733</v>
      </c>
      <c r="L17" s="4">
        <f t="shared" si="2"/>
        <v>131077733</v>
      </c>
      <c r="M17" s="4">
        <f>'[3]4.melléklet'!T17</f>
        <v>132328860</v>
      </c>
      <c r="N17" s="4"/>
      <c r="O17" s="4"/>
      <c r="P17" s="4"/>
      <c r="Q17" s="4"/>
      <c r="R17" s="4">
        <f t="shared" si="3"/>
        <v>0</v>
      </c>
      <c r="S17" s="4">
        <v>2108710</v>
      </c>
      <c r="T17" s="4">
        <f t="shared" si="4"/>
        <v>130220150</v>
      </c>
      <c r="U17" s="4">
        <f t="shared" si="5"/>
        <v>132328860</v>
      </c>
    </row>
    <row r="18" spans="1:21" ht="14.25">
      <c r="A18" s="3" t="s">
        <v>16</v>
      </c>
      <c r="B18" s="3"/>
      <c r="C18" s="21" t="s">
        <v>62</v>
      </c>
      <c r="D18" s="4">
        <f>'[1]4.melléklet'!K18</f>
        <v>76518946</v>
      </c>
      <c r="E18" s="4">
        <v>0</v>
      </c>
      <c r="F18" s="4"/>
      <c r="G18" s="4">
        <v>0</v>
      </c>
      <c r="H18" s="4">
        <v>0</v>
      </c>
      <c r="I18" s="4">
        <f t="shared" si="0"/>
        <v>0</v>
      </c>
      <c r="J18" s="4">
        <v>0</v>
      </c>
      <c r="K18" s="4">
        <f t="shared" si="1"/>
        <v>76518946</v>
      </c>
      <c r="L18" s="4">
        <f t="shared" si="2"/>
        <v>76518946</v>
      </c>
      <c r="M18" s="4">
        <f>'[3]4.melléklet'!T18</f>
        <v>77554037</v>
      </c>
      <c r="N18" s="4"/>
      <c r="O18" s="4"/>
      <c r="P18" s="4"/>
      <c r="Q18" s="4"/>
      <c r="R18" s="4">
        <f t="shared" si="3"/>
        <v>0</v>
      </c>
      <c r="S18" s="4">
        <v>1027243</v>
      </c>
      <c r="T18" s="4">
        <f t="shared" si="4"/>
        <v>76526794</v>
      </c>
      <c r="U18" s="4">
        <f t="shared" si="5"/>
        <v>77554037</v>
      </c>
    </row>
    <row r="19" spans="1:21" ht="14.25">
      <c r="A19" s="3" t="s">
        <v>18</v>
      </c>
      <c r="B19" s="3"/>
      <c r="C19" s="21" t="s">
        <v>1</v>
      </c>
      <c r="D19" s="4">
        <f>'[1]4.melléklet'!K19</f>
        <v>389235482</v>
      </c>
      <c r="E19" s="4">
        <v>0</v>
      </c>
      <c r="F19" s="4"/>
      <c r="G19" s="4">
        <v>0</v>
      </c>
      <c r="H19" s="4">
        <v>0</v>
      </c>
      <c r="I19" s="4">
        <f t="shared" si="0"/>
        <v>0</v>
      </c>
      <c r="J19" s="4">
        <v>0</v>
      </c>
      <c r="K19" s="4">
        <f t="shared" si="1"/>
        <v>389235482</v>
      </c>
      <c r="L19" s="4">
        <f t="shared" si="2"/>
        <v>389235482</v>
      </c>
      <c r="M19" s="4">
        <f>'[3]4.melléklet'!T19</f>
        <v>397407973</v>
      </c>
      <c r="N19" s="4"/>
      <c r="O19" s="4"/>
      <c r="P19" s="4"/>
      <c r="Q19" s="4"/>
      <c r="R19" s="4">
        <f t="shared" si="3"/>
        <v>0</v>
      </c>
      <c r="S19" s="4">
        <v>8071589</v>
      </c>
      <c r="T19" s="4">
        <f t="shared" si="4"/>
        <v>389336384</v>
      </c>
      <c r="U19" s="4">
        <f t="shared" si="5"/>
        <v>397407973</v>
      </c>
    </row>
    <row r="20" spans="1:21" ht="14.25">
      <c r="A20" s="3" t="s">
        <v>20</v>
      </c>
      <c r="B20" s="3"/>
      <c r="C20" s="21" t="s">
        <v>15</v>
      </c>
      <c r="D20" s="4">
        <f>'[1]4.melléklet'!K20</f>
        <v>114862079</v>
      </c>
      <c r="E20" s="4">
        <v>0</v>
      </c>
      <c r="F20" s="4"/>
      <c r="G20" s="4">
        <v>0</v>
      </c>
      <c r="H20" s="4">
        <v>0</v>
      </c>
      <c r="I20" s="4">
        <f t="shared" si="0"/>
        <v>0</v>
      </c>
      <c r="J20" s="4">
        <v>0</v>
      </c>
      <c r="K20" s="4">
        <f t="shared" si="1"/>
        <v>114862079</v>
      </c>
      <c r="L20" s="4">
        <f t="shared" si="2"/>
        <v>114862079</v>
      </c>
      <c r="M20" s="4">
        <f>'[3]4.melléklet'!T20</f>
        <v>113393958</v>
      </c>
      <c r="N20" s="4"/>
      <c r="O20" s="4"/>
      <c r="P20" s="4"/>
      <c r="Q20" s="4"/>
      <c r="R20" s="4">
        <v>0</v>
      </c>
      <c r="S20" s="4">
        <v>245098</v>
      </c>
      <c r="T20" s="4">
        <f t="shared" si="4"/>
        <v>113148860</v>
      </c>
      <c r="U20" s="4">
        <f t="shared" si="5"/>
        <v>113393958</v>
      </c>
    </row>
    <row r="21" spans="1:21" ht="14.25">
      <c r="A21" s="3" t="s">
        <v>22</v>
      </c>
      <c r="B21" s="3"/>
      <c r="C21" s="21" t="s">
        <v>29</v>
      </c>
      <c r="D21" s="4">
        <f>'[1]4.melléklet'!K21</f>
        <v>84189299</v>
      </c>
      <c r="E21" s="4">
        <v>0</v>
      </c>
      <c r="F21" s="4"/>
      <c r="G21" s="4">
        <v>0</v>
      </c>
      <c r="H21" s="4">
        <v>0</v>
      </c>
      <c r="I21" s="4">
        <f t="shared" si="0"/>
        <v>0</v>
      </c>
      <c r="J21" s="4">
        <v>0</v>
      </c>
      <c r="K21" s="4">
        <f t="shared" si="1"/>
        <v>84189299</v>
      </c>
      <c r="L21" s="4">
        <f t="shared" si="2"/>
        <v>84189299</v>
      </c>
      <c r="M21" s="4">
        <f>'[3]4.melléklet'!T21</f>
        <v>85388339</v>
      </c>
      <c r="N21" s="4"/>
      <c r="O21" s="4"/>
      <c r="P21" s="4"/>
      <c r="Q21" s="4">
        <v>1441</v>
      </c>
      <c r="R21" s="4">
        <f t="shared" si="3"/>
        <v>1441</v>
      </c>
      <c r="S21" s="4">
        <v>1309081</v>
      </c>
      <c r="T21" s="4">
        <f t="shared" si="4"/>
        <v>84077817</v>
      </c>
      <c r="U21" s="4">
        <f t="shared" si="5"/>
        <v>85386898</v>
      </c>
    </row>
    <row r="22" spans="1:21" ht="14.25">
      <c r="A22" s="3" t="s">
        <v>24</v>
      </c>
      <c r="B22" s="3"/>
      <c r="C22" s="21" t="s">
        <v>37</v>
      </c>
      <c r="D22" s="4">
        <f>'[1]4.melléklet'!K22</f>
        <v>140428360</v>
      </c>
      <c r="E22" s="4">
        <v>0</v>
      </c>
      <c r="F22" s="4">
        <v>60000</v>
      </c>
      <c r="G22" s="4">
        <v>0</v>
      </c>
      <c r="H22" s="4">
        <v>0</v>
      </c>
      <c r="I22" s="4">
        <f t="shared" si="0"/>
        <v>60000</v>
      </c>
      <c r="J22" s="4">
        <v>0</v>
      </c>
      <c r="K22" s="4">
        <f t="shared" si="1"/>
        <v>140368360</v>
      </c>
      <c r="L22" s="4">
        <f t="shared" si="2"/>
        <v>140368360</v>
      </c>
      <c r="M22" s="4">
        <f>'[3]4.melléklet'!T22</f>
        <v>140118676</v>
      </c>
      <c r="N22" s="4"/>
      <c r="O22" s="4">
        <v>60000</v>
      </c>
      <c r="P22" s="4"/>
      <c r="Q22" s="4">
        <v>18699</v>
      </c>
      <c r="R22" s="4">
        <f t="shared" si="3"/>
        <v>78699</v>
      </c>
      <c r="S22" s="4">
        <v>1428459</v>
      </c>
      <c r="T22" s="4">
        <f t="shared" si="4"/>
        <v>138611518</v>
      </c>
      <c r="U22" s="4">
        <f t="shared" si="5"/>
        <v>140039977</v>
      </c>
    </row>
    <row r="23" spans="1:21" ht="14.25">
      <c r="A23" s="3" t="s">
        <v>26</v>
      </c>
      <c r="B23" s="3"/>
      <c r="C23" s="21" t="s">
        <v>21</v>
      </c>
      <c r="D23" s="4">
        <f>'[1]4.melléklet'!K23</f>
        <v>130193608</v>
      </c>
      <c r="E23" s="4">
        <v>0</v>
      </c>
      <c r="F23" s="4"/>
      <c r="G23" s="4">
        <v>0</v>
      </c>
      <c r="H23" s="4">
        <v>0</v>
      </c>
      <c r="I23" s="4">
        <f t="shared" si="0"/>
        <v>0</v>
      </c>
      <c r="J23" s="4">
        <v>0</v>
      </c>
      <c r="K23" s="4">
        <f t="shared" si="1"/>
        <v>130193608</v>
      </c>
      <c r="L23" s="4">
        <f t="shared" si="2"/>
        <v>130193608</v>
      </c>
      <c r="M23" s="4">
        <f>'[3]4.melléklet'!T23</f>
        <v>131987401</v>
      </c>
      <c r="N23" s="4"/>
      <c r="O23" s="4"/>
      <c r="P23" s="4"/>
      <c r="Q23" s="4"/>
      <c r="R23" s="4">
        <f t="shared" si="3"/>
        <v>0</v>
      </c>
      <c r="S23" s="4">
        <v>1724090</v>
      </c>
      <c r="T23" s="4">
        <f t="shared" si="4"/>
        <v>130263311</v>
      </c>
      <c r="U23" s="4">
        <f t="shared" si="5"/>
        <v>131987401</v>
      </c>
    </row>
    <row r="24" spans="1:21" ht="14.25">
      <c r="A24" s="3" t="s">
        <v>28</v>
      </c>
      <c r="B24" s="3"/>
      <c r="C24" s="21" t="s">
        <v>60</v>
      </c>
      <c r="D24" s="4">
        <f>'[1]4.melléklet'!K24</f>
        <v>106055298</v>
      </c>
      <c r="E24" s="4">
        <v>0</v>
      </c>
      <c r="F24" s="4"/>
      <c r="G24" s="4">
        <v>0</v>
      </c>
      <c r="H24" s="4">
        <v>0</v>
      </c>
      <c r="I24" s="4">
        <f t="shared" si="0"/>
        <v>0</v>
      </c>
      <c r="J24" s="4">
        <v>0</v>
      </c>
      <c r="K24" s="4">
        <f t="shared" si="1"/>
        <v>106055298</v>
      </c>
      <c r="L24" s="4">
        <f t="shared" si="2"/>
        <v>106055298</v>
      </c>
      <c r="M24" s="4">
        <f>'[3]4.melléklet'!T24</f>
        <v>105504076</v>
      </c>
      <c r="N24" s="4"/>
      <c r="O24" s="4"/>
      <c r="P24" s="4"/>
      <c r="Q24" s="4"/>
      <c r="R24" s="4">
        <f t="shared" si="3"/>
        <v>0</v>
      </c>
      <c r="S24" s="4">
        <v>991447</v>
      </c>
      <c r="T24" s="4">
        <f t="shared" si="4"/>
        <v>104512629</v>
      </c>
      <c r="U24" s="4">
        <f t="shared" si="5"/>
        <v>105504076</v>
      </c>
    </row>
    <row r="25" spans="1:21" ht="14.25">
      <c r="A25" s="3" t="s">
        <v>30</v>
      </c>
      <c r="B25" s="3"/>
      <c r="C25" s="21" t="s">
        <v>9</v>
      </c>
      <c r="D25" s="4">
        <f>'[1]4.melléklet'!K25</f>
        <v>132901739</v>
      </c>
      <c r="E25" s="4">
        <v>0</v>
      </c>
      <c r="F25" s="4">
        <v>117600</v>
      </c>
      <c r="G25" s="4">
        <v>0</v>
      </c>
      <c r="H25" s="4">
        <v>0</v>
      </c>
      <c r="I25" s="4">
        <f t="shared" si="0"/>
        <v>117600</v>
      </c>
      <c r="J25" s="4">
        <v>0</v>
      </c>
      <c r="K25" s="4">
        <f t="shared" si="1"/>
        <v>132784139</v>
      </c>
      <c r="L25" s="4">
        <f t="shared" si="2"/>
        <v>132784139</v>
      </c>
      <c r="M25" s="4">
        <f>'[3]4.melléklet'!T25</f>
        <v>133040458</v>
      </c>
      <c r="N25" s="4"/>
      <c r="O25" s="4">
        <v>14700</v>
      </c>
      <c r="P25" s="4"/>
      <c r="Q25" s="4">
        <v>786845</v>
      </c>
      <c r="R25" s="4">
        <f t="shared" si="3"/>
        <v>801545</v>
      </c>
      <c r="S25" s="4">
        <v>1328759</v>
      </c>
      <c r="T25" s="4">
        <f t="shared" si="4"/>
        <v>130910154</v>
      </c>
      <c r="U25" s="4">
        <f t="shared" si="5"/>
        <v>132238913</v>
      </c>
    </row>
    <row r="26" spans="1:21" ht="14.25">
      <c r="A26" s="3" t="s">
        <v>32</v>
      </c>
      <c r="B26" s="3"/>
      <c r="C26" s="21" t="s">
        <v>19</v>
      </c>
      <c r="D26" s="4">
        <f>'[1]4.melléklet'!K26</f>
        <v>96294889</v>
      </c>
      <c r="E26" s="4">
        <v>0</v>
      </c>
      <c r="F26" s="4"/>
      <c r="G26" s="4">
        <v>0</v>
      </c>
      <c r="H26" s="4">
        <v>0</v>
      </c>
      <c r="I26" s="4">
        <f t="shared" si="0"/>
        <v>0</v>
      </c>
      <c r="J26" s="4">
        <v>0</v>
      </c>
      <c r="K26" s="4">
        <f t="shared" si="1"/>
        <v>96294889</v>
      </c>
      <c r="L26" s="4">
        <f t="shared" si="2"/>
        <v>96294889</v>
      </c>
      <c r="M26" s="4">
        <f>'[3]4.melléklet'!T26</f>
        <v>96717944</v>
      </c>
      <c r="N26" s="4"/>
      <c r="O26" s="4"/>
      <c r="P26" s="4"/>
      <c r="Q26" s="4"/>
      <c r="R26" s="4">
        <f t="shared" si="3"/>
        <v>0</v>
      </c>
      <c r="S26" s="4">
        <v>1678005</v>
      </c>
      <c r="T26" s="4">
        <f t="shared" si="4"/>
        <v>95039939</v>
      </c>
      <c r="U26" s="4">
        <f t="shared" si="5"/>
        <v>96717944</v>
      </c>
    </row>
    <row r="27" spans="1:21" ht="14.25">
      <c r="A27" s="3" t="s">
        <v>34</v>
      </c>
      <c r="B27" s="3"/>
      <c r="C27" s="21" t="s">
        <v>5</v>
      </c>
      <c r="D27" s="4">
        <f>'[1]4.melléklet'!K27</f>
        <v>164386046</v>
      </c>
      <c r="E27" s="4">
        <v>0</v>
      </c>
      <c r="F27" s="4">
        <v>100000</v>
      </c>
      <c r="G27" s="4">
        <v>0</v>
      </c>
      <c r="H27" s="4">
        <v>0</v>
      </c>
      <c r="I27" s="4">
        <f t="shared" si="0"/>
        <v>100000</v>
      </c>
      <c r="J27" s="4">
        <v>0</v>
      </c>
      <c r="K27" s="4">
        <f t="shared" si="1"/>
        <v>164286046</v>
      </c>
      <c r="L27" s="4">
        <f t="shared" si="2"/>
        <v>164286046</v>
      </c>
      <c r="M27" s="4">
        <f>'[3]4.melléklet'!T27</f>
        <v>165511578</v>
      </c>
      <c r="N27" s="4"/>
      <c r="O27" s="4">
        <v>100000</v>
      </c>
      <c r="P27" s="4"/>
      <c r="Q27" s="4"/>
      <c r="R27" s="4">
        <f t="shared" si="3"/>
        <v>100000</v>
      </c>
      <c r="S27" s="4">
        <v>1889741</v>
      </c>
      <c r="T27" s="4">
        <f t="shared" si="4"/>
        <v>163521837</v>
      </c>
      <c r="U27" s="4">
        <f t="shared" si="5"/>
        <v>165411578</v>
      </c>
    </row>
    <row r="28" spans="1:21" ht="14.25">
      <c r="A28" s="3" t="s">
        <v>36</v>
      </c>
      <c r="B28" s="3"/>
      <c r="C28" s="21" t="s">
        <v>56</v>
      </c>
      <c r="D28" s="4">
        <f>'[1]4.melléklet'!K28</f>
        <v>121492021</v>
      </c>
      <c r="E28" s="4">
        <v>0</v>
      </c>
      <c r="F28" s="4"/>
      <c r="G28" s="4">
        <v>0</v>
      </c>
      <c r="H28" s="4">
        <v>0</v>
      </c>
      <c r="I28" s="4">
        <f t="shared" si="0"/>
        <v>0</v>
      </c>
      <c r="J28" s="4">
        <v>0</v>
      </c>
      <c r="K28" s="4">
        <f t="shared" si="1"/>
        <v>121492021</v>
      </c>
      <c r="L28" s="4">
        <f t="shared" si="2"/>
        <v>121492021</v>
      </c>
      <c r="M28" s="4">
        <f>'[3]4.melléklet'!T28</f>
        <v>123797612</v>
      </c>
      <c r="N28" s="4"/>
      <c r="O28" s="4"/>
      <c r="P28" s="4"/>
      <c r="Q28" s="4"/>
      <c r="R28" s="4">
        <f t="shared" si="3"/>
        <v>0</v>
      </c>
      <c r="S28" s="4">
        <v>4280930</v>
      </c>
      <c r="T28" s="4">
        <f t="shared" si="4"/>
        <v>119516682</v>
      </c>
      <c r="U28" s="4">
        <f t="shared" si="5"/>
        <v>123797612</v>
      </c>
    </row>
    <row r="29" spans="1:21" ht="14.25">
      <c r="A29" s="3" t="s">
        <v>38</v>
      </c>
      <c r="B29" s="3"/>
      <c r="C29" s="21" t="s">
        <v>31</v>
      </c>
      <c r="D29" s="4">
        <f>'[1]4.melléklet'!K29</f>
        <v>145417342</v>
      </c>
      <c r="E29" s="4">
        <v>0</v>
      </c>
      <c r="F29" s="4">
        <v>0</v>
      </c>
      <c r="G29" s="4">
        <v>0</v>
      </c>
      <c r="H29" s="4">
        <v>0</v>
      </c>
      <c r="I29" s="4">
        <f t="shared" si="0"/>
        <v>0</v>
      </c>
      <c r="J29" s="4">
        <v>0</v>
      </c>
      <c r="K29" s="4">
        <f t="shared" si="1"/>
        <v>145417342</v>
      </c>
      <c r="L29" s="4">
        <f t="shared" si="2"/>
        <v>145417342</v>
      </c>
      <c r="M29" s="4">
        <f>'[3]4.melléklet'!T29</f>
        <v>144671731</v>
      </c>
      <c r="N29" s="4"/>
      <c r="O29" s="4"/>
      <c r="P29" s="4"/>
      <c r="Q29" s="4">
        <v>8515</v>
      </c>
      <c r="R29" s="4">
        <f t="shared" si="3"/>
        <v>8515</v>
      </c>
      <c r="S29" s="4">
        <v>1938559</v>
      </c>
      <c r="T29" s="4">
        <f t="shared" si="4"/>
        <v>142724657</v>
      </c>
      <c r="U29" s="4">
        <f t="shared" si="5"/>
        <v>144663216</v>
      </c>
    </row>
    <row r="30" spans="1:21" ht="14.25">
      <c r="A30" s="3" t="s">
        <v>40</v>
      </c>
      <c r="B30" s="3"/>
      <c r="C30" s="21" t="s">
        <v>11</v>
      </c>
      <c r="D30" s="4">
        <f>'[1]4.melléklet'!K30</f>
        <v>119728977</v>
      </c>
      <c r="E30" s="4">
        <v>0</v>
      </c>
      <c r="F30" s="4"/>
      <c r="G30" s="4">
        <v>0</v>
      </c>
      <c r="H30" s="4">
        <v>0</v>
      </c>
      <c r="I30" s="4">
        <f t="shared" si="0"/>
        <v>0</v>
      </c>
      <c r="J30" s="4">
        <v>0</v>
      </c>
      <c r="K30" s="4">
        <f t="shared" si="1"/>
        <v>119728977</v>
      </c>
      <c r="L30" s="4">
        <f t="shared" si="2"/>
        <v>119728977</v>
      </c>
      <c r="M30" s="4">
        <f>'[3]4.melléklet'!T30</f>
        <v>119927609</v>
      </c>
      <c r="N30" s="4"/>
      <c r="O30" s="4"/>
      <c r="P30" s="4"/>
      <c r="Q30" s="4"/>
      <c r="R30" s="4">
        <f t="shared" si="3"/>
        <v>0</v>
      </c>
      <c r="S30" s="4">
        <v>1483320</v>
      </c>
      <c r="T30" s="4">
        <f t="shared" si="4"/>
        <v>118444289</v>
      </c>
      <c r="U30" s="4">
        <f t="shared" si="5"/>
        <v>119927609</v>
      </c>
    </row>
    <row r="31" spans="1:21" ht="14.25">
      <c r="A31" s="3" t="s">
        <v>42</v>
      </c>
      <c r="B31" s="3"/>
      <c r="C31" s="21" t="s">
        <v>50</v>
      </c>
      <c r="D31" s="4">
        <f>'[1]4.melléklet'!K31</f>
        <v>134115252</v>
      </c>
      <c r="E31" s="4">
        <v>0</v>
      </c>
      <c r="F31" s="4"/>
      <c r="G31" s="4">
        <v>0</v>
      </c>
      <c r="H31" s="4">
        <v>0</v>
      </c>
      <c r="I31" s="4">
        <f t="shared" si="0"/>
        <v>0</v>
      </c>
      <c r="J31" s="4">
        <v>0</v>
      </c>
      <c r="K31" s="4">
        <f t="shared" si="1"/>
        <v>134115252</v>
      </c>
      <c r="L31" s="4">
        <f t="shared" si="2"/>
        <v>134115252</v>
      </c>
      <c r="M31" s="4">
        <f>'[3]4.melléklet'!T31</f>
        <v>134570682</v>
      </c>
      <c r="N31" s="4"/>
      <c r="O31" s="4"/>
      <c r="P31" s="4"/>
      <c r="Q31" s="4"/>
      <c r="R31" s="4">
        <f t="shared" si="3"/>
        <v>0</v>
      </c>
      <c r="S31" s="4">
        <v>455430</v>
      </c>
      <c r="T31" s="4">
        <f t="shared" si="4"/>
        <v>134115252</v>
      </c>
      <c r="U31" s="4">
        <f t="shared" si="5"/>
        <v>134570682</v>
      </c>
    </row>
    <row r="32" spans="1:21" ht="14.25">
      <c r="A32" s="3" t="s">
        <v>44</v>
      </c>
      <c r="B32" s="3"/>
      <c r="C32" s="21" t="s">
        <v>47</v>
      </c>
      <c r="D32" s="4">
        <f>'[1]4.melléklet'!K32</f>
        <v>93582392</v>
      </c>
      <c r="E32" s="4">
        <v>0</v>
      </c>
      <c r="F32" s="4"/>
      <c r="G32" s="4">
        <v>0</v>
      </c>
      <c r="H32" s="4">
        <v>0</v>
      </c>
      <c r="I32" s="4">
        <f t="shared" si="0"/>
        <v>0</v>
      </c>
      <c r="J32" s="4">
        <v>0</v>
      </c>
      <c r="K32" s="4">
        <f t="shared" si="1"/>
        <v>93582392</v>
      </c>
      <c r="L32" s="4">
        <f t="shared" si="2"/>
        <v>93582392</v>
      </c>
      <c r="M32" s="4">
        <f>'[3]4.melléklet'!T32</f>
        <v>93092443</v>
      </c>
      <c r="N32" s="4"/>
      <c r="O32" s="4"/>
      <c r="P32" s="4"/>
      <c r="Q32" s="4"/>
      <c r="R32" s="4">
        <f t="shared" si="3"/>
        <v>0</v>
      </c>
      <c r="S32" s="4">
        <v>836642</v>
      </c>
      <c r="T32" s="4">
        <f t="shared" si="4"/>
        <v>92255801</v>
      </c>
      <c r="U32" s="4">
        <f t="shared" si="5"/>
        <v>93092443</v>
      </c>
    </row>
    <row r="33" spans="1:21" ht="14.25">
      <c r="A33" s="3" t="s">
        <v>46</v>
      </c>
      <c r="B33" s="3"/>
      <c r="C33" s="21" t="s">
        <v>45</v>
      </c>
      <c r="D33" s="4">
        <f>'[1]4.melléklet'!K33</f>
        <v>127239591</v>
      </c>
      <c r="E33" s="4">
        <v>0</v>
      </c>
      <c r="F33" s="4"/>
      <c r="G33" s="4">
        <v>0</v>
      </c>
      <c r="H33" s="4">
        <v>0</v>
      </c>
      <c r="I33" s="4">
        <f t="shared" si="0"/>
        <v>0</v>
      </c>
      <c r="J33" s="4">
        <v>0</v>
      </c>
      <c r="K33" s="4">
        <f t="shared" si="1"/>
        <v>127239591</v>
      </c>
      <c r="L33" s="4">
        <f t="shared" si="2"/>
        <v>127239591</v>
      </c>
      <c r="M33" s="4">
        <f>'[3]4.melléklet'!T33</f>
        <v>127124980</v>
      </c>
      <c r="N33" s="4"/>
      <c r="O33" s="4"/>
      <c r="P33" s="4"/>
      <c r="Q33" s="4"/>
      <c r="R33" s="4">
        <f t="shared" si="3"/>
        <v>0</v>
      </c>
      <c r="S33" s="4">
        <v>705983</v>
      </c>
      <c r="T33" s="4">
        <f t="shared" si="4"/>
        <v>126418997</v>
      </c>
      <c r="U33" s="4">
        <f t="shared" si="5"/>
        <v>127124980</v>
      </c>
    </row>
    <row r="34" spans="1:21" ht="14.25">
      <c r="A34" s="3" t="s">
        <v>48</v>
      </c>
      <c r="B34" s="3"/>
      <c r="C34" s="21" t="s">
        <v>13</v>
      </c>
      <c r="D34" s="4">
        <f>'[1]4.melléklet'!K34</f>
        <v>197040593</v>
      </c>
      <c r="E34" s="4">
        <v>0</v>
      </c>
      <c r="F34" s="4"/>
      <c r="G34" s="4">
        <v>0</v>
      </c>
      <c r="H34" s="4">
        <v>0</v>
      </c>
      <c r="I34" s="4">
        <f t="shared" si="0"/>
        <v>0</v>
      </c>
      <c r="J34" s="4">
        <v>0</v>
      </c>
      <c r="K34" s="4">
        <f t="shared" si="1"/>
        <v>197040593</v>
      </c>
      <c r="L34" s="4">
        <f t="shared" si="2"/>
        <v>197040593</v>
      </c>
      <c r="M34" s="4">
        <f>'[3]4.melléklet'!T34</f>
        <v>196571666</v>
      </c>
      <c r="N34" s="4"/>
      <c r="O34" s="4"/>
      <c r="P34" s="4"/>
      <c r="Q34" s="4"/>
      <c r="R34" s="4">
        <f t="shared" si="3"/>
        <v>0</v>
      </c>
      <c r="S34" s="4">
        <v>752092</v>
      </c>
      <c r="T34" s="4">
        <f t="shared" si="4"/>
        <v>195819574</v>
      </c>
      <c r="U34" s="4">
        <f t="shared" si="5"/>
        <v>196571666</v>
      </c>
    </row>
    <row r="35" spans="1:21" ht="14.25">
      <c r="A35" s="3" t="s">
        <v>49</v>
      </c>
      <c r="B35" s="3"/>
      <c r="C35" s="21" t="s">
        <v>41</v>
      </c>
      <c r="D35" s="4">
        <f>'[1]4.melléklet'!K35</f>
        <v>161655820</v>
      </c>
      <c r="E35" s="4">
        <v>0</v>
      </c>
      <c r="F35" s="4"/>
      <c r="G35" s="4">
        <v>0</v>
      </c>
      <c r="H35" s="4">
        <v>0</v>
      </c>
      <c r="I35" s="4">
        <f t="shared" si="0"/>
        <v>0</v>
      </c>
      <c r="J35" s="4">
        <v>0</v>
      </c>
      <c r="K35" s="4">
        <f t="shared" si="1"/>
        <v>161655820</v>
      </c>
      <c r="L35" s="4">
        <f t="shared" si="2"/>
        <v>161655820</v>
      </c>
      <c r="M35" s="4">
        <f>'[3]4.melléklet'!T35</f>
        <v>161277222</v>
      </c>
      <c r="N35" s="4"/>
      <c r="O35" s="4"/>
      <c r="P35" s="4"/>
      <c r="Q35" s="4">
        <v>554296</v>
      </c>
      <c r="R35" s="4">
        <f t="shared" si="3"/>
        <v>554296</v>
      </c>
      <c r="S35" s="4">
        <v>1371494</v>
      </c>
      <c r="T35" s="4">
        <f t="shared" si="4"/>
        <v>159351432</v>
      </c>
      <c r="U35" s="4">
        <f t="shared" si="5"/>
        <v>160722926</v>
      </c>
    </row>
    <row r="36" spans="1:21" ht="14.25">
      <c r="A36" s="3" t="s">
        <v>51</v>
      </c>
      <c r="B36" s="3"/>
      <c r="C36" s="21" t="s">
        <v>33</v>
      </c>
      <c r="D36" s="4">
        <f>'[1]4.melléklet'!K36</f>
        <v>137660352</v>
      </c>
      <c r="E36" s="4">
        <v>0</v>
      </c>
      <c r="F36" s="4">
        <v>54600</v>
      </c>
      <c r="G36" s="4">
        <v>0</v>
      </c>
      <c r="H36" s="4">
        <v>0</v>
      </c>
      <c r="I36" s="4">
        <f t="shared" si="0"/>
        <v>54600</v>
      </c>
      <c r="J36" s="4">
        <v>0</v>
      </c>
      <c r="K36" s="4">
        <f t="shared" si="1"/>
        <v>137605752</v>
      </c>
      <c r="L36" s="4">
        <f t="shared" si="2"/>
        <v>137605752</v>
      </c>
      <c r="M36" s="4">
        <f>'[3]4.melléklet'!T36</f>
        <v>138705507</v>
      </c>
      <c r="N36" s="4"/>
      <c r="O36" s="4">
        <v>54600</v>
      </c>
      <c r="P36" s="4"/>
      <c r="Q36" s="4">
        <v>513283</v>
      </c>
      <c r="R36" s="4">
        <f t="shared" si="3"/>
        <v>567883</v>
      </c>
      <c r="S36" s="4">
        <v>1238094</v>
      </c>
      <c r="T36" s="4">
        <f t="shared" si="4"/>
        <v>136899530</v>
      </c>
      <c r="U36" s="4">
        <f t="shared" si="5"/>
        <v>138137624</v>
      </c>
    </row>
    <row r="37" spans="1:21" ht="14.25">
      <c r="A37" s="3" t="s">
        <v>53</v>
      </c>
      <c r="B37" s="3"/>
      <c r="C37" s="21" t="s">
        <v>25</v>
      </c>
      <c r="D37" s="4">
        <f>'[1]4.melléklet'!K37</f>
        <v>130511529</v>
      </c>
      <c r="E37" s="4">
        <v>0</v>
      </c>
      <c r="F37" s="4">
        <v>2000</v>
      </c>
      <c r="G37" s="4">
        <v>0</v>
      </c>
      <c r="H37" s="4">
        <v>0</v>
      </c>
      <c r="I37" s="4">
        <f t="shared" si="0"/>
        <v>2000</v>
      </c>
      <c r="J37" s="4">
        <v>0</v>
      </c>
      <c r="K37" s="4">
        <f t="shared" si="1"/>
        <v>130509529</v>
      </c>
      <c r="L37" s="4">
        <f t="shared" si="2"/>
        <v>130509529</v>
      </c>
      <c r="M37" s="4">
        <f>'[3]4.melléklet'!T37</f>
        <v>132287667</v>
      </c>
      <c r="N37" s="4"/>
      <c r="O37" s="4">
        <v>2000</v>
      </c>
      <c r="P37" s="4"/>
      <c r="Q37" s="4"/>
      <c r="R37" s="4">
        <f t="shared" si="3"/>
        <v>2000</v>
      </c>
      <c r="S37" s="4">
        <v>1619234</v>
      </c>
      <c r="T37" s="4">
        <f t="shared" si="4"/>
        <v>130666433</v>
      </c>
      <c r="U37" s="4">
        <f t="shared" si="5"/>
        <v>132285667</v>
      </c>
    </row>
    <row r="38" spans="1:21" ht="14.25">
      <c r="A38" s="3" t="s">
        <v>55</v>
      </c>
      <c r="B38" s="3"/>
      <c r="C38" s="22" t="s">
        <v>23</v>
      </c>
      <c r="D38" s="4">
        <f>'[1]4.melléklet'!K38</f>
        <v>127201033</v>
      </c>
      <c r="E38" s="4">
        <v>0</v>
      </c>
      <c r="F38" s="4"/>
      <c r="G38" s="4">
        <v>0</v>
      </c>
      <c r="H38" s="4">
        <v>0</v>
      </c>
      <c r="I38" s="4">
        <f t="shared" si="0"/>
        <v>0</v>
      </c>
      <c r="J38" s="4">
        <v>0</v>
      </c>
      <c r="K38" s="4">
        <f t="shared" si="1"/>
        <v>127201033</v>
      </c>
      <c r="L38" s="4">
        <f t="shared" si="2"/>
        <v>127201033</v>
      </c>
      <c r="M38" s="4">
        <f>'[3]4.melléklet'!T38</f>
        <v>127047411</v>
      </c>
      <c r="N38" s="4"/>
      <c r="O38" s="4"/>
      <c r="P38" s="4"/>
      <c r="Q38" s="4"/>
      <c r="R38" s="4">
        <f t="shared" si="3"/>
        <v>0</v>
      </c>
      <c r="S38" s="4">
        <v>1557566</v>
      </c>
      <c r="T38" s="4">
        <f t="shared" si="4"/>
        <v>125489845</v>
      </c>
      <c r="U38" s="4">
        <f t="shared" si="5"/>
        <v>127047411</v>
      </c>
    </row>
    <row r="39" spans="1:21" ht="14.25">
      <c r="A39" s="3" t="s">
        <v>57</v>
      </c>
      <c r="B39" s="3"/>
      <c r="C39" s="22" t="s">
        <v>39</v>
      </c>
      <c r="D39" s="4">
        <f>'[1]4.melléklet'!K39</f>
        <v>147474949</v>
      </c>
      <c r="E39" s="4">
        <v>0</v>
      </c>
      <c r="F39" s="4">
        <v>80000</v>
      </c>
      <c r="G39" s="4">
        <v>0</v>
      </c>
      <c r="H39" s="4">
        <v>0</v>
      </c>
      <c r="I39" s="4">
        <f t="shared" si="0"/>
        <v>80000</v>
      </c>
      <c r="J39" s="4">
        <v>0</v>
      </c>
      <c r="K39" s="4">
        <f t="shared" si="1"/>
        <v>147394949</v>
      </c>
      <c r="L39" s="4">
        <f t="shared" si="2"/>
        <v>147394949</v>
      </c>
      <c r="M39" s="4">
        <f>'[3]4.melléklet'!T39</f>
        <v>148859494</v>
      </c>
      <c r="N39" s="4"/>
      <c r="O39" s="4">
        <v>80000</v>
      </c>
      <c r="P39" s="4"/>
      <c r="Q39" s="4"/>
      <c r="R39" s="4">
        <f t="shared" si="3"/>
        <v>80000</v>
      </c>
      <c r="S39" s="4">
        <v>1117496</v>
      </c>
      <c r="T39" s="4">
        <f t="shared" si="4"/>
        <v>147661998</v>
      </c>
      <c r="U39" s="4">
        <f t="shared" si="5"/>
        <v>148779494</v>
      </c>
    </row>
    <row r="40" spans="1:21" ht="14.25">
      <c r="A40" s="3" t="s">
        <v>59</v>
      </c>
      <c r="B40" s="3"/>
      <c r="C40" s="22" t="s">
        <v>43</v>
      </c>
      <c r="D40" s="4">
        <f>'[1]4.melléklet'!K40</f>
        <v>130599565</v>
      </c>
      <c r="E40" s="4">
        <v>0</v>
      </c>
      <c r="F40" s="4"/>
      <c r="G40" s="4">
        <v>0</v>
      </c>
      <c r="H40" s="4">
        <v>0</v>
      </c>
      <c r="I40" s="4">
        <f t="shared" si="0"/>
        <v>0</v>
      </c>
      <c r="J40" s="4">
        <v>0</v>
      </c>
      <c r="K40" s="4">
        <f t="shared" si="1"/>
        <v>130599565</v>
      </c>
      <c r="L40" s="4">
        <f t="shared" si="2"/>
        <v>130599565</v>
      </c>
      <c r="M40" s="4">
        <f>'[3]4.melléklet'!T40</f>
        <v>132982564</v>
      </c>
      <c r="N40" s="4"/>
      <c r="O40" s="4"/>
      <c r="P40" s="4"/>
      <c r="Q40" s="4">
        <v>1874277</v>
      </c>
      <c r="R40" s="4">
        <f t="shared" si="3"/>
        <v>1874277</v>
      </c>
      <c r="S40" s="4">
        <v>466092</v>
      </c>
      <c r="T40" s="4">
        <f t="shared" si="4"/>
        <v>130642195</v>
      </c>
      <c r="U40" s="4">
        <f t="shared" si="5"/>
        <v>131108287</v>
      </c>
    </row>
    <row r="41" spans="1:21" ht="14.25">
      <c r="A41" s="3" t="s">
        <v>61</v>
      </c>
      <c r="B41" s="3"/>
      <c r="C41" s="22" t="s">
        <v>58</v>
      </c>
      <c r="D41" s="4">
        <f>'[1]4.melléklet'!K41</f>
        <v>136043800</v>
      </c>
      <c r="E41" s="4">
        <v>0</v>
      </c>
      <c r="F41" s="4"/>
      <c r="G41" s="4">
        <v>0</v>
      </c>
      <c r="H41" s="4">
        <v>0</v>
      </c>
      <c r="I41" s="4">
        <f t="shared" si="0"/>
        <v>0</v>
      </c>
      <c r="J41" s="4">
        <v>0</v>
      </c>
      <c r="K41" s="4">
        <f t="shared" si="1"/>
        <v>136043800</v>
      </c>
      <c r="L41" s="4">
        <f t="shared" si="2"/>
        <v>136043800</v>
      </c>
      <c r="M41" s="4">
        <f>'[3]4.melléklet'!T41</f>
        <v>138611749</v>
      </c>
      <c r="N41" s="4"/>
      <c r="O41" s="4"/>
      <c r="P41" s="4"/>
      <c r="Q41" s="4">
        <v>2000000</v>
      </c>
      <c r="R41" s="4">
        <f t="shared" si="3"/>
        <v>2000000</v>
      </c>
      <c r="S41" s="4">
        <v>1450537</v>
      </c>
      <c r="T41" s="4">
        <f t="shared" si="4"/>
        <v>135161212</v>
      </c>
      <c r="U41" s="4">
        <f t="shared" si="5"/>
        <v>136611749</v>
      </c>
    </row>
    <row r="42" spans="1:21" ht="14.25" customHeight="1">
      <c r="A42" s="3" t="s">
        <v>63</v>
      </c>
      <c r="B42" s="3"/>
      <c r="C42" s="23" t="s">
        <v>64</v>
      </c>
      <c r="D42" s="4">
        <f>'[1]4.melléklet'!K42</f>
        <v>113580485</v>
      </c>
      <c r="E42" s="4">
        <v>0</v>
      </c>
      <c r="F42" s="4"/>
      <c r="G42" s="4">
        <v>0</v>
      </c>
      <c r="H42" s="4">
        <v>0</v>
      </c>
      <c r="I42" s="4">
        <f t="shared" si="0"/>
        <v>0</v>
      </c>
      <c r="J42" s="4">
        <v>0</v>
      </c>
      <c r="K42" s="4">
        <f t="shared" si="1"/>
        <v>113580485</v>
      </c>
      <c r="L42" s="4">
        <f t="shared" si="2"/>
        <v>113580485</v>
      </c>
      <c r="M42" s="4">
        <f>'[3]4.melléklet'!T42</f>
        <v>112941284</v>
      </c>
      <c r="N42" s="4"/>
      <c r="O42" s="4"/>
      <c r="P42" s="4"/>
      <c r="Q42" s="4"/>
      <c r="R42" s="4">
        <f t="shared" si="3"/>
        <v>0</v>
      </c>
      <c r="S42" s="4">
        <v>841098</v>
      </c>
      <c r="T42" s="4">
        <f t="shared" si="4"/>
        <v>112100186</v>
      </c>
      <c r="U42" s="4">
        <f t="shared" si="5"/>
        <v>112941284</v>
      </c>
    </row>
    <row r="43" spans="1:21" s="15" customFormat="1" ht="15">
      <c r="A43" s="38" t="s">
        <v>117</v>
      </c>
      <c r="B43" s="38"/>
      <c r="C43" s="38"/>
      <c r="D43" s="14">
        <f aca="true" t="shared" si="6" ref="D43:L43">SUM(D10:D42)</f>
        <v>4593487788</v>
      </c>
      <c r="E43" s="14">
        <f t="shared" si="6"/>
        <v>0</v>
      </c>
      <c r="F43" s="14">
        <f t="shared" si="6"/>
        <v>10232835</v>
      </c>
      <c r="G43" s="14">
        <f t="shared" si="6"/>
        <v>0</v>
      </c>
      <c r="H43" s="14">
        <f t="shared" si="6"/>
        <v>0</v>
      </c>
      <c r="I43" s="14">
        <f t="shared" si="6"/>
        <v>10232835</v>
      </c>
      <c r="J43" s="14">
        <f t="shared" si="6"/>
        <v>0</v>
      </c>
      <c r="K43" s="14">
        <f t="shared" si="6"/>
        <v>4583254953</v>
      </c>
      <c r="L43" s="14">
        <f t="shared" si="6"/>
        <v>4583254953</v>
      </c>
      <c r="M43" s="14">
        <f aca="true" t="shared" si="7" ref="M43:U43">SUM(M10:M42)</f>
        <v>4618385167</v>
      </c>
      <c r="N43" s="14">
        <f t="shared" si="7"/>
        <v>0</v>
      </c>
      <c r="O43" s="14">
        <f t="shared" si="7"/>
        <v>8729935</v>
      </c>
      <c r="P43" s="14">
        <f t="shared" si="7"/>
        <v>0</v>
      </c>
      <c r="Q43" s="14">
        <f t="shared" si="7"/>
        <v>6233954</v>
      </c>
      <c r="R43" s="14">
        <f t="shared" si="7"/>
        <v>14963889</v>
      </c>
      <c r="S43" s="14">
        <f t="shared" si="7"/>
        <v>52958072</v>
      </c>
      <c r="T43" s="14">
        <f t="shared" si="7"/>
        <v>4550463206</v>
      </c>
      <c r="U43" s="14">
        <f t="shared" si="7"/>
        <v>4603421278</v>
      </c>
    </row>
    <row r="44" spans="1:21" ht="14.25">
      <c r="A44" s="11" t="s">
        <v>65</v>
      </c>
      <c r="B44" s="11"/>
      <c r="C44" s="22" t="s">
        <v>74</v>
      </c>
      <c r="D44" s="4">
        <f>'[1]4.melléklet'!K44</f>
        <v>1299987975</v>
      </c>
      <c r="E44" s="7">
        <v>0</v>
      </c>
      <c r="F44" s="7">
        <v>134450570</v>
      </c>
      <c r="G44" s="7">
        <v>0</v>
      </c>
      <c r="H44" s="7">
        <v>0</v>
      </c>
      <c r="I44" s="4">
        <f t="shared" si="0"/>
        <v>134450570</v>
      </c>
      <c r="J44" s="4">
        <v>0</v>
      </c>
      <c r="K44" s="4">
        <f t="shared" si="1"/>
        <v>1165537405</v>
      </c>
      <c r="L44" s="4">
        <f t="shared" si="2"/>
        <v>1165537405</v>
      </c>
      <c r="M44" s="4">
        <f>'[3]4.melléklet'!T44</f>
        <v>1999840586</v>
      </c>
      <c r="N44" s="7"/>
      <c r="O44" s="7">
        <v>100000000</v>
      </c>
      <c r="P44" s="7"/>
      <c r="Q44" s="7">
        <f>66680041+441866</f>
        <v>67121907</v>
      </c>
      <c r="R44" s="4">
        <f aca="true" t="shared" si="8" ref="R44:R57">SUM(N44:Q44)</f>
        <v>167121907</v>
      </c>
      <c r="S44" s="4">
        <v>473673366</v>
      </c>
      <c r="T44" s="4">
        <f aca="true" t="shared" si="9" ref="T44:T57">M44-R44-S44</f>
        <v>1359045313</v>
      </c>
      <c r="U44" s="4">
        <f aca="true" t="shared" si="10" ref="U44:U57">SUM(S44:T44)</f>
        <v>1832718679</v>
      </c>
    </row>
    <row r="45" spans="1:21" ht="14.25">
      <c r="A45" s="11" t="s">
        <v>69</v>
      </c>
      <c r="B45" s="11"/>
      <c r="C45" s="22" t="s">
        <v>107</v>
      </c>
      <c r="D45" s="4">
        <f>'[1]4.melléklet'!K45</f>
        <v>4596946839</v>
      </c>
      <c r="E45" s="7">
        <v>0</v>
      </c>
      <c r="F45" s="7">
        <v>1328967030</v>
      </c>
      <c r="G45" s="7">
        <v>0</v>
      </c>
      <c r="H45" s="7">
        <v>0</v>
      </c>
      <c r="I45" s="4">
        <f t="shared" si="0"/>
        <v>1328967030</v>
      </c>
      <c r="J45" s="4">
        <v>0</v>
      </c>
      <c r="K45" s="4">
        <f t="shared" si="1"/>
        <v>3267979809</v>
      </c>
      <c r="L45" s="4">
        <f t="shared" si="2"/>
        <v>3267979809</v>
      </c>
      <c r="M45" s="4">
        <f>'[3]4.melléklet'!T45</f>
        <v>4259449188</v>
      </c>
      <c r="N45" s="7"/>
      <c r="O45" s="7">
        <v>1061384171</v>
      </c>
      <c r="P45" s="7"/>
      <c r="Q45" s="7"/>
      <c r="R45" s="4">
        <f t="shared" si="8"/>
        <v>1061384171</v>
      </c>
      <c r="S45" s="4">
        <v>210159573</v>
      </c>
      <c r="T45" s="4">
        <f t="shared" si="9"/>
        <v>2987905444</v>
      </c>
      <c r="U45" s="4">
        <f t="shared" si="10"/>
        <v>3198065017</v>
      </c>
    </row>
    <row r="46" spans="1:21" ht="14.25">
      <c r="A46" s="11" t="s">
        <v>71</v>
      </c>
      <c r="B46" s="11"/>
      <c r="C46" s="22" t="s">
        <v>79</v>
      </c>
      <c r="D46" s="4">
        <f>'[1]4.melléklet'!K46</f>
        <v>1240006391</v>
      </c>
      <c r="E46" s="7">
        <v>0</v>
      </c>
      <c r="F46" s="7">
        <v>579264442</v>
      </c>
      <c r="G46" s="7">
        <v>0</v>
      </c>
      <c r="H46" s="7">
        <v>0</v>
      </c>
      <c r="I46" s="4">
        <f t="shared" si="0"/>
        <v>579264442</v>
      </c>
      <c r="J46" s="4">
        <v>0</v>
      </c>
      <c r="K46" s="4">
        <f t="shared" si="1"/>
        <v>660741949</v>
      </c>
      <c r="L46" s="4">
        <f t="shared" si="2"/>
        <v>660741949</v>
      </c>
      <c r="M46" s="4">
        <f>'[3]4.melléklet'!T46</f>
        <v>1258190666</v>
      </c>
      <c r="N46" s="7"/>
      <c r="O46" s="7">
        <v>509264442</v>
      </c>
      <c r="P46" s="7"/>
      <c r="Q46" s="7"/>
      <c r="R46" s="4">
        <f t="shared" si="8"/>
        <v>509264442</v>
      </c>
      <c r="S46" s="4">
        <v>112526030</v>
      </c>
      <c r="T46" s="4">
        <f t="shared" si="9"/>
        <v>636400194</v>
      </c>
      <c r="U46" s="4">
        <f t="shared" si="10"/>
        <v>748926224</v>
      </c>
    </row>
    <row r="47" spans="1:21" ht="14.25">
      <c r="A47" s="11" t="s">
        <v>73</v>
      </c>
      <c r="B47" s="11"/>
      <c r="C47" s="22" t="s">
        <v>72</v>
      </c>
      <c r="D47" s="4">
        <f>'[1]4.melléklet'!K47</f>
        <v>312631846</v>
      </c>
      <c r="E47" s="7">
        <v>0</v>
      </c>
      <c r="F47" s="7">
        <v>16456500</v>
      </c>
      <c r="G47" s="7">
        <v>0</v>
      </c>
      <c r="H47" s="7">
        <v>0</v>
      </c>
      <c r="I47" s="4">
        <f t="shared" si="0"/>
        <v>16456500</v>
      </c>
      <c r="J47" s="4">
        <v>0</v>
      </c>
      <c r="K47" s="4">
        <f t="shared" si="1"/>
        <v>296175346</v>
      </c>
      <c r="L47" s="4">
        <f t="shared" si="2"/>
        <v>296175346</v>
      </c>
      <c r="M47" s="4">
        <f>'[3]4.melléklet'!T47</f>
        <v>1101064893</v>
      </c>
      <c r="N47" s="7"/>
      <c r="O47" s="7">
        <v>10956500</v>
      </c>
      <c r="P47" s="7"/>
      <c r="Q47" s="7">
        <v>132538901</v>
      </c>
      <c r="R47" s="4">
        <f t="shared" si="8"/>
        <v>143495401</v>
      </c>
      <c r="S47" s="4">
        <v>656012276</v>
      </c>
      <c r="T47" s="4">
        <f t="shared" si="9"/>
        <v>301557216</v>
      </c>
      <c r="U47" s="4">
        <f t="shared" si="10"/>
        <v>957569492</v>
      </c>
    </row>
    <row r="48" spans="1:21" ht="14.25">
      <c r="A48" s="11" t="s">
        <v>75</v>
      </c>
      <c r="B48" s="11"/>
      <c r="C48" s="22" t="s">
        <v>113</v>
      </c>
      <c r="D48" s="4">
        <f>'[1]4.melléklet'!K48</f>
        <v>1638758960</v>
      </c>
      <c r="E48" s="7">
        <v>0</v>
      </c>
      <c r="F48" s="7">
        <v>1103770741</v>
      </c>
      <c r="G48" s="7">
        <v>0</v>
      </c>
      <c r="H48" s="7">
        <v>0</v>
      </c>
      <c r="I48" s="4">
        <f t="shared" si="0"/>
        <v>1103770741</v>
      </c>
      <c r="J48" s="4">
        <v>0</v>
      </c>
      <c r="K48" s="4">
        <f t="shared" si="1"/>
        <v>534988219</v>
      </c>
      <c r="L48" s="4">
        <f t="shared" si="2"/>
        <v>534988219</v>
      </c>
      <c r="M48" s="4">
        <f>'[3]4.melléklet'!T48</f>
        <v>2320213014</v>
      </c>
      <c r="N48" s="7"/>
      <c r="O48" s="7">
        <v>689770741</v>
      </c>
      <c r="P48" s="7"/>
      <c r="Q48" s="7">
        <f>16733830+1466000+1600000</f>
        <v>19799830</v>
      </c>
      <c r="R48" s="4">
        <f t="shared" si="8"/>
        <v>709570571</v>
      </c>
      <c r="S48" s="4">
        <v>1088178161</v>
      </c>
      <c r="T48" s="4">
        <f t="shared" si="9"/>
        <v>522464282</v>
      </c>
      <c r="U48" s="4">
        <f t="shared" si="10"/>
        <v>1610642443</v>
      </c>
    </row>
    <row r="49" spans="1:21" ht="14.25">
      <c r="A49" s="11" t="s">
        <v>77</v>
      </c>
      <c r="B49" s="11"/>
      <c r="C49" s="22" t="s">
        <v>114</v>
      </c>
      <c r="D49" s="4">
        <f>'[1]4.melléklet'!K49</f>
        <v>494022718</v>
      </c>
      <c r="E49" s="7">
        <v>0</v>
      </c>
      <c r="F49" s="7">
        <v>0</v>
      </c>
      <c r="G49" s="7">
        <v>0</v>
      </c>
      <c r="H49" s="7">
        <v>0</v>
      </c>
      <c r="I49" s="4">
        <f t="shared" si="0"/>
        <v>0</v>
      </c>
      <c r="J49" s="4">
        <v>0</v>
      </c>
      <c r="K49" s="4">
        <f t="shared" si="1"/>
        <v>494022718</v>
      </c>
      <c r="L49" s="4">
        <f t="shared" si="2"/>
        <v>494022718</v>
      </c>
      <c r="M49" s="4">
        <f>'[3]4.melléklet'!T49</f>
        <v>637071077</v>
      </c>
      <c r="N49" s="7"/>
      <c r="O49" s="7"/>
      <c r="P49" s="7"/>
      <c r="Q49" s="7">
        <v>242550</v>
      </c>
      <c r="R49" s="4">
        <f t="shared" si="8"/>
        <v>242550</v>
      </c>
      <c r="S49" s="4">
        <v>24092676</v>
      </c>
      <c r="T49" s="4">
        <f t="shared" si="9"/>
        <v>612735851</v>
      </c>
      <c r="U49" s="4">
        <f t="shared" si="10"/>
        <v>636828527</v>
      </c>
    </row>
    <row r="50" spans="1:21" ht="14.25">
      <c r="A50" s="11" t="s">
        <v>78</v>
      </c>
      <c r="B50" s="11"/>
      <c r="C50" s="22" t="s">
        <v>84</v>
      </c>
      <c r="D50" s="4">
        <f>'[1]4.melléklet'!K50</f>
        <v>1276242880</v>
      </c>
      <c r="E50" s="7">
        <v>0</v>
      </c>
      <c r="F50" s="7">
        <v>77981649</v>
      </c>
      <c r="G50" s="7">
        <v>0</v>
      </c>
      <c r="H50" s="7">
        <v>0</v>
      </c>
      <c r="I50" s="4">
        <f t="shared" si="0"/>
        <v>77981649</v>
      </c>
      <c r="J50" s="4">
        <v>0</v>
      </c>
      <c r="K50" s="4">
        <f t="shared" si="1"/>
        <v>1198261231</v>
      </c>
      <c r="L50" s="4">
        <f t="shared" si="2"/>
        <v>1198261231</v>
      </c>
      <c r="M50" s="4">
        <f>'[3]4.melléklet'!T50</f>
        <v>1527029022</v>
      </c>
      <c r="N50" s="7"/>
      <c r="O50" s="7">
        <v>68500006</v>
      </c>
      <c r="P50" s="7"/>
      <c r="Q50" s="7">
        <f>2053145+2069660+1783340</f>
        <v>5906145</v>
      </c>
      <c r="R50" s="4">
        <f t="shared" si="8"/>
        <v>74406151</v>
      </c>
      <c r="S50" s="4">
        <v>12270953</v>
      </c>
      <c r="T50" s="4">
        <f t="shared" si="9"/>
        <v>1440351918</v>
      </c>
      <c r="U50" s="4">
        <f t="shared" si="10"/>
        <v>1452622871</v>
      </c>
    </row>
    <row r="51" spans="1:21" ht="14.25">
      <c r="A51" s="11" t="s">
        <v>80</v>
      </c>
      <c r="B51" s="11"/>
      <c r="C51" s="22" t="s">
        <v>86</v>
      </c>
      <c r="D51" s="4">
        <f>'[1]4.melléklet'!K51</f>
        <v>129164007</v>
      </c>
      <c r="E51" s="7">
        <v>0</v>
      </c>
      <c r="F51" s="7">
        <v>3354795</v>
      </c>
      <c r="G51" s="7">
        <v>0</v>
      </c>
      <c r="H51" s="7">
        <v>0</v>
      </c>
      <c r="I51" s="4">
        <f t="shared" si="0"/>
        <v>3354795</v>
      </c>
      <c r="J51" s="4">
        <v>0</v>
      </c>
      <c r="K51" s="4">
        <f t="shared" si="1"/>
        <v>125809212</v>
      </c>
      <c r="L51" s="4">
        <f t="shared" si="2"/>
        <v>125809212</v>
      </c>
      <c r="M51" s="4">
        <f>'[3]4.melléklet'!T51</f>
        <v>164240281</v>
      </c>
      <c r="N51" s="7"/>
      <c r="O51" s="7">
        <v>3354795</v>
      </c>
      <c r="P51" s="7"/>
      <c r="Q51" s="7">
        <v>2768821</v>
      </c>
      <c r="R51" s="4">
        <f t="shared" si="8"/>
        <v>6123616</v>
      </c>
      <c r="S51" s="4">
        <v>10446772</v>
      </c>
      <c r="T51" s="4">
        <f t="shared" si="9"/>
        <v>147669893</v>
      </c>
      <c r="U51" s="4">
        <f t="shared" si="10"/>
        <v>158116665</v>
      </c>
    </row>
    <row r="52" spans="1:21" ht="30.75" customHeight="1">
      <c r="A52" s="11" t="s">
        <v>81</v>
      </c>
      <c r="B52" s="11"/>
      <c r="C52" s="22" t="s">
        <v>82</v>
      </c>
      <c r="D52" s="4">
        <f>'[1]4.melléklet'!K52</f>
        <v>1384714913</v>
      </c>
      <c r="E52" s="7">
        <v>0</v>
      </c>
      <c r="F52" s="7">
        <v>318183660</v>
      </c>
      <c r="G52" s="7">
        <v>0</v>
      </c>
      <c r="H52" s="7">
        <v>0</v>
      </c>
      <c r="I52" s="4">
        <f t="shared" si="0"/>
        <v>318183660</v>
      </c>
      <c r="J52" s="4">
        <v>0</v>
      </c>
      <c r="K52" s="4">
        <f t="shared" si="1"/>
        <v>1066531253</v>
      </c>
      <c r="L52" s="4">
        <f t="shared" si="2"/>
        <v>1066531253</v>
      </c>
      <c r="M52" s="4">
        <f>'[3]4.melléklet'!T52</f>
        <v>1586167268</v>
      </c>
      <c r="N52" s="7"/>
      <c r="O52" s="7">
        <v>298323229</v>
      </c>
      <c r="P52" s="7"/>
      <c r="Q52" s="7">
        <f>7478610+636750</f>
        <v>8115360</v>
      </c>
      <c r="R52" s="4">
        <f t="shared" si="8"/>
        <v>306438589</v>
      </c>
      <c r="S52" s="4">
        <v>75975247</v>
      </c>
      <c r="T52" s="4">
        <f t="shared" si="9"/>
        <v>1203753432</v>
      </c>
      <c r="U52" s="4">
        <f t="shared" si="10"/>
        <v>1279728679</v>
      </c>
    </row>
    <row r="53" spans="1:21" ht="25.5" customHeight="1">
      <c r="A53" s="11" t="s">
        <v>131</v>
      </c>
      <c r="B53" s="11"/>
      <c r="C53" s="22" t="s">
        <v>66</v>
      </c>
      <c r="D53" s="4">
        <f>'[1]4.melléklet'!K53</f>
        <v>893042158</v>
      </c>
      <c r="E53" s="4">
        <f>SUM(E54:E55)</f>
        <v>0</v>
      </c>
      <c r="F53" s="4">
        <f>SUM(F54:F55)</f>
        <v>182233923</v>
      </c>
      <c r="G53" s="4">
        <f aca="true" t="shared" si="11" ref="G53:L53">SUM(G54:G55)</f>
        <v>0</v>
      </c>
      <c r="H53" s="4">
        <f t="shared" si="11"/>
        <v>0</v>
      </c>
      <c r="I53" s="4">
        <f t="shared" si="11"/>
        <v>182233923</v>
      </c>
      <c r="J53" s="4">
        <f t="shared" si="11"/>
        <v>0</v>
      </c>
      <c r="K53" s="4">
        <f t="shared" si="11"/>
        <v>710808235</v>
      </c>
      <c r="L53" s="4">
        <f t="shared" si="11"/>
        <v>710808235</v>
      </c>
      <c r="M53" s="4">
        <f aca="true" t="shared" si="12" ref="M53:U53">SUM(M54:M55)</f>
        <v>1278059103</v>
      </c>
      <c r="N53" s="4">
        <f t="shared" si="12"/>
        <v>0</v>
      </c>
      <c r="O53" s="4">
        <f t="shared" si="12"/>
        <v>162900852</v>
      </c>
      <c r="P53" s="4">
        <f t="shared" si="12"/>
        <v>0</v>
      </c>
      <c r="Q53" s="4">
        <f t="shared" si="12"/>
        <v>133330000</v>
      </c>
      <c r="R53" s="4">
        <f t="shared" si="12"/>
        <v>296230852</v>
      </c>
      <c r="S53" s="4">
        <f t="shared" si="12"/>
        <v>285511410</v>
      </c>
      <c r="T53" s="4">
        <f t="shared" si="12"/>
        <v>696316841</v>
      </c>
      <c r="U53" s="4">
        <f t="shared" si="12"/>
        <v>981828251</v>
      </c>
    </row>
    <row r="54" spans="1:21" ht="28.5">
      <c r="A54" s="11"/>
      <c r="B54" s="19" t="s">
        <v>129</v>
      </c>
      <c r="C54" s="24" t="s">
        <v>67</v>
      </c>
      <c r="D54" s="4">
        <f>'[1]4.melléklet'!K54</f>
        <v>606755780</v>
      </c>
      <c r="E54" s="7">
        <v>0</v>
      </c>
      <c r="F54" s="7">
        <v>134285682</v>
      </c>
      <c r="G54" s="7">
        <v>0</v>
      </c>
      <c r="H54" s="7">
        <v>0</v>
      </c>
      <c r="I54" s="4">
        <f>SUM(E54:H54)</f>
        <v>134285682</v>
      </c>
      <c r="J54" s="4">
        <v>0</v>
      </c>
      <c r="K54" s="4">
        <f>D54-I54</f>
        <v>472470098</v>
      </c>
      <c r="L54" s="4">
        <f>SUM(J54:K54)</f>
        <v>472470098</v>
      </c>
      <c r="M54" s="4">
        <f>'[3]4.melléklet'!T54</f>
        <v>923099805</v>
      </c>
      <c r="N54" s="7"/>
      <c r="O54" s="7">
        <v>122052611</v>
      </c>
      <c r="P54" s="7"/>
      <c r="Q54" s="7">
        <v>133330000</v>
      </c>
      <c r="R54" s="4">
        <f>SUM(N54:Q54)</f>
        <v>255382611</v>
      </c>
      <c r="S54" s="4">
        <v>205068941</v>
      </c>
      <c r="T54" s="4">
        <f t="shared" si="9"/>
        <v>462648253</v>
      </c>
      <c r="U54" s="4">
        <f>SUM(S54:T54)</f>
        <v>667717194</v>
      </c>
    </row>
    <row r="55" spans="1:21" ht="21.75" customHeight="1">
      <c r="A55" s="11"/>
      <c r="B55" s="19" t="s">
        <v>130</v>
      </c>
      <c r="C55" s="24" t="s">
        <v>68</v>
      </c>
      <c r="D55" s="4">
        <f>'[1]4.melléklet'!K55</f>
        <v>286286378</v>
      </c>
      <c r="E55" s="7">
        <v>0</v>
      </c>
      <c r="F55" s="7">
        <v>47948241</v>
      </c>
      <c r="G55" s="7">
        <v>0</v>
      </c>
      <c r="H55" s="7">
        <v>0</v>
      </c>
      <c r="I55" s="4">
        <f>SUM(E55:H55)</f>
        <v>47948241</v>
      </c>
      <c r="J55" s="4">
        <v>0</v>
      </c>
      <c r="K55" s="4">
        <f>D55-I55</f>
        <v>238338137</v>
      </c>
      <c r="L55" s="4">
        <f>SUM(J55:K55)</f>
        <v>238338137</v>
      </c>
      <c r="M55" s="4">
        <f>'[3]4.melléklet'!T55</f>
        <v>354959298</v>
      </c>
      <c r="N55" s="7"/>
      <c r="O55" s="7">
        <v>40848241</v>
      </c>
      <c r="P55" s="7"/>
      <c r="Q55" s="7"/>
      <c r="R55" s="4">
        <f>SUM(N55:Q55)</f>
        <v>40848241</v>
      </c>
      <c r="S55" s="4">
        <v>80442469</v>
      </c>
      <c r="T55" s="4">
        <f>M55-R55-S55</f>
        <v>233668588</v>
      </c>
      <c r="U55" s="4">
        <f>SUM(S55:T55)</f>
        <v>314111057</v>
      </c>
    </row>
    <row r="56" spans="1:21" ht="26.25" customHeight="1">
      <c r="A56" s="6" t="s">
        <v>83</v>
      </c>
      <c r="B56" s="6"/>
      <c r="C56" s="22" t="s">
        <v>70</v>
      </c>
      <c r="D56" s="4">
        <f>'[1]4.melléklet'!K56</f>
        <v>498113906</v>
      </c>
      <c r="E56" s="7">
        <v>0</v>
      </c>
      <c r="F56" s="7">
        <v>10811264</v>
      </c>
      <c r="G56" s="7">
        <v>0</v>
      </c>
      <c r="H56" s="7">
        <v>0</v>
      </c>
      <c r="I56" s="4">
        <f t="shared" si="0"/>
        <v>10811264</v>
      </c>
      <c r="J56" s="4">
        <v>0</v>
      </c>
      <c r="K56" s="4">
        <f t="shared" si="1"/>
        <v>487302642</v>
      </c>
      <c r="L56" s="4">
        <f t="shared" si="2"/>
        <v>487302642</v>
      </c>
      <c r="M56" s="4">
        <f>'[3]4.melléklet'!T56</f>
        <v>928232112</v>
      </c>
      <c r="N56" s="7"/>
      <c r="O56" s="7">
        <v>9016264</v>
      </c>
      <c r="P56" s="7"/>
      <c r="Q56" s="7">
        <f>885000+665000</f>
        <v>1550000</v>
      </c>
      <c r="R56" s="4">
        <f t="shared" si="8"/>
        <v>10566264</v>
      </c>
      <c r="S56" s="4">
        <v>375436767</v>
      </c>
      <c r="T56" s="4">
        <f t="shared" si="9"/>
        <v>542229081</v>
      </c>
      <c r="U56" s="4">
        <f t="shared" si="10"/>
        <v>917665848</v>
      </c>
    </row>
    <row r="57" spans="1:21" ht="26.25" customHeight="1">
      <c r="A57" s="6" t="s">
        <v>85</v>
      </c>
      <c r="B57" s="6"/>
      <c r="C57" s="22" t="s">
        <v>76</v>
      </c>
      <c r="D57" s="4">
        <f>'[1]4.melléklet'!K57</f>
        <v>288140141</v>
      </c>
      <c r="E57" s="7">
        <v>0</v>
      </c>
      <c r="F57" s="7">
        <v>54576000</v>
      </c>
      <c r="G57" s="7">
        <v>0</v>
      </c>
      <c r="H57" s="7">
        <v>0</v>
      </c>
      <c r="I57" s="4">
        <f t="shared" si="0"/>
        <v>54576000</v>
      </c>
      <c r="J57" s="4">
        <v>0</v>
      </c>
      <c r="K57" s="4">
        <f t="shared" si="1"/>
        <v>233564141</v>
      </c>
      <c r="L57" s="4">
        <f t="shared" si="2"/>
        <v>233564141</v>
      </c>
      <c r="M57" s="4">
        <f>'[3]4.melléklet'!T57</f>
        <v>465600811</v>
      </c>
      <c r="N57" s="7"/>
      <c r="O57" s="7">
        <v>23000000</v>
      </c>
      <c r="P57" s="7"/>
      <c r="Q57" s="7">
        <v>24807000</v>
      </c>
      <c r="R57" s="4">
        <f t="shared" si="8"/>
        <v>47807000</v>
      </c>
      <c r="S57" s="4">
        <v>69821712</v>
      </c>
      <c r="T57" s="4">
        <f t="shared" si="9"/>
        <v>347972099</v>
      </c>
      <c r="U57" s="4">
        <f t="shared" si="10"/>
        <v>417793811</v>
      </c>
    </row>
    <row r="58" spans="1:21" s="15" customFormat="1" ht="32.25" customHeight="1">
      <c r="A58" s="39" t="s">
        <v>118</v>
      </c>
      <c r="B58" s="39"/>
      <c r="C58" s="39"/>
      <c r="D58" s="14">
        <f aca="true" t="shared" si="13" ref="D58:I58">SUM(D43+D44+D45+D46+D47+D48+D49+D50+D51+D52+D53+D56+D57)</f>
        <v>18645260522</v>
      </c>
      <c r="E58" s="14">
        <f t="shared" si="13"/>
        <v>0</v>
      </c>
      <c r="F58" s="14">
        <f t="shared" si="13"/>
        <v>3820283409</v>
      </c>
      <c r="G58" s="14">
        <f t="shared" si="13"/>
        <v>0</v>
      </c>
      <c r="H58" s="14">
        <f t="shared" si="13"/>
        <v>0</v>
      </c>
      <c r="I58" s="14">
        <f t="shared" si="13"/>
        <v>3820283409</v>
      </c>
      <c r="J58" s="14">
        <f>SUM(J43+J44+J45+J46+J47+J48+J49+J50+J51+J52+J53+J56+J57)</f>
        <v>0</v>
      </c>
      <c r="K58" s="14">
        <f>SUM(K43+K44+K45+K46+K47+K48+K49+K50+K51+K52+K53+K56+K57)</f>
        <v>14824977113</v>
      </c>
      <c r="L58" s="14">
        <f aca="true" t="shared" si="14" ref="L58:U58">SUM(L43+L44+L45+L46+L47+L48+L49+L50+L51+L52+L53+L56+L57)</f>
        <v>14824977113</v>
      </c>
      <c r="M58" s="14">
        <f t="shared" si="14"/>
        <v>22143543188</v>
      </c>
      <c r="N58" s="14">
        <f t="shared" si="14"/>
        <v>0</v>
      </c>
      <c r="O58" s="14">
        <f t="shared" si="14"/>
        <v>2945200935</v>
      </c>
      <c r="P58" s="14">
        <f t="shared" si="14"/>
        <v>0</v>
      </c>
      <c r="Q58" s="14">
        <f t="shared" si="14"/>
        <v>402414468</v>
      </c>
      <c r="R58" s="14">
        <f t="shared" si="14"/>
        <v>3347615403</v>
      </c>
      <c r="S58" s="14">
        <f t="shared" si="14"/>
        <v>3447063015</v>
      </c>
      <c r="T58" s="14">
        <f t="shared" si="14"/>
        <v>15348864770</v>
      </c>
      <c r="U58" s="14">
        <f t="shared" si="14"/>
        <v>18795927785</v>
      </c>
    </row>
    <row r="59" spans="1:21" s="15" customFormat="1" ht="15">
      <c r="A59" s="5" t="s">
        <v>87</v>
      </c>
      <c r="B59" s="5"/>
      <c r="C59" s="20" t="s">
        <v>88</v>
      </c>
      <c r="D59" s="4">
        <f>'[1]4.melléklet'!$K$59</f>
        <v>4299755429</v>
      </c>
      <c r="E59" s="4">
        <v>0</v>
      </c>
      <c r="F59" s="4">
        <v>36575816</v>
      </c>
      <c r="G59" s="4"/>
      <c r="H59" s="4">
        <v>0</v>
      </c>
      <c r="I59" s="4">
        <f t="shared" si="0"/>
        <v>36575816</v>
      </c>
      <c r="J59" s="4">
        <v>0</v>
      </c>
      <c r="K59" s="4">
        <f t="shared" si="1"/>
        <v>4263179613</v>
      </c>
      <c r="L59" s="4">
        <f t="shared" si="2"/>
        <v>4263179613</v>
      </c>
      <c r="M59" s="4">
        <f>'[3]4.melléklet'!$T$59</f>
        <v>4481609207</v>
      </c>
      <c r="N59" s="4"/>
      <c r="O59" s="4">
        <v>36575816</v>
      </c>
      <c r="P59" s="4"/>
      <c r="Q59" s="4">
        <v>64376865</v>
      </c>
      <c r="R59" s="4">
        <f>SUM(N59:Q59)</f>
        <v>100952681</v>
      </c>
      <c r="S59" s="4">
        <v>189996960</v>
      </c>
      <c r="T59" s="4">
        <f>M59-R59-S59</f>
        <v>4190659566</v>
      </c>
      <c r="U59" s="4">
        <f>SUM(S59:T59)</f>
        <v>4380656526</v>
      </c>
    </row>
    <row r="60" spans="1:21" s="15" customFormat="1" ht="15">
      <c r="A60" s="38" t="s">
        <v>89</v>
      </c>
      <c r="B60" s="38"/>
      <c r="C60" s="38"/>
      <c r="D60" s="14">
        <f aca="true" t="shared" si="15" ref="D60:L60">SUM(D58:D59)</f>
        <v>22945015951</v>
      </c>
      <c r="E60" s="14">
        <f t="shared" si="15"/>
        <v>0</v>
      </c>
      <c r="F60" s="14">
        <f t="shared" si="15"/>
        <v>3856859225</v>
      </c>
      <c r="G60" s="14">
        <f t="shared" si="15"/>
        <v>0</v>
      </c>
      <c r="H60" s="14">
        <f t="shared" si="15"/>
        <v>0</v>
      </c>
      <c r="I60" s="14">
        <f t="shared" si="15"/>
        <v>3856859225</v>
      </c>
      <c r="J60" s="14">
        <f t="shared" si="15"/>
        <v>0</v>
      </c>
      <c r="K60" s="14">
        <f t="shared" si="15"/>
        <v>19088156726</v>
      </c>
      <c r="L60" s="14">
        <f t="shared" si="15"/>
        <v>19088156726</v>
      </c>
      <c r="M60" s="14">
        <f aca="true" t="shared" si="16" ref="M60:U60">SUM(M58:M59)</f>
        <v>26625152395</v>
      </c>
      <c r="N60" s="14">
        <f t="shared" si="16"/>
        <v>0</v>
      </c>
      <c r="O60" s="14">
        <f t="shared" si="16"/>
        <v>2981776751</v>
      </c>
      <c r="P60" s="14">
        <f t="shared" si="16"/>
        <v>0</v>
      </c>
      <c r="Q60" s="14">
        <f t="shared" si="16"/>
        <v>466791333</v>
      </c>
      <c r="R60" s="14">
        <f t="shared" si="16"/>
        <v>3448568084</v>
      </c>
      <c r="S60" s="14">
        <f t="shared" si="16"/>
        <v>3637059975</v>
      </c>
      <c r="T60" s="14">
        <f t="shared" si="16"/>
        <v>19539524336</v>
      </c>
      <c r="U60" s="14">
        <f t="shared" si="16"/>
        <v>23176584311</v>
      </c>
    </row>
    <row r="61" spans="1:21" ht="14.25">
      <c r="A61" s="8" t="s">
        <v>90</v>
      </c>
      <c r="B61" s="8"/>
      <c r="C61" s="8"/>
      <c r="D61" s="4">
        <v>19045562463</v>
      </c>
      <c r="E61" s="1">
        <v>0</v>
      </c>
      <c r="F61" s="1">
        <f>F60-F62</f>
        <v>2617958537</v>
      </c>
      <c r="G61" s="1">
        <f>G60-G62</f>
        <v>0</v>
      </c>
      <c r="H61" s="1">
        <f>H60-H62</f>
        <v>0</v>
      </c>
      <c r="I61" s="1">
        <f>I60-I62</f>
        <v>2617958537</v>
      </c>
      <c r="J61" s="1">
        <f>J60-J62</f>
        <v>0</v>
      </c>
      <c r="K61" s="1">
        <f>D61-I61</f>
        <v>16427603926</v>
      </c>
      <c r="L61" s="1">
        <f>SUM(J61:K61)</f>
        <v>16427603926</v>
      </c>
      <c r="M61" s="4">
        <f>M60-M62-M63</f>
        <v>23286309049</v>
      </c>
      <c r="N61" s="4">
        <f aca="true" t="shared" si="17" ref="N61:U61">N60-N62-N63</f>
        <v>0</v>
      </c>
      <c r="O61" s="4">
        <f t="shared" si="17"/>
        <v>2981776751</v>
      </c>
      <c r="P61" s="4">
        <f t="shared" si="17"/>
        <v>0</v>
      </c>
      <c r="Q61" s="4">
        <f t="shared" si="17"/>
        <v>466791333</v>
      </c>
      <c r="R61" s="4">
        <f t="shared" si="17"/>
        <v>3448568084</v>
      </c>
      <c r="S61" s="4">
        <f t="shared" si="17"/>
        <v>3637059975</v>
      </c>
      <c r="T61" s="4">
        <f t="shared" si="17"/>
        <v>16200680990</v>
      </c>
      <c r="U61" s="4">
        <f t="shared" si="17"/>
        <v>19837740965</v>
      </c>
    </row>
    <row r="62" spans="1:21" ht="12.75" customHeight="1">
      <c r="A62" s="8" t="s">
        <v>91</v>
      </c>
      <c r="B62" s="8"/>
      <c r="C62" s="8"/>
      <c r="D62" s="4">
        <v>2380000000</v>
      </c>
      <c r="E62" s="1">
        <v>0</v>
      </c>
      <c r="F62" s="1">
        <v>1238900688</v>
      </c>
      <c r="G62" s="1">
        <v>0</v>
      </c>
      <c r="H62" s="1">
        <v>0</v>
      </c>
      <c r="I62" s="1">
        <f>E62+F62+G62</f>
        <v>1238900688</v>
      </c>
      <c r="J62" s="1">
        <v>0</v>
      </c>
      <c r="K62" s="1">
        <f>D62-I62</f>
        <v>1141099312</v>
      </c>
      <c r="L62" s="1">
        <f>SUM(J62:K62)</f>
        <v>1141099312</v>
      </c>
      <c r="M62" s="4">
        <f>'[3]4.melléklet'!T62</f>
        <v>1821389858</v>
      </c>
      <c r="N62" s="1">
        <v>0</v>
      </c>
      <c r="O62" s="1">
        <v>0</v>
      </c>
      <c r="P62" s="1">
        <v>0</v>
      </c>
      <c r="Q62" s="1">
        <v>0</v>
      </c>
      <c r="R62" s="1">
        <f>N62+O62+P62+Q62</f>
        <v>0</v>
      </c>
      <c r="S62" s="1">
        <v>0</v>
      </c>
      <c r="T62" s="1">
        <f>M62-R62</f>
        <v>1821389858</v>
      </c>
      <c r="U62" s="4">
        <f>SUM(S62:T62)</f>
        <v>1821389858</v>
      </c>
    </row>
    <row r="63" spans="1:21" ht="14.25">
      <c r="A63" s="8" t="s">
        <v>92</v>
      </c>
      <c r="B63" s="8"/>
      <c r="C63" s="8"/>
      <c r="D63" s="4">
        <v>1519453488</v>
      </c>
      <c r="E63" s="2">
        <v>0</v>
      </c>
      <c r="F63" s="1">
        <v>0</v>
      </c>
      <c r="G63" s="1">
        <v>0</v>
      </c>
      <c r="H63" s="1">
        <v>0</v>
      </c>
      <c r="I63" s="1">
        <f>E63+F63+G63</f>
        <v>0</v>
      </c>
      <c r="J63" s="1">
        <v>0</v>
      </c>
      <c r="K63" s="1">
        <f>D63-I63</f>
        <v>1519453488</v>
      </c>
      <c r="L63" s="1">
        <f>SUM(J63:K63)</f>
        <v>1519453488</v>
      </c>
      <c r="M63" s="4">
        <f>'[2]4.melléklet'!$T$63</f>
        <v>1517453488</v>
      </c>
      <c r="N63" s="2">
        <v>0</v>
      </c>
      <c r="O63" s="1">
        <v>0</v>
      </c>
      <c r="P63" s="1">
        <v>0</v>
      </c>
      <c r="Q63" s="1">
        <v>0</v>
      </c>
      <c r="R63" s="1">
        <f>N63+O63+P63+Q63</f>
        <v>0</v>
      </c>
      <c r="S63" s="1">
        <v>0</v>
      </c>
      <c r="T63" s="1">
        <f>M63-R63</f>
        <v>1517453488</v>
      </c>
      <c r="U63" s="4">
        <f>SUM(S63:T63)</f>
        <v>1517453488</v>
      </c>
    </row>
    <row r="64" spans="1:21" s="18" customFormat="1" ht="14.25">
      <c r="A64" s="12"/>
      <c r="B64" s="12"/>
      <c r="C64" s="12"/>
      <c r="D64" s="16"/>
      <c r="E64" s="17"/>
      <c r="F64" s="17"/>
      <c r="G64" s="17"/>
      <c r="H64" s="17"/>
      <c r="I64" s="17"/>
      <c r="J64" s="17"/>
      <c r="K64" s="17"/>
      <c r="L64" s="17"/>
      <c r="M64" s="16"/>
      <c r="N64" s="17"/>
      <c r="O64" s="17"/>
      <c r="P64" s="17"/>
      <c r="Q64" s="17"/>
      <c r="R64" s="17"/>
      <c r="S64" s="17"/>
      <c r="T64" s="17"/>
      <c r="U64" s="17"/>
    </row>
    <row r="65" spans="1:21" ht="14.25">
      <c r="A65" s="9" t="s">
        <v>115</v>
      </c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</row>
  </sheetData>
  <sheetProtection/>
  <mergeCells count="27">
    <mergeCell ref="A60:C60"/>
    <mergeCell ref="F8:F9"/>
    <mergeCell ref="G8:G9"/>
    <mergeCell ref="I8:I9"/>
    <mergeCell ref="H8:H9"/>
    <mergeCell ref="A43:C43"/>
    <mergeCell ref="A58:C58"/>
    <mergeCell ref="A7:A9"/>
    <mergeCell ref="B7:B9"/>
    <mergeCell ref="D7:L7"/>
    <mergeCell ref="J8:L8"/>
    <mergeCell ref="D8:D9"/>
    <mergeCell ref="E8:E9"/>
    <mergeCell ref="M7:U7"/>
    <mergeCell ref="M8:M9"/>
    <mergeCell ref="N8:N9"/>
    <mergeCell ref="O8:O9"/>
    <mergeCell ref="A1:U1"/>
    <mergeCell ref="A3:U4"/>
    <mergeCell ref="P8:P9"/>
    <mergeCell ref="Q8:Q9"/>
    <mergeCell ref="R8:R9"/>
    <mergeCell ref="S8:U8"/>
    <mergeCell ref="M5:U5"/>
    <mergeCell ref="A2:U2"/>
    <mergeCell ref="A5:L5"/>
    <mergeCell ref="C7:C9"/>
  </mergeCells>
  <printOptions horizontalCentered="1" verticalCentered="1"/>
  <pageMargins left="0.25" right="0.25" top="0.75" bottom="0.75" header="0.3" footer="0.3"/>
  <pageSetup fitToHeight="1" fitToWidth="1" horizontalDpi="600" verticalDpi="600" orientation="landscape" paperSize="8" scale="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DMJVPH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Tóth Zoltán</dc:creator>
  <cp:keywords/>
  <dc:description/>
  <cp:lastModifiedBy>Csorbáné Orbán Zsuzsanna</cp:lastModifiedBy>
  <cp:lastPrinted>2020-11-09T09:56:40Z</cp:lastPrinted>
  <dcterms:created xsi:type="dcterms:W3CDTF">2016-11-30T14:16:18Z</dcterms:created>
  <dcterms:modified xsi:type="dcterms:W3CDTF">2020-11-23T07:16:40Z</dcterms:modified>
  <cp:category/>
  <cp:version/>
  <cp:contentType/>
  <cp:contentStatus/>
</cp:coreProperties>
</file>