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1\Google Drive\2017. évi költségvetés előkészítése\Somogyegres\"/>
    </mc:Choice>
  </mc:AlternateContent>
  <bookViews>
    <workbookView xWindow="120" yWindow="195" windowWidth="12120" windowHeight="9030" firstSheet="6" activeTab="8"/>
  </bookViews>
  <sheets>
    <sheet name="1.Bev-kiad." sheetId="36" r:id="rId1"/>
    <sheet name="2.működés" sheetId="57" r:id="rId2"/>
    <sheet name="3.felh" sheetId="58" r:id="rId3"/>
    <sheet name="pályázatok" sheetId="64" state="hidden" r:id="rId4"/>
    <sheet name="4. Átadott p.eszk." sheetId="39" r:id="rId5"/>
    <sheet name="5.Bev.össz." sheetId="51" r:id="rId6"/>
    <sheet name="6.Kiad.össz." sheetId="44" r:id="rId7"/>
    <sheet name="7.finanszírozás" sheetId="45" r:id="rId8"/>
    <sheet name="8.Önk." sheetId="46" r:id="rId9"/>
    <sheet name="11.Likviditás" sheetId="53" r:id="rId10"/>
    <sheet name="12. gördülő tervezés" sheetId="65" r:id="rId11"/>
    <sheet name="2.Műk.régi" sheetId="37" state="hidden" r:id="rId12"/>
    <sheet name="3.Felh.régi" sheetId="38" state="hidden" r:id="rId13"/>
    <sheet name="8.1.Önk.1.régi" sheetId="59" state="hidden" r:id="rId14"/>
    <sheet name="8.2.Önk.2.régi" sheetId="47" state="hidden" r:id="rId15"/>
    <sheet name="8.3.Önk.3.régi" sheetId="48" state="hidden" r:id="rId16"/>
    <sheet name="9.1.Hiv.1.régi" sheetId="40" state="hidden" r:id="rId17"/>
    <sheet name="9.2.Hiv.2.régi" sheetId="41" state="hidden" r:id="rId18"/>
    <sheet name="10.Közösségi Ház régi" sheetId="49" state="hidden" r:id="rId19"/>
    <sheet name="11.1.GAMESZ 1.régi" sheetId="42" state="hidden" r:id="rId20"/>
    <sheet name="11.2. GAMESZ 2.régi" sheetId="43" state="hidden" r:id="rId21"/>
  </sheets>
  <externalReferences>
    <externalReference r:id="rId22"/>
    <externalReference r:id="rId23"/>
  </externalReferences>
  <definedNames>
    <definedName name="_xlnm._FilterDatabase" localSheetId="0" hidden="1">'1.Bev-kiad.'!$B$1:$B$61</definedName>
    <definedName name="_xlnm._FilterDatabase" localSheetId="10" hidden="1">'12. gördülő tervezés'!$B$1:$B$61</definedName>
    <definedName name="_xlnm._FilterDatabase" localSheetId="11" hidden="1">'2.Műk.régi'!$A$1:$A$92</definedName>
    <definedName name="_xlnm._FilterDatabase" localSheetId="1" hidden="1">'2.működés'!$B$1:$B$63</definedName>
    <definedName name="_xlnm._FilterDatabase" localSheetId="2" hidden="1">'3.felh'!$B$1:$B$30</definedName>
    <definedName name="beruh" localSheetId="10">'[1]4.1. táj.'!#REF!</definedName>
    <definedName name="beruh" localSheetId="1">'[1]4.1. táj.'!#REF!</definedName>
    <definedName name="beruh" localSheetId="2">'[1]4.1. táj.'!#REF!</definedName>
    <definedName name="beruh" localSheetId="7">'[1]4.1. táj.'!#REF!</definedName>
    <definedName name="beruh" localSheetId="13">'[1]4.1. táj.'!#REF!</definedName>
    <definedName name="beruh">'[1]4.1. táj.'!#REF!</definedName>
    <definedName name="intézmények" localSheetId="18">'[2]4.1. táj.'!#REF!</definedName>
    <definedName name="intézmények" localSheetId="10">'[2]4.1. táj.'!#REF!</definedName>
    <definedName name="intézmények" localSheetId="1">'[2]4.1. táj.'!#REF!</definedName>
    <definedName name="intézmények" localSheetId="2">'[2]4.1. táj.'!#REF!</definedName>
    <definedName name="intézmények" localSheetId="5">'[2]4.1. táj.'!#REF!</definedName>
    <definedName name="intézmények" localSheetId="7">'[2]4.1. táj.'!#REF!</definedName>
    <definedName name="intézmények" localSheetId="13">'[2]4.1. táj.'!#REF!</definedName>
    <definedName name="intézmények">'[2]4.1. táj.'!#REF!</definedName>
    <definedName name="_xlnm.Print_Titles" localSheetId="5">'5.Bev.össz.'!$A:$A,'5.Bev.össz.'!$1:$4</definedName>
    <definedName name="_xlnm.Print_Titles" localSheetId="6">'6.Kiad.össz.'!$A:$A,'6.Kiad.össz.'!$1:$8</definedName>
    <definedName name="_xlnm.Print_Area" localSheetId="0">'1.Bev-kiad.'!$A$1:$E$79</definedName>
    <definedName name="_xlnm.Print_Area" localSheetId="18">'10.Közösségi Ház régi'!$A$1:$F$67</definedName>
    <definedName name="_xlnm.Print_Area" localSheetId="19">'11.1.GAMESZ 1.régi'!$B$1:$F$63</definedName>
    <definedName name="_xlnm.Print_Area" localSheetId="9">'11.Likviditás'!$A$1:$N$25</definedName>
    <definedName name="_xlnm.Print_Area" localSheetId="10">'12. gördülő tervezés'!$A$1:$H$73</definedName>
    <definedName name="_xlnm.Print_Area" localSheetId="11">'2.Műk.régi'!$A$1:$C$96</definedName>
    <definedName name="_xlnm.Print_Area" localSheetId="1">'2.működés'!$A$1:$C$77</definedName>
    <definedName name="_xlnm.Print_Area" localSheetId="2">'3.felh'!$A$1:$C$54</definedName>
    <definedName name="_xlnm.Print_Area" localSheetId="12">'3.Felh.régi'!$A$1:$F$74</definedName>
    <definedName name="_xlnm.Print_Area" localSheetId="4">'4. Átadott p.eszk.'!$A$1:$C$66</definedName>
    <definedName name="_xlnm.Print_Area" localSheetId="5">'5.Bev.össz.'!$A$1:$M$24</definedName>
    <definedName name="_xlnm.Print_Area" localSheetId="6">'6.Kiad.össz.'!$A$1:$P$24</definedName>
    <definedName name="_xlnm.Print_Area" localSheetId="7">'7.finanszírozás'!$A$1:$H$45</definedName>
    <definedName name="_xlnm.Print_Area" localSheetId="13">'8.1.Önk.1.régi'!$B$1:$D$73</definedName>
    <definedName name="_xlnm.Print_Area" localSheetId="15">'8.3.Önk.3.régi'!$A$1:$C$73</definedName>
    <definedName name="_xlnm.Print_Area" localSheetId="8">'8.Önk.'!$B$1:$K$70</definedName>
    <definedName name="_xlnm.Print_Area" localSheetId="16">'9.1.Hiv.1.régi'!$A$1:$C$64</definedName>
    <definedName name="_xlnm.Print_Area" localSheetId="17">'9.2.Hiv.2.régi'!$A$1:$E$31</definedName>
    <definedName name="qewrqewr" localSheetId="10">'[1]4.1. táj.'!#REF!</definedName>
    <definedName name="qewrqewr" localSheetId="13">'[1]4.1. táj.'!#REF!</definedName>
    <definedName name="qewrqewr">'[1]4.1. táj.'!#REF!</definedName>
    <definedName name="Z_ABF21C5C_6078_4D03_96DF_78390D4F8F84_.wvu.Cols" localSheetId="4" hidden="1">'4. Átadott p.eszk.'!#REF!,'4. Átadott p.eszk.'!$HP:$IV</definedName>
    <definedName name="Z_ABF21C5C_6078_4D03_96DF_78390D4F8F84_.wvu.FilterData" localSheetId="0" hidden="1">'1.Bev-kiad.'!$B$1:$B$61</definedName>
    <definedName name="Z_ABF21C5C_6078_4D03_96DF_78390D4F8F84_.wvu.FilterData" localSheetId="10" hidden="1">'12. gördülő tervezés'!$B$1:$B$61</definedName>
    <definedName name="Z_ABF21C5C_6078_4D03_96DF_78390D4F8F84_.wvu.FilterData" localSheetId="11" hidden="1">'2.Műk.régi'!$A$1:$A$92</definedName>
    <definedName name="Z_ABF21C5C_6078_4D03_96DF_78390D4F8F84_.wvu.FilterData" localSheetId="1" hidden="1">'2.működés'!$B$1:$B$63</definedName>
    <definedName name="Z_ABF21C5C_6078_4D03_96DF_78390D4F8F84_.wvu.FilterData" localSheetId="2" hidden="1">'3.felh'!$B$1:$B$30</definedName>
    <definedName name="Z_ABF21C5C_6078_4D03_96DF_78390D4F8F84_.wvu.PrintArea" localSheetId="0" hidden="1">'1.Bev-kiad.'!$B$1:$B$78</definedName>
    <definedName name="Z_ABF21C5C_6078_4D03_96DF_78390D4F8F84_.wvu.PrintArea" localSheetId="18" hidden="1">'10.Közösségi Ház régi'!$A$1:$B$61</definedName>
    <definedName name="Z_ABF21C5C_6078_4D03_96DF_78390D4F8F84_.wvu.PrintArea" localSheetId="19" hidden="1">'11.1.GAMESZ 1.régi'!$B$1:$B$63</definedName>
    <definedName name="Z_ABF21C5C_6078_4D03_96DF_78390D4F8F84_.wvu.PrintArea" localSheetId="10" hidden="1">'12. gördülő tervezés'!$B$1:$B$73</definedName>
    <definedName name="Z_ABF21C5C_6078_4D03_96DF_78390D4F8F84_.wvu.PrintArea" localSheetId="11" hidden="1">'2.Műk.régi'!$A$1:$A$94</definedName>
    <definedName name="Z_ABF21C5C_6078_4D03_96DF_78390D4F8F84_.wvu.PrintArea" localSheetId="1" hidden="1">'2.működés'!$B$1:$B$77</definedName>
    <definedName name="Z_ABF21C5C_6078_4D03_96DF_78390D4F8F84_.wvu.PrintArea" localSheetId="2" hidden="1">'3.felh'!$B$1:$B$37</definedName>
    <definedName name="Z_ABF21C5C_6078_4D03_96DF_78390D4F8F84_.wvu.PrintArea" localSheetId="12" hidden="1">'3.Felh.régi'!$A$1:$A$72</definedName>
    <definedName name="Z_ABF21C5C_6078_4D03_96DF_78390D4F8F84_.wvu.PrintArea" localSheetId="4" hidden="1">'4. Átadott p.eszk.'!$A$1:$A$41</definedName>
    <definedName name="Z_ABF21C5C_6078_4D03_96DF_78390D4F8F84_.wvu.PrintArea" localSheetId="13" hidden="1">'8.1.Önk.1.régi'!$B$1:$B$73</definedName>
    <definedName name="Z_ABF21C5C_6078_4D03_96DF_78390D4F8F84_.wvu.PrintArea" localSheetId="8" hidden="1">'8.Önk.'!$B$1:$B$75</definedName>
    <definedName name="Z_ABF21C5C_6078_4D03_96DF_78390D4F8F84_.wvu.PrintArea" localSheetId="16" hidden="1">'9.1.Hiv.1.régi'!$A$1:$B$56</definedName>
    <definedName name="Z_ABF21C5C_6078_4D03_96DF_78390D4F8F84_.wvu.Rows" localSheetId="0" hidden="1">'1.Bev-kiad.'!#REF!</definedName>
    <definedName name="Z_ABF21C5C_6078_4D03_96DF_78390D4F8F84_.wvu.Rows" localSheetId="18" hidden="1">'10.Közösségi Ház régi'!#REF!,'10.Közösségi Ház régi'!#REF!</definedName>
    <definedName name="Z_ABF21C5C_6078_4D03_96DF_78390D4F8F84_.wvu.Rows" localSheetId="19" hidden="1">'11.1.GAMESZ 1.régi'!#REF!,'11.1.GAMESZ 1.régi'!$14:$22,'11.1.GAMESZ 1.régi'!#REF!,'11.1.GAMESZ 1.régi'!#REF!,'11.1.GAMESZ 1.régi'!#REF!,'11.1.GAMESZ 1.régi'!#REF!,'11.1.GAMESZ 1.régi'!#REF!</definedName>
    <definedName name="Z_ABF21C5C_6078_4D03_96DF_78390D4F8F84_.wvu.Rows" localSheetId="20" hidden="1">'11.2. GAMESZ 2.régi'!#REF!,'11.2. GAMESZ 2.régi'!#REF!,'11.2. GAMESZ 2.régi'!#REF!,'11.2. GAMESZ 2.régi'!#REF!,'11.2. GAMESZ 2.régi'!#REF!,'11.2. GAMESZ 2.régi'!$17:$17,'11.2. GAMESZ 2.régi'!#REF!,'11.2. GAMESZ 2.régi'!#REF!,'11.2. GAMESZ 2.régi'!#REF!,'11.2. GAMESZ 2.régi'!#REF!,'11.2. GAMESZ 2.régi'!#REF!,'11.2. GAMESZ 2.régi'!#REF!,'11.2. GAMESZ 2.régi'!#REF!,'11.2. GAMESZ 2.régi'!#REF!</definedName>
    <definedName name="Z_ABF21C5C_6078_4D03_96DF_78390D4F8F84_.wvu.Rows" localSheetId="10" hidden="1">'12. gördülő tervezés'!#REF!</definedName>
    <definedName name="Z_ABF21C5C_6078_4D03_96DF_78390D4F8F84_.wvu.Rows" localSheetId="11" hidden="1">'2.Műk.régi'!$2:$2,'2.Műk.régi'!$14:$16,'2.Műk.régi'!#REF!,'2.Műk.régi'!#REF!,'2.Műk.régi'!#REF!,'2.Műk.régi'!$42:$43,'2.Műk.régi'!#REF!,'2.Műk.régi'!#REF!,'2.Műk.régi'!#REF!</definedName>
    <definedName name="Z_ABF21C5C_6078_4D03_96DF_78390D4F8F84_.wvu.Rows" localSheetId="1" hidden="1">'2.működés'!#REF!</definedName>
    <definedName name="Z_ABF21C5C_6078_4D03_96DF_78390D4F8F84_.wvu.Rows" localSheetId="2" hidden="1">'3.felh'!#REF!</definedName>
    <definedName name="Z_ABF21C5C_6078_4D03_96DF_78390D4F8F84_.wvu.Rows" localSheetId="12" hidden="1">'3.Felh.régi'!#REF!,'3.Felh.régi'!#REF!,'3.Felh.régi'!#REF!,'3.Felh.régi'!#REF!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13" hidden="1">'8.1.Önk.1.régi'!#REF!,'8.1.Önk.1.régi'!$15:$15</definedName>
    <definedName name="Z_ABF21C5C_6078_4D03_96DF_78390D4F8F84_.wvu.Rows" localSheetId="15" hidden="1">'8.3.Önk.3.régi'!#REF!,'8.3.Önk.3.régi'!#REF!,'8.3.Önk.3.régi'!#REF!,'8.3.Önk.3.régi'!#REF!</definedName>
    <definedName name="Z_ABF21C5C_6078_4D03_96DF_78390D4F8F84_.wvu.Rows" localSheetId="8" hidden="1">'8.Önk.'!#REF!,'8.Önk.'!$21:$21</definedName>
    <definedName name="Z_ABF21C5C_6078_4D03_96DF_78390D4F8F84_.wvu.Rows" localSheetId="16" hidden="1">'9.1.Hiv.1.régi'!#REF!,'9.1.Hiv.1.régi'!#REF!</definedName>
  </definedNames>
  <calcPr calcId="162913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D66" i="65" l="1"/>
  <c r="D73" i="65" s="1"/>
  <c r="C66" i="65"/>
  <c r="E60" i="65"/>
  <c r="D44" i="65"/>
  <c r="C44" i="65"/>
  <c r="D38" i="65"/>
  <c r="C38" i="65"/>
  <c r="D28" i="65"/>
  <c r="D27" i="65" s="1"/>
  <c r="D24" i="65" s="1"/>
  <c r="C28" i="65"/>
  <c r="C27" i="65" s="1"/>
  <c r="C24" i="65" s="1"/>
  <c r="D20" i="65"/>
  <c r="C20" i="65"/>
  <c r="D14" i="65"/>
  <c r="C14" i="65"/>
  <c r="D10" i="65"/>
  <c r="C10" i="65"/>
  <c r="D7" i="65"/>
  <c r="C7" i="65"/>
  <c r="C45" i="45"/>
  <c r="E27" i="51"/>
  <c r="M10" i="44"/>
  <c r="N10" i="44" s="1"/>
  <c r="H10" i="44"/>
  <c r="G10" i="51"/>
  <c r="G11" i="51"/>
  <c r="I22" i="46"/>
  <c r="I66" i="46"/>
  <c r="C68" i="57"/>
  <c r="C77" i="57" s="1"/>
  <c r="C51" i="57"/>
  <c r="G45" i="45"/>
  <c r="E22" i="44"/>
  <c r="K22" i="44"/>
  <c r="G22" i="44"/>
  <c r="C39" i="58"/>
  <c r="J64" i="46"/>
  <c r="F73" i="65"/>
  <c r="F8" i="65"/>
  <c r="G8" i="65" s="1"/>
  <c r="H8" i="65" s="1"/>
  <c r="F9" i="65"/>
  <c r="G9" i="65" s="1"/>
  <c r="H9" i="65" s="1"/>
  <c r="F10" i="65"/>
  <c r="G10" i="65" s="1"/>
  <c r="H10" i="65" s="1"/>
  <c r="F11" i="65"/>
  <c r="G11" i="65" s="1"/>
  <c r="H11" i="65" s="1"/>
  <c r="F12" i="65"/>
  <c r="G12" i="65" s="1"/>
  <c r="H12" i="65" s="1"/>
  <c r="F13" i="65"/>
  <c r="G13" i="65" s="1"/>
  <c r="H13" i="65" s="1"/>
  <c r="F15" i="65"/>
  <c r="G15" i="65" s="1"/>
  <c r="H15" i="65" s="1"/>
  <c r="F16" i="65"/>
  <c r="G16" i="65" s="1"/>
  <c r="H16" i="65" s="1"/>
  <c r="F17" i="65"/>
  <c r="G17" i="65"/>
  <c r="H17" i="65" s="1"/>
  <c r="F18" i="65"/>
  <c r="G18" i="65" s="1"/>
  <c r="H18" i="65" s="1"/>
  <c r="F19" i="65"/>
  <c r="G19" i="65" s="1"/>
  <c r="H19" i="65" s="1"/>
  <c r="F20" i="65"/>
  <c r="G20" i="65" s="1"/>
  <c r="H20" i="65" s="1"/>
  <c r="F21" i="65"/>
  <c r="G21" i="65" s="1"/>
  <c r="H21" i="65" s="1"/>
  <c r="F22" i="65"/>
  <c r="G22" i="65" s="1"/>
  <c r="H22" i="65" s="1"/>
  <c r="F23" i="65"/>
  <c r="G23" i="65" s="1"/>
  <c r="H23" i="65" s="1"/>
  <c r="F24" i="65"/>
  <c r="G24" i="65" s="1"/>
  <c r="H24" i="65" s="1"/>
  <c r="F25" i="65"/>
  <c r="G25" i="65" s="1"/>
  <c r="H25" i="65" s="1"/>
  <c r="F26" i="65"/>
  <c r="G26" i="65" s="1"/>
  <c r="H26" i="65" s="1"/>
  <c r="F27" i="65"/>
  <c r="G27" i="65" s="1"/>
  <c r="H27" i="65" s="1"/>
  <c r="F28" i="65"/>
  <c r="G28" i="65" s="1"/>
  <c r="H28" i="65" s="1"/>
  <c r="F29" i="65"/>
  <c r="G29" i="65" s="1"/>
  <c r="H29" i="65" s="1"/>
  <c r="F30" i="65"/>
  <c r="G30" i="65" s="1"/>
  <c r="H30" i="65" s="1"/>
  <c r="F31" i="65"/>
  <c r="G31" i="65" s="1"/>
  <c r="H31" i="65" s="1"/>
  <c r="F32" i="65"/>
  <c r="G32" i="65" s="1"/>
  <c r="H32" i="65" s="1"/>
  <c r="F33" i="65"/>
  <c r="G33" i="65"/>
  <c r="H33" i="65" s="1"/>
  <c r="F34" i="65"/>
  <c r="G34" i="65" s="1"/>
  <c r="H34" i="65" s="1"/>
  <c r="F35" i="65"/>
  <c r="G35" i="65" s="1"/>
  <c r="H35" i="65" s="1"/>
  <c r="F36" i="65"/>
  <c r="G36" i="65" s="1"/>
  <c r="H36" i="65" s="1"/>
  <c r="F37" i="65"/>
  <c r="G37" i="65" s="1"/>
  <c r="H37" i="65" s="1"/>
  <c r="F39" i="65"/>
  <c r="G39" i="65" s="1"/>
  <c r="H39" i="65" s="1"/>
  <c r="F40" i="65"/>
  <c r="G40" i="65" s="1"/>
  <c r="H40" i="65" s="1"/>
  <c r="F41" i="65"/>
  <c r="G41" i="65" s="1"/>
  <c r="H41" i="65" s="1"/>
  <c r="F42" i="65"/>
  <c r="G42" i="65" s="1"/>
  <c r="H42" i="65" s="1"/>
  <c r="F43" i="65"/>
  <c r="G43" i="65"/>
  <c r="H43" i="65" s="1"/>
  <c r="F44" i="65"/>
  <c r="G44" i="65" s="1"/>
  <c r="H44" i="65" s="1"/>
  <c r="F45" i="65"/>
  <c r="G45" i="65" s="1"/>
  <c r="H45" i="65" s="1"/>
  <c r="F46" i="65"/>
  <c r="G46" i="65" s="1"/>
  <c r="H46" i="65" s="1"/>
  <c r="F47" i="65"/>
  <c r="G47" i="65" s="1"/>
  <c r="H47" i="65" s="1"/>
  <c r="F48" i="65"/>
  <c r="G48" i="65" s="1"/>
  <c r="H48" i="65" s="1"/>
  <c r="F49" i="65"/>
  <c r="G49" i="65" s="1"/>
  <c r="H49" i="65" s="1"/>
  <c r="F50" i="65"/>
  <c r="G50" i="65" s="1"/>
  <c r="H50" i="65" s="1"/>
  <c r="F51" i="65"/>
  <c r="G51" i="65" s="1"/>
  <c r="H51" i="65" s="1"/>
  <c r="F60" i="65"/>
  <c r="G60" i="65" s="1"/>
  <c r="H60" i="65" s="1"/>
  <c r="F62" i="65"/>
  <c r="G62" i="65" s="1"/>
  <c r="H62" i="65" s="1"/>
  <c r="F63" i="65"/>
  <c r="G63" i="65" s="1"/>
  <c r="H63" i="65" s="1"/>
  <c r="F65" i="65"/>
  <c r="G65" i="65" s="1"/>
  <c r="H65" i="65" s="1"/>
  <c r="F66" i="65"/>
  <c r="G66" i="65"/>
  <c r="H66" i="65" s="1"/>
  <c r="F68" i="65"/>
  <c r="G68" i="65" s="1"/>
  <c r="H68" i="65" s="1"/>
  <c r="F69" i="65"/>
  <c r="G69" i="65" s="1"/>
  <c r="H69" i="65" s="1"/>
  <c r="G73" i="65"/>
  <c r="H73" i="65" s="1"/>
  <c r="G7" i="65"/>
  <c r="H7" i="65" s="1"/>
  <c r="F7" i="65"/>
  <c r="N19" i="53"/>
  <c r="N14" i="53"/>
  <c r="G22" i="45"/>
  <c r="C22" i="45"/>
  <c r="M22" i="44"/>
  <c r="H22" i="44"/>
  <c r="M9" i="44"/>
  <c r="H9" i="44"/>
  <c r="N9" i="44" s="1"/>
  <c r="L23" i="51"/>
  <c r="M23" i="51" s="1"/>
  <c r="L11" i="51"/>
  <c r="M11" i="51" s="1"/>
  <c r="M10" i="51"/>
  <c r="B9" i="39"/>
  <c r="B12" i="39"/>
  <c r="B65" i="37" s="1"/>
  <c r="E78" i="36"/>
  <c r="E60" i="36"/>
  <c r="J65" i="46"/>
  <c r="C33" i="58"/>
  <c r="C29" i="58"/>
  <c r="C27" i="57"/>
  <c r="C40" i="57"/>
  <c r="F17" i="57"/>
  <c r="C10" i="57"/>
  <c r="C9" i="57" s="1"/>
  <c r="D8" i="57" s="1"/>
  <c r="G71" i="46"/>
  <c r="J8" i="46"/>
  <c r="J10" i="46"/>
  <c r="J13" i="46"/>
  <c r="J14" i="46"/>
  <c r="J15" i="46"/>
  <c r="J16" i="46"/>
  <c r="J18" i="46"/>
  <c r="J20" i="46"/>
  <c r="J24" i="46"/>
  <c r="J26" i="46"/>
  <c r="J27" i="46"/>
  <c r="J28" i="46"/>
  <c r="J29" i="46"/>
  <c r="J30" i="46"/>
  <c r="J31" i="46"/>
  <c r="J32" i="46"/>
  <c r="J34" i="46"/>
  <c r="J35" i="46"/>
  <c r="J36" i="46"/>
  <c r="J38" i="46"/>
  <c r="J39" i="46"/>
  <c r="J41" i="46"/>
  <c r="J43" i="46"/>
  <c r="J44" i="46"/>
  <c r="J45" i="46"/>
  <c r="J47" i="46"/>
  <c r="J48" i="46"/>
  <c r="J53" i="46"/>
  <c r="J60" i="46"/>
  <c r="J62" i="46"/>
  <c r="J69" i="46"/>
  <c r="J70" i="46"/>
  <c r="J72" i="46"/>
  <c r="F66" i="46"/>
  <c r="C57" i="46"/>
  <c r="J57" i="46" s="1"/>
  <c r="D37" i="46"/>
  <c r="E37" i="46"/>
  <c r="E63" i="46" s="1"/>
  <c r="E71" i="46" s="1"/>
  <c r="H37" i="46"/>
  <c r="F46" i="46"/>
  <c r="F37" i="46" s="1"/>
  <c r="C46" i="46"/>
  <c r="C37" i="46" s="1"/>
  <c r="H33" i="46"/>
  <c r="C33" i="46"/>
  <c r="F23" i="46"/>
  <c r="F63" i="46" s="1"/>
  <c r="I25" i="46"/>
  <c r="I23" i="46" s="1"/>
  <c r="I63" i="46" s="1"/>
  <c r="D25" i="46"/>
  <c r="D23" i="46" s="1"/>
  <c r="D63" i="46" s="1"/>
  <c r="C25" i="46"/>
  <c r="C23" i="46" s="1"/>
  <c r="C63" i="46" s="1"/>
  <c r="D22" i="46"/>
  <c r="C22" i="46"/>
  <c r="I19" i="46"/>
  <c r="D12" i="46"/>
  <c r="D19" i="46" s="1"/>
  <c r="C12" i="46"/>
  <c r="C7" i="46"/>
  <c r="K28" i="64"/>
  <c r="D31" i="64"/>
  <c r="D33" i="64" s="1"/>
  <c r="H29" i="64"/>
  <c r="H30" i="64" s="1"/>
  <c r="D37" i="64"/>
  <c r="H13" i="64"/>
  <c r="H15" i="64" s="1"/>
  <c r="B13" i="64"/>
  <c r="B15" i="64" s="1"/>
  <c r="B17" i="64" s="1"/>
  <c r="G9" i="57"/>
  <c r="E33" i="57"/>
  <c r="D34" i="57"/>
  <c r="D16" i="59"/>
  <c r="C16" i="59"/>
  <c r="D13" i="59"/>
  <c r="C13" i="59"/>
  <c r="D44" i="36"/>
  <c r="C44" i="36"/>
  <c r="D38" i="36"/>
  <c r="C38" i="36"/>
  <c r="D20" i="36"/>
  <c r="C20" i="36"/>
  <c r="E23" i="49"/>
  <c r="C43" i="49"/>
  <c r="F24" i="38"/>
  <c r="C11" i="48"/>
  <c r="B61" i="37" s="1"/>
  <c r="C12" i="47"/>
  <c r="C39" i="43"/>
  <c r="C13" i="43"/>
  <c r="D13" i="42"/>
  <c r="D39" i="42"/>
  <c r="C13" i="49"/>
  <c r="C53" i="49"/>
  <c r="D17" i="41"/>
  <c r="C17" i="41"/>
  <c r="E16" i="41"/>
  <c r="C55" i="40"/>
  <c r="C20" i="40"/>
  <c r="E30" i="41"/>
  <c r="B68" i="37"/>
  <c r="B50" i="37"/>
  <c r="F36" i="38"/>
  <c r="C70" i="47"/>
  <c r="C51" i="48"/>
  <c r="B63" i="37" s="1"/>
  <c r="C67" i="49"/>
  <c r="E9" i="41"/>
  <c r="E10" i="41"/>
  <c r="E11" i="41"/>
  <c r="E12" i="41"/>
  <c r="E13" i="41"/>
  <c r="C60" i="49"/>
  <c r="C40" i="49"/>
  <c r="C37" i="47"/>
  <c r="C21" i="48"/>
  <c r="C8" i="48"/>
  <c r="C31" i="48"/>
  <c r="C32" i="48" s="1"/>
  <c r="C30" i="47"/>
  <c r="C22" i="47"/>
  <c r="C9" i="47"/>
  <c r="E15" i="41"/>
  <c r="E17" i="41" s="1"/>
  <c r="E18" i="41"/>
  <c r="E28" i="41"/>
  <c r="E20" i="41"/>
  <c r="E21" i="41"/>
  <c r="E22" i="41"/>
  <c r="E23" i="41"/>
  <c r="E24" i="41"/>
  <c r="E25" i="41"/>
  <c r="E26" i="41"/>
  <c r="E8" i="41"/>
  <c r="C56" i="48"/>
  <c r="B37" i="37"/>
  <c r="C51" i="40"/>
  <c r="D60" i="49"/>
  <c r="B60" i="49"/>
  <c r="D53" i="49"/>
  <c r="B53" i="49"/>
  <c r="D50" i="49"/>
  <c r="D61" i="49" s="1"/>
  <c r="C50" i="49"/>
  <c r="B50" i="49"/>
  <c r="B61" i="49" s="1"/>
  <c r="D40" i="49"/>
  <c r="B40" i="49"/>
  <c r="B44" i="49" s="1"/>
  <c r="D13" i="49"/>
  <c r="B13" i="49"/>
  <c r="D10" i="49"/>
  <c r="C10" i="49"/>
  <c r="C44" i="49" s="1"/>
  <c r="B10" i="49"/>
  <c r="B56" i="48"/>
  <c r="B41" i="48"/>
  <c r="B51" i="48" s="1"/>
  <c r="B31" i="48"/>
  <c r="B32" i="48" s="1"/>
  <c r="B21" i="48"/>
  <c r="B11" i="48"/>
  <c r="B8" i="48"/>
  <c r="B70" i="47"/>
  <c r="B37" i="47"/>
  <c r="B30" i="47"/>
  <c r="B22" i="47"/>
  <c r="B23" i="47" s="1"/>
  <c r="B12" i="47"/>
  <c r="B9" i="47"/>
  <c r="E59" i="43"/>
  <c r="D59" i="43"/>
  <c r="C59" i="43"/>
  <c r="B59" i="43"/>
  <c r="E39" i="43"/>
  <c r="E60" i="43"/>
  <c r="D39" i="43"/>
  <c r="B39" i="43"/>
  <c r="E36" i="43"/>
  <c r="D36" i="43"/>
  <c r="D60" i="43" s="1"/>
  <c r="C36" i="43"/>
  <c r="B36" i="43"/>
  <c r="B60" i="43" s="1"/>
  <c r="E25" i="43"/>
  <c r="D25" i="43"/>
  <c r="C25" i="43"/>
  <c r="B25" i="43"/>
  <c r="E13" i="43"/>
  <c r="D13" i="43"/>
  <c r="B13" i="43"/>
  <c r="E10" i="43"/>
  <c r="E26" i="43" s="1"/>
  <c r="D10" i="43"/>
  <c r="D26" i="43" s="1"/>
  <c r="C10" i="43"/>
  <c r="B10" i="43"/>
  <c r="F62" i="42"/>
  <c r="F63" i="42" s="1"/>
  <c r="D62" i="42"/>
  <c r="D63" i="42" s="1"/>
  <c r="C62" i="42"/>
  <c r="C63" i="42" s="1"/>
  <c r="F52" i="42"/>
  <c r="E52" i="42"/>
  <c r="D52" i="42"/>
  <c r="C52" i="42"/>
  <c r="F39" i="42"/>
  <c r="F53" i="42" s="1"/>
  <c r="E39" i="42"/>
  <c r="C39" i="42"/>
  <c r="F36" i="42"/>
  <c r="E36" i="42"/>
  <c r="E53" i="42" s="1"/>
  <c r="D36" i="42"/>
  <c r="D53" i="42" s="1"/>
  <c r="C36" i="42"/>
  <c r="C53" i="42" s="1"/>
  <c r="F26" i="42"/>
  <c r="E26" i="42"/>
  <c r="D26" i="42"/>
  <c r="C26" i="42"/>
  <c r="F13" i="42"/>
  <c r="E13" i="42"/>
  <c r="C13" i="42"/>
  <c r="F10" i="42"/>
  <c r="F27" i="42" s="1"/>
  <c r="E10" i="42"/>
  <c r="D10" i="42"/>
  <c r="D27" i="42" s="1"/>
  <c r="C10" i="42"/>
  <c r="C27" i="42" s="1"/>
  <c r="D27" i="41"/>
  <c r="C27" i="41"/>
  <c r="E27" i="41" s="1"/>
  <c r="B27" i="41"/>
  <c r="E19" i="41"/>
  <c r="B17" i="41"/>
  <c r="D14" i="41"/>
  <c r="D29" i="41" s="1"/>
  <c r="B73" i="37" s="1"/>
  <c r="C14" i="41"/>
  <c r="C29" i="41" s="1"/>
  <c r="B14" i="41"/>
  <c r="B51" i="40"/>
  <c r="B56" i="40" s="1"/>
  <c r="B20" i="40"/>
  <c r="C17" i="40"/>
  <c r="C56" i="40" s="1"/>
  <c r="B17" i="40"/>
  <c r="B66" i="37"/>
  <c r="B67" i="37"/>
  <c r="B78" i="37"/>
  <c r="B45" i="37"/>
  <c r="F52" i="38"/>
  <c r="F7" i="38"/>
  <c r="F6" i="38" s="1"/>
  <c r="F17" i="38" s="1"/>
  <c r="F69" i="38" s="1"/>
  <c r="F21" i="38"/>
  <c r="F20" i="38"/>
  <c r="F19" i="38" s="1"/>
  <c r="F10" i="38"/>
  <c r="B36" i="37"/>
  <c r="B35" i="37" s="1"/>
  <c r="F63" i="38"/>
  <c r="F49" i="38"/>
  <c r="F33" i="38"/>
  <c r="B85" i="37"/>
  <c r="B32" i="37"/>
  <c r="B25" i="37"/>
  <c r="B24" i="37" s="1"/>
  <c r="B17" i="37"/>
  <c r="B13" i="37"/>
  <c r="B8" i="37" s="1"/>
  <c r="B56" i="37" s="1"/>
  <c r="B90" i="37" s="1"/>
  <c r="B9" i="37"/>
  <c r="B70" i="38"/>
  <c r="D63" i="38"/>
  <c r="C63" i="38"/>
  <c r="B63" i="38"/>
  <c r="B69" i="38" s="1"/>
  <c r="D52" i="38"/>
  <c r="C52" i="38"/>
  <c r="E49" i="38"/>
  <c r="D49" i="38"/>
  <c r="C49" i="38"/>
  <c r="B49" i="38"/>
  <c r="E36" i="38"/>
  <c r="D36" i="38"/>
  <c r="C36" i="38"/>
  <c r="B36" i="38"/>
  <c r="E33" i="38"/>
  <c r="E32" i="38" s="1"/>
  <c r="D33" i="38"/>
  <c r="C33" i="38"/>
  <c r="C32" i="38" s="1"/>
  <c r="B33" i="38"/>
  <c r="D32" i="38"/>
  <c r="B32" i="38"/>
  <c r="E24" i="38"/>
  <c r="D24" i="38"/>
  <c r="D19" i="38" s="1"/>
  <c r="C24" i="38"/>
  <c r="C19" i="38" s="1"/>
  <c r="B24" i="38"/>
  <c r="B19" i="38" s="1"/>
  <c r="B60" i="38" s="1"/>
  <c r="E19" i="38"/>
  <c r="E60" i="38" s="1"/>
  <c r="E72" i="38" s="1"/>
  <c r="E11" i="38"/>
  <c r="E10" i="38" s="1"/>
  <c r="E6" i="38" s="1"/>
  <c r="E17" i="38" s="1"/>
  <c r="E69" i="38" s="1"/>
  <c r="D10" i="38"/>
  <c r="D6" i="38"/>
  <c r="D17" i="38" s="1"/>
  <c r="C10" i="38"/>
  <c r="C6" i="38" s="1"/>
  <c r="C17" i="38" s="1"/>
  <c r="B10" i="38"/>
  <c r="B6" i="38" s="1"/>
  <c r="D66" i="36"/>
  <c r="D78" i="36" s="1"/>
  <c r="C66" i="36"/>
  <c r="C78" i="36" s="1"/>
  <c r="D28" i="36"/>
  <c r="D27" i="36" s="1"/>
  <c r="D24" i="36" s="1"/>
  <c r="C28" i="36"/>
  <c r="C27" i="36"/>
  <c r="C24" i="36" s="1"/>
  <c r="D14" i="36"/>
  <c r="C14" i="36"/>
  <c r="D10" i="36"/>
  <c r="D7" i="36" s="1"/>
  <c r="C10" i="36"/>
  <c r="C7" i="36" s="1"/>
  <c r="F32" i="38"/>
  <c r="B29" i="41"/>
  <c r="C61" i="49"/>
  <c r="C26" i="43"/>
  <c r="E27" i="42"/>
  <c r="B26" i="43"/>
  <c r="C23" i="47"/>
  <c r="B74" i="37"/>
  <c r="B70" i="37"/>
  <c r="I71" i="46" l="1"/>
  <c r="C60" i="38"/>
  <c r="C72" i="38" s="1"/>
  <c r="D60" i="65"/>
  <c r="D52" i="65" s="1"/>
  <c r="D48" i="65" s="1"/>
  <c r="D60" i="38"/>
  <c r="D72" i="38" s="1"/>
  <c r="C60" i="43"/>
  <c r="D44" i="49"/>
  <c r="J37" i="46"/>
  <c r="C50" i="58"/>
  <c r="E14" i="41"/>
  <c r="B22" i="48"/>
  <c r="C72" i="59"/>
  <c r="J12" i="46"/>
  <c r="F71" i="46"/>
  <c r="B8" i="39"/>
  <c r="B7" i="39" s="1"/>
  <c r="B49" i="39" s="1"/>
  <c r="B62" i="37"/>
  <c r="C22" i="48"/>
  <c r="J33" i="46"/>
  <c r="C60" i="65"/>
  <c r="N22" i="44"/>
  <c r="J7" i="46"/>
  <c r="D71" i="46"/>
  <c r="J22" i="46"/>
  <c r="J25" i="46"/>
  <c r="J23" i="46"/>
  <c r="J46" i="46"/>
  <c r="J66" i="46"/>
  <c r="B64" i="37"/>
  <c r="C8" i="57"/>
  <c r="C7" i="57" s="1"/>
  <c r="C62" i="57" s="1"/>
  <c r="H63" i="46"/>
  <c r="H71" i="46" s="1"/>
  <c r="C19" i="46"/>
  <c r="D69" i="38"/>
  <c r="D61" i="38"/>
  <c r="F60" i="38"/>
  <c r="F51" i="38"/>
  <c r="K31" i="64"/>
  <c r="K33" i="64" s="1"/>
  <c r="D38" i="64"/>
  <c r="C69" i="38"/>
  <c r="C61" i="38"/>
  <c r="B72" i="38"/>
  <c r="B61" i="38"/>
  <c r="E29" i="41"/>
  <c r="C60" i="36"/>
  <c r="C52" i="36" s="1"/>
  <c r="C48" i="36" s="1"/>
  <c r="D60" i="36"/>
  <c r="D52" i="36" s="1"/>
  <c r="D48" i="36" s="1"/>
  <c r="B75" i="37"/>
  <c r="B69" i="37" s="1"/>
  <c r="C52" i="65" l="1"/>
  <c r="C48" i="65" s="1"/>
  <c r="C73" i="65"/>
  <c r="B60" i="37"/>
  <c r="B59" i="37" s="1"/>
  <c r="B58" i="37" s="1"/>
  <c r="B76" i="37" s="1"/>
  <c r="B77" i="37" s="1"/>
  <c r="J19" i="46"/>
  <c r="C71" i="46"/>
  <c r="J71" i="46" s="1"/>
  <c r="J63" i="46"/>
  <c r="F34" i="57"/>
  <c r="F61" i="38"/>
  <c r="F72" i="38"/>
  <c r="F74" i="38" s="1"/>
  <c r="C59" i="37" l="1"/>
  <c r="B82" i="37"/>
  <c r="B83" i="37" l="1"/>
  <c r="B94" i="37"/>
  <c r="B96" i="37" s="1"/>
</calcChain>
</file>

<file path=xl/sharedStrings.xml><?xml version="1.0" encoding="utf-8"?>
<sst xmlns="http://schemas.openxmlformats.org/spreadsheetml/2006/main" count="1558" uniqueCount="1009">
  <si>
    <t xml:space="preserve">    Közfoglalkoztatottak bére (4 fő)</t>
  </si>
  <si>
    <t xml:space="preserve">   Közalkalmazottak illetménye (6 fő)</t>
  </si>
  <si>
    <r>
      <t xml:space="preserve">    Személyi jellegű kiadások </t>
    </r>
    <r>
      <rPr>
        <sz val="10"/>
        <rFont val="Times New Roman"/>
        <family val="1"/>
        <charset val="238"/>
      </rPr>
      <t>(1 fő)</t>
    </r>
  </si>
  <si>
    <t xml:space="preserve">     Közalkalmazottak alapilletménye (11 fő)</t>
  </si>
  <si>
    <t>közfoglalkoztatottak létszáma (önkormányzat)</t>
  </si>
  <si>
    <t>közfoglalkoztatottak létszáma (intézmények)</t>
  </si>
  <si>
    <t>Engedély
ezett
 létszám</t>
  </si>
  <si>
    <t xml:space="preserve">           DDOP-2.1.1/D-12-2012-0017 projekt (Kilátó építés)</t>
  </si>
  <si>
    <t xml:space="preserve">          Piactér felújítás - kivitelezés</t>
  </si>
  <si>
    <t xml:space="preserve">    Munkáltatót terhelő szja</t>
  </si>
  <si>
    <t>011130 Önkormányzatok és önkormányzati hivatalok 
jogalkotói és általános igazgatási tevékenysége</t>
  </si>
  <si>
    <t>074031 Család és nővédelmi egészségügyi gondozás</t>
  </si>
  <si>
    <t>064010 Közvilágítás</t>
  </si>
  <si>
    <t>Közfoglalkoztatás</t>
  </si>
  <si>
    <t>013350 Az önkormányzati vagyonnal való gazdálkodással kapcsolatos feladatok</t>
  </si>
  <si>
    <t>107 051 Szociális étkeztetés</t>
  </si>
  <si>
    <t xml:space="preserve">046020 Vezetékes műsorelosztás, városi és kábeltelevíziós rendszerek </t>
  </si>
  <si>
    <t>072112 Háziorvosi ügyeleti ellátás</t>
  </si>
  <si>
    <t>Beruházások</t>
  </si>
  <si>
    <t>2014. évi költségvetési kiadásainak részletezése kormányzati funkciók szerint</t>
  </si>
  <si>
    <r>
      <t xml:space="preserve">011220 Adó-, vám- és jövedéki igazgatás
</t>
    </r>
    <r>
      <rPr>
        <b/>
        <i/>
        <sz val="9"/>
        <rFont val="Times New Roman"/>
        <family val="1"/>
        <charset val="238"/>
      </rPr>
      <t>(adó, végrehajtás)</t>
    </r>
  </si>
  <si>
    <t xml:space="preserve"> Beruházások (kisértékű tárgyi eszközök)</t>
  </si>
  <si>
    <t>Könyvtári szolgáltatások</t>
  </si>
  <si>
    <t>Közművelődési intézmények működtetése</t>
  </si>
  <si>
    <t xml:space="preserve">     Munkáltatót terhelő szja</t>
  </si>
  <si>
    <t>Beruházások (kisértékű tárgyi eszköz)</t>
  </si>
  <si>
    <t>051040 Nem veszélyes hulladék kezelése, ártalmatlanítása</t>
  </si>
  <si>
    <t>GAMESZ 2014. évi költségvetési kiadásai kormányzati funkciók szerint</t>
  </si>
  <si>
    <t>045160 Közutak,hidak, alagutak üzemeltetése, fenntartása</t>
  </si>
  <si>
    <t>013320 Köztemető fenntartás</t>
  </si>
  <si>
    <t>066010 Zöldterület kezelése</t>
  </si>
  <si>
    <t>066020 Város-, községgazdálkodási egyéb szolgáltatások</t>
  </si>
  <si>
    <t xml:space="preserve">           Önkormányzati kis értékű tárgyi eszköz beszerzések</t>
  </si>
  <si>
    <t xml:space="preserve">   I.1. Önkormányzati beruházások</t>
  </si>
  <si>
    <t xml:space="preserve">     I.2. Intézményi beruházások (kis értékű tárgyi eszköz beszerzések)</t>
  </si>
  <si>
    <t xml:space="preserve">    Kis értékű tárgyi eszköz</t>
  </si>
  <si>
    <t xml:space="preserve">    Érdekeltségnövelő pályázat önerő</t>
  </si>
  <si>
    <t>Rovat</t>
  </si>
  <si>
    <t>1. melléklet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</si>
  <si>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</si>
  <si>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</si>
  <si>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</si>
  <si>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</si>
  <si>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</si>
  <si>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</si>
  <si>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</si>
  <si>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</si>
  <si>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</si>
  <si>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</si>
  <si>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</si>
  <si>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</si>
  <si>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</si>
  <si>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</si>
  <si>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</si>
  <si>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</si>
  <si>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</si>
  <si>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</si>
  <si>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</si>
  <si>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</si>
  <si>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</si>
  <si>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</si>
  <si>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</si>
  <si>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</si>
  <si>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</si>
  <si>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</si>
  <si>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</si>
  <si>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</si>
  <si>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</si>
  <si>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</si>
  <si>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</si>
  <si>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</si>
  <si>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</si>
  <si>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</si>
  <si>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</si>
  <si>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</si>
  <si>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</si>
  <si>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</si>
  <si>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</si>
  <si>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</si>
  <si>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</si>
  <si>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</si>
  <si>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</si>
  <si>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</si>
  <si>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</si>
  <si>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</si>
  <si>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</si>
  <si>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</si>
  <si>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</si>
  <si>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</si>
  <si>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</si>
  <si>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</si>
  <si>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</si>
  <si>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</si>
  <si>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</si>
  <si>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</si>
  <si>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</si>
  <si>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</si>
  <si>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</si>
  <si>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</si>
  <si>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</si>
  <si>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</si>
  <si>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</si>
  <si>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</si>
  <si>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</si>
  <si>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</si>
  <si>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</si>
  <si>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</si>
  <si>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</si>
  <si>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</si>
  <si>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</si>
  <si>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</si>
  <si>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</si>
  <si>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</si>
  <si>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</si>
  <si>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</si>
  <si>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</si>
  <si>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</si>
  <si>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</si>
  <si>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</si>
  <si>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</si>
  <si>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</si>
  <si>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</si>
  <si>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</si>
  <si>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</si>
  <si>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</si>
  <si>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</si>
  <si>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</si>
  <si>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 xml:space="preserve">      3. Működési célú tartalék</t>
  </si>
  <si>
    <t>2. melléklet</t>
  </si>
  <si>
    <t>3. melléklet</t>
  </si>
  <si>
    <t>Működési bevételek - kiadások</t>
  </si>
  <si>
    <t>Felhalmozási bevételek - kiadások</t>
  </si>
  <si>
    <t>B111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</si>
  <si>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</si>
  <si>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</si>
  <si>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</si>
  <si>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</si>
  <si>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</si>
  <si>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</si>
  <si>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</si>
  <si>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</si>
  <si>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</si>
  <si>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</si>
  <si>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</si>
  <si>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</si>
  <si>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</si>
  <si>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</si>
  <si>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</si>
  <si>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</si>
  <si>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 xml:space="preserve">   1. Költségvetési bevételek belső finanszírozására szolgáló eszközök</t>
  </si>
  <si>
    <t xml:space="preserve">   2. Költségvetési bevételek külső finanszírozására szolgáló eszközök</t>
  </si>
  <si>
    <t>II. Közhatalmi bevételek</t>
  </si>
  <si>
    <t xml:space="preserve">          1.1. Helyi önkormányzatok működésének általános támogatása</t>
  </si>
  <si>
    <t xml:space="preserve">          1.4. Települési önkormányzatok kulturális feladatainak támogatása</t>
  </si>
  <si>
    <t xml:space="preserve">          1.5. Működési célú központosított előirányzatok</t>
  </si>
  <si>
    <t xml:space="preserve">          1.6. Helyi önkormányzatok kiegészítő támogatásai</t>
  </si>
  <si>
    <t xml:space="preserve">        1.1. Előző évi pénzmaradvány igénybevétele</t>
  </si>
  <si>
    <t xml:space="preserve">      1. Vagyoni típusú adók </t>
  </si>
  <si>
    <t xml:space="preserve">          1.1. Építményadó </t>
  </si>
  <si>
    <t xml:space="preserve">          1.2. Idegenforgalmi adó</t>
  </si>
  <si>
    <t xml:space="preserve">          1.3. Kommunális adó</t>
  </si>
  <si>
    <t xml:space="preserve">          1.4. Telekadó</t>
  </si>
  <si>
    <t xml:space="preserve">     2. Termékek és szolgáltatások adói</t>
  </si>
  <si>
    <t xml:space="preserve">          2.1. Iparűzési adó</t>
  </si>
  <si>
    <t xml:space="preserve">          2.2. Gépjárműadó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</si>
  <si>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</si>
  <si>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</si>
  <si>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</si>
  <si>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</si>
  <si>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</si>
  <si>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</si>
  <si>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</si>
  <si>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</si>
  <si>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</si>
  <si>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10. Egyéb működési 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</si>
  <si>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</si>
  <si>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</si>
  <si>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</si>
  <si>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</si>
  <si>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>I. Személyi juttatások</t>
  </si>
  <si>
    <t>II. Munkaadót terhelő járulékok és szociális hozzájárulási adó</t>
  </si>
  <si>
    <t>III. Dologi kiadások</t>
  </si>
  <si>
    <t>IV. Ellátottak pénzbeni juttatásai</t>
  </si>
  <si>
    <t xml:space="preserve">        2.1. Működési célú hitel</t>
  </si>
  <si>
    <t xml:space="preserve">        2.2. Felhalmozási célú hitel</t>
  </si>
  <si>
    <t>I. Felhalmozási célú támogatások államháztartáson belülről</t>
  </si>
  <si>
    <t>II. Felhalmozási bevételek</t>
  </si>
  <si>
    <t xml:space="preserve">      1. Immateriális javak értékesítése</t>
  </si>
  <si>
    <t xml:space="preserve">      2. Ingatlanok értékesítése</t>
  </si>
  <si>
    <t xml:space="preserve">      3. Egyéb tárgyi eszközök értékesítése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</si>
  <si>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</si>
  <si>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</si>
  <si>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</si>
  <si>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             Működési célú pénzmaradvány</t>
  </si>
  <si>
    <t xml:space="preserve">                 Felhalmozási célú pénzmaradvány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</si>
  <si>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</si>
  <si>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</si>
  <si>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 xml:space="preserve">         2.1. Felhalmozási célú hitel</t>
  </si>
  <si>
    <t>4. melléklet</t>
  </si>
  <si>
    <t>2015. évi költségvetési kiadásainak részletezése kormányzati funkciók szerint</t>
  </si>
  <si>
    <t>Bajor Gizi Közösségi Ház és Könyvtár 2015. évi költségvetési kiadásai kormányzati funkciók szerint</t>
  </si>
  <si>
    <t>Összpróba Alapítvány áthúzódó bevétel</t>
  </si>
  <si>
    <t>5. melléklet</t>
  </si>
  <si>
    <t>6. melléklet</t>
  </si>
  <si>
    <t>7. melléklet</t>
  </si>
  <si>
    <t xml:space="preserve">8.1. melléklet </t>
  </si>
  <si>
    <t>Kiküldetések, reklám- és propagandakiadások</t>
  </si>
  <si>
    <t>Különféle befizetések és egyéb dologi kiadások</t>
  </si>
  <si>
    <t>K 31</t>
  </si>
  <si>
    <t>K 311</t>
  </si>
  <si>
    <t>K 313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</si>
  <si>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</si>
  <si>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</si>
  <si>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</si>
  <si>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</si>
  <si>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</si>
  <si>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</si>
  <si>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</si>
  <si>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</si>
  <si>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</si>
  <si>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</si>
  <si>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</si>
  <si>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</si>
  <si>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</si>
  <si>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</si>
  <si>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</si>
  <si>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</si>
  <si>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</si>
  <si>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</si>
  <si>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</si>
  <si>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</si>
  <si>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</si>
  <si>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</si>
  <si>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 xml:space="preserve">     Árubeszerzés</t>
  </si>
  <si>
    <t>Kommunikációs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</si>
  <si>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</si>
  <si>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</si>
  <si>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</si>
  <si>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</si>
  <si>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</si>
  <si>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</si>
  <si>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</si>
  <si>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</si>
  <si>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</si>
  <si>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</si>
  <si>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</si>
  <si>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r>
      <t>Külső személyi juttatások</t>
    </r>
    <r>
      <rPr>
        <sz val="10"/>
        <rFont val="Times New Roman"/>
        <family val="1"/>
        <charset val="238"/>
      </rPr>
      <t xml:space="preserve"> (képviselői, bizottsági tagi tiszteletdíjak)</t>
    </r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</si>
  <si>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</si>
  <si>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</si>
  <si>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</si>
  <si>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</si>
  <si>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</si>
  <si>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</si>
  <si>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</si>
  <si>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Nyomtatvány, irodaszer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</si>
  <si>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 szakmai anyagok)</t>
    </r>
  </si>
  <si>
    <t xml:space="preserve">        Festékpatron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</si>
  <si>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</si>
  <si>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</si>
  <si>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</si>
  <si>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>066020 Város és Község gazd.</t>
  </si>
  <si>
    <t xml:space="preserve">    Alpolgármester illetménye</t>
  </si>
  <si>
    <t xml:space="preserve">    Alpolgármester költségtérítése</t>
  </si>
  <si>
    <t xml:space="preserve">    Képviselők tiszteletdíja</t>
  </si>
  <si>
    <t xml:space="preserve">    Könyvtáros megbízási díja</t>
  </si>
  <si>
    <t>082044 Közművelődés</t>
  </si>
  <si>
    <t xml:space="preserve">    Polgármester költségtérítése</t>
  </si>
  <si>
    <t xml:space="preserve">        Foglalkozás egészségügyi szolgáltatás</t>
  </si>
  <si>
    <t>K512</t>
  </si>
  <si>
    <t>Óvoda</t>
  </si>
  <si>
    <t>Munkaadót terhelő jár., szoc. hozzájárulási adó</t>
  </si>
  <si>
    <t xml:space="preserve">     Kötelező</t>
  </si>
  <si>
    <t xml:space="preserve">       1.1. Önkormányzat által igényelt állami támogatás továbbadása </t>
  </si>
  <si>
    <t xml:space="preserve">               Közös Önkormányzati Hivatal</t>
  </si>
  <si>
    <t>Tartalék (működési+felhalmozási)</t>
  </si>
  <si>
    <t xml:space="preserve">    Jubileumi jutalom</t>
  </si>
  <si>
    <t xml:space="preserve">      Informatikai szolgáltatások </t>
  </si>
  <si>
    <t xml:space="preserve">         Internet</t>
  </si>
  <si>
    <t xml:space="preserve">         Infoway Kft. rendszergazdai szolgáltatás</t>
  </si>
  <si>
    <t xml:space="preserve">        Autópályadíj (LUX-009, LVB-309)</t>
  </si>
  <si>
    <t xml:space="preserve">        </t>
  </si>
  <si>
    <t xml:space="preserve">        Műszaki vizsgáztatás díja</t>
  </si>
  <si>
    <t xml:space="preserve">        Postköltség</t>
  </si>
  <si>
    <t xml:space="preserve">        Kéményseprés</t>
  </si>
  <si>
    <t xml:space="preserve">        Rovarirtás</t>
  </si>
  <si>
    <t xml:space="preserve">        Könyvvizsgálat</t>
  </si>
  <si>
    <t xml:space="preserve">        Főépítészi szolgáltatás</t>
  </si>
  <si>
    <t xml:space="preserve">        Veszélyes fák felülvizsgálata (hangtomográf)</t>
  </si>
  <si>
    <t xml:space="preserve">     Reklám- és propagandakiadások </t>
  </si>
  <si>
    <t xml:space="preserve">        Betegszállítás</t>
  </si>
  <si>
    <t xml:space="preserve">        Fúvószenekar működtetés</t>
  </si>
  <si>
    <t>áfa</t>
  </si>
  <si>
    <t xml:space="preserve">        Szemétszállítás</t>
  </si>
  <si>
    <t xml:space="preserve">        Veszélyes fák kivágása</t>
  </si>
  <si>
    <t>!</t>
  </si>
  <si>
    <t xml:space="preserve">    Megbízási díj (Kapus János zenekari karmesteri feladatok)</t>
  </si>
  <si>
    <t xml:space="preserve">    IFA ellenőrök megbízási díja (jutalék)</t>
  </si>
  <si>
    <t xml:space="preserve">        Érdekeltségi hozzájárulás Dél Balatoni Vízitársulat</t>
  </si>
  <si>
    <t xml:space="preserve">        Szúnyogirtás</t>
  </si>
  <si>
    <t xml:space="preserve">        Intarzia (Bálint Kálmán)</t>
  </si>
  <si>
    <t xml:space="preserve">        Biztosítások (vagyon, gépjármű)</t>
  </si>
  <si>
    <t xml:space="preserve">        Különféle adók, díjak, adójellegű befizetések, hozzájárulások</t>
  </si>
  <si>
    <t>011130 Önk. és önk.-i hivatalok 
jogalkotói és ált. igazgatási tevékenysége</t>
  </si>
  <si>
    <t>(önkormányzat)</t>
  </si>
  <si>
    <t>K 332</t>
  </si>
  <si>
    <t xml:space="preserve">     Vásárolt élelmezés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</si>
  <si>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gyógyszer, egyéb)</t>
    </r>
  </si>
  <si>
    <t xml:space="preserve">        Munkaruha</t>
  </si>
  <si>
    <t xml:space="preserve">K5 </t>
  </si>
  <si>
    <t xml:space="preserve">K6 </t>
  </si>
  <si>
    <t xml:space="preserve">      Informatikai szolgáltatások (internet)</t>
  </si>
  <si>
    <t xml:space="preserve">        Fénymásoló üzemeltetés</t>
  </si>
  <si>
    <t xml:space="preserve">        Jogi szolgáltatás</t>
  </si>
  <si>
    <t xml:space="preserve">      1. Hazai forrásból származó bevételek</t>
  </si>
  <si>
    <t xml:space="preserve">      1. Önkormányzatok működési támogatásai</t>
  </si>
  <si>
    <t xml:space="preserve">      2. Egyéb működési célú támogatások államháztartáson belülről </t>
  </si>
  <si>
    <t xml:space="preserve">                    Településüzemeltetéshez kapcsolódó feladatellátás támogatása</t>
  </si>
  <si>
    <t xml:space="preserve">                    Egyéb önkormányzati feladatok támogatása</t>
  </si>
  <si>
    <t>ovi</t>
  </si>
  <si>
    <t>szoc.</t>
  </si>
  <si>
    <t xml:space="preserve">      3. Egyéb közhatalmi bevételek (igazgatási szolgáltatási díj, bírságok)</t>
  </si>
  <si>
    <t xml:space="preserve">               Óvodai nevelés </t>
  </si>
  <si>
    <t xml:space="preserve">       1.2. Pénzeszközátadás társulásban közösen ellátott feladatokra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</si>
  <si>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</si>
  <si>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Étkezési utalvány, cafeteria</t>
  </si>
  <si>
    <t xml:space="preserve">     2. Egyéb működési célú pénzeszközátadás</t>
  </si>
  <si>
    <t xml:space="preserve">    Alkalmazottak illetménye </t>
  </si>
  <si>
    <t>Bevétel</t>
  </si>
  <si>
    <t>Előleg</t>
  </si>
  <si>
    <t xml:space="preserve">V. Egyéb működési célú kiadások </t>
  </si>
  <si>
    <t xml:space="preserve">    1. Működési célú pénzeszközátadások, támogatások</t>
  </si>
  <si>
    <t xml:space="preserve">    2. Működési célú tartalék</t>
  </si>
  <si>
    <t>július 10.</t>
  </si>
  <si>
    <t>október 2.</t>
  </si>
  <si>
    <t>október 30.</t>
  </si>
  <si>
    <t>november 3.</t>
  </si>
  <si>
    <t>december 12.</t>
  </si>
  <si>
    <t>december 18.</t>
  </si>
  <si>
    <t>Támogatás összesen</t>
  </si>
  <si>
    <t>2015. évi támogatás</t>
  </si>
  <si>
    <t xml:space="preserve">        1.1. Előző évi szabad működési célú pénzmaradvány igénybevétele</t>
  </si>
  <si>
    <t>Kiadás</t>
  </si>
  <si>
    <t>Össz. Kiadás</t>
  </si>
  <si>
    <t>közbesz.</t>
  </si>
  <si>
    <t>gerappa 11.24.</t>
  </si>
  <si>
    <t>ÉSK 12.01.</t>
  </si>
  <si>
    <t>Gerappa 12.03.</t>
  </si>
  <si>
    <t>Aqua System 12.03.</t>
  </si>
  <si>
    <t>Horváth A.</t>
  </si>
  <si>
    <t>Karsai A.</t>
  </si>
  <si>
    <t>ford. áfa</t>
  </si>
  <si>
    <t>pr. Anikó 9 hó</t>
  </si>
  <si>
    <t>2014. évi kifizetett</t>
  </si>
  <si>
    <t>lejön</t>
  </si>
  <si>
    <t>építés többletktg.</t>
  </si>
  <si>
    <t>egyenleg</t>
  </si>
  <si>
    <t>Projekt összköltség</t>
  </si>
  <si>
    <t>Támogatás</t>
  </si>
  <si>
    <t>Önerő (visszapótlás)</t>
  </si>
  <si>
    <t>Építés többletktg</t>
  </si>
  <si>
    <t>eltérés</t>
  </si>
  <si>
    <t>Kiadás 2014. év (össz.)</t>
  </si>
  <si>
    <t>bev.</t>
  </si>
  <si>
    <t>pénzmaradvány</t>
  </si>
  <si>
    <t>tám.</t>
  </si>
  <si>
    <t>Össz.</t>
  </si>
  <si>
    <t>kiad.</t>
  </si>
  <si>
    <t>Kilátó projekt 2015. évi egyenlege</t>
  </si>
  <si>
    <t>Kilátó projekt</t>
  </si>
  <si>
    <t>KEOP projekt</t>
  </si>
  <si>
    <t>egyéb ktg. (korábbi,
 nem játszik)</t>
  </si>
  <si>
    <t>EON új fogyasztási hely</t>
  </si>
  <si>
    <t>2015. évi fizetendő, ebből 
(önerő)</t>
  </si>
  <si>
    <t>önerő csökkentett tám.miatt</t>
  </si>
  <si>
    <t xml:space="preserve">      1. Beruházások</t>
  </si>
  <si>
    <t xml:space="preserve">      2. Felújítások</t>
  </si>
  <si>
    <t xml:space="preserve">      3. Egyéb felhalmozási célú kiadások</t>
  </si>
  <si>
    <t>ebből 13 havi bér pü 60 e
hivatal bevétele</t>
  </si>
  <si>
    <t>felh. bev.</t>
  </si>
  <si>
    <t xml:space="preserve">        Postaköltség</t>
  </si>
  <si>
    <t xml:space="preserve">működési egyenleg tartalékkal 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</si>
  <si>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</si>
  <si>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</si>
  <si>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</si>
  <si>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   2. Felhalmozási célú tartalék </t>
  </si>
  <si>
    <t xml:space="preserve">               Óvoda játszótér fejlesztés</t>
  </si>
  <si>
    <t xml:space="preserve">               Önkormányzati kis értékű tárgyi eszköz beszerzések</t>
  </si>
  <si>
    <t xml:space="preserve">               Táncsics utcai csapadékvízelvezető áteresz kiépítése</t>
  </si>
  <si>
    <t xml:space="preserve">   1. Önkormányzati beruházások</t>
  </si>
  <si>
    <t xml:space="preserve">      1. Felhalmozási célú pénzeszközátadás </t>
  </si>
  <si>
    <t xml:space="preserve">B. F i n a n s z í r o z á s i   k i a d á s o k </t>
  </si>
  <si>
    <t xml:space="preserve">               Folyamatban lévő beruházásokhoz kapcsolódó tartalék</t>
  </si>
  <si>
    <t xml:space="preserve">                           Zöldterület gazdálkodással kapcsolatos feladatok támogatása</t>
  </si>
  <si>
    <t xml:space="preserve">                           Közvilágítás fenntartásának támogatása</t>
  </si>
  <si>
    <t xml:space="preserve">                           Köztemető fenntartással kapcsolatos feladatok</t>
  </si>
  <si>
    <t xml:space="preserve">                           Közutak fenntartásának támogatása</t>
  </si>
  <si>
    <t xml:space="preserve">                     Könyvtári és közművelődési feladatok támogatása</t>
  </si>
  <si>
    <r>
      <t xml:space="preserve">          1.3. Szociális, gyermekjóléti és gyermekétkeztetési feladatok támogatása</t>
    </r>
    <r>
      <rPr>
        <sz val="8"/>
        <rFont val="Times New Roman"/>
        <family val="1"/>
        <charset val="238"/>
      </rPr>
      <t xml:space="preserve"> </t>
    </r>
  </si>
  <si>
    <t>működési többlet</t>
  </si>
  <si>
    <t xml:space="preserve">         3.1. Felhalmozási célú pénzeszköz átadás</t>
  </si>
  <si>
    <r>
      <t xml:space="preserve">     </t>
    </r>
    <r>
      <rPr>
        <i/>
        <sz val="10"/>
        <rFont val="Times New Roman"/>
        <family val="1"/>
        <charset val="238"/>
      </rPr>
      <t xml:space="preserve">    3.2. Felhalmozási célú tartalék (céltartalék)</t>
    </r>
  </si>
  <si>
    <t>felhalmozási egyenleg (hitel nélkül)</t>
  </si>
  <si>
    <t>hitel</t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</si>
  <si>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</si>
  <si>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</si>
  <si>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</si>
  <si>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</si>
  <si>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</si>
  <si>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</si>
  <si>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</si>
  <si>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</si>
  <si>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</si>
  <si>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</si>
  <si>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</si>
  <si>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 xml:space="preserve">   Támogatások ÁHT-n belülről</t>
  </si>
  <si>
    <t xml:space="preserve">   Közhatalmi bevételek</t>
  </si>
  <si>
    <t xml:space="preserve">   Működési bevételek</t>
  </si>
  <si>
    <t xml:space="preserve">   Működési célú átvett pénzeszközök</t>
  </si>
  <si>
    <t>2017. évi eredeti előirányzat</t>
  </si>
  <si>
    <t>2018. évi eredeti előirányzat</t>
  </si>
  <si>
    <t xml:space="preserve">      2. Önkormányzati intézmények működési kiadásai </t>
  </si>
  <si>
    <t>működési többlet tartalék nélkül</t>
  </si>
  <si>
    <t>Működési bevételek, átvett pénzeszközök</t>
  </si>
  <si>
    <t>Működési célú támogatások áht-n belülről</t>
  </si>
  <si>
    <t>Működési célú bevételek/közhatalmi bevételek</t>
  </si>
  <si>
    <t>Felh. Célú támogaátsok áht-n belülről</t>
  </si>
  <si>
    <t>Felhalmozási bevételek, átvett pénzeszközök</t>
  </si>
  <si>
    <t>Felhalmozási célú hitel</t>
  </si>
  <si>
    <t>Működési célú tartalék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</si>
  <si>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</si>
  <si>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</si>
  <si>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</si>
  <si>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</si>
  <si>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</si>
  <si>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</si>
  <si>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</si>
  <si>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</si>
  <si>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</si>
  <si>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</si>
  <si>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 xml:space="preserve">      1.1. Működési célú hitel-, kölcsöntörlesztés</t>
  </si>
  <si>
    <t xml:space="preserve">                                                                                              </t>
  </si>
  <si>
    <t>ezer Ft-ban</t>
  </si>
  <si>
    <t xml:space="preserve">F i n a n s z í r o z á s i   k i a d á s o k </t>
  </si>
  <si>
    <t xml:space="preserve">     1. Helyi adók</t>
  </si>
  <si>
    <t xml:space="preserve">           Lakbér</t>
  </si>
  <si>
    <t>Működési célú bevételek mindösszesen</t>
  </si>
  <si>
    <t>Működési célú kiadások mindösszesen</t>
  </si>
  <si>
    <t>Felhalmozási célú bevételek mindösszesen</t>
  </si>
  <si>
    <t>Felhalmozási célú kiadások mindösszesen</t>
  </si>
  <si>
    <t xml:space="preserve">      2. Pótlék, bírság</t>
  </si>
  <si>
    <t xml:space="preserve">I. Önkormányzat működési kiadásai  </t>
  </si>
  <si>
    <t>II. Önkormányzati intézmények működési kiadásai</t>
  </si>
  <si>
    <t xml:space="preserve">       1. Működési célú hitel (éven belüli likvid hitel)</t>
  </si>
  <si>
    <r>
      <t xml:space="preserve">     1. Állami feladatfinanszírozás</t>
    </r>
    <r>
      <rPr>
        <sz val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(működés, ágazati fel.-ok tám.-a)</t>
    </r>
  </si>
  <si>
    <r>
      <t xml:space="preserve">                                </t>
    </r>
    <r>
      <rPr>
        <b/>
        <i/>
        <u/>
        <sz val="14"/>
        <rFont val="Times New Roman"/>
        <family val="1"/>
        <charset val="238"/>
      </rPr>
      <t xml:space="preserve">Balatonföldvár Város Önkormányzatának </t>
    </r>
  </si>
  <si>
    <t>2013. évi eredeti  előirányzat</t>
  </si>
  <si>
    <t>II. Felújítások</t>
  </si>
  <si>
    <t xml:space="preserve">      2. Hazai támogatásból, saját forrásból megvalósuló felújítások</t>
  </si>
  <si>
    <t xml:space="preserve">     1. Európai Uniós támogatásból megvalósuló felújítások</t>
  </si>
  <si>
    <t>IV. Felhalmozási célú céltartalék</t>
  </si>
  <si>
    <t xml:space="preserve">    1. Többcélú kistérségi társulásnak és költségvetési szerveinek</t>
  </si>
  <si>
    <t xml:space="preserve">    1. Vállalkozásoknak</t>
  </si>
  <si>
    <t xml:space="preserve">    2. Háztartartásoknak </t>
  </si>
  <si>
    <t xml:space="preserve">             Balatonföldvári Sport Egyesület</t>
  </si>
  <si>
    <t xml:space="preserve">             Balatonföldvári Technikai Vízisport Klub</t>
  </si>
  <si>
    <t xml:space="preserve">             ASZTEK</t>
  </si>
  <si>
    <t xml:space="preserve">             Országos Polgárőr Szövetség Balatonföldvári Új Szervezete</t>
  </si>
  <si>
    <t xml:space="preserve">             Üdülőtulajdonosok Egyesülete</t>
  </si>
  <si>
    <t xml:space="preserve">             Kolping Család</t>
  </si>
  <si>
    <t xml:space="preserve">             Nyugdíjas Egyesület </t>
  </si>
  <si>
    <t xml:space="preserve">             Balatonföldvári Ifjúsági Néptánc Egyesület</t>
  </si>
  <si>
    <t xml:space="preserve">             Somogyi Egyetemistákért Közalapítvány</t>
  </si>
  <si>
    <t xml:space="preserve">             Sm Szabadidősport Szövetség</t>
  </si>
  <si>
    <t xml:space="preserve">             Közigazgatási Kar</t>
  </si>
  <si>
    <t xml:space="preserve">             Egészségügyi Alapítvány               </t>
  </si>
  <si>
    <t xml:space="preserve">             Zenebarátok Egyesülete</t>
  </si>
  <si>
    <t xml:space="preserve">             Néptánc Egyesület</t>
  </si>
  <si>
    <t>I. Beruházások</t>
  </si>
  <si>
    <t xml:space="preserve">      1. Európai Uniós támogatásból megvalósuló beruházások</t>
  </si>
  <si>
    <t xml:space="preserve">      2. Hazai támogatásból, saját forrásból megvalósuló beruházások</t>
  </si>
  <si>
    <t xml:space="preserve">    1. Hatósági jogkörhöz köthető működési bevétel</t>
  </si>
  <si>
    <t xml:space="preserve">     2. Intézményi működéshez kapcsolódó egyéb bevételek</t>
  </si>
  <si>
    <t xml:space="preserve">     3. Intézmények egyéb sajátos bevételei</t>
  </si>
  <si>
    <t xml:space="preserve">     4. Továbbszámlázott szolgáltatások bevételei</t>
  </si>
  <si>
    <t xml:space="preserve">      3. Egyéb sajátos működési bevételek</t>
  </si>
  <si>
    <t xml:space="preserve">           Végrehajtási költség </t>
  </si>
  <si>
    <t>Működési célú bevételek összesen</t>
  </si>
  <si>
    <t>F i n a n s z í r o z á s i   b e v é t e l e k</t>
  </si>
  <si>
    <t>Költségvetési kiadások összesen</t>
  </si>
  <si>
    <t xml:space="preserve">I. Működési kiadások </t>
  </si>
  <si>
    <t>III. Tartalékok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</si>
  <si>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</si>
  <si>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Működési célú kiadások összesen</t>
  </si>
  <si>
    <t>I. Működési célú hitel törlesztés</t>
  </si>
  <si>
    <t xml:space="preserve">     1. Közös Önkormányzati Hivatal</t>
  </si>
  <si>
    <t xml:space="preserve">     2. Közösségi Ház</t>
  </si>
  <si>
    <t xml:space="preserve">     3. GAMESZ</t>
  </si>
  <si>
    <t>Felhalmozási célú bevételek összesen</t>
  </si>
  <si>
    <t>Felhalmozási célú kiadások összesen</t>
  </si>
  <si>
    <t>I. Felhalmozási célú hitel törlesztés</t>
  </si>
  <si>
    <t>III.  Egyéb felhalmozási célú kiadások</t>
  </si>
  <si>
    <t>Önkormányzati költségvetési bevételek - kiadások</t>
  </si>
  <si>
    <t>Működési célú támogatások, pénzeszközátadások</t>
  </si>
  <si>
    <t>I. Működési célú pénzeszközátadások</t>
  </si>
  <si>
    <t>2011. évi teljesítés</t>
  </si>
  <si>
    <t>2012. évi várható teljesítés</t>
  </si>
  <si>
    <t>II. Működési célú támogatások</t>
  </si>
  <si>
    <r>
      <t xml:space="preserve">     2. Átengedett közhatalmi bevételek </t>
    </r>
    <r>
      <rPr>
        <sz val="8"/>
        <rFont val="Times New Roman"/>
        <family val="1"/>
        <charset val="238"/>
      </rPr>
      <t xml:space="preserve">(átengedett központi adók, gépjárműadó 40%-a) </t>
    </r>
  </si>
  <si>
    <t>IV. Működési célú átvett pénzeszköz</t>
  </si>
  <si>
    <t xml:space="preserve">     6. Helyi önkormányzatok kiegészítő támogatásai</t>
  </si>
  <si>
    <t xml:space="preserve">     5. Működési célú támogatás államháztartáson belülről</t>
  </si>
  <si>
    <t>I. Költségvetési hiány belső finanszírozására szolgáló eszközök</t>
  </si>
  <si>
    <t>II. Költségvetési hiány külső finanszírozására szolgáló eszközök</t>
  </si>
  <si>
    <t xml:space="preserve">     3. Év végi tervezett működési célú pénzmaradvány</t>
  </si>
  <si>
    <t xml:space="preserve">     1. Általános tartalék</t>
  </si>
  <si>
    <t>F e l h a l m o z á s i   c é l ú   b e v é t e l e k</t>
  </si>
  <si>
    <t>Felhalmozási célú költségvetési bevételek - kiadások</t>
  </si>
  <si>
    <t xml:space="preserve">F e l h a l m o z á s i   c é l ú   k i a d á s o k </t>
  </si>
  <si>
    <t>Működési célú költségvetési bevételek - kiadások</t>
  </si>
  <si>
    <t xml:space="preserve">M ű k ö d é s i  c é l ú  b e v é t e l e k </t>
  </si>
  <si>
    <t>M ű k ö d é s i  c é l ú  k i a d á s o k</t>
  </si>
  <si>
    <t xml:space="preserve">       2. Egyéb finanszírozás bevételei</t>
  </si>
  <si>
    <t xml:space="preserve">     1. Előző évi felhalmozási célú pénzmaradvány igénybevétele</t>
  </si>
  <si>
    <t xml:space="preserve">       1. Felhalmozási célú hitel, kötvénykibocsátás</t>
  </si>
  <si>
    <t xml:space="preserve">           Számítástechnikai fejlesztés (hardver)</t>
  </si>
  <si>
    <t xml:space="preserve">           Számítástechnikai fejlesztés (szoftver)</t>
  </si>
  <si>
    <t xml:space="preserve">             Asztalitenisz és Teke Egyesület</t>
  </si>
  <si>
    <t xml:space="preserve">             Balatonföldvári Gyermekekért Alapítvány</t>
  </si>
  <si>
    <t xml:space="preserve">             Spartacus Sport Egyesület</t>
  </si>
  <si>
    <t xml:space="preserve">     1. Tárgyi eszközök, immateriális javak értékesítése</t>
  </si>
  <si>
    <t>2013. évi módosított előirányzat</t>
  </si>
  <si>
    <t xml:space="preserve">     1. Költségvetésben meghatározott célfeladatokra</t>
  </si>
  <si>
    <t xml:space="preserve">             Balatoni Integrációs Közhasznú Nonprofit KFT</t>
  </si>
  <si>
    <t xml:space="preserve">             Balatoni Futár BT</t>
  </si>
  <si>
    <t xml:space="preserve">             Római Katolikus Plébánia  Kőröshegy</t>
  </si>
  <si>
    <t xml:space="preserve">     2. Előző évi működési célú pénzmaradvány igénybevétele felhalmozási célú kiadásokra</t>
  </si>
  <si>
    <t>Teljesítés
2013.09.30.</t>
  </si>
  <si>
    <t xml:space="preserve">             Nők a Balatonért Egyesület</t>
  </si>
  <si>
    <t xml:space="preserve">             Koppányvölgye Vidékfejlesztési KHT</t>
  </si>
  <si>
    <t xml:space="preserve">             Mozdulj Balaton</t>
  </si>
  <si>
    <t xml:space="preserve">             VUELTA Sportegyesület</t>
  </si>
  <si>
    <t xml:space="preserve">     7. Bérkompenzáció</t>
  </si>
  <si>
    <t xml:space="preserve">     2. Céltartalék</t>
  </si>
  <si>
    <t>2014. évi módosított előirányzat</t>
  </si>
  <si>
    <r>
      <t xml:space="preserve">     4. Központosított előirányzat </t>
    </r>
    <r>
      <rPr>
        <sz val="10"/>
        <rFont val="Times New Roman"/>
        <family val="1"/>
        <charset val="238"/>
      </rPr>
      <t>(</t>
    </r>
    <r>
      <rPr>
        <sz val="8"/>
        <rFont val="Times New Roman"/>
        <family val="1"/>
        <charset val="238"/>
      </rPr>
      <t>IFA bevétel állami tám.-a: 2012. évi IFA *1,5)</t>
    </r>
  </si>
  <si>
    <r>
      <t xml:space="preserve">     2. Önkormányzatok sajátos felhalmozási és tőkebevételei </t>
    </r>
    <r>
      <rPr>
        <sz val="8"/>
        <rFont val="Times New Roman"/>
        <family val="1"/>
        <charset val="238"/>
      </rPr>
      <t>(önkormányzati lakás vás.törlesztések)</t>
    </r>
  </si>
  <si>
    <t xml:space="preserve">           Sportköz felújítása</t>
  </si>
  <si>
    <t xml:space="preserve">           Iskola udvar rendezés (utcafront)</t>
  </si>
  <si>
    <t xml:space="preserve">           Óvoda játszótér fejlesztés</t>
  </si>
  <si>
    <t xml:space="preserve">           Egyéb pályázatok megvalósítása (Norvég alap, LEADER, BFT - Kulipintyó, Kwassay sétány )</t>
  </si>
  <si>
    <t xml:space="preserve">      2. Év végi tervezett felhalmozási célú pénzmaradvány</t>
  </si>
  <si>
    <r>
      <t xml:space="preserve">                           </t>
    </r>
    <r>
      <rPr>
        <b/>
        <i/>
        <u/>
        <sz val="14"/>
        <rFont val="Times New Roman"/>
        <family val="1"/>
        <charset val="238"/>
      </rPr>
      <t xml:space="preserve">2014. évi felhalmozási célú bevételei és kiadásai </t>
    </r>
  </si>
  <si>
    <t xml:space="preserve">           Rendezési terv módosítás</t>
  </si>
  <si>
    <t xml:space="preserve">           Közterületek felújítása - tervezés</t>
  </si>
  <si>
    <t xml:space="preserve">           Közterületek felújítása - közbeszerzési eljárás lefolytatása</t>
  </si>
  <si>
    <t xml:space="preserve">           Közterületek felújítása - műszaki ellenőrzés</t>
  </si>
  <si>
    <t xml:space="preserve">           Hulladékgyűjtési rendszer fejlesztése pályázat (önerő)</t>
  </si>
  <si>
    <t xml:space="preserve">       DDOP-2.1.1/D-12-2012-0017 projekt pályázati támogatás (Kilátó építés)</t>
  </si>
  <si>
    <t xml:space="preserve">               Óvodai nevelés</t>
  </si>
  <si>
    <t xml:space="preserve">               Családsegítés, gyermekjóléti feladatok</t>
  </si>
  <si>
    <t xml:space="preserve">               Egészségügyi laboratóriumi szolgáltatás</t>
  </si>
  <si>
    <t xml:space="preserve">    3. Civil szervezeteknek </t>
  </si>
  <si>
    <t xml:space="preserve">           Jubileumi tér felújítás - tervezés</t>
  </si>
  <si>
    <t xml:space="preserve">           Közterületek felújítása - kivitelezés</t>
  </si>
  <si>
    <r>
      <t xml:space="preserve">          </t>
    </r>
    <r>
      <rPr>
        <sz val="10"/>
        <rFont val="Times New Roman"/>
        <family val="1"/>
        <charset val="238"/>
      </rPr>
      <t xml:space="preserve"> Sportpálya vásárlás</t>
    </r>
    <r>
      <rPr>
        <b/>
        <sz val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(1589/1 hrsz, 228 e Ft ajánlati bizt. 2013-ban fizetve, fordított áfás)</t>
    </r>
  </si>
  <si>
    <t xml:space="preserve">          Felhalmozási célú pénzeszközátadás Társulásnak Orvosi rendelő felújítása miatt</t>
  </si>
  <si>
    <t xml:space="preserve">           Közösségi Ház épületenergetikai fejlesztés</t>
  </si>
  <si>
    <t xml:space="preserve">          Piactér felújítás - tervezés</t>
  </si>
  <si>
    <t xml:space="preserve">           Csigalépcső felújítása - tervezés</t>
  </si>
  <si>
    <t xml:space="preserve">           Csigalépcső felújítása - kivitelezés (vis maior támogatás + önerő)</t>
  </si>
  <si>
    <t xml:space="preserve">           TV stúdió eszköz beszerzés</t>
  </si>
  <si>
    <t xml:space="preserve">           Egyéb pályázatokhoz kapcsolódó kiadások (műszaki ellenőrzés, tervezés, közbeszerzési elj. ktg.)</t>
  </si>
  <si>
    <t xml:space="preserve">           Kikötő közterület felújítás (önkormányzati rész)</t>
  </si>
  <si>
    <t xml:space="preserve">           Jubileumi tér felújítása - kivitelezés</t>
  </si>
  <si>
    <t xml:space="preserve">           Katolikus templom festés</t>
  </si>
  <si>
    <t xml:space="preserve">Balatonföldvár Város Önkormányzatának </t>
  </si>
  <si>
    <t>2.sz. melléklet</t>
  </si>
  <si>
    <t>3. sz. melléklet</t>
  </si>
  <si>
    <t xml:space="preserve">          Építményadó</t>
  </si>
  <si>
    <t xml:space="preserve">          Telekadó</t>
  </si>
  <si>
    <t xml:space="preserve">          Idegenforgalmi adó</t>
  </si>
  <si>
    <t xml:space="preserve">          Iparűzési adó</t>
  </si>
  <si>
    <t xml:space="preserve">          Kommunális adó</t>
  </si>
  <si>
    <t xml:space="preserve">          Igazgatási szolgáltatások bevétele     </t>
  </si>
  <si>
    <t xml:space="preserve">          Felügyeleti jellegű tevékenység díjbevételel            </t>
  </si>
  <si>
    <t xml:space="preserve">          Bírságból származó bevételek        </t>
  </si>
  <si>
    <t xml:space="preserve">          Áru- és készletértékesítés bevétele</t>
  </si>
  <si>
    <t xml:space="preserve">          Szolgáltatások bevétele</t>
  </si>
  <si>
    <t xml:space="preserve">          Bérleti és lízingdíj bevételek                                                </t>
  </si>
  <si>
    <t xml:space="preserve">          Egyéb sajátos bevételek </t>
  </si>
  <si>
    <t xml:space="preserve">          Kötbér, egyéb kártérítés bevételei</t>
  </si>
  <si>
    <t xml:space="preserve">         Társadalombiztosítástól</t>
  </si>
  <si>
    <t xml:space="preserve">         Fejezeti kezelésű előirányzatból (pl. Munkaügyi központ)</t>
  </si>
  <si>
    <t xml:space="preserve">         1.1. Önkormányzati feladatok működésének állami támogatása</t>
  </si>
  <si>
    <r>
      <t xml:space="preserve">     3. Egyéb bevételek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(szabálysértési, környezetvédelmi bírság)</t>
    </r>
  </si>
  <si>
    <t>Működési egyenleg (felhalmozási célú kiadások fedezetére)</t>
  </si>
  <si>
    <t>Működési célú kiadások tartalékok nélkül</t>
  </si>
  <si>
    <t>Felhalmozási célú kiadások tartalékok nélkül</t>
  </si>
  <si>
    <t xml:space="preserve">   1.1 Közvetlen önkormányzati feladatok működési kiadása</t>
  </si>
  <si>
    <t xml:space="preserve">          Személyi jellegű kiadások</t>
  </si>
  <si>
    <t xml:space="preserve">          Dologi kiadások</t>
  </si>
  <si>
    <t xml:space="preserve">          Ellátottak pénzbeni juttatásai</t>
  </si>
  <si>
    <t>Felhalmozási egyenleg (2014. évi működési célú bevételekből felhalmozásra fordított összeg)</t>
  </si>
  <si>
    <t xml:space="preserve">     1. Előző évi működési célú pénzmaradvány igénybevétele (felhalmozási célú igénybevételnél)</t>
  </si>
  <si>
    <t xml:space="preserve">                                                                              </t>
  </si>
  <si>
    <t xml:space="preserve">                      ezer Ft-ban</t>
  </si>
  <si>
    <t>2013. évi eredeti előirányzat</t>
  </si>
  <si>
    <t>Javasolt módosítás</t>
  </si>
  <si>
    <t>Kiadások</t>
  </si>
  <si>
    <t xml:space="preserve">    Alkalmazottak illetménye, illetménykiegészitése</t>
  </si>
  <si>
    <t xml:space="preserve">    Közlekedési költségtérítés (munkába járás)</t>
  </si>
  <si>
    <t>Személyi jellegű összesen</t>
  </si>
  <si>
    <t xml:space="preserve">    Szociális hozzájárulási adó</t>
  </si>
  <si>
    <t>Munkaadót terhelő járulékok</t>
  </si>
  <si>
    <t xml:space="preserve">    Nyomtatvány, irodaszer</t>
  </si>
  <si>
    <t xml:space="preserve">    Könyv, folyóirat</t>
  </si>
  <si>
    <t xml:space="preserve">    Tisztítószer</t>
  </si>
  <si>
    <t xml:space="preserve">    Készletbeszerzés </t>
  </si>
  <si>
    <t xml:space="preserve">    Telefon</t>
  </si>
  <si>
    <t xml:space="preserve">    Gáz</t>
  </si>
  <si>
    <t xml:space="preserve">    Áram</t>
  </si>
  <si>
    <t xml:space="preserve">    Karbantartás, kisjavítás </t>
  </si>
  <si>
    <t xml:space="preserve">          Számítástechnikai eszközök </t>
  </si>
  <si>
    <t xml:space="preserve">          Egyéb</t>
  </si>
  <si>
    <t xml:space="preserve">    Számítástechnikai kellékanyagok (festékpatron, stb. - nyomtató, fénymásoló)</t>
  </si>
  <si>
    <t xml:space="preserve">    IRIS Rendszerház (OPAL iktatószoftver)</t>
  </si>
  <si>
    <t xml:space="preserve">    Telefonközpont szolgáltatás</t>
  </si>
  <si>
    <t xml:space="preserve">    Telefonközpont eseti díj</t>
  </si>
  <si>
    <t xml:space="preserve">    Oracle licence</t>
  </si>
  <si>
    <t xml:space="preserve">    Egyéb üzemeltetési, fenntartási kiadások</t>
  </si>
  <si>
    <t xml:space="preserve">    Postaköltség</t>
  </si>
  <si>
    <t xml:space="preserve">    Továbbképzés</t>
  </si>
  <si>
    <t xml:space="preserve">    Áfa - előzetesen felszámított</t>
  </si>
  <si>
    <t xml:space="preserve">    Belföldi kiküldetés</t>
  </si>
  <si>
    <t xml:space="preserve">    Reprezentáció</t>
  </si>
  <si>
    <t xml:space="preserve">    Bank költség</t>
  </si>
  <si>
    <t xml:space="preserve">    Jogdíjak, igazgatási szolgáltatás</t>
  </si>
  <si>
    <t>Dologi kiadások összesen</t>
  </si>
  <si>
    <t>Működési kiadások összesen</t>
  </si>
  <si>
    <t xml:space="preserve">    Cafeteria</t>
  </si>
  <si>
    <t xml:space="preserve">    Telefon, internet költség</t>
  </si>
  <si>
    <t xml:space="preserve">    Végrehajtás adminisztráció (1 fő szla)</t>
  </si>
  <si>
    <t xml:space="preserve">    Továbbképzés, oktatás</t>
  </si>
  <si>
    <t>Személyi jellegű kiadások</t>
  </si>
  <si>
    <t xml:space="preserve">    CT EcoSTAT (könyvelési rendszer)</t>
  </si>
  <si>
    <t>2014. évi eredeti előirányzat</t>
  </si>
  <si>
    <t xml:space="preserve">          Közös Önkormányzati Hivatal feladatainak ellátása</t>
  </si>
  <si>
    <t xml:space="preserve">          Többcélú Társulás feladatainak ellátása (3 fő)</t>
  </si>
  <si>
    <t xml:space="preserve">     Közalkalmazottak alapilletménye (2 fő)</t>
  </si>
  <si>
    <t xml:space="preserve">     Közlekedési költség</t>
  </si>
  <si>
    <t xml:space="preserve">     Étkezési hozzájárulás</t>
  </si>
  <si>
    <t>Személyi jellegű kiadások összesen</t>
  </si>
  <si>
    <t xml:space="preserve">     Szociális hozzájárulási adó</t>
  </si>
  <si>
    <t>Munkaadót terhelő járulék</t>
  </si>
  <si>
    <t xml:space="preserve">     Üzemanyag</t>
  </si>
  <si>
    <t xml:space="preserve">     Munkaruha</t>
  </si>
  <si>
    <t xml:space="preserve">     Szakmai anyag</t>
  </si>
  <si>
    <t xml:space="preserve">     Alkatrész</t>
  </si>
  <si>
    <t xml:space="preserve">     Egyéb készlet</t>
  </si>
  <si>
    <t xml:space="preserve">     Bérleti díj</t>
  </si>
  <si>
    <t xml:space="preserve">     Karbantartás, kisjavítás (járművek,gépek)</t>
  </si>
  <si>
    <t xml:space="preserve">     Biztosítás</t>
  </si>
  <si>
    <t xml:space="preserve">     Szemét ártalmatlanítás</t>
  </si>
  <si>
    <t xml:space="preserve">     Zöldhulladék szállítás</t>
  </si>
  <si>
    <t xml:space="preserve">     Áfa</t>
  </si>
  <si>
    <t xml:space="preserve"> Dologi kiadások összesen</t>
  </si>
  <si>
    <t xml:space="preserve">     Alkatrész         </t>
  </si>
  <si>
    <t xml:space="preserve">     Út karbantartás</t>
  </si>
  <si>
    <t xml:space="preserve">     Egyéb karbantartás</t>
  </si>
  <si>
    <t xml:space="preserve">     Gj. üzemeltetés, fenntartás</t>
  </si>
  <si>
    <t xml:space="preserve">     Áramdíj</t>
  </si>
  <si>
    <t xml:space="preserve">     Víz- és csatornadíj</t>
  </si>
  <si>
    <t xml:space="preserve">     Egyéb üzemeltetési kiadások (üzemanyag, takarítás, fenntartás)</t>
  </si>
  <si>
    <t>9.2.sz. melléklet</t>
  </si>
  <si>
    <t xml:space="preserve">     Közalkalmazottak alapilletménye (6 fő)</t>
  </si>
  <si>
    <t xml:space="preserve">     Egyéb anyag</t>
  </si>
  <si>
    <t xml:space="preserve">     Virágosítás</t>
  </si>
  <si>
    <t xml:space="preserve">     Karbantartás (gj.) </t>
  </si>
  <si>
    <t xml:space="preserve">     Virág beszerzés</t>
  </si>
  <si>
    <t xml:space="preserve">     Egyéb karbantartás, kisjavítás</t>
  </si>
  <si>
    <t xml:space="preserve">     Dologi kiadások összesen</t>
  </si>
  <si>
    <t xml:space="preserve">     Tisztítószer</t>
  </si>
  <si>
    <t xml:space="preserve">     Irodaszer</t>
  </si>
  <si>
    <t xml:space="preserve">     Telefon</t>
  </si>
  <si>
    <t xml:space="preserve">     Internet</t>
  </si>
  <si>
    <t xml:space="preserve">     Bérlet, lízing</t>
  </si>
  <si>
    <t xml:space="preserve">     Szállítási szolgáltatás</t>
  </si>
  <si>
    <t xml:space="preserve">     Gázdíj</t>
  </si>
  <si>
    <t xml:space="preserve">     Rágcsáló-, kártevőírtás, gyomirtás</t>
  </si>
  <si>
    <t xml:space="preserve">     Gépjármű üzemeltetés, fenntartás</t>
  </si>
  <si>
    <t xml:space="preserve">     Munka és tűzvédelmi társulási díj</t>
  </si>
  <si>
    <t xml:space="preserve">     Egyéb üzemeltetés, fenntartás</t>
  </si>
  <si>
    <t xml:space="preserve">     Adó, biztosítás</t>
  </si>
  <si>
    <t xml:space="preserve">     Posta költség</t>
  </si>
  <si>
    <t xml:space="preserve">     Gépkocsi, kisgépek, fűnyíró üzem-hajtó és kenőanyag költsége</t>
  </si>
  <si>
    <t xml:space="preserve">     Védőruha</t>
  </si>
  <si>
    <t xml:space="preserve">     Gépkocsi, kisgép, fűnyíró üzem- hajtó- és kenőanyag költségek</t>
  </si>
  <si>
    <t>Létszám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</si>
  <si>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</si>
  <si>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</si>
  <si>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</si>
  <si>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</si>
  <si>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</si>
  <si>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Ellátottak pénzbeni juttatásai</t>
  </si>
  <si>
    <t>Egyéb működési célú kiadások</t>
  </si>
  <si>
    <t>Beruházás</t>
  </si>
  <si>
    <t>Felújítás</t>
  </si>
  <si>
    <t>Egyéb felhalmozási célú kiadás</t>
  </si>
  <si>
    <t>Önkormányzat</t>
  </si>
  <si>
    <t>Ápolási díj méltányossági alapon</t>
  </si>
  <si>
    <t>Átmeneti segély</t>
  </si>
  <si>
    <t>Egyéb szociális ellátások</t>
  </si>
  <si>
    <t>Közgyógyellátás</t>
  </si>
  <si>
    <t>Lakásfenntartási támogatás</t>
  </si>
  <si>
    <t>Intézmények</t>
  </si>
  <si>
    <t>Önkormányzati Hivatal</t>
  </si>
  <si>
    <t>Önkormányzat
mindösszesen</t>
  </si>
  <si>
    <t>Bevételek / kiadások</t>
  </si>
  <si>
    <t>Összesen</t>
  </si>
  <si>
    <t>Önkormányzat 
mindösszesen</t>
  </si>
  <si>
    <t>Önkormányzati
 hivatal</t>
  </si>
  <si>
    <t>2013. évi előirányzat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</si>
  <si>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</si>
  <si>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</si>
  <si>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</si>
  <si>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</si>
  <si>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</si>
  <si>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Intézményfinanszírozás</t>
  </si>
  <si>
    <t>Kiadások nettósítva összesen</t>
  </si>
  <si>
    <t>Finanszírozási kiadások</t>
  </si>
  <si>
    <t xml:space="preserve"> </t>
  </si>
  <si>
    <t xml:space="preserve">    Polgármester illetménye</t>
  </si>
  <si>
    <t xml:space="preserve">    Egyéb dologi kiadások</t>
  </si>
  <si>
    <t>Létszám (fő)</t>
  </si>
  <si>
    <t xml:space="preserve">    Közalkalmazottak illetménye (2 fő)</t>
  </si>
  <si>
    <t xml:space="preserve">    Közlekedési költségtérítés</t>
  </si>
  <si>
    <t xml:space="preserve">    Étkezési hozzájárulás</t>
  </si>
  <si>
    <t xml:space="preserve">    Irodaszer</t>
  </si>
  <si>
    <t xml:space="preserve">    Szakmai anyag</t>
  </si>
  <si>
    <t xml:space="preserve">    Gyógyszer</t>
  </si>
  <si>
    <t xml:space="preserve">    Munkaruha</t>
  </si>
  <si>
    <t xml:space="preserve">    Áfa</t>
  </si>
  <si>
    <t xml:space="preserve">     Villamos áram</t>
  </si>
  <si>
    <t xml:space="preserve">    Járulékok</t>
  </si>
  <si>
    <t xml:space="preserve">   Áfa</t>
  </si>
  <si>
    <t>862101 Háziorvosi  alapellátás</t>
  </si>
  <si>
    <t xml:space="preserve">    Villamos áram</t>
  </si>
  <si>
    <t xml:space="preserve">    Egészségügyi szolgáltatás</t>
  </si>
  <si>
    <t xml:space="preserve">    Áfa kiadás</t>
  </si>
  <si>
    <t>Dologi kiadás összesen</t>
  </si>
  <si>
    <t>862102 Háziorvosi ügyeleti ellátás</t>
  </si>
  <si>
    <t xml:space="preserve">     Tisztitószer beszerzés</t>
  </si>
  <si>
    <t xml:space="preserve">     Gáz</t>
  </si>
  <si>
    <t xml:space="preserve">     Víz díj</t>
  </si>
  <si>
    <t xml:space="preserve">     Egyéb üzemeltetés </t>
  </si>
  <si>
    <t>Egészségügyi ellátások</t>
  </si>
  <si>
    <t xml:space="preserve">   Étkezési hozzájárulás</t>
  </si>
  <si>
    <t xml:space="preserve">   Egyéb karbantartás, kisjavítás</t>
  </si>
  <si>
    <t xml:space="preserve">   Épület, út karbantartás, kisjavítás</t>
  </si>
  <si>
    <t xml:space="preserve">   Kullancs és szunyogirtás</t>
  </si>
  <si>
    <t xml:space="preserve">   Egyéb üzemeltetés, fenntartás</t>
  </si>
  <si>
    <t xml:space="preserve">   Lomtalanítás</t>
  </si>
  <si>
    <t xml:space="preserve">   Továbbképzés</t>
  </si>
  <si>
    <t xml:space="preserve">    Munkaadót terhelő járulékok</t>
  </si>
  <si>
    <t xml:space="preserve">          Szociális étkeztetés költsége </t>
  </si>
  <si>
    <t xml:space="preserve">          Áfa</t>
  </si>
  <si>
    <t xml:space="preserve">    Dologi kiadások összesen</t>
  </si>
  <si>
    <t xml:space="preserve">                 Gyermek születési támogatás, babazászlók</t>
  </si>
  <si>
    <t xml:space="preserve">                 Tanévkezdési támogatás</t>
  </si>
  <si>
    <t xml:space="preserve">                 Iskolai életre felkészítő támogatás</t>
  </si>
  <si>
    <t xml:space="preserve">                 Karácsonyi csomag</t>
  </si>
  <si>
    <t xml:space="preserve">                 Méhnyakrák megelőző oltás támogatás</t>
  </si>
  <si>
    <t xml:space="preserve">                 Szemétszállítási díj támogatás</t>
  </si>
  <si>
    <t xml:space="preserve">                 Szociális étkezés szállítási díj átvállalása</t>
  </si>
  <si>
    <t>Főszerkesztői feladatok ellátása</t>
  </si>
  <si>
    <t>Tisztitószer beszerzés</t>
  </si>
  <si>
    <t>Telefon</t>
  </si>
  <si>
    <t>Vásárolt élelmezés</t>
  </si>
  <si>
    <t>Gáz</t>
  </si>
  <si>
    <t>Villamosáram</t>
  </si>
  <si>
    <t>Víz csatorna díj</t>
  </si>
  <si>
    <t>Egyéb karbantartás, kisjavítás</t>
  </si>
  <si>
    <t>Szemét, kémény</t>
  </si>
  <si>
    <t>Egyéb üzemeltetés</t>
  </si>
  <si>
    <t>ÁFA</t>
  </si>
  <si>
    <t>2012. évi előirányzat</t>
  </si>
  <si>
    <t xml:space="preserve">     Telefon költség</t>
  </si>
  <si>
    <t xml:space="preserve">     Vízdíj</t>
  </si>
  <si>
    <t xml:space="preserve">     Karbantartási szolgáltatások</t>
  </si>
  <si>
    <t xml:space="preserve">     Egyéb fenntartási költségek</t>
  </si>
  <si>
    <t xml:space="preserve">     ÁFA kiadások</t>
  </si>
  <si>
    <t xml:space="preserve">     Reprezentáció</t>
  </si>
  <si>
    <t xml:space="preserve">     Egyéb dologi kiadások</t>
  </si>
  <si>
    <t xml:space="preserve">     Adók, díjak</t>
  </si>
  <si>
    <t xml:space="preserve">                                   </t>
  </si>
  <si>
    <t xml:space="preserve">     Könyv, folyóirat (Városi Könyvtár)</t>
  </si>
  <si>
    <t xml:space="preserve">                                  - Szirén program követés</t>
  </si>
  <si>
    <t xml:space="preserve">                                  - programok költsége</t>
  </si>
  <si>
    <t>Működési célú bevételek</t>
  </si>
  <si>
    <t>Bevételek mindösszesen</t>
  </si>
  <si>
    <t>Működési célú átvett pénzeszköz</t>
  </si>
  <si>
    <t>Működési célú pénz
maradvány</t>
  </si>
  <si>
    <t>Felhalmozási célú pénz
maradvány</t>
  </si>
  <si>
    <t>Feladat
finanszírozás</t>
  </si>
  <si>
    <t>Egyéb állami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</si>
  <si>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</si>
  <si>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</si>
  <si>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</si>
  <si>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</si>
  <si>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</si>
  <si>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</si>
  <si>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</si>
  <si>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</si>
  <si>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</si>
  <si>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</si>
  <si>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</si>
  <si>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</si>
  <si>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</si>
  <si>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</si>
  <si>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</si>
  <si>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</si>
  <si>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</si>
  <si>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</si>
  <si>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 Tartalék felhasználása, tervezett
    maradvány</t>
  </si>
  <si>
    <t xml:space="preserve">   Kiadások összesen</t>
  </si>
  <si>
    <t>Havi egyenleg</t>
  </si>
  <si>
    <t>Göngyölített egyenleg</t>
  </si>
  <si>
    <t>2014. évi működési célú bevételei és kiadásai</t>
  </si>
  <si>
    <t>Bevételek</t>
  </si>
  <si>
    <t xml:space="preserve">    Cafetéria, étkezési hozzájárulás</t>
  </si>
  <si>
    <t xml:space="preserve">          Balatonföldvári önkormányzati feladatok ellátása (10 fő)</t>
  </si>
  <si>
    <t xml:space="preserve">          Közös Önkormányzati Hivatal feladatainak ellátása (24 fő)</t>
  </si>
  <si>
    <t xml:space="preserve">    Kisértékű tárgyi eszközök </t>
  </si>
  <si>
    <t xml:space="preserve">        Irodabútor pótlás, javítás, térelválasztó fal</t>
  </si>
  <si>
    <t xml:space="preserve">        Számítástechnikai eszközök</t>
  </si>
  <si>
    <t xml:space="preserve">          Fénymásoló</t>
  </si>
  <si>
    <t xml:space="preserve">    Szoftver követés</t>
  </si>
  <si>
    <t xml:space="preserve">    Nemzeti Közszolgáltati Egyetem (képzések)</t>
  </si>
  <si>
    <t>Állami támogatás</t>
  </si>
  <si>
    <t xml:space="preserve">    Belső ellenőrzés</t>
  </si>
  <si>
    <t>Többcélú Társulás (10 378 e munkaszervezet + 185 e belső ell.)</t>
  </si>
  <si>
    <t>Települési önkormányzatok (6 önkormányzat belső ell.)</t>
  </si>
  <si>
    <t xml:space="preserve">Szántód Község Önkormányzata </t>
  </si>
  <si>
    <t>Végrehajtási társulás (belső ell.)</t>
  </si>
  <si>
    <r>
      <t xml:space="preserve">                Működés általános támogatása</t>
    </r>
    <r>
      <rPr>
        <sz val="8"/>
        <rFont val="Times New Roman"/>
        <family val="1"/>
        <charset val="238"/>
      </rPr>
      <t xml:space="preserve"> (hivatali működtetés, településüzemeltetés, egyéb önkorm.-i fel., 
                pénzbeni szoc.)</t>
    </r>
  </si>
  <si>
    <t xml:space="preserve">                Könyvtári, közművelődési feladatok támogatása</t>
  </si>
  <si>
    <t xml:space="preserve">                Egyéb (táncművészet)</t>
  </si>
  <si>
    <r>
      <t xml:space="preserve">          1.2. Társulási feladatellátás miatti állami támogatás</t>
    </r>
    <r>
      <rPr>
        <sz val="10"/>
        <rFont val="Times New Roman"/>
        <family val="1"/>
        <charset val="238"/>
      </rPr>
      <t xml:space="preserve"> (óvoda, étkeztetés, szoc. Intézmény,                              gyermekétkeztetés üzemeltetési tám.)</t>
    </r>
  </si>
  <si>
    <t xml:space="preserve">    Projektvezető megbízási díj (kilátó projekt, Karsai Anikó)</t>
  </si>
  <si>
    <t>adó</t>
  </si>
  <si>
    <t>végrehajtás</t>
  </si>
  <si>
    <t>össz.</t>
  </si>
  <si>
    <t xml:space="preserve">          Balatonföldvári önkormányzati feladatok ellátása</t>
  </si>
  <si>
    <t xml:space="preserve">    Végrehajtó céljutalom</t>
  </si>
  <si>
    <t xml:space="preserve">         1.2. Többcélú Társulás</t>
  </si>
  <si>
    <t xml:space="preserve">         1.3. Végrehajtási Társulás</t>
  </si>
  <si>
    <t xml:space="preserve">    Védőnői, iskolai egészségügyi program</t>
  </si>
  <si>
    <t xml:space="preserve">        Foglalkozás-egészségügyi alapellátás</t>
  </si>
  <si>
    <t xml:space="preserve">        Fogorvosi alapellátás</t>
  </si>
  <si>
    <t xml:space="preserve">        Gyermekorvos</t>
  </si>
  <si>
    <t xml:space="preserve">        Felnőtt eü szolgáltatás</t>
  </si>
  <si>
    <t xml:space="preserve">        Fizikoterápiás szolgáltatás</t>
  </si>
  <si>
    <t xml:space="preserve">     Közalkalmazottak alapilletménye (1 fő)</t>
  </si>
  <si>
    <t xml:space="preserve">     Közalkalmazottak illetménye (2 fő)</t>
  </si>
  <si>
    <t xml:space="preserve">          Egyéb működési célú kiadások, pénzeszközátadások</t>
  </si>
  <si>
    <t xml:space="preserve">               Többcélú Társulásnak állami támogatás továbbadása</t>
  </si>
  <si>
    <t>Működési célú egyenleg tartalékok, pénzmaradvány nélkül</t>
  </si>
  <si>
    <t>8.3.sz. melléklet</t>
  </si>
  <si>
    <t>8.2. sz. melléklet</t>
  </si>
  <si>
    <t>9.1. sz. melléklet</t>
  </si>
  <si>
    <t xml:space="preserve">10. sz. melléklet </t>
  </si>
  <si>
    <t xml:space="preserve">11.1. sz. melléklet </t>
  </si>
  <si>
    <t>11.2.sz. melléklet</t>
  </si>
  <si>
    <t xml:space="preserve">       LEADER támogatás - piactér pályázat</t>
  </si>
  <si>
    <t xml:space="preserve">          Helyettesítési díj</t>
  </si>
  <si>
    <t xml:space="preserve">    IFA ellenőr bére (1 fő Scheich János)</t>
  </si>
  <si>
    <t xml:space="preserve">    Alkalmazottak illetménye, illetménykiegészitése </t>
  </si>
  <si>
    <t xml:space="preserve">     Megbízási díj (takarítás, rendezvények hangosítás, egyéb közreműködés)</t>
  </si>
  <si>
    <t xml:space="preserve">     Kórus 40. évi, ház 20. évi rendezvényköltsége</t>
  </si>
  <si>
    <t xml:space="preserve">     50 db ruha vásárlás (kórus)</t>
  </si>
  <si>
    <r>
      <t xml:space="preserve">     </t>
    </r>
    <r>
      <rPr>
        <sz val="8"/>
        <rFont val="Times New Roman"/>
        <family val="1"/>
        <charset val="238"/>
      </rPr>
      <t>Rendezvények,</t>
    </r>
    <r>
      <rPr>
        <sz val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gyermekprogramok, felnőttszínházi előadás, pedagógus nap, nyugdíjas tal., megemlékezések,
     családi játszóház, karvez. díj)</t>
    </r>
  </si>
  <si>
    <t xml:space="preserve">     Nyári programok</t>
  </si>
  <si>
    <t xml:space="preserve">         Majális</t>
  </si>
  <si>
    <t xml:space="preserve">         Pünkösd</t>
  </si>
  <si>
    <t xml:space="preserve">         Földvár napja</t>
  </si>
  <si>
    <t xml:space="preserve">         Kiállítások</t>
  </si>
  <si>
    <t xml:space="preserve">         Fogathajtó</t>
  </si>
  <si>
    <t xml:space="preserve">         Földvári zenei esték</t>
  </si>
  <si>
    <t>tdm</t>
  </si>
  <si>
    <t>br.</t>
  </si>
  <si>
    <t xml:space="preserve">     Megyei könyvtári feladatellátáshoz kapcsolódó kiadások</t>
  </si>
  <si>
    <t>Megyei Könyvtár támogatás</t>
  </si>
  <si>
    <t xml:space="preserve">     Pályázati díjak, szerzői jogdíjak</t>
  </si>
  <si>
    <r>
      <t xml:space="preserve">    Computrend Kft. (EcoStat átalánydíj - könyvelési, gazdálkodási szoftver </t>
    </r>
    <r>
      <rPr>
        <sz val="8"/>
        <rFont val="Times New Roman"/>
        <family val="1"/>
        <charset val="238"/>
      </rPr>
      <t>(70e/hó +áfa)</t>
    </r>
  </si>
  <si>
    <r>
      <t xml:space="preserve">    Infoway Kft. (számítástechnikai szolgáltatás </t>
    </r>
    <r>
      <rPr>
        <sz val="8"/>
        <rFont val="Times New Roman"/>
        <family val="1"/>
        <charset val="238"/>
      </rPr>
      <t xml:space="preserve">(320e/hó +áfa) </t>
    </r>
  </si>
  <si>
    <r>
      <t xml:space="preserve">          Többcélú Társulás feladatainak ellátása (</t>
    </r>
    <r>
      <rPr>
        <sz val="8"/>
        <rFont val="Times New Roman"/>
        <family val="1"/>
        <charset val="238"/>
      </rPr>
      <t>3 fő 6 374 Ft + 3*150e átmenet nyugdíjazás miatt)</t>
    </r>
  </si>
  <si>
    <t>Balatonföldvár Város Önkormányzata</t>
  </si>
  <si>
    <t xml:space="preserve">    Informatikai biztonsági szabályzat</t>
  </si>
  <si>
    <t xml:space="preserve">     Megbízási díj (Jencsky Ernő)</t>
  </si>
  <si>
    <t>Balatonföldvári Közös Önkormányzati Hivatal</t>
  </si>
  <si>
    <t xml:space="preserve">    Étkezési utalvány</t>
  </si>
  <si>
    <t>(adó, végrehajtás)</t>
  </si>
  <si>
    <t>TDM továbbszáml. Bevétel</t>
  </si>
  <si>
    <t>Egyéb saját bevétel (pl. bérleti díjak)</t>
  </si>
  <si>
    <t>Aktív korúak ellátása (Rendszeres szociális segély, FHT)</t>
  </si>
  <si>
    <r>
      <t xml:space="preserve">Önkormányzati segélyek </t>
    </r>
    <r>
      <rPr>
        <sz val="8"/>
        <rFont val="Times New Roman"/>
        <family val="1"/>
        <charset val="238"/>
      </rPr>
      <t>(korábbi elnev. szerint: természetben nyújtott átmeneti segély, temetési segély, 
rendkívüli gyev, átmeneti segély)</t>
    </r>
  </si>
  <si>
    <t xml:space="preserve">                 Középiskolások támogatása</t>
  </si>
  <si>
    <t xml:space="preserve">   Hajtó és kenőanyag </t>
  </si>
  <si>
    <t xml:space="preserve">   Rezsiktg (lakás, Kulipintyó)</t>
  </si>
  <si>
    <t xml:space="preserve">         Néptánc</t>
  </si>
  <si>
    <t xml:space="preserve">           Kwassay sétány közvilágítás fejlesztés</t>
  </si>
  <si>
    <t xml:space="preserve">         1.1. Hivatal </t>
  </si>
  <si>
    <r>
      <t xml:space="preserve">     1. Működési célú pénzeszközátvétel társulástól </t>
    </r>
    <r>
      <rPr>
        <sz val="10"/>
        <rFont val="Times New Roman"/>
        <family val="1"/>
        <charset val="238"/>
      </rPr>
      <t>(munkaszervezet működése, belső ell.)</t>
    </r>
  </si>
  <si>
    <t xml:space="preserve">     3. Intézmények átvett pénzeszközei   </t>
  </si>
  <si>
    <t xml:space="preserve">     Sórószóró</t>
  </si>
  <si>
    <t xml:space="preserve">     Jubileumi jutalom</t>
  </si>
  <si>
    <t xml:space="preserve">     Jubileumi jutalom (2 fő)</t>
  </si>
  <si>
    <t xml:space="preserve">               Előadó és Alkotóművészetért Alapítvány</t>
  </si>
  <si>
    <r>
      <t xml:space="preserve">     2. Működési célú pénzeszközátvétel önkormányzatoktól</t>
    </r>
    <r>
      <rPr>
        <sz val="10"/>
        <rFont val="Times New Roman"/>
        <family val="1"/>
        <charset val="238"/>
      </rPr>
      <t xml:space="preserve"> (belső ellenőrzés)</t>
    </r>
  </si>
  <si>
    <r>
      <t xml:space="preserve">          I</t>
    </r>
    <r>
      <rPr>
        <sz val="8"/>
        <rFont val="Times New Roman"/>
        <family val="1"/>
        <charset val="238"/>
      </rPr>
      <t>ntézményi ellátási díj</t>
    </r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</si>
  <si>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</si>
  <si>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</si>
  <si>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</si>
  <si>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</si>
  <si>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</si>
  <si>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Idegenforgalmi adó kedvezmény elő- utószezonban</t>
  </si>
  <si>
    <t>Egyéb nyújtott kedvezmény vagy kölcsön elengedésének összege</t>
  </si>
  <si>
    <t xml:space="preserve"> Állami támogatás (feladatfinanszírozás intézményi feladatokhoz)</t>
  </si>
  <si>
    <t>Intézmények 
összesen</t>
  </si>
  <si>
    <t>2015. évi eredeti előirányzat</t>
  </si>
  <si>
    <t xml:space="preserve">               Működési célú támogatások</t>
  </si>
  <si>
    <t xml:space="preserve">               Többcélú Társulásnak átadás közösen ellátott feladatokra</t>
  </si>
  <si>
    <t xml:space="preserve">     Államigazgatási</t>
  </si>
  <si>
    <t xml:space="preserve">    Közös önkormányzati
    hivatal</t>
  </si>
  <si>
    <t xml:space="preserve">       Kötelező</t>
  </si>
  <si>
    <t xml:space="preserve">       Nem kötelező</t>
  </si>
  <si>
    <t xml:space="preserve">       Államigazgatási</t>
  </si>
  <si>
    <t>Felhalmozási célú tartalék</t>
  </si>
  <si>
    <t>Önkormányzat/
intézmények/feladatok szerinti bontásban</t>
  </si>
  <si>
    <t xml:space="preserve">     Kötelező </t>
  </si>
  <si>
    <t xml:space="preserve">     Nem kötelező</t>
  </si>
  <si>
    <t xml:space="preserve">       Államigazgatási feladatok</t>
  </si>
  <si>
    <t xml:space="preserve">          Munkaadót terhelő járulékok és szociális hozzájárulási adó</t>
  </si>
  <si>
    <t>Munkaadót terhelő járulékok és szociális hozzájárulási adó</t>
  </si>
  <si>
    <t>Költségvetési működési egyenleg (többlet)</t>
  </si>
  <si>
    <t>Költségvetési felhalmozási egyenleg(hiány)</t>
  </si>
  <si>
    <t>I. Európai Uniós forrásokból érkező bevételek</t>
  </si>
  <si>
    <t>II. Hazai forrásokból érkező bevételek</t>
  </si>
  <si>
    <t xml:space="preserve">     4. Államháztartáson kívülről érkező támogatásból származó bevétel</t>
  </si>
  <si>
    <t>V. Nemzeti vagyonnnal kapcsolatos bevételek</t>
  </si>
  <si>
    <t xml:space="preserve">I. Közfeladatok ellátása során nyújtott közszolgáltatások ellenértékei </t>
  </si>
  <si>
    <t>III. Központi költségvetésből származó bevételek</t>
  </si>
  <si>
    <t>III. Közhatalmi bevételek</t>
  </si>
  <si>
    <t>II. Kapott kamatok</t>
  </si>
  <si>
    <t xml:space="preserve">     5. Áfa bevételek, visszatérülések</t>
  </si>
  <si>
    <t xml:space="preserve">     3. Államháztartáson kívülről érkező támogatásokból származó felhalmozási célú bevétel</t>
  </si>
  <si>
    <r>
      <t xml:space="preserve">     4. Pénzügyi befektetések bevétele</t>
    </r>
    <r>
      <rPr>
        <sz val="10"/>
        <rFont val="Times New Roman"/>
        <family val="1"/>
        <charset val="238"/>
      </rPr>
      <t xml:space="preserve"> (pl. osztalék)</t>
    </r>
  </si>
  <si>
    <t xml:space="preserve">     5. Önkormányzat felhalmozási célú költségvetési támogatása</t>
  </si>
  <si>
    <r>
      <t xml:space="preserve">     6. Felhalmozás célú támogatásértékű bevétel egyéb fejezeti kezelésű előirányzattól</t>
    </r>
    <r>
      <rPr>
        <sz val="8"/>
        <rFont val="Times New Roman"/>
        <family val="1"/>
        <charset val="238"/>
      </rPr>
      <t xml:space="preserve"> (vis maior tám.)</t>
    </r>
  </si>
  <si>
    <t>Telekadó mentesség, kedvezmény m2 alapján</t>
  </si>
  <si>
    <t xml:space="preserve">    Árubeszerzés</t>
  </si>
  <si>
    <t>11. melléklet</t>
  </si>
  <si>
    <t>12. melléklet</t>
  </si>
  <si>
    <t>2019. évi eredeti előirányzat</t>
  </si>
  <si>
    <t>Ft-ban</t>
  </si>
  <si>
    <t xml:space="preserve">                    Jogcímekhez kapcsolódó kiegészítés</t>
  </si>
  <si>
    <r>
      <t xml:space="preserve">    </t>
    </r>
    <r>
      <rPr>
        <sz val="10"/>
        <rFont val="Times New Roman"/>
        <family val="1"/>
        <charset val="238"/>
      </rPr>
      <t>Felújítás (Drv)</t>
    </r>
  </si>
  <si>
    <t xml:space="preserve">         1.1. Előző évi felhalmozási célú pénzmaradvány igénybevétele </t>
  </si>
  <si>
    <t xml:space="preserve">               Ügyeleti ellátás</t>
  </si>
  <si>
    <t xml:space="preserve">               Járóbeteg ellátás</t>
  </si>
  <si>
    <t xml:space="preserve">               Fogáaszati ellátás</t>
  </si>
  <si>
    <t xml:space="preserve">               Bursa Hungarica</t>
  </si>
  <si>
    <t xml:space="preserve">        Egyéb</t>
  </si>
  <si>
    <t xml:space="preserve">        Szemétszállítás </t>
  </si>
  <si>
    <t>Felhalmozási célú átvett pénzeszköz</t>
  </si>
  <si>
    <t>Előző évi felhalmozási célú pénzmaradvány igénybevétele</t>
  </si>
  <si>
    <t xml:space="preserve">   Felhalmozási célú átvett pénzeszköz</t>
  </si>
  <si>
    <t xml:space="preserve">   Előző évi felhalmozási célú pénzmaradvány</t>
  </si>
  <si>
    <t xml:space="preserve">   Előző évi működési célú pénzmaradvány</t>
  </si>
  <si>
    <t>2017. évi eredeti előirányzat (kiemelt előirányzatok)</t>
  </si>
  <si>
    <t>2017. évi előirányzat</t>
  </si>
  <si>
    <t>2017. évi költségvetési kiadásainak részletezése kormányzati funkciók szerint</t>
  </si>
  <si>
    <t>2017-2020. évi gördülő tervezése</t>
  </si>
  <si>
    <t>2020. évi eredeti előirányzat</t>
  </si>
  <si>
    <t>2017. évi összevont mérlege</t>
  </si>
  <si>
    <t>2017. évi működési célú bevételei, kiadásai</t>
  </si>
  <si>
    <t>2017. évi felhalmozási bevételei, kiadásai</t>
  </si>
  <si>
    <t>2017. évi működési célú támogatásai, pénzeszközátadásai, közvetetett támogatásai</t>
  </si>
  <si>
    <t xml:space="preserve">Somogyegres Község Önkormányzatának </t>
  </si>
  <si>
    <r>
      <t xml:space="preserve">                                       </t>
    </r>
    <r>
      <rPr>
        <b/>
        <i/>
        <u/>
        <sz val="14"/>
        <rFont val="Times New Roman"/>
        <family val="1"/>
        <charset val="238"/>
      </rPr>
      <t>Somogyegres Község Önkormányzata</t>
    </r>
    <r>
      <rPr>
        <b/>
        <i/>
        <sz val="14"/>
        <rFont val="Times New Roman"/>
        <family val="1"/>
        <charset val="238"/>
      </rPr>
      <t xml:space="preserve"> </t>
    </r>
  </si>
  <si>
    <t>Somogyegres Község Önkormányzatának 2017. évi bevételei kiemelt előirányzatonként, feladatonként</t>
  </si>
  <si>
    <t>Somogyegres Község Önkormányzatának 2017. évi kiadásai intézményenként, kiemelt előirányzatonként, 
feladatonkénti bontásban</t>
  </si>
  <si>
    <t>Somogyegres Község Önkormányzatának 2017. évi intézményi szintű összes kiadásai, intézményfinanszírozása</t>
  </si>
  <si>
    <t>Somogyegres Község Önkormányzata</t>
  </si>
  <si>
    <r>
      <rPr>
        <b/>
        <i/>
        <sz val="12"/>
        <rFont val="Times New Roman"/>
        <family val="1"/>
        <charset val="238"/>
      </rPr>
      <t xml:space="preserve">                                    </t>
    </r>
    <r>
      <rPr>
        <b/>
        <i/>
        <u/>
        <sz val="12"/>
        <rFont val="Times New Roman"/>
        <family val="1"/>
        <charset val="238"/>
      </rPr>
      <t>Somogyegres Község Önkormányzat 2017. évi bevétel-kiadási előirányzat-felhasználási ütemterve</t>
    </r>
  </si>
  <si>
    <t xml:space="preserve">      Televízió</t>
  </si>
  <si>
    <t>041237 MezőgazdaságiMinta Program</t>
  </si>
  <si>
    <t xml:space="preserve">        Bolbach János-Katszter karbantartás</t>
  </si>
  <si>
    <t>72210 Járóbetegek Gyógyító Szakellátása</t>
  </si>
  <si>
    <t xml:space="preserve">   Beruházások</t>
  </si>
  <si>
    <t xml:space="preserve">   Felújítás</t>
  </si>
  <si>
    <t xml:space="preserve">      4. Előző évi átvett pénzmaradvány</t>
  </si>
  <si>
    <t xml:space="preserve">III. Felhalmozási célú átvett pénzeszközök </t>
  </si>
  <si>
    <t xml:space="preserve">     2. Hazai támogatásból, saját forrásból megvalósuló felújítások </t>
  </si>
  <si>
    <t xml:space="preserve">               Előző évi pénzmaradvány</t>
  </si>
  <si>
    <t>Egyéb működési célú kiadások mindösszesen (I+II+III)</t>
  </si>
  <si>
    <t>Lakosság részére hulladék szállításhoz való hozzájárulás</t>
  </si>
  <si>
    <t xml:space="preserve">   Start</t>
  </si>
  <si>
    <t xml:space="preserve">      3. Egyéb működési célú átvett pénzeszközök (start)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</si>
</sst>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6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9"/>
      <name val="Times New Roman"/>
      <family val="1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i/>
      <sz val="10"/>
      <name val="Arial CE"/>
      <charset val="238"/>
    </font>
    <font>
      <b/>
      <i/>
      <sz val="11"/>
      <name val="Arial CE"/>
      <charset val="238"/>
    </font>
    <font>
      <b/>
      <sz val="8"/>
      <name val="Arial CE"/>
      <charset val="238"/>
    </font>
    <font>
      <b/>
      <i/>
      <sz val="12"/>
      <name val="Arial CE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 CE"/>
      <charset val="238"/>
    </font>
    <font>
      <b/>
      <i/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sz val="11"/>
      <name val="Arial CE"/>
      <family val="2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3"/>
      <name val="Arial CE"/>
      <family val="2"/>
      <charset val="238"/>
    </font>
    <font>
      <sz val="6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2"/>
      <name val="Arial CE"/>
      <charset val="238"/>
    </font>
    <font>
      <b/>
      <sz val="8"/>
      <name val="Arial CE"/>
      <family val="2"/>
      <charset val="238"/>
    </font>
    <font>
      <i/>
      <sz val="10"/>
      <name val="Arial CE"/>
      <charset val="238"/>
    </font>
    <font>
      <sz val="11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u/>
      <sz val="10"/>
      <name val="Arial CE"/>
      <charset val="238"/>
    </font>
    <font>
      <b/>
      <u/>
      <sz val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Arial CE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61" fillId="0" borderId="0"/>
    <xf numFmtId="0" fontId="11" fillId="0" borderId="0"/>
  </cellStyleXfs>
  <cellXfs count="633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0" borderId="0" xfId="0" applyFont="1"/>
    <xf numFmtId="0" fontId="1" fillId="0" borderId="0" xfId="0" applyFont="1" applyBorder="1"/>
    <xf numFmtId="0" fontId="0" fillId="0" borderId="0" xfId="0" applyBorder="1"/>
    <xf numFmtId="0" fontId="0" fillId="2" borderId="0" xfId="0" applyFill="1"/>
    <xf numFmtId="0" fontId="5" fillId="0" borderId="0" xfId="0" applyFont="1"/>
    <xf numFmtId="0" fontId="7" fillId="0" borderId="0" xfId="0" applyFont="1"/>
    <xf numFmtId="0" fontId="9" fillId="0" borderId="0" xfId="0" applyFo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3" fontId="1" fillId="0" borderId="0" xfId="0" applyNumberFormat="1" applyFont="1"/>
    <xf numFmtId="0" fontId="1" fillId="0" borderId="1" xfId="0" applyFont="1" applyBorder="1"/>
    <xf numFmtId="0" fontId="12" fillId="0" borderId="0" xfId="0" applyFont="1"/>
    <xf numFmtId="0" fontId="12" fillId="0" borderId="0" xfId="0" applyFont="1" applyBorder="1"/>
    <xf numFmtId="0" fontId="10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0" borderId="1" xfId="0" applyNumberFormat="1" applyFont="1" applyBorder="1"/>
    <xf numFmtId="0" fontId="1" fillId="0" borderId="2" xfId="0" applyFont="1" applyBorder="1"/>
    <xf numFmtId="3" fontId="4" fillId="0" borderId="1" xfId="0" applyNumberFormat="1" applyFont="1" applyBorder="1"/>
    <xf numFmtId="3" fontId="4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3" xfId="0" applyNumberFormat="1" applyFont="1" applyFill="1" applyBorder="1" applyAlignment="1">
      <alignment horizontal="right" vertical="center"/>
    </xf>
    <xf numFmtId="0" fontId="4" fillId="0" borderId="1" xfId="0" applyFont="1" applyBorder="1"/>
    <xf numFmtId="3" fontId="18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/>
    <xf numFmtId="0" fontId="1" fillId="2" borderId="0" xfId="0" applyFont="1" applyFill="1" applyBorder="1"/>
    <xf numFmtId="0" fontId="8" fillId="2" borderId="0" xfId="0" applyFont="1" applyFill="1"/>
    <xf numFmtId="0" fontId="1" fillId="2" borderId="0" xfId="0" applyFont="1" applyFill="1" applyAlignment="1">
      <alignment horizontal="center"/>
    </xf>
    <xf numFmtId="0" fontId="1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8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3" fontId="4" fillId="0" borderId="2" xfId="0" applyNumberFormat="1" applyFont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Fill="1" applyBorder="1"/>
    <xf numFmtId="0" fontId="4" fillId="0" borderId="2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0" xfId="0" applyFont="1" applyBorder="1"/>
    <xf numFmtId="0" fontId="0" fillId="0" borderId="3" xfId="0" applyBorder="1"/>
    <xf numFmtId="0" fontId="2" fillId="2" borderId="1" xfId="0" applyFont="1" applyFill="1" applyBorder="1"/>
    <xf numFmtId="0" fontId="2" fillId="0" borderId="4" xfId="0" applyFont="1" applyFill="1" applyBorder="1" applyAlignment="1">
      <alignment horizontal="left" vertical="center"/>
    </xf>
    <xf numFmtId="0" fontId="17" fillId="2" borderId="0" xfId="0" applyFont="1" applyFill="1"/>
    <xf numFmtId="0" fontId="16" fillId="2" borderId="0" xfId="0" applyFont="1" applyFill="1"/>
    <xf numFmtId="0" fontId="16" fillId="0" borderId="0" xfId="0" applyFont="1"/>
    <xf numFmtId="3" fontId="17" fillId="0" borderId="1" xfId="0" applyNumberFormat="1" applyFont="1" applyBorder="1"/>
    <xf numFmtId="3" fontId="16" fillId="0" borderId="1" xfId="0" applyNumberFormat="1" applyFont="1" applyBorder="1"/>
    <xf numFmtId="3" fontId="16" fillId="0" borderId="0" xfId="0" applyNumberFormat="1" applyFont="1"/>
    <xf numFmtId="0" fontId="12" fillId="0" borderId="3" xfId="0" applyFont="1" applyBorder="1"/>
    <xf numFmtId="3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wrapText="1"/>
    </xf>
    <xf numFmtId="0" fontId="8" fillId="4" borderId="4" xfId="0" applyFont="1" applyFill="1" applyBorder="1" applyAlignment="1">
      <alignment horizontal="center" wrapText="1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Border="1"/>
    <xf numFmtId="0" fontId="9" fillId="0" borderId="0" xfId="0" applyFont="1" applyBorder="1"/>
    <xf numFmtId="0" fontId="12" fillId="0" borderId="1" xfId="0" applyFont="1" applyBorder="1"/>
    <xf numFmtId="3" fontId="12" fillId="0" borderId="1" xfId="0" applyNumberFormat="1" applyFont="1" applyBorder="1"/>
    <xf numFmtId="0" fontId="17" fillId="2" borderId="0" xfId="0" applyFont="1" applyFill="1" applyBorder="1"/>
    <xf numFmtId="0" fontId="15" fillId="2" borderId="0" xfId="0" applyFont="1" applyFill="1" applyBorder="1"/>
    <xf numFmtId="3" fontId="22" fillId="0" borderId="1" xfId="0" applyNumberFormat="1" applyFont="1" applyBorder="1"/>
    <xf numFmtId="0" fontId="0" fillId="0" borderId="1" xfId="0" applyFont="1" applyBorder="1"/>
    <xf numFmtId="3" fontId="18" fillId="0" borderId="1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 vertical="center" wrapText="1"/>
    </xf>
    <xf numFmtId="3" fontId="12" fillId="0" borderId="0" xfId="0" applyNumberFormat="1" applyFont="1"/>
    <xf numFmtId="3" fontId="8" fillId="0" borderId="2" xfId="0" applyNumberFormat="1" applyFont="1" applyFill="1" applyBorder="1" applyAlignment="1">
      <alignment horizontal="right" wrapText="1"/>
    </xf>
    <xf numFmtId="0" fontId="5" fillId="0" borderId="2" xfId="0" applyFont="1" applyBorder="1"/>
    <xf numFmtId="0" fontId="16" fillId="2" borderId="0" xfId="0" applyFont="1" applyFill="1" applyBorder="1"/>
    <xf numFmtId="3" fontId="3" fillId="0" borderId="1" xfId="0" applyNumberFormat="1" applyFont="1" applyBorder="1" applyAlignment="1"/>
    <xf numFmtId="3" fontId="1" fillId="0" borderId="1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12" fillId="0" borderId="2" xfId="0" applyFont="1" applyBorder="1"/>
    <xf numFmtId="3" fontId="4" fillId="0" borderId="2" xfId="0" applyNumberFormat="1" applyFont="1" applyFill="1" applyBorder="1" applyAlignment="1">
      <alignment horizontal="right"/>
    </xf>
    <xf numFmtId="3" fontId="0" fillId="0" borderId="3" xfId="0" applyNumberFormat="1" applyBorder="1"/>
    <xf numFmtId="3" fontId="22" fillId="0" borderId="2" xfId="0" applyNumberFormat="1" applyFont="1" applyBorder="1"/>
    <xf numFmtId="3" fontId="4" fillId="0" borderId="3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Border="1"/>
    <xf numFmtId="0" fontId="2" fillId="2" borderId="4" xfId="0" applyFont="1" applyFill="1" applyBorder="1"/>
    <xf numFmtId="0" fontId="1" fillId="0" borderId="2" xfId="0" applyFont="1" applyBorder="1" applyAlignment="1">
      <alignment horizontal="center"/>
    </xf>
    <xf numFmtId="3" fontId="20" fillId="0" borderId="3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1" xfId="0" applyNumberFormat="1" applyFont="1" applyBorder="1" applyAlignment="1"/>
    <xf numFmtId="3" fontId="0" fillId="0" borderId="1" xfId="0" applyNumberFormat="1" applyFont="1" applyBorder="1" applyAlignment="1"/>
    <xf numFmtId="3" fontId="5" fillId="0" borderId="1" xfId="0" applyNumberFormat="1" applyFont="1" applyBorder="1" applyAlignment="1"/>
    <xf numFmtId="3" fontId="7" fillId="0" borderId="2" xfId="0" applyNumberFormat="1" applyFont="1" applyBorder="1" applyAlignment="1"/>
    <xf numFmtId="0" fontId="0" fillId="0" borderId="1" xfId="0" applyFont="1" applyBorder="1" applyAlignment="1"/>
    <xf numFmtId="3" fontId="25" fillId="0" borderId="3" xfId="0" applyNumberFormat="1" applyFont="1" applyFill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4" fillId="0" borderId="2" xfId="0" applyFont="1" applyFill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3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3" xfId="0" applyNumberFormat="1" applyFont="1" applyBorder="1" applyAlignment="1">
      <alignment horizontal="right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/>
    </xf>
    <xf numFmtId="0" fontId="2" fillId="4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wrapText="1"/>
    </xf>
    <xf numFmtId="3" fontId="24" fillId="0" borderId="3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/>
    <xf numFmtId="3" fontId="1" fillId="0" borderId="1" xfId="0" applyNumberFormat="1" applyFont="1" applyBorder="1" applyAlignment="1">
      <alignment horizontal="center"/>
    </xf>
    <xf numFmtId="0" fontId="16" fillId="0" borderId="0" xfId="0" applyFont="1" applyBorder="1"/>
    <xf numFmtId="0" fontId="11" fillId="0" borderId="0" xfId="0" applyFont="1"/>
    <xf numFmtId="3" fontId="17" fillId="4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22" fillId="0" borderId="0" xfId="0" applyFont="1"/>
    <xf numFmtId="3" fontId="20" fillId="0" borderId="3" xfId="0" applyNumberFormat="1" applyFont="1" applyBorder="1" applyAlignment="1">
      <alignment horizontal="center" vertical="center"/>
    </xf>
    <xf numFmtId="3" fontId="28" fillId="0" borderId="3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22" fillId="0" borderId="2" xfId="0" applyNumberFormat="1" applyFont="1" applyFill="1" applyBorder="1"/>
    <xf numFmtId="3" fontId="22" fillId="0" borderId="1" xfId="0" applyNumberFormat="1" applyFont="1" applyBorder="1" applyAlignment="1"/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 wrapText="1"/>
    </xf>
    <xf numFmtId="3" fontId="8" fillId="4" borderId="5" xfId="0" applyNumberFormat="1" applyFont="1" applyFill="1" applyBorder="1" applyAlignment="1">
      <alignment horizontal="right" wrapText="1"/>
    </xf>
    <xf numFmtId="3" fontId="12" fillId="0" borderId="0" xfId="0" applyNumberFormat="1" applyFont="1" applyAlignment="1">
      <alignment horizontal="right"/>
    </xf>
    <xf numFmtId="3" fontId="1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1" fillId="0" borderId="3" xfId="0" applyFont="1" applyFill="1" applyBorder="1" applyAlignment="1">
      <alignment horizontal="left" vertical="center"/>
    </xf>
    <xf numFmtId="3" fontId="3" fillId="0" borderId="5" xfId="0" applyNumberFormat="1" applyFont="1" applyBorder="1"/>
    <xf numFmtId="3" fontId="4" fillId="0" borderId="3" xfId="0" applyNumberFormat="1" applyFont="1" applyBorder="1" applyAlignment="1">
      <alignment horizontal="right"/>
    </xf>
    <xf numFmtId="0" fontId="0" fillId="2" borderId="0" xfId="0" applyFill="1" applyBorder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2" borderId="3" xfId="0" applyNumberFormat="1" applyFont="1" applyFill="1" applyBorder="1" applyAlignment="1">
      <alignment vertical="center"/>
    </xf>
    <xf numFmtId="0" fontId="4" fillId="0" borderId="9" xfId="0" applyFont="1" applyBorder="1"/>
    <xf numFmtId="0" fontId="1" fillId="0" borderId="9" xfId="0" applyFont="1" applyFill="1" applyBorder="1" applyAlignment="1">
      <alignment wrapText="1"/>
    </xf>
    <xf numFmtId="3" fontId="8" fillId="4" borderId="5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/>
    <xf numFmtId="3" fontId="21" fillId="3" borderId="1" xfId="0" applyNumberFormat="1" applyFont="1" applyFill="1" applyBorder="1" applyAlignment="1"/>
    <xf numFmtId="3" fontId="21" fillId="3" borderId="1" xfId="0" applyNumberFormat="1" applyFont="1" applyFill="1" applyBorder="1"/>
    <xf numFmtId="49" fontId="1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/>
    <xf numFmtId="0" fontId="0" fillId="3" borderId="3" xfId="0" applyFill="1" applyBorder="1"/>
    <xf numFmtId="3" fontId="0" fillId="0" borderId="1" xfId="0" applyNumberFormat="1" applyBorder="1"/>
    <xf numFmtId="0" fontId="32" fillId="0" borderId="1" xfId="0" applyFont="1" applyBorder="1"/>
    <xf numFmtId="3" fontId="4" fillId="0" borderId="2" xfId="0" applyNumberFormat="1" applyFont="1" applyBorder="1" applyAlignment="1"/>
    <xf numFmtId="0" fontId="3" fillId="0" borderId="4" xfId="0" applyFont="1" applyBorder="1" applyAlignment="1">
      <alignment horizontal="left"/>
    </xf>
    <xf numFmtId="3" fontId="3" fillId="0" borderId="6" xfId="0" applyNumberFormat="1" applyFont="1" applyBorder="1" applyAlignment="1"/>
    <xf numFmtId="0" fontId="0" fillId="0" borderId="1" xfId="0" applyBorder="1"/>
    <xf numFmtId="0" fontId="2" fillId="4" borderId="10" xfId="0" applyFont="1" applyFill="1" applyBorder="1" applyAlignment="1">
      <alignment horizontal="center" vertical="center" wrapText="1"/>
    </xf>
    <xf numFmtId="3" fontId="1" fillId="0" borderId="9" xfId="0" applyNumberFormat="1" applyFont="1" applyBorder="1"/>
    <xf numFmtId="0" fontId="0" fillId="0" borderId="2" xfId="0" applyBorder="1"/>
    <xf numFmtId="0" fontId="34" fillId="0" borderId="0" xfId="0" applyFont="1"/>
    <xf numFmtId="0" fontId="34" fillId="0" borderId="1" xfId="0" applyFont="1" applyBorder="1"/>
    <xf numFmtId="0" fontId="2" fillId="0" borderId="4" xfId="0" applyFont="1" applyBorder="1"/>
    <xf numFmtId="3" fontId="35" fillId="0" borderId="6" xfId="0" applyNumberFormat="1" applyFont="1" applyBorder="1"/>
    <xf numFmtId="3" fontId="35" fillId="0" borderId="5" xfId="0" applyNumberFormat="1" applyFont="1" applyBorder="1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5" fillId="2" borderId="1" xfId="0" applyNumberFormat="1" applyFont="1" applyFill="1" applyBorder="1"/>
    <xf numFmtId="0" fontId="34" fillId="2" borderId="1" xfId="0" applyFont="1" applyFill="1" applyBorder="1"/>
    <xf numFmtId="0" fontId="5" fillId="2" borderId="1" xfId="0" applyFont="1" applyFill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4" fillId="2" borderId="0" xfId="0" applyFont="1" applyFill="1" applyBorder="1" applyAlignment="1">
      <alignment horizontal="center"/>
    </xf>
    <xf numFmtId="0" fontId="34" fillId="0" borderId="0" xfId="0" applyFont="1" applyBorder="1"/>
    <xf numFmtId="0" fontId="0" fillId="2" borderId="1" xfId="0" applyFill="1" applyBorder="1"/>
    <xf numFmtId="3" fontId="36" fillId="0" borderId="6" xfId="0" applyNumberFormat="1" applyFont="1" applyBorder="1"/>
    <xf numFmtId="3" fontId="36" fillId="0" borderId="5" xfId="0" applyNumberFormat="1" applyFont="1" applyBorder="1"/>
    <xf numFmtId="0" fontId="1" fillId="2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3" fontId="37" fillId="2" borderId="0" xfId="0" applyNumberFormat="1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3" fontId="37" fillId="0" borderId="0" xfId="0" applyNumberFormat="1" applyFont="1" applyAlignment="1">
      <alignment vertical="center"/>
    </xf>
    <xf numFmtId="3" fontId="10" fillId="2" borderId="0" xfId="0" applyNumberFormat="1" applyFont="1" applyFill="1" applyAlignment="1">
      <alignment horizontal="right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center"/>
    </xf>
    <xf numFmtId="3" fontId="1" fillId="0" borderId="1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3" fontId="37" fillId="0" borderId="11" xfId="0" applyNumberFormat="1" applyFont="1" applyBorder="1" applyAlignment="1">
      <alignment vertical="center"/>
    </xf>
    <xf numFmtId="0" fontId="17" fillId="3" borderId="12" xfId="0" applyFont="1" applyFill="1" applyBorder="1" applyAlignment="1">
      <alignment horizontal="center" vertical="center" wrapText="1"/>
    </xf>
    <xf numFmtId="0" fontId="43" fillId="0" borderId="13" xfId="0" applyFont="1" applyBorder="1"/>
    <xf numFmtId="0" fontId="30" fillId="0" borderId="14" xfId="0" applyFont="1" applyBorder="1" applyAlignment="1">
      <alignment horizontal="center"/>
    </xf>
    <xf numFmtId="0" fontId="30" fillId="0" borderId="14" xfId="0" applyFont="1" applyBorder="1" applyAlignment="1">
      <alignment horizontal="right"/>
    </xf>
    <xf numFmtId="3" fontId="30" fillId="0" borderId="1" xfId="0" applyNumberFormat="1" applyFont="1" applyFill="1" applyBorder="1" applyAlignment="1">
      <alignment horizontal="right"/>
    </xf>
    <xf numFmtId="3" fontId="43" fillId="0" borderId="1" xfId="0" applyNumberFormat="1" applyFont="1" applyBorder="1" applyAlignment="1">
      <alignment horizontal="right"/>
    </xf>
    <xf numFmtId="0" fontId="43" fillId="0" borderId="14" xfId="0" applyFont="1" applyBorder="1" applyAlignment="1">
      <alignment horizontal="left"/>
    </xf>
    <xf numFmtId="9" fontId="16" fillId="0" borderId="0" xfId="0" applyNumberFormat="1" applyFont="1"/>
    <xf numFmtId="3" fontId="30" fillId="0" borderId="1" xfId="0" applyNumberFormat="1" applyFont="1" applyBorder="1" applyAlignment="1">
      <alignment horizontal="right"/>
    </xf>
    <xf numFmtId="3" fontId="0" fillId="0" borderId="0" xfId="0" applyNumberFormat="1"/>
    <xf numFmtId="0" fontId="30" fillId="0" borderId="13" xfId="0" applyFont="1" applyBorder="1" applyAlignment="1">
      <alignment horizontal="right"/>
    </xf>
    <xf numFmtId="0" fontId="4" fillId="4" borderId="16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3" fontId="39" fillId="0" borderId="16" xfId="0" applyNumberFormat="1" applyFont="1" applyFill="1" applyBorder="1" applyAlignment="1">
      <alignment horizontal="left" vertical="center" wrapText="1"/>
    </xf>
    <xf numFmtId="0" fontId="43" fillId="0" borderId="14" xfId="0" applyFont="1" applyBorder="1" applyAlignment="1"/>
    <xf numFmtId="0" fontId="43" fillId="0" borderId="14" xfId="0" applyFont="1" applyBorder="1"/>
    <xf numFmtId="0" fontId="2" fillId="3" borderId="3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/>
    <xf numFmtId="0" fontId="0" fillId="0" borderId="0" xfId="0" applyFill="1"/>
    <xf numFmtId="3" fontId="3" fillId="3" borderId="6" xfId="0" applyNumberFormat="1" applyFont="1" applyFill="1" applyBorder="1" applyAlignment="1"/>
    <xf numFmtId="0" fontId="33" fillId="0" borderId="3" xfId="0" applyFont="1" applyBorder="1" applyAlignment="1">
      <alignment horizontal="left"/>
    </xf>
    <xf numFmtId="0" fontId="30" fillId="0" borderId="3" xfId="0" applyFont="1" applyFill="1" applyBorder="1"/>
    <xf numFmtId="0" fontId="0" fillId="0" borderId="17" xfId="0" applyBorder="1"/>
    <xf numFmtId="49" fontId="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right"/>
    </xf>
    <xf numFmtId="0" fontId="0" fillId="0" borderId="0" xfId="0" applyAlignment="1"/>
    <xf numFmtId="0" fontId="4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8" xfId="0" applyFont="1" applyFill="1" applyBorder="1" applyAlignment="1">
      <alignment horizontal="left"/>
    </xf>
    <xf numFmtId="3" fontId="1" fillId="2" borderId="19" xfId="0" applyNumberFormat="1" applyFont="1" applyFill="1" applyBorder="1"/>
    <xf numFmtId="0" fontId="4" fillId="0" borderId="18" xfId="0" applyFont="1" applyFill="1" applyBorder="1" applyAlignment="1">
      <alignment horizontal="center"/>
    </xf>
    <xf numFmtId="3" fontId="4" fillId="0" borderId="19" xfId="0" applyNumberFormat="1" applyFont="1" applyFill="1" applyBorder="1"/>
    <xf numFmtId="3" fontId="1" fillId="0" borderId="1" xfId="0" applyNumberFormat="1" applyFont="1" applyFill="1" applyBorder="1" applyAlignment="1">
      <alignment vertical="center" wrapText="1"/>
    </xf>
    <xf numFmtId="3" fontId="1" fillId="0" borderId="2" xfId="0" applyNumberFormat="1" applyFont="1" applyBorder="1"/>
    <xf numFmtId="0" fontId="6" fillId="0" borderId="1" xfId="0" applyFont="1" applyBorder="1"/>
    <xf numFmtId="0" fontId="20" fillId="0" borderId="1" xfId="0" applyFont="1" applyBorder="1"/>
    <xf numFmtId="3" fontId="2" fillId="4" borderId="4" xfId="0" applyNumberFormat="1" applyFont="1" applyFill="1" applyBorder="1" applyAlignment="1">
      <alignment horizontal="center" vertical="center"/>
    </xf>
    <xf numFmtId="3" fontId="23" fillId="0" borderId="5" xfId="0" applyNumberFormat="1" applyFont="1" applyBorder="1"/>
    <xf numFmtId="49" fontId="1" fillId="2" borderId="0" xfId="0" applyNumberFormat="1" applyFont="1" applyFill="1" applyAlignment="1">
      <alignment horizontal="center"/>
    </xf>
    <xf numFmtId="3" fontId="1" fillId="0" borderId="3" xfId="0" applyNumberFormat="1" applyFont="1" applyFill="1" applyBorder="1"/>
    <xf numFmtId="3" fontId="1" fillId="0" borderId="3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0" fontId="32" fillId="0" borderId="2" xfId="0" applyFont="1" applyBorder="1"/>
    <xf numFmtId="0" fontId="4" fillId="2" borderId="0" xfId="0" applyFont="1" applyFill="1"/>
    <xf numFmtId="0" fontId="44" fillId="0" borderId="0" xfId="0" applyFont="1"/>
    <xf numFmtId="0" fontId="13" fillId="2" borderId="0" xfId="0" applyFont="1" applyFill="1" applyBorder="1"/>
    <xf numFmtId="0" fontId="4" fillId="3" borderId="3" xfId="0" applyFont="1" applyFill="1" applyBorder="1" applyAlignment="1">
      <alignment horizontal="center" wrapText="1"/>
    </xf>
    <xf numFmtId="3" fontId="59" fillId="0" borderId="1" xfId="0" applyNumberFormat="1" applyFont="1" applyFill="1" applyBorder="1"/>
    <xf numFmtId="0" fontId="0" fillId="0" borderId="0" xfId="0" applyAlignment="1">
      <alignment horizontal="left"/>
    </xf>
    <xf numFmtId="0" fontId="13" fillId="0" borderId="0" xfId="0" applyFont="1" applyBorder="1"/>
    <xf numFmtId="0" fontId="4" fillId="0" borderId="1" xfId="0" applyNumberFormat="1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right" vertical="center"/>
    </xf>
    <xf numFmtId="3" fontId="42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42" fillId="2" borderId="0" xfId="0" applyFont="1" applyFill="1" applyBorder="1" applyAlignment="1">
      <alignment vertical="center"/>
    </xf>
    <xf numFmtId="3" fontId="30" fillId="2" borderId="0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left" vertical="center"/>
    </xf>
    <xf numFmtId="3" fontId="4" fillId="3" borderId="3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0" borderId="13" xfId="0" applyFont="1" applyBorder="1"/>
    <xf numFmtId="0" fontId="7" fillId="0" borderId="20" xfId="0" applyFont="1" applyBorder="1"/>
    <xf numFmtId="0" fontId="0" fillId="0" borderId="14" xfId="0" applyBorder="1"/>
    <xf numFmtId="3" fontId="7" fillId="0" borderId="15" xfId="0" applyNumberFormat="1" applyFont="1" applyBorder="1"/>
    <xf numFmtId="0" fontId="7" fillId="0" borderId="14" xfId="0" applyFont="1" applyBorder="1"/>
    <xf numFmtId="3" fontId="7" fillId="0" borderId="1" xfId="0" applyNumberFormat="1" applyFont="1" applyBorder="1"/>
    <xf numFmtId="3" fontId="0" fillId="0" borderId="19" xfId="0" applyNumberFormat="1" applyFill="1" applyBorder="1"/>
    <xf numFmtId="0" fontId="12" fillId="0" borderId="14" xfId="0" applyFont="1" applyBorder="1" applyAlignment="1">
      <alignment wrapText="1"/>
    </xf>
    <xf numFmtId="0" fontId="7" fillId="0" borderId="21" xfId="0" applyFont="1" applyBorder="1"/>
    <xf numFmtId="3" fontId="7" fillId="2" borderId="12" xfId="0" applyNumberFormat="1" applyFont="1" applyFill="1" applyBorder="1"/>
    <xf numFmtId="3" fontId="7" fillId="2" borderId="22" xfId="0" applyNumberFormat="1" applyFont="1" applyFill="1" applyBorder="1"/>
    <xf numFmtId="0" fontId="7" fillId="2" borderId="0" xfId="0" applyFont="1" applyFill="1" applyBorder="1"/>
    <xf numFmtId="0" fontId="47" fillId="2" borderId="0" xfId="0" applyFont="1" applyFill="1" applyBorder="1"/>
    <xf numFmtId="0" fontId="14" fillId="4" borderId="6" xfId="0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wrapText="1"/>
    </xf>
    <xf numFmtId="3" fontId="23" fillId="4" borderId="6" xfId="0" applyNumberFormat="1" applyFont="1" applyFill="1" applyBorder="1" applyAlignment="1">
      <alignment horizontal="right"/>
    </xf>
    <xf numFmtId="3" fontId="28" fillId="4" borderId="6" xfId="0" applyNumberFormat="1" applyFont="1" applyFill="1" applyBorder="1"/>
    <xf numFmtId="3" fontId="24" fillId="4" borderId="6" xfId="0" applyNumberFormat="1" applyFont="1" applyFill="1" applyBorder="1" applyAlignment="1">
      <alignment vertical="center" wrapText="1"/>
    </xf>
    <xf numFmtId="3" fontId="24" fillId="4" borderId="6" xfId="0" applyNumberFormat="1" applyFont="1" applyFill="1" applyBorder="1" applyAlignment="1">
      <alignment vertical="center"/>
    </xf>
    <xf numFmtId="3" fontId="29" fillId="4" borderId="6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0" fontId="4" fillId="4" borderId="23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/>
    <xf numFmtId="3" fontId="6" fillId="0" borderId="0" xfId="0" applyNumberFormat="1" applyFont="1"/>
    <xf numFmtId="3" fontId="4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3" fontId="59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4" fillId="0" borderId="9" xfId="0" applyNumberFormat="1" applyFont="1" applyBorder="1" applyAlignment="1"/>
    <xf numFmtId="3" fontId="4" fillId="0" borderId="24" xfId="0" applyNumberFormat="1" applyFont="1" applyBorder="1" applyAlignment="1"/>
    <xf numFmtId="0" fontId="0" fillId="4" borderId="3" xfId="0" applyFill="1" applyBorder="1" applyAlignment="1">
      <alignment horizontal="center"/>
    </xf>
    <xf numFmtId="0" fontId="4" fillId="4" borderId="1" xfId="0" applyFont="1" applyFill="1" applyBorder="1"/>
    <xf numFmtId="3" fontId="16" fillId="0" borderId="0" xfId="0" applyNumberFormat="1" applyFont="1" applyBorder="1" applyAlignment="1">
      <alignment horizontal="right"/>
    </xf>
    <xf numFmtId="3" fontId="4" fillId="4" borderId="2" xfId="0" applyNumberFormat="1" applyFont="1" applyFill="1" applyBorder="1" applyAlignment="1"/>
    <xf numFmtId="0" fontId="2" fillId="4" borderId="25" xfId="0" applyFont="1" applyFill="1" applyBorder="1" applyAlignment="1">
      <alignment horizontal="center" vertical="center" wrapText="1"/>
    </xf>
    <xf numFmtId="3" fontId="2" fillId="3" borderId="26" xfId="0" applyNumberFormat="1" applyFont="1" applyFill="1" applyBorder="1"/>
    <xf numFmtId="0" fontId="1" fillId="0" borderId="1" xfId="0" applyFont="1" applyFill="1" applyBorder="1" applyAlignment="1">
      <alignment wrapText="1"/>
    </xf>
    <xf numFmtId="3" fontId="2" fillId="3" borderId="0" xfId="0" applyNumberFormat="1" applyFont="1" applyFill="1" applyBorder="1"/>
    <xf numFmtId="3" fontId="1" fillId="0" borderId="0" xfId="0" applyNumberFormat="1" applyFont="1" applyFill="1" applyBorder="1"/>
    <xf numFmtId="0" fontId="12" fillId="0" borderId="0" xfId="0" applyFont="1" applyFill="1"/>
    <xf numFmtId="3" fontId="3" fillId="3" borderId="5" xfId="0" applyNumberFormat="1" applyFont="1" applyFill="1" applyBorder="1" applyAlignment="1"/>
    <xf numFmtId="3" fontId="1" fillId="0" borderId="9" xfId="0" applyNumberFormat="1" applyFont="1" applyFill="1" applyBorder="1"/>
    <xf numFmtId="3" fontId="12" fillId="0" borderId="0" xfId="0" applyNumberFormat="1" applyFont="1" applyFill="1"/>
    <xf numFmtId="3" fontId="59" fillId="0" borderId="1" xfId="0" applyNumberFormat="1" applyFont="1" applyBorder="1" applyAlignment="1">
      <alignment horizontal="right"/>
    </xf>
    <xf numFmtId="0" fontId="0" fillId="2" borderId="1" xfId="0" applyFont="1" applyFill="1" applyBorder="1"/>
    <xf numFmtId="3" fontId="3" fillId="0" borderId="5" xfId="0" applyNumberFormat="1" applyFont="1" applyBorder="1" applyAlignment="1"/>
    <xf numFmtId="3" fontId="2" fillId="2" borderId="6" xfId="0" applyNumberFormat="1" applyFont="1" applyFill="1" applyBorder="1"/>
    <xf numFmtId="3" fontId="2" fillId="2" borderId="5" xfId="0" applyNumberFormat="1" applyFont="1" applyFill="1" applyBorder="1"/>
    <xf numFmtId="3" fontId="2" fillId="0" borderId="6" xfId="0" applyNumberFormat="1" applyFont="1" applyBorder="1" applyAlignment="1">
      <alignment horizontal="right"/>
    </xf>
    <xf numFmtId="0" fontId="48" fillId="0" borderId="6" xfId="0" applyFont="1" applyBorder="1"/>
    <xf numFmtId="3" fontId="2" fillId="0" borderId="6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49" fillId="0" borderId="0" xfId="0" applyFont="1"/>
    <xf numFmtId="3" fontId="16" fillId="0" borderId="0" xfId="0" applyNumberFormat="1" applyFont="1" applyFill="1" applyBorder="1"/>
    <xf numFmtId="3" fontId="36" fillId="0" borderId="26" xfId="0" applyNumberFormat="1" applyFont="1" applyBorder="1"/>
    <xf numFmtId="3" fontId="12" fillId="0" borderId="0" xfId="0" applyNumberFormat="1" applyFont="1" applyFill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3" fontId="35" fillId="0" borderId="26" xfId="0" applyNumberFormat="1" applyFont="1" applyBorder="1"/>
    <xf numFmtId="0" fontId="4" fillId="0" borderId="2" xfId="0" applyFont="1" applyFill="1" applyBorder="1" applyAlignment="1">
      <alignment horizontal="left" vertical="center"/>
    </xf>
    <xf numFmtId="0" fontId="3" fillId="4" borderId="1" xfId="0" applyFont="1" applyFill="1" applyBorder="1"/>
    <xf numFmtId="3" fontId="3" fillId="4" borderId="1" xfId="0" applyNumberFormat="1" applyFont="1" applyFill="1" applyBorder="1" applyAlignment="1">
      <alignment horizontal="right"/>
    </xf>
    <xf numFmtId="3" fontId="30" fillId="0" borderId="3" xfId="0" applyNumberFormat="1" applyFont="1" applyBorder="1" applyAlignment="1">
      <alignment horizontal="right"/>
    </xf>
    <xf numFmtId="0" fontId="30" fillId="0" borderId="3" xfId="0" applyFont="1" applyBorder="1" applyAlignment="1">
      <alignment horizontal="right"/>
    </xf>
    <xf numFmtId="3" fontId="43" fillId="0" borderId="1" xfId="0" applyNumberFormat="1" applyFont="1" applyFill="1" applyBorder="1" applyAlignment="1">
      <alignment horizontal="right"/>
    </xf>
    <xf numFmtId="3" fontId="30" fillId="0" borderId="12" xfId="0" applyNumberFormat="1" applyFont="1" applyBorder="1" applyAlignment="1">
      <alignment horizontal="right"/>
    </xf>
    <xf numFmtId="0" fontId="50" fillId="4" borderId="1" xfId="0" applyFont="1" applyFill="1" applyBorder="1"/>
    <xf numFmtId="0" fontId="17" fillId="3" borderId="21" xfId="0" applyFont="1" applyFill="1" applyBorder="1" applyAlignment="1">
      <alignment horizontal="center" vertical="center" wrapText="1"/>
    </xf>
    <xf numFmtId="3" fontId="4" fillId="4" borderId="28" xfId="0" applyNumberFormat="1" applyFont="1" applyFill="1" applyBorder="1" applyAlignment="1">
      <alignment horizontal="right"/>
    </xf>
    <xf numFmtId="3" fontId="4" fillId="4" borderId="15" xfId="0" applyNumberFormat="1" applyFont="1" applyFill="1" applyBorder="1" applyAlignment="1">
      <alignment horizontal="right"/>
    </xf>
    <xf numFmtId="3" fontId="4" fillId="4" borderId="29" xfId="0" applyNumberFormat="1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right"/>
    </xf>
    <xf numFmtId="3" fontId="4" fillId="4" borderId="1" xfId="0" applyNumberFormat="1" applyFont="1" applyFill="1" applyBorder="1" applyAlignment="1">
      <alignment horizontal="right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0" fillId="0" borderId="14" xfId="0" applyBorder="1" applyAlignment="1">
      <alignment wrapText="1"/>
    </xf>
    <xf numFmtId="3" fontId="14" fillId="4" borderId="6" xfId="0" applyNumberFormat="1" applyFont="1" applyFill="1" applyBorder="1" applyAlignment="1">
      <alignment wrapText="1"/>
    </xf>
    <xf numFmtId="3" fontId="39" fillId="3" borderId="2" xfId="0" applyNumberFormat="1" applyFont="1" applyFill="1" applyBorder="1" applyAlignment="1">
      <alignment horizontal="center" vertical="center"/>
    </xf>
    <xf numFmtId="3" fontId="39" fillId="3" borderId="2" xfId="0" applyNumberFormat="1" applyFont="1" applyFill="1" applyBorder="1" applyAlignment="1">
      <alignment vertical="center"/>
    </xf>
    <xf numFmtId="3" fontId="38" fillId="3" borderId="0" xfId="0" applyNumberFormat="1" applyFont="1" applyFill="1" applyBorder="1" applyAlignment="1">
      <alignment vertical="center"/>
    </xf>
    <xf numFmtId="3" fontId="4" fillId="3" borderId="3" xfId="1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left" vertical="center"/>
    </xf>
    <xf numFmtId="3" fontId="4" fillId="3" borderId="6" xfId="1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vertical="center"/>
    </xf>
    <xf numFmtId="3" fontId="38" fillId="3" borderId="6" xfId="1" applyNumberFormat="1" applyFont="1" applyFill="1" applyBorder="1" applyAlignment="1">
      <alignment horizontal="right" vertical="center"/>
    </xf>
    <xf numFmtId="3" fontId="38" fillId="3" borderId="5" xfId="1" applyNumberFormat="1" applyFont="1" applyFill="1" applyBorder="1" applyAlignment="1">
      <alignment horizontal="right" vertical="center"/>
    </xf>
    <xf numFmtId="3" fontId="1" fillId="0" borderId="3" xfId="1" applyNumberFormat="1" applyFont="1" applyFill="1" applyBorder="1" applyAlignment="1">
      <alignment horizontal="right" vertical="center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left" vertical="center"/>
    </xf>
    <xf numFmtId="3" fontId="4" fillId="3" borderId="3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vertical="center"/>
    </xf>
    <xf numFmtId="3" fontId="17" fillId="3" borderId="3" xfId="0" applyNumberFormat="1" applyFont="1" applyFill="1" applyBorder="1" applyAlignment="1">
      <alignment vertical="center"/>
    </xf>
    <xf numFmtId="3" fontId="4" fillId="3" borderId="6" xfId="0" applyNumberFormat="1" applyFont="1" applyFill="1" applyBorder="1" applyAlignment="1">
      <alignment vertical="center"/>
    </xf>
    <xf numFmtId="3" fontId="35" fillId="3" borderId="4" xfId="0" applyNumberFormat="1" applyFont="1" applyFill="1" applyBorder="1" applyAlignment="1">
      <alignment horizontal="left" vertical="center" wrapText="1"/>
    </xf>
    <xf numFmtId="3" fontId="35" fillId="3" borderId="6" xfId="0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39" fillId="3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left" vertical="center"/>
    </xf>
    <xf numFmtId="3" fontId="4" fillId="0" borderId="3" xfId="1" applyNumberFormat="1" applyFont="1" applyFill="1" applyBorder="1" applyAlignment="1">
      <alignment horizontal="right" vertical="center"/>
    </xf>
    <xf numFmtId="3" fontId="4" fillId="3" borderId="5" xfId="1" applyNumberFormat="1" applyFont="1" applyFill="1" applyBorder="1" applyAlignment="1">
      <alignment horizontal="right" vertical="center"/>
    </xf>
    <xf numFmtId="0" fontId="18" fillId="0" borderId="2" xfId="0" applyFont="1" applyFill="1" applyBorder="1"/>
    <xf numFmtId="3" fontId="51" fillId="0" borderId="2" xfId="0" applyNumberFormat="1" applyFont="1" applyBorder="1" applyAlignment="1">
      <alignment horizontal="right"/>
    </xf>
    <xf numFmtId="0" fontId="35" fillId="0" borderId="1" xfId="0" applyFont="1" applyBorder="1" applyAlignment="1">
      <alignment wrapText="1"/>
    </xf>
    <xf numFmtId="3" fontId="13" fillId="2" borderId="0" xfId="0" applyNumberFormat="1" applyFont="1" applyFill="1" applyBorder="1" applyAlignment="1">
      <alignment vertical="center"/>
    </xf>
    <xf numFmtId="3" fontId="5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8" fillId="4" borderId="5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3" fontId="38" fillId="3" borderId="30" xfId="0" applyNumberFormat="1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3" fontId="4" fillId="4" borderId="31" xfId="0" applyNumberFormat="1" applyFont="1" applyFill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54" fillId="0" borderId="1" xfId="0" applyNumberFormat="1" applyFont="1" applyBorder="1" applyAlignment="1">
      <alignment vertical="center"/>
    </xf>
    <xf numFmtId="0" fontId="2" fillId="0" borderId="4" xfId="0" applyFont="1" applyFill="1" applyBorder="1"/>
    <xf numFmtId="0" fontId="4" fillId="0" borderId="18" xfId="0" applyFont="1" applyFill="1" applyBorder="1"/>
    <xf numFmtId="3" fontId="4" fillId="0" borderId="11" xfId="0" applyNumberFormat="1" applyFont="1" applyFill="1" applyBorder="1"/>
    <xf numFmtId="0" fontId="30" fillId="0" borderId="0" xfId="0" applyFont="1" applyBorder="1" applyAlignment="1">
      <alignment horizontal="left"/>
    </xf>
    <xf numFmtId="3" fontId="30" fillId="0" borderId="0" xfId="0" applyNumberFormat="1" applyFont="1" applyBorder="1" applyAlignment="1">
      <alignment horizontal="right"/>
    </xf>
    <xf numFmtId="3" fontId="4" fillId="0" borderId="9" xfId="0" applyNumberFormat="1" applyFont="1" applyBorder="1"/>
    <xf numFmtId="0" fontId="1" fillId="0" borderId="3" xfId="0" applyFont="1" applyBorder="1"/>
    <xf numFmtId="0" fontId="2" fillId="0" borderId="4" xfId="0" applyFont="1" applyBorder="1" applyAlignment="1">
      <alignment horizontal="left"/>
    </xf>
    <xf numFmtId="3" fontId="2" fillId="0" borderId="6" xfId="0" applyNumberFormat="1" applyFont="1" applyBorder="1" applyAlignment="1"/>
    <xf numFmtId="3" fontId="2" fillId="0" borderId="5" xfId="0" applyNumberFormat="1" applyFont="1" applyBorder="1" applyAlignment="1"/>
    <xf numFmtId="3" fontId="4" fillId="0" borderId="18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Fill="1" applyBorder="1" applyAlignment="1">
      <alignment horizontal="left"/>
    </xf>
    <xf numFmtId="3" fontId="2" fillId="0" borderId="6" xfId="0" applyNumberFormat="1" applyFont="1" applyFill="1" applyBorder="1"/>
    <xf numFmtId="3" fontId="2" fillId="0" borderId="5" xfId="0" applyNumberFormat="1" applyFont="1" applyFill="1" applyBorder="1"/>
    <xf numFmtId="3" fontId="35" fillId="0" borderId="6" xfId="0" applyNumberFormat="1" applyFont="1" applyFill="1" applyBorder="1"/>
    <xf numFmtId="3" fontId="35" fillId="0" borderId="5" xfId="0" applyNumberFormat="1" applyFont="1" applyFill="1" applyBorder="1"/>
    <xf numFmtId="0" fontId="4" fillId="3" borderId="32" xfId="0" applyFont="1" applyFill="1" applyBorder="1" applyAlignment="1">
      <alignment horizontal="center" vertical="center" wrapText="1"/>
    </xf>
    <xf numFmtId="3" fontId="0" fillId="3" borderId="33" xfId="0" applyNumberFormat="1" applyFill="1" applyBorder="1" applyAlignment="1"/>
    <xf numFmtId="3" fontId="7" fillId="0" borderId="1" xfId="0" applyNumberFormat="1" applyFont="1" applyBorder="1" applyAlignment="1"/>
    <xf numFmtId="0" fontId="2" fillId="4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4" fillId="0" borderId="33" xfId="0" applyFont="1" applyBorder="1"/>
    <xf numFmtId="0" fontId="1" fillId="0" borderId="33" xfId="0" applyFont="1" applyBorder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0" borderId="3" xfId="0" applyFont="1" applyBorder="1"/>
    <xf numFmtId="0" fontId="3" fillId="0" borderId="33" xfId="0" applyFont="1" applyFill="1" applyBorder="1"/>
    <xf numFmtId="3" fontId="3" fillId="0" borderId="1" xfId="0" applyNumberFormat="1" applyFont="1" applyFill="1" applyBorder="1"/>
    <xf numFmtId="3" fontId="18" fillId="0" borderId="1" xfId="0" applyNumberFormat="1" applyFont="1" applyBorder="1" applyAlignment="1"/>
    <xf numFmtId="3" fontId="3" fillId="0" borderId="1" xfId="0" applyNumberFormat="1" applyFont="1" applyBorder="1"/>
    <xf numFmtId="0" fontId="1" fillId="0" borderId="2" xfId="0" applyFont="1" applyBorder="1" applyAlignment="1">
      <alignment wrapText="1"/>
    </xf>
    <xf numFmtId="3" fontId="17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0" fontId="1" fillId="0" borderId="9" xfId="0" applyFont="1" applyBorder="1"/>
    <xf numFmtId="0" fontId="42" fillId="0" borderId="33" xfId="0" applyFont="1" applyBorder="1"/>
    <xf numFmtId="0" fontId="30" fillId="0" borderId="33" xfId="0" applyFont="1" applyBorder="1"/>
    <xf numFmtId="0" fontId="3" fillId="2" borderId="1" xfId="0" applyFont="1" applyFill="1" applyBorder="1"/>
    <xf numFmtId="0" fontId="4" fillId="4" borderId="34" xfId="0" applyFont="1" applyFill="1" applyBorder="1" applyAlignment="1">
      <alignment horizontal="center" vertical="center"/>
    </xf>
    <xf numFmtId="0" fontId="1" fillId="0" borderId="33" xfId="0" applyFont="1" applyFill="1" applyBorder="1"/>
    <xf numFmtId="0" fontId="4" fillId="0" borderId="33" xfId="0" applyFont="1" applyFill="1" applyBorder="1"/>
    <xf numFmtId="0" fontId="4" fillId="4" borderId="33" xfId="0" applyFont="1" applyFill="1" applyBorder="1"/>
    <xf numFmtId="0" fontId="3" fillId="3" borderId="26" xfId="0" applyFont="1" applyFill="1" applyBorder="1" applyAlignment="1">
      <alignment horizontal="left"/>
    </xf>
    <xf numFmtId="3" fontId="4" fillId="4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4" fillId="0" borderId="34" xfId="0" applyFont="1" applyFill="1" applyBorder="1" applyAlignment="1">
      <alignment horizontal="left" vertical="center"/>
    </xf>
    <xf numFmtId="0" fontId="46" fillId="0" borderId="3" xfId="0" applyFont="1" applyFill="1" applyBorder="1" applyAlignment="1">
      <alignment horizontal="left" vertical="center" wrapText="1"/>
    </xf>
    <xf numFmtId="0" fontId="46" fillId="0" borderId="3" xfId="0" applyFont="1" applyFill="1" applyBorder="1" applyAlignment="1">
      <alignment horizontal="right" vertical="center" wrapText="1"/>
    </xf>
    <xf numFmtId="0" fontId="30" fillId="0" borderId="33" xfId="0" applyFont="1" applyFill="1" applyBorder="1"/>
    <xf numFmtId="0" fontId="14" fillId="4" borderId="0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0" fillId="0" borderId="9" xfId="0" applyBorder="1"/>
    <xf numFmtId="0" fontId="33" fillId="4" borderId="36" xfId="0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42" fillId="4" borderId="36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6" fillId="0" borderId="9" xfId="0" applyFont="1" applyBorder="1"/>
    <xf numFmtId="3" fontId="1" fillId="0" borderId="3" xfId="0" applyNumberFormat="1" applyFont="1" applyBorder="1"/>
    <xf numFmtId="3" fontId="30" fillId="0" borderId="3" xfId="0" applyNumberFormat="1" applyFont="1" applyFill="1" applyBorder="1"/>
    <xf numFmtId="3" fontId="4" fillId="4" borderId="1" xfId="0" applyNumberFormat="1" applyFont="1" applyFill="1" applyBorder="1"/>
    <xf numFmtId="3" fontId="16" fillId="0" borderId="3" xfId="0" applyNumberFormat="1" applyFont="1" applyFill="1" applyBorder="1"/>
    <xf numFmtId="3" fontId="4" fillId="4" borderId="2" xfId="0" applyNumberFormat="1" applyFont="1" applyFill="1" applyBorder="1"/>
    <xf numFmtId="3" fontId="2" fillId="4" borderId="6" xfId="0" applyNumberFormat="1" applyFont="1" applyFill="1" applyBorder="1" applyAlignment="1"/>
    <xf numFmtId="0" fontId="8" fillId="4" borderId="4" xfId="0" applyFont="1" applyFill="1" applyBorder="1" applyAlignment="1">
      <alignment horizontal="left"/>
    </xf>
    <xf numFmtId="0" fontId="6" fillId="0" borderId="3" xfId="0" applyFont="1" applyBorder="1"/>
    <xf numFmtId="0" fontId="3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1" fillId="0" borderId="37" xfId="0" applyFont="1" applyBorder="1"/>
    <xf numFmtId="3" fontId="16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/>
    <xf numFmtId="3" fontId="13" fillId="0" borderId="1" xfId="0" applyNumberFormat="1" applyFont="1" applyBorder="1" applyAlignment="1">
      <alignment horizontal="right"/>
    </xf>
    <xf numFmtId="0" fontId="17" fillId="0" borderId="0" xfId="0" applyFont="1" applyBorder="1"/>
    <xf numFmtId="0" fontId="16" fillId="0" borderId="0" xfId="0" applyFont="1" applyAlignment="1">
      <alignment horizontal="right"/>
    </xf>
    <xf numFmtId="3" fontId="1" fillId="0" borderId="3" xfId="0" applyNumberFormat="1" applyFont="1" applyFill="1" applyBorder="1" applyAlignment="1">
      <alignment horizontal="right" vertical="center" wrapText="1"/>
    </xf>
    <xf numFmtId="0" fontId="30" fillId="0" borderId="0" xfId="0" applyFont="1"/>
    <xf numFmtId="3" fontId="8" fillId="4" borderId="5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0" fontId="55" fillId="0" borderId="0" xfId="0" applyFont="1" applyBorder="1"/>
    <xf numFmtId="0" fontId="1" fillId="0" borderId="3" xfId="0" applyFont="1" applyFill="1" applyBorder="1"/>
    <xf numFmtId="3" fontId="41" fillId="0" borderId="0" xfId="0" applyNumberFormat="1" applyFont="1"/>
    <xf numFmtId="0" fontId="1" fillId="0" borderId="2" xfId="0" applyFont="1" applyFill="1" applyBorder="1"/>
    <xf numFmtId="3" fontId="1" fillId="0" borderId="2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49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Font="1"/>
    <xf numFmtId="3" fontId="60" fillId="0" borderId="0" xfId="0" applyNumberFormat="1" applyFont="1"/>
    <xf numFmtId="3" fontId="0" fillId="5" borderId="0" xfId="0" applyNumberFormat="1" applyFill="1"/>
    <xf numFmtId="3" fontId="0" fillId="0" borderId="0" xfId="0" applyNumberFormat="1" applyAlignment="1">
      <alignment horizontal="center"/>
    </xf>
    <xf numFmtId="0" fontId="6" fillId="5" borderId="0" xfId="0" applyFont="1" applyFill="1"/>
    <xf numFmtId="3" fontId="12" fillId="0" borderId="0" xfId="0" applyNumberFormat="1" applyFont="1" applyAlignment="1">
      <alignment wrapText="1"/>
    </xf>
    <xf numFmtId="0" fontId="56" fillId="0" borderId="0" xfId="0" applyFont="1"/>
    <xf numFmtId="3" fontId="32" fillId="0" borderId="0" xfId="0" applyNumberFormat="1" applyFont="1"/>
    <xf numFmtId="3" fontId="22" fillId="0" borderId="0" xfId="0" applyNumberFormat="1" applyFont="1" applyAlignment="1">
      <alignment wrapText="1"/>
    </xf>
    <xf numFmtId="49" fontId="12" fillId="0" borderId="0" xfId="0" applyNumberFormat="1" applyFont="1" applyAlignment="1">
      <alignment wrapText="1"/>
    </xf>
    <xf numFmtId="3" fontId="17" fillId="0" borderId="0" xfId="0" applyNumberFormat="1" applyFont="1"/>
    <xf numFmtId="0" fontId="17" fillId="0" borderId="0" xfId="0" applyFont="1"/>
    <xf numFmtId="3" fontId="4" fillId="0" borderId="0" xfId="0" applyNumberFormat="1" applyFont="1"/>
    <xf numFmtId="0" fontId="32" fillId="0" borderId="0" xfId="0" applyFont="1"/>
    <xf numFmtId="3" fontId="1" fillId="0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1" fillId="0" borderId="24" xfId="0" applyFont="1" applyBorder="1"/>
    <xf numFmtId="0" fontId="3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wrapText="1"/>
    </xf>
    <xf numFmtId="3" fontId="2" fillId="0" borderId="3" xfId="0" applyNumberFormat="1" applyFont="1" applyBorder="1" applyAlignment="1">
      <alignment vertical="center"/>
    </xf>
    <xf numFmtId="3" fontId="3" fillId="0" borderId="1" xfId="0" applyNumberFormat="1" applyFont="1" applyFill="1" applyBorder="1" applyAlignment="1">
      <alignment horizontal="right"/>
    </xf>
    <xf numFmtId="3" fontId="2" fillId="0" borderId="3" xfId="0" applyNumberFormat="1" applyFont="1" applyBorder="1"/>
    <xf numFmtId="0" fontId="2" fillId="0" borderId="2" xfId="0" applyFont="1" applyBorder="1" applyAlignment="1">
      <alignment vertical="center"/>
    </xf>
    <xf numFmtId="3" fontId="16" fillId="0" borderId="1" xfId="0" applyNumberFormat="1" applyFont="1" applyFill="1" applyBorder="1" applyAlignment="1">
      <alignment horizontal="right"/>
    </xf>
    <xf numFmtId="0" fontId="4" fillId="0" borderId="9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3" fontId="16" fillId="0" borderId="2" xfId="0" applyNumberFormat="1" applyFont="1" applyBorder="1"/>
    <xf numFmtId="0" fontId="43" fillId="0" borderId="14" xfId="0" applyFont="1" applyFill="1" applyBorder="1" applyAlignment="1">
      <alignment horizontal="left" wrapText="1"/>
    </xf>
    <xf numFmtId="0" fontId="43" fillId="4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3" fillId="4" borderId="39" xfId="0" applyFont="1" applyFill="1" applyBorder="1" applyAlignment="1">
      <alignment horizontal="center" vertical="center"/>
    </xf>
    <xf numFmtId="3" fontId="12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16" fillId="0" borderId="11" xfId="0" applyNumberFormat="1" applyFont="1" applyBorder="1"/>
    <xf numFmtId="0" fontId="3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3" fillId="0" borderId="14" xfId="0" applyFont="1" applyBorder="1" applyAlignment="1">
      <alignment horizontal="left" wrapText="1"/>
    </xf>
    <xf numFmtId="0" fontId="31" fillId="2" borderId="0" xfId="0" applyFont="1" applyFill="1"/>
    <xf numFmtId="0" fontId="57" fillId="2" borderId="0" xfId="0" applyFont="1" applyFill="1"/>
    <xf numFmtId="0" fontId="58" fillId="2" borderId="0" xfId="0" applyFont="1" applyFill="1" applyAlignment="1">
      <alignment horizontal="right"/>
    </xf>
    <xf numFmtId="0" fontId="57" fillId="0" borderId="0" xfId="0" applyFont="1"/>
    <xf numFmtId="0" fontId="4" fillId="4" borderId="16" xfId="0" applyFont="1" applyFill="1" applyBorder="1" applyAlignment="1">
      <alignment horizontal="center"/>
    </xf>
    <xf numFmtId="3" fontId="1" fillId="0" borderId="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3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3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6" borderId="2" xfId="0" applyFont="1" applyFill="1" applyBorder="1"/>
    <xf numFmtId="3" fontId="1" fillId="6" borderId="2" xfId="0" applyNumberFormat="1" applyFont="1" applyFill="1" applyBorder="1" applyAlignment="1"/>
    <xf numFmtId="3" fontId="1" fillId="6" borderId="2" xfId="0" applyNumberFormat="1" applyFont="1" applyFill="1" applyBorder="1"/>
    <xf numFmtId="3" fontId="1" fillId="6" borderId="1" xfId="0" applyNumberFormat="1" applyFont="1" applyFill="1" applyBorder="1" applyAlignment="1">
      <alignment vertical="center"/>
    </xf>
    <xf numFmtId="3" fontId="35" fillId="7" borderId="4" xfId="0" applyNumberFormat="1" applyFont="1" applyFill="1" applyBorder="1" applyAlignment="1">
      <alignment horizontal="left" vertical="center" wrapText="1"/>
    </xf>
    <xf numFmtId="3" fontId="35" fillId="7" borderId="6" xfId="1" applyNumberFormat="1" applyFont="1" applyFill="1" applyBorder="1" applyAlignment="1">
      <alignment horizontal="right" vertical="center"/>
    </xf>
    <xf numFmtId="0" fontId="6" fillId="0" borderId="0" xfId="0" applyFont="1" applyBorder="1"/>
    <xf numFmtId="3" fontId="4" fillId="6" borderId="2" xfId="0" applyNumberFormat="1" applyFont="1" applyFill="1" applyBorder="1" applyAlignment="1"/>
    <xf numFmtId="3" fontId="4" fillId="6" borderId="2" xfId="0" applyNumberFormat="1" applyFont="1" applyFill="1" applyBorder="1"/>
    <xf numFmtId="3" fontId="4" fillId="6" borderId="3" xfId="0" applyNumberFormat="1" applyFont="1" applyFill="1" applyBorder="1"/>
    <xf numFmtId="0" fontId="1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0" fontId="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32" xfId="0" applyNumberFormat="1" applyFont="1" applyFill="1" applyBorder="1" applyAlignment="1">
      <alignment horizontal="center" vertical="center"/>
    </xf>
    <xf numFmtId="3" fontId="4" fillId="3" borderId="33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/>
    </xf>
    <xf numFmtId="3" fontId="38" fillId="3" borderId="1" xfId="0" applyNumberFormat="1" applyFont="1" applyFill="1" applyBorder="1" applyAlignment="1">
      <alignment horizontal="center" vertical="center" wrapText="1"/>
    </xf>
    <xf numFmtId="3" fontId="38" fillId="3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3" fontId="38" fillId="3" borderId="1" xfId="0" applyNumberFormat="1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2" fillId="4" borderId="3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5">
    <cellStyle name="Ezres 2" xfId="1"/>
    <cellStyle name="Normál" xfId="0" builtinId="0"/>
    <cellStyle name="Normál 2" xfId="2"/>
    <cellStyle name="Normál 3" xfId="3"/>
    <cellStyle name="Normal_KARSZJ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40"/>
  <sheetViews>
    <sheetView topLeftCell="A4" zoomScaleNormal="100" workbookViewId="0">
      <selection activeCell="F70" sqref="F70"/>
    </sheetView>
  </sheetViews>
  <sheetFormatPr defaultRowHeight="12.75" x14ac:dyDescent="0.2"/>
  <cols>
    <col min="1" max="1" width="6.28515625" style="2" customWidth="1"/>
    <col min="2" max="2" width="77.7109375" customWidth="1"/>
    <col min="3" max="4" width="15.7109375" style="14" hidden="1" customWidth="1"/>
    <col min="5" max="5" width="18.7109375" style="88" customWidth="1"/>
    <col min="6" max="6" width="18.7109375" style="14" customWidth="1"/>
    <col min="7" max="8" width="18.7109375" customWidth="1"/>
  </cols>
  <sheetData>
    <row r="1" spans="1:47" ht="15" customHeight="1" x14ac:dyDescent="0.3">
      <c r="A1" s="1"/>
      <c r="B1" s="83"/>
      <c r="C1" s="62"/>
      <c r="D1" s="82"/>
      <c r="E1" s="170" t="s">
        <v>38</v>
      </c>
      <c r="F1" s="6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9.5" x14ac:dyDescent="0.35">
      <c r="A2" s="1"/>
      <c r="B2" s="585" t="s">
        <v>988</v>
      </c>
      <c r="C2" s="586"/>
      <c r="D2" s="586"/>
      <c r="E2" s="586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9.5" x14ac:dyDescent="0.35">
      <c r="A3" s="1"/>
      <c r="B3" s="585" t="s">
        <v>984</v>
      </c>
      <c r="C3" s="586"/>
      <c r="D3" s="586"/>
      <c r="E3" s="586"/>
      <c r="F3" s="6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3.5" thickBot="1" x14ac:dyDescent="0.25">
      <c r="A4" s="1"/>
      <c r="B4" s="1"/>
      <c r="C4" s="63"/>
      <c r="D4" s="91"/>
      <c r="E4" s="170" t="s">
        <v>964</v>
      </c>
      <c r="F4" s="6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53.25" customHeight="1" thickBot="1" x14ac:dyDescent="0.25">
      <c r="A5" s="462" t="s">
        <v>37</v>
      </c>
      <c r="B5" s="454" t="s">
        <v>431</v>
      </c>
      <c r="C5" s="130" t="s">
        <v>504</v>
      </c>
      <c r="D5" s="130" t="s">
        <v>505</v>
      </c>
      <c r="E5" s="128" t="s">
        <v>418</v>
      </c>
      <c r="F5" s="6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22.5" customHeight="1" x14ac:dyDescent="0.2">
      <c r="A6" s="463" t="s">
        <v>408</v>
      </c>
      <c r="B6" s="455" t="s">
        <v>381</v>
      </c>
      <c r="C6" s="125"/>
      <c r="D6" s="125"/>
      <c r="E6" s="542"/>
      <c r="F6" s="6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8" customHeight="1" x14ac:dyDescent="0.25">
      <c r="A7" s="25" t="s">
        <v>40</v>
      </c>
      <c r="B7" s="456" t="s">
        <v>142</v>
      </c>
      <c r="C7" s="65">
        <f>SUM(C8+C10)</f>
        <v>402191</v>
      </c>
      <c r="D7" s="65">
        <f>SUM(D8+D10)</f>
        <v>349343</v>
      </c>
      <c r="E7" s="507">
        <v>17450205</v>
      </c>
      <c r="F7" s="6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3.5" hidden="1" customHeight="1" x14ac:dyDescent="0.2">
      <c r="A8" s="13" t="s">
        <v>41</v>
      </c>
      <c r="B8" s="458" t="s">
        <v>49</v>
      </c>
      <c r="C8" s="65">
        <v>112130</v>
      </c>
      <c r="D8" s="65">
        <v>75988</v>
      </c>
      <c r="E8" s="10"/>
      <c r="F8" s="6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3.5" hidden="1" customHeight="1" x14ac:dyDescent="0.2">
      <c r="A9" s="13" t="s">
        <v>90</v>
      </c>
      <c r="B9" s="458" t="s">
        <v>91</v>
      </c>
      <c r="C9" s="65"/>
      <c r="D9" s="65"/>
      <c r="E9" s="10"/>
      <c r="F9" s="6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3.5" hidden="1" customHeight="1" x14ac:dyDescent="0.2">
      <c r="A10" s="13" t="s">
        <v>42</v>
      </c>
      <c r="B10" s="458" t="s">
        <v>46</v>
      </c>
      <c r="C10" s="65">
        <f>SUM(C11:C13)</f>
        <v>290061</v>
      </c>
      <c r="D10" s="65">
        <f>SUM(D11:D13)</f>
        <v>273355</v>
      </c>
      <c r="E10" s="11"/>
      <c r="F10" s="6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hidden="1" customHeight="1" x14ac:dyDescent="0.2">
      <c r="A11" s="13" t="s">
        <v>43</v>
      </c>
      <c r="B11" s="458" t="s">
        <v>47</v>
      </c>
      <c r="C11" s="66">
        <v>269795</v>
      </c>
      <c r="D11" s="66">
        <v>264000</v>
      </c>
      <c r="E11" s="18"/>
      <c r="F11" s="6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hidden="1" customHeight="1" x14ac:dyDescent="0.2">
      <c r="A12" s="13" t="s">
        <v>44</v>
      </c>
      <c r="B12" s="458" t="s">
        <v>48</v>
      </c>
      <c r="C12" s="66">
        <v>20266</v>
      </c>
      <c r="D12" s="66">
        <v>9355</v>
      </c>
      <c r="E12" s="23"/>
      <c r="F12" s="6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2.75" hidden="1" customHeight="1" x14ac:dyDescent="0.2">
      <c r="A13" s="13" t="s">
        <v>45</v>
      </c>
      <c r="B13" s="458" t="s">
        <v>50</v>
      </c>
      <c r="C13" s="66"/>
      <c r="D13" s="66"/>
      <c r="E13" s="23"/>
      <c r="F13" s="6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8" customHeight="1" x14ac:dyDescent="0.25">
      <c r="A14" s="25" t="s">
        <v>51</v>
      </c>
      <c r="B14" s="456" t="s">
        <v>143</v>
      </c>
      <c r="C14" s="65">
        <f>SUM(C15)</f>
        <v>0</v>
      </c>
      <c r="D14" s="65">
        <f>SUM(D15)</f>
        <v>0</v>
      </c>
      <c r="E14" s="123"/>
      <c r="F14" s="6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3.5" hidden="1" customHeight="1" x14ac:dyDescent="0.2">
      <c r="A15" s="13" t="s">
        <v>52</v>
      </c>
      <c r="B15" s="458" t="s">
        <v>59</v>
      </c>
      <c r="C15" s="65"/>
      <c r="D15" s="65"/>
      <c r="E15" s="10"/>
      <c r="F15" s="6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hidden="1" customHeight="1" x14ac:dyDescent="0.2">
      <c r="A16" s="13" t="s">
        <v>92</v>
      </c>
      <c r="B16" s="458" t="s">
        <v>93</v>
      </c>
      <c r="C16" s="66"/>
      <c r="D16" s="66"/>
      <c r="E16" s="23"/>
      <c r="F16" s="6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hidden="1" customHeight="1" x14ac:dyDescent="0.2">
      <c r="A17" s="13" t="s">
        <v>53</v>
      </c>
      <c r="B17" s="458" t="s">
        <v>56</v>
      </c>
      <c r="C17" s="66"/>
      <c r="D17" s="66"/>
      <c r="E17" s="23"/>
      <c r="F17" s="6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hidden="1" customHeight="1" x14ac:dyDescent="0.2">
      <c r="A18" s="13" t="s">
        <v>54</v>
      </c>
      <c r="B18" s="458" t="s">
        <v>57</v>
      </c>
      <c r="C18" s="66"/>
      <c r="D18" s="66"/>
      <c r="E18" s="23"/>
      <c r="F18" s="6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3.5" hidden="1" customHeight="1" x14ac:dyDescent="0.2">
      <c r="A19" s="13" t="s">
        <v>55</v>
      </c>
      <c r="B19" s="458" t="s">
        <v>58</v>
      </c>
      <c r="C19" s="66"/>
      <c r="D19" s="66"/>
      <c r="E19" s="23"/>
      <c r="F19" s="6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8" customHeight="1" x14ac:dyDescent="0.25">
      <c r="A20" s="25" t="s">
        <v>60</v>
      </c>
      <c r="B20" s="456" t="s">
        <v>952</v>
      </c>
      <c r="C20" s="65">
        <f>SUM(C21)</f>
        <v>0</v>
      </c>
      <c r="D20" s="65">
        <f>SUM(D21)</f>
        <v>0</v>
      </c>
      <c r="E20" s="123">
        <v>1782171</v>
      </c>
      <c r="F20" s="6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3.5" hidden="1" customHeight="1" x14ac:dyDescent="0.2">
      <c r="A21" s="13" t="s">
        <v>61</v>
      </c>
      <c r="B21" s="458" t="s">
        <v>67</v>
      </c>
      <c r="C21" s="18"/>
      <c r="D21" s="18"/>
      <c r="E21" s="23"/>
      <c r="F21" s="6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hidden="1" customHeight="1" x14ac:dyDescent="0.2">
      <c r="A22" s="13" t="s">
        <v>62</v>
      </c>
      <c r="B22" s="458" t="s">
        <v>68</v>
      </c>
      <c r="C22" s="18"/>
      <c r="D22" s="18"/>
      <c r="E22" s="23"/>
      <c r="F22" s="6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3.5" hidden="1" customHeight="1" x14ac:dyDescent="0.2">
      <c r="A23" s="13" t="s">
        <v>63</v>
      </c>
      <c r="B23" s="459" t="s">
        <v>69</v>
      </c>
      <c r="C23" s="18"/>
      <c r="D23" s="18"/>
      <c r="E23" s="140"/>
      <c r="F23" s="6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hidden="1" customHeight="1" x14ac:dyDescent="0.2">
      <c r="A24" s="13" t="s">
        <v>64</v>
      </c>
      <c r="B24" s="458" t="s">
        <v>96</v>
      </c>
      <c r="C24" s="18">
        <f>SUM(C25:C27)</f>
        <v>327246</v>
      </c>
      <c r="D24" s="18">
        <f>SUM(D25:D27)</f>
        <v>84860</v>
      </c>
      <c r="E24" s="93"/>
      <c r="F24" s="14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s="142" customFormat="1" ht="13.5" hidden="1" customHeight="1" x14ac:dyDescent="0.2">
      <c r="A25" s="13" t="s">
        <v>65</v>
      </c>
      <c r="B25" s="458" t="s">
        <v>97</v>
      </c>
      <c r="C25" s="18"/>
      <c r="D25" s="18"/>
      <c r="E25" s="23"/>
      <c r="F25" s="6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142" customFormat="1" ht="13.5" hidden="1" customHeight="1" x14ac:dyDescent="0.2">
      <c r="A26" s="13" t="s">
        <v>66</v>
      </c>
      <c r="B26" s="458" t="s">
        <v>70</v>
      </c>
      <c r="C26" s="18">
        <v>5926</v>
      </c>
      <c r="D26" s="18">
        <v>7500</v>
      </c>
      <c r="E26" s="23"/>
      <c r="F26" s="6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142" customFormat="1" ht="18" customHeight="1" x14ac:dyDescent="0.25">
      <c r="A27" s="25" t="s">
        <v>71</v>
      </c>
      <c r="B27" s="456" t="s">
        <v>144</v>
      </c>
      <c r="C27" s="65">
        <f>SUM(C28)</f>
        <v>321320</v>
      </c>
      <c r="D27" s="65">
        <f>SUM(D28)</f>
        <v>77360</v>
      </c>
      <c r="E27" s="123">
        <v>190000</v>
      </c>
      <c r="F27" s="64"/>
      <c r="G27" s="1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hidden="1" customHeight="1" x14ac:dyDescent="0.2">
      <c r="A28" s="13" t="s">
        <v>74</v>
      </c>
      <c r="B28" s="458" t="s">
        <v>72</v>
      </c>
      <c r="C28" s="18">
        <f>SUM(C29:C30)</f>
        <v>321320</v>
      </c>
      <c r="D28" s="18">
        <f>SUM(D29:D30)</f>
        <v>77360</v>
      </c>
      <c r="E28" s="23"/>
      <c r="F28" s="6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s="142" customFormat="1" ht="13.5" hidden="1" customHeight="1" x14ac:dyDescent="0.2">
      <c r="A29" s="13" t="s">
        <v>75</v>
      </c>
      <c r="B29" s="458" t="s">
        <v>73</v>
      </c>
      <c r="C29" s="18">
        <v>88005</v>
      </c>
      <c r="D29" s="18">
        <v>71250</v>
      </c>
      <c r="E29" s="23"/>
      <c r="F29" s="6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142" customFormat="1" ht="13.5" hidden="1" customHeight="1" x14ac:dyDescent="0.2">
      <c r="A30" s="13" t="s">
        <v>76</v>
      </c>
      <c r="B30" s="458" t="s">
        <v>79</v>
      </c>
      <c r="C30" s="18">
        <v>233315</v>
      </c>
      <c r="D30" s="18">
        <v>6110</v>
      </c>
      <c r="E30" s="18"/>
      <c r="F30" s="6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3.5" hidden="1" customHeight="1" x14ac:dyDescent="0.2">
      <c r="A31" s="13" t="s">
        <v>77</v>
      </c>
      <c r="B31" s="459" t="s">
        <v>80</v>
      </c>
      <c r="C31" s="273">
        <v>325</v>
      </c>
      <c r="D31" s="273"/>
      <c r="E31" s="13"/>
      <c r="F31" s="6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hidden="1" customHeight="1" x14ac:dyDescent="0.2">
      <c r="A32" s="13" t="s">
        <v>78</v>
      </c>
      <c r="B32" s="41" t="s">
        <v>81</v>
      </c>
      <c r="C32" s="273"/>
      <c r="D32" s="273"/>
      <c r="E32" s="13"/>
      <c r="F32" s="6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3.5" hidden="1" customHeight="1" x14ac:dyDescent="0.2">
      <c r="A33" s="13" t="s">
        <v>82</v>
      </c>
      <c r="B33" s="41" t="s">
        <v>83</v>
      </c>
      <c r="C33" s="273"/>
      <c r="D33" s="273"/>
      <c r="E33" s="13"/>
      <c r="F33" s="6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hidden="1" customHeight="1" x14ac:dyDescent="0.2">
      <c r="A34" s="13" t="s">
        <v>84</v>
      </c>
      <c r="B34" s="41" t="s">
        <v>85</v>
      </c>
      <c r="C34" s="273"/>
      <c r="D34" s="273"/>
      <c r="E34" s="13"/>
      <c r="F34" s="6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hidden="1" customHeight="1" x14ac:dyDescent="0.2">
      <c r="A35" s="13" t="s">
        <v>86</v>
      </c>
      <c r="B35" s="41" t="s">
        <v>87</v>
      </c>
      <c r="C35" s="273"/>
      <c r="D35" s="273"/>
      <c r="E35" s="13"/>
      <c r="F35" s="6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hidden="1" customHeight="1" x14ac:dyDescent="0.2">
      <c r="A36" s="13" t="s">
        <v>88</v>
      </c>
      <c r="B36" s="41" t="s">
        <v>89</v>
      </c>
      <c r="C36" s="273"/>
      <c r="D36" s="273"/>
      <c r="E36" s="13"/>
      <c r="F36" s="6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hidden="1" customHeight="1" x14ac:dyDescent="0.2">
      <c r="A37" s="13" t="s">
        <v>94</v>
      </c>
      <c r="B37" s="41" t="s">
        <v>95</v>
      </c>
      <c r="C37" s="273"/>
      <c r="D37" s="273"/>
      <c r="E37" s="13"/>
      <c r="F37" s="6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7.25" customHeight="1" x14ac:dyDescent="0.25">
      <c r="A38" s="25" t="s">
        <v>98</v>
      </c>
      <c r="B38" s="456" t="s">
        <v>145</v>
      </c>
      <c r="C38" s="65">
        <f>SUM(C39)</f>
        <v>0</v>
      </c>
      <c r="D38" s="65">
        <f>SUM(D39)</f>
        <v>0</v>
      </c>
      <c r="E38" s="123"/>
      <c r="F38" s="6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3.5" hidden="1" customHeight="1" x14ac:dyDescent="0.2">
      <c r="A39" s="13" t="s">
        <v>99</v>
      </c>
      <c r="B39" s="41" t="s">
        <v>104</v>
      </c>
      <c r="C39" s="273"/>
      <c r="D39" s="273"/>
      <c r="E39" s="13"/>
      <c r="F39" s="6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3.5" hidden="1" customHeight="1" x14ac:dyDescent="0.2">
      <c r="A40" s="13" t="s">
        <v>100</v>
      </c>
      <c r="B40" s="41" t="s">
        <v>105</v>
      </c>
      <c r="C40" s="273"/>
      <c r="D40" s="273"/>
      <c r="E40" s="13"/>
      <c r="F40" s="6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3.5" hidden="1" customHeight="1" x14ac:dyDescent="0.2">
      <c r="A41" s="13" t="s">
        <v>101</v>
      </c>
      <c r="B41" s="41" t="s">
        <v>106</v>
      </c>
      <c r="C41" s="273"/>
      <c r="D41" s="273"/>
      <c r="E41" s="13"/>
      <c r="F41" s="6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3.5" hidden="1" customHeight="1" x14ac:dyDescent="0.2">
      <c r="A42" s="13" t="s">
        <v>102</v>
      </c>
      <c r="B42" s="41" t="s">
        <v>107</v>
      </c>
      <c r="C42" s="273"/>
      <c r="D42" s="273"/>
      <c r="E42" s="13"/>
      <c r="F42" s="6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3.5" hidden="1" customHeight="1" x14ac:dyDescent="0.2">
      <c r="A43" s="440" t="s">
        <v>103</v>
      </c>
      <c r="B43" s="41" t="s">
        <v>108</v>
      </c>
      <c r="C43" s="273"/>
      <c r="D43" s="273"/>
      <c r="E43" s="13"/>
      <c r="F43" s="6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8" customHeight="1" x14ac:dyDescent="0.25">
      <c r="A44" s="25" t="s">
        <v>109</v>
      </c>
      <c r="B44" s="456" t="s">
        <v>146</v>
      </c>
      <c r="C44" s="65">
        <f>SUM(C45)</f>
        <v>0</v>
      </c>
      <c r="D44" s="65">
        <f>SUM(D45)</f>
        <v>0</v>
      </c>
      <c r="E44" s="124">
        <v>6678632</v>
      </c>
      <c r="F44" s="6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3.5" hidden="1" customHeight="1" x14ac:dyDescent="0.2">
      <c r="A45" s="440" t="s">
        <v>115</v>
      </c>
      <c r="B45" s="41" t="s">
        <v>112</v>
      </c>
      <c r="C45" s="273"/>
      <c r="D45" s="273"/>
      <c r="E45" s="13"/>
      <c r="F45" s="6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3.5" hidden="1" customHeight="1" x14ac:dyDescent="0.2">
      <c r="A46" s="440" t="s">
        <v>116</v>
      </c>
      <c r="B46" s="41" t="s">
        <v>113</v>
      </c>
      <c r="C46" s="273"/>
      <c r="D46" s="273"/>
      <c r="E46" s="13"/>
      <c r="F46" s="6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3.5" hidden="1" customHeight="1" x14ac:dyDescent="0.2">
      <c r="A47" s="440" t="s">
        <v>117</v>
      </c>
      <c r="B47" s="41" t="s">
        <v>114</v>
      </c>
      <c r="C47" s="273"/>
      <c r="D47" s="273"/>
      <c r="E47" s="13"/>
      <c r="F47" s="6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8" customHeight="1" x14ac:dyDescent="0.25">
      <c r="A48" s="25" t="s">
        <v>110</v>
      </c>
      <c r="B48" s="456" t="s">
        <v>147</v>
      </c>
      <c r="C48" s="65">
        <f>SUM(C52)</f>
        <v>1051082</v>
      </c>
      <c r="D48" s="65">
        <f>SUM(D52)</f>
        <v>511563</v>
      </c>
      <c r="E48" s="123">
        <v>22032543</v>
      </c>
      <c r="F48" s="6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3.5" hidden="1" customHeight="1" x14ac:dyDescent="0.25">
      <c r="A49" s="13" t="s">
        <v>118</v>
      </c>
      <c r="B49" s="41" t="s">
        <v>121</v>
      </c>
      <c r="C49" s="65"/>
      <c r="D49" s="65"/>
      <c r="E49" s="123"/>
      <c r="F49" s="6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3.5" hidden="1" customHeight="1" x14ac:dyDescent="0.25">
      <c r="A50" s="13" t="s">
        <v>119</v>
      </c>
      <c r="B50" s="41" t="s">
        <v>122</v>
      </c>
      <c r="C50" s="65"/>
      <c r="D50" s="65"/>
      <c r="E50" s="123"/>
      <c r="F50" s="6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3.5" hidden="1" customHeight="1" thickBot="1" x14ac:dyDescent="0.3">
      <c r="A51" s="19" t="s">
        <v>120</v>
      </c>
      <c r="B51" s="468" t="s">
        <v>123</v>
      </c>
      <c r="C51" s="469"/>
      <c r="D51" s="469"/>
      <c r="E51" s="470"/>
      <c r="F51" s="6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22.5" customHeight="1" x14ac:dyDescent="0.25">
      <c r="A52" s="53" t="s">
        <v>111</v>
      </c>
      <c r="B52" s="455" t="s">
        <v>405</v>
      </c>
      <c r="C52" s="65">
        <f>SUM(C60)</f>
        <v>1051082</v>
      </c>
      <c r="D52" s="65">
        <f>SUM(D60)</f>
        <v>511563</v>
      </c>
      <c r="E52" s="124"/>
      <c r="F52" s="64"/>
      <c r="G52" s="1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3.5" customHeight="1" x14ac:dyDescent="0.25">
      <c r="A53" s="53"/>
      <c r="B53" s="47" t="s">
        <v>149</v>
      </c>
      <c r="C53" s="65"/>
      <c r="D53" s="65"/>
      <c r="E53" s="123"/>
      <c r="F53" s="64"/>
      <c r="G53" s="1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3.5" customHeight="1" x14ac:dyDescent="0.2">
      <c r="A54" s="13"/>
      <c r="B54" s="461" t="s">
        <v>156</v>
      </c>
      <c r="C54" s="72">
        <v>202</v>
      </c>
      <c r="D54" s="69"/>
      <c r="E54" s="21"/>
      <c r="F54" s="64"/>
      <c r="G54" s="1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3.5" customHeight="1" x14ac:dyDescent="0.2">
      <c r="A55" s="13"/>
      <c r="B55" s="461" t="s">
        <v>193</v>
      </c>
      <c r="C55" s="72"/>
      <c r="D55" s="69"/>
      <c r="E55" s="22"/>
      <c r="F55" s="6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3.5" customHeight="1" x14ac:dyDescent="0.2">
      <c r="A56" s="13"/>
      <c r="B56" s="461" t="s">
        <v>194</v>
      </c>
      <c r="C56" s="72"/>
      <c r="D56" s="69"/>
      <c r="E56" s="22"/>
      <c r="F56" s="6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3.5" customHeight="1" x14ac:dyDescent="0.25">
      <c r="A57" s="13"/>
      <c r="B57" s="47" t="s">
        <v>150</v>
      </c>
      <c r="C57" s="65"/>
      <c r="D57" s="65"/>
      <c r="E57" s="123"/>
      <c r="F57" s="6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3.5" customHeight="1" x14ac:dyDescent="0.2">
      <c r="A58" s="13"/>
      <c r="B58" s="458" t="s">
        <v>183</v>
      </c>
      <c r="C58" s="66"/>
      <c r="D58" s="66"/>
      <c r="E58" s="23"/>
      <c r="F58" s="64"/>
      <c r="G58" s="1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3.5" customHeight="1" thickBot="1" x14ac:dyDescent="0.25">
      <c r="A59" s="13"/>
      <c r="B59" s="458" t="s">
        <v>184</v>
      </c>
      <c r="C59" s="66">
        <v>400000</v>
      </c>
      <c r="D59" s="66"/>
      <c r="E59" s="23"/>
      <c r="F59" s="6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23.25" customHeight="1" thickBot="1" x14ac:dyDescent="0.4">
      <c r="A60" s="471"/>
      <c r="B60" s="71" t="s">
        <v>430</v>
      </c>
      <c r="C60" s="386">
        <f>SUM(C7+C14+C24+C28+C31)</f>
        <v>1051082</v>
      </c>
      <c r="D60" s="386">
        <f>SUM(D7+D14+D24+D28+D31)</f>
        <v>511563</v>
      </c>
      <c r="E60" s="134">
        <f>SUM(E7:E48)</f>
        <v>48133551</v>
      </c>
      <c r="F60" s="6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20.25" customHeight="1" x14ac:dyDescent="0.25">
      <c r="A61" s="463" t="s">
        <v>407</v>
      </c>
      <c r="B61" s="460" t="s">
        <v>383</v>
      </c>
      <c r="C61" s="68"/>
      <c r="D61" s="68"/>
      <c r="E61" s="544"/>
      <c r="F61" s="6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8" customHeight="1" x14ac:dyDescent="0.25">
      <c r="A62" s="25" t="s">
        <v>124</v>
      </c>
      <c r="B62" s="464" t="s">
        <v>489</v>
      </c>
      <c r="C62" s="465">
        <v>594018</v>
      </c>
      <c r="D62" s="465">
        <v>575000</v>
      </c>
      <c r="E62" s="466">
        <v>26101008</v>
      </c>
      <c r="F62" s="6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x14ac:dyDescent="0.2">
      <c r="A63" s="13"/>
      <c r="B63" s="457" t="s">
        <v>491</v>
      </c>
      <c r="C63" s="65"/>
      <c r="D63" s="65"/>
      <c r="E63" s="23">
        <v>19898877</v>
      </c>
      <c r="F63" s="6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3.5" customHeight="1" x14ac:dyDescent="0.2">
      <c r="A64" s="13"/>
      <c r="B64" s="458" t="s">
        <v>420</v>
      </c>
      <c r="C64" s="66"/>
      <c r="D64" s="66"/>
      <c r="E64" s="23"/>
      <c r="F64" s="6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3.5" customHeight="1" x14ac:dyDescent="0.2">
      <c r="A65" s="13"/>
      <c r="B65" s="472" t="s">
        <v>127</v>
      </c>
      <c r="C65" s="66"/>
      <c r="D65" s="66"/>
      <c r="E65" s="23">
        <v>6202131</v>
      </c>
      <c r="F65" s="6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8" customHeight="1" x14ac:dyDescent="0.25">
      <c r="A66" s="25" t="s">
        <v>125</v>
      </c>
      <c r="B66" s="456" t="s">
        <v>148</v>
      </c>
      <c r="C66" s="467">
        <f>SUM(C67:C68)</f>
        <v>0</v>
      </c>
      <c r="D66" s="467">
        <f>SUM(D67:D68)</f>
        <v>0</v>
      </c>
      <c r="E66" s="26">
        <v>22032543</v>
      </c>
      <c r="F66" s="6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s="142" customFormat="1" ht="13.5" customHeight="1" x14ac:dyDescent="0.2">
      <c r="A67" s="13"/>
      <c r="B67" s="458" t="s">
        <v>374</v>
      </c>
      <c r="C67" s="66"/>
      <c r="D67" s="66"/>
      <c r="E67" s="23"/>
      <c r="F67" s="6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s="142" customFormat="1" ht="13.5" customHeight="1" x14ac:dyDescent="0.2">
      <c r="A68" s="13"/>
      <c r="B68" s="458" t="s">
        <v>375</v>
      </c>
      <c r="C68" s="66"/>
      <c r="D68" s="66"/>
      <c r="E68" s="23">
        <v>13496207</v>
      </c>
      <c r="F68" s="6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s="142" customFormat="1" ht="13.5" customHeight="1" x14ac:dyDescent="0.2">
      <c r="A69" s="13"/>
      <c r="B69" s="458" t="s">
        <v>376</v>
      </c>
      <c r="C69" s="66"/>
      <c r="D69" s="66"/>
      <c r="E69" s="23">
        <v>8536336</v>
      </c>
      <c r="F69" s="6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s="142" customFormat="1" ht="13.5" customHeight="1" x14ac:dyDescent="0.2">
      <c r="A70" s="13"/>
      <c r="B70" s="458" t="s">
        <v>399</v>
      </c>
      <c r="C70" s="66"/>
      <c r="D70" s="66"/>
      <c r="E70" s="23"/>
      <c r="F70" s="6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s="142" customFormat="1" ht="13.5" customHeight="1" x14ac:dyDescent="0.2">
      <c r="A71" s="13"/>
      <c r="B71" s="458" t="s">
        <v>400</v>
      </c>
      <c r="C71" s="66"/>
      <c r="D71" s="66"/>
      <c r="E71" s="23"/>
      <c r="F71" s="6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142" customFormat="1" ht="22.5" customHeight="1" x14ac:dyDescent="0.25">
      <c r="A72" s="172" t="s">
        <v>126</v>
      </c>
      <c r="B72" s="540" t="s">
        <v>406</v>
      </c>
      <c r="C72" s="66"/>
      <c r="D72" s="66"/>
      <c r="E72" s="124"/>
      <c r="F72" s="6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142" customFormat="1" ht="15" customHeight="1" x14ac:dyDescent="0.25">
      <c r="A73" s="172"/>
      <c r="B73" s="557" t="s">
        <v>435</v>
      </c>
      <c r="C73" s="469"/>
      <c r="D73" s="469"/>
      <c r="E73" s="538"/>
      <c r="F73" s="64"/>
      <c r="G73" s="1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142" customFormat="1" ht="13.5" customHeight="1" x14ac:dyDescent="0.25">
      <c r="A74" s="172"/>
      <c r="B74" s="558" t="s">
        <v>439</v>
      </c>
      <c r="C74" s="549"/>
      <c r="D74" s="549"/>
      <c r="E74" s="538"/>
      <c r="F74" s="6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142" customFormat="1" ht="13.5" customHeight="1" x14ac:dyDescent="0.25">
      <c r="A75" s="172"/>
      <c r="B75" s="558" t="s">
        <v>436</v>
      </c>
      <c r="C75" s="549"/>
      <c r="D75" s="549"/>
      <c r="E75" s="538"/>
      <c r="F75" s="6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142" customFormat="1" ht="15" customHeight="1" x14ac:dyDescent="0.25">
      <c r="A76" s="172"/>
      <c r="B76" s="561" t="s">
        <v>437</v>
      </c>
      <c r="C76" s="66"/>
      <c r="D76" s="66"/>
      <c r="E76" s="124"/>
      <c r="F76" s="6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s="142" customFormat="1" ht="15" customHeight="1" thickBot="1" x14ac:dyDescent="0.3">
      <c r="A77" s="172"/>
      <c r="B77" s="557" t="s">
        <v>438</v>
      </c>
      <c r="C77" s="556"/>
      <c r="D77" s="556"/>
      <c r="E77" s="569"/>
      <c r="F77" s="6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25.5" customHeight="1" thickBot="1" x14ac:dyDescent="0.4">
      <c r="A78" s="172"/>
      <c r="B78" s="71" t="s">
        <v>726</v>
      </c>
      <c r="C78" s="143">
        <f>SUM(C62+C66)</f>
        <v>594018</v>
      </c>
      <c r="D78" s="143" t="e">
        <f>SUM(D62+D66+#REF!+#REF!)</f>
        <v>#REF!</v>
      </c>
      <c r="E78" s="134">
        <f>SUM(E62,E66)</f>
        <v>48133551</v>
      </c>
      <c r="F78" s="6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">
      <c r="E79" s="12"/>
      <c r="F79" s="6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">
      <c r="E80" s="2"/>
      <c r="F80" s="6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2:47" ht="15.75" customHeight="1" x14ac:dyDescent="0.2">
      <c r="E81" s="2"/>
      <c r="F81" s="6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2:47" ht="15.75" customHeight="1" x14ac:dyDescent="0.2">
      <c r="E82" s="2"/>
      <c r="F82" s="6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2:47" ht="15.75" customHeight="1" x14ac:dyDescent="0.2">
      <c r="E83" s="2"/>
      <c r="F83" s="6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2:47" ht="15.75" customHeight="1" x14ac:dyDescent="0.2">
      <c r="E84" s="2"/>
      <c r="F84" s="6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2:47" ht="15.75" customHeight="1" x14ac:dyDescent="0.2">
      <c r="B85" s="2"/>
      <c r="C85" s="64"/>
      <c r="D85" s="64"/>
      <c r="E85" s="2"/>
      <c r="F85" s="6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2:47" ht="15.75" customHeight="1" x14ac:dyDescent="0.2">
      <c r="B86" s="2"/>
      <c r="C86" s="64"/>
      <c r="D86" s="64"/>
      <c r="E86" s="2"/>
      <c r="F86" s="6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2:47" ht="15.75" customHeight="1" x14ac:dyDescent="0.2">
      <c r="B87" s="2"/>
      <c r="C87" s="64"/>
      <c r="D87" s="64"/>
      <c r="E87" s="2"/>
      <c r="F87" s="6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2:47" ht="15.75" customHeight="1" x14ac:dyDescent="0.2">
      <c r="B88" s="2"/>
      <c r="C88" s="64"/>
      <c r="D88" s="64"/>
      <c r="E88" s="2"/>
      <c r="F88" s="6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2:47" ht="15.75" customHeight="1" x14ac:dyDescent="0.2">
      <c r="B89" s="2"/>
      <c r="C89" s="64"/>
      <c r="D89" s="64"/>
      <c r="E89" s="2"/>
      <c r="F89" s="6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2:47" ht="15.75" customHeight="1" x14ac:dyDescent="0.2">
      <c r="B90" s="2"/>
      <c r="C90" s="64"/>
      <c r="D90" s="64"/>
      <c r="E90" s="2"/>
      <c r="F90" s="6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2:47" ht="15.75" customHeight="1" x14ac:dyDescent="0.2">
      <c r="B91" s="2"/>
      <c r="C91" s="64"/>
      <c r="D91" s="64"/>
      <c r="E91" s="2"/>
      <c r="F91" s="6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2:47" ht="15.75" customHeight="1" x14ac:dyDescent="0.2">
      <c r="B92" s="2"/>
      <c r="C92" s="64"/>
      <c r="D92" s="64"/>
      <c r="E92" s="2"/>
      <c r="F92" s="6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2:47" ht="15.75" customHeight="1" x14ac:dyDescent="0.2">
      <c r="B93" s="2"/>
      <c r="C93" s="64"/>
      <c r="D93" s="64"/>
      <c r="E93" s="2"/>
      <c r="F93" s="6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2:47" ht="15.75" customHeight="1" x14ac:dyDescent="0.2">
      <c r="B94" s="2"/>
      <c r="C94" s="64"/>
      <c r="D94" s="64"/>
      <c r="E94" s="2"/>
      <c r="F94" s="6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2:47" ht="15.75" customHeight="1" x14ac:dyDescent="0.2">
      <c r="B95" s="2"/>
      <c r="C95" s="64"/>
      <c r="D95" s="64"/>
      <c r="E95" s="2"/>
      <c r="F95" s="6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2:47" ht="15.75" customHeight="1" x14ac:dyDescent="0.2">
      <c r="B96" s="2"/>
      <c r="C96" s="64"/>
      <c r="D96" s="64"/>
      <c r="E96" s="2"/>
      <c r="F96" s="6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5.75" customHeight="1" x14ac:dyDescent="0.2">
      <c r="B97" s="2"/>
      <c r="C97" s="64"/>
      <c r="D97" s="64"/>
      <c r="E97" s="2"/>
      <c r="F97" s="6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5.75" customHeight="1" x14ac:dyDescent="0.2">
      <c r="B98" s="2"/>
      <c r="C98" s="64"/>
      <c r="D98" s="64"/>
      <c r="E98" s="2"/>
      <c r="F98" s="6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5.75" customHeight="1" x14ac:dyDescent="0.2">
      <c r="B99" s="2"/>
      <c r="C99" s="64"/>
      <c r="D99" s="64"/>
      <c r="E99" s="2"/>
      <c r="F99" s="6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ht="15.75" customHeight="1" x14ac:dyDescent="0.2">
      <c r="B100" s="2"/>
      <c r="C100" s="64"/>
      <c r="D100" s="64"/>
      <c r="E100" s="2"/>
      <c r="F100" s="6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 ht="15.75" customHeight="1" x14ac:dyDescent="0.2">
      <c r="B101" s="2"/>
      <c r="C101" s="64"/>
      <c r="D101" s="64"/>
      <c r="E101" s="2"/>
      <c r="F101" s="6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 ht="15.75" customHeight="1" x14ac:dyDescent="0.2">
      <c r="B102" s="2"/>
      <c r="C102" s="64"/>
      <c r="D102" s="64"/>
      <c r="E102" s="2"/>
      <c r="F102" s="6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 ht="15.75" customHeight="1" x14ac:dyDescent="0.2">
      <c r="B103" s="2"/>
      <c r="C103" s="64"/>
      <c r="D103" s="64"/>
      <c r="E103" s="2"/>
      <c r="F103" s="6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 ht="15.75" customHeight="1" x14ac:dyDescent="0.2">
      <c r="B104" s="2"/>
      <c r="C104" s="64"/>
      <c r="D104" s="64"/>
      <c r="E104" s="2"/>
      <c r="F104" s="6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 ht="15.75" customHeight="1" x14ac:dyDescent="0.2">
      <c r="B105" s="2"/>
      <c r="C105" s="64"/>
      <c r="D105" s="64"/>
      <c r="E105" s="2"/>
      <c r="F105" s="6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 ht="15.75" customHeight="1" x14ac:dyDescent="0.2">
      <c r="B106" s="2"/>
      <c r="C106" s="64"/>
      <c r="D106" s="64"/>
      <c r="E106" s="2"/>
      <c r="F106" s="6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 ht="15.75" customHeight="1" x14ac:dyDescent="0.2">
      <c r="B107" s="2"/>
      <c r="C107" s="64"/>
      <c r="D107" s="64"/>
      <c r="E107" s="2"/>
      <c r="F107" s="6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 ht="15.75" customHeight="1" x14ac:dyDescent="0.2">
      <c r="B108" s="2"/>
      <c r="C108" s="64"/>
      <c r="D108" s="64"/>
      <c r="E108" s="2"/>
      <c r="F108" s="6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 ht="15.75" customHeight="1" x14ac:dyDescent="0.2">
      <c r="B109" s="2"/>
      <c r="C109" s="64"/>
      <c r="D109" s="64"/>
      <c r="E109" s="2"/>
      <c r="F109" s="6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 ht="15.75" customHeight="1" x14ac:dyDescent="0.2">
      <c r="B110" s="2"/>
      <c r="C110" s="64"/>
      <c r="D110" s="64"/>
      <c r="E110" s="2"/>
      <c r="F110" s="6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 ht="15.75" customHeight="1" x14ac:dyDescent="0.2">
      <c r="B111" s="2"/>
      <c r="C111" s="64"/>
      <c r="D111" s="64"/>
      <c r="E111" s="2"/>
      <c r="F111" s="6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 ht="15.75" customHeight="1" x14ac:dyDescent="0.2">
      <c r="B112" s="2"/>
      <c r="C112" s="64"/>
      <c r="D112" s="64"/>
      <c r="E112" s="2"/>
      <c r="F112" s="6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 ht="15.75" customHeight="1" x14ac:dyDescent="0.2">
      <c r="B113" s="2"/>
      <c r="C113" s="64"/>
      <c r="D113" s="64"/>
      <c r="E113" s="2"/>
      <c r="F113" s="6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 ht="15.75" customHeight="1" x14ac:dyDescent="0.2">
      <c r="B114" s="2"/>
      <c r="C114" s="64"/>
      <c r="D114" s="64"/>
      <c r="E114" s="2"/>
      <c r="F114" s="64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 ht="15.75" customHeight="1" x14ac:dyDescent="0.2">
      <c r="B115" s="2"/>
      <c r="C115" s="64"/>
      <c r="D115" s="64"/>
      <c r="E115" s="2"/>
      <c r="F115" s="6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 ht="15.75" customHeight="1" x14ac:dyDescent="0.2">
      <c r="B116" s="2"/>
      <c r="C116" s="64"/>
      <c r="D116" s="64"/>
      <c r="E116" s="2"/>
      <c r="F116" s="6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 ht="15.75" customHeight="1" x14ac:dyDescent="0.2">
      <c r="B117" s="2"/>
      <c r="C117" s="64"/>
      <c r="D117" s="64"/>
      <c r="E117" s="2"/>
      <c r="F117" s="6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 ht="15.75" customHeight="1" x14ac:dyDescent="0.2">
      <c r="B118" s="2"/>
      <c r="C118" s="64"/>
      <c r="D118" s="64"/>
      <c r="E118" s="2"/>
      <c r="F118" s="6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 ht="15.75" customHeight="1" x14ac:dyDescent="0.2">
      <c r="B119" s="2"/>
      <c r="C119" s="64"/>
      <c r="D119" s="64"/>
      <c r="E119" s="2"/>
      <c r="F119" s="6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 ht="15.75" customHeight="1" x14ac:dyDescent="0.2">
      <c r="B120" s="2"/>
      <c r="C120" s="64"/>
      <c r="D120" s="64"/>
      <c r="E120" s="2"/>
      <c r="F120" s="6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 ht="15.75" customHeight="1" x14ac:dyDescent="0.2">
      <c r="B121" s="2"/>
      <c r="C121" s="64"/>
      <c r="D121" s="64"/>
      <c r="E121" s="2"/>
      <c r="F121" s="6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 ht="15.75" customHeight="1" x14ac:dyDescent="0.2">
      <c r="B122" s="2"/>
      <c r="C122" s="64"/>
      <c r="D122" s="64"/>
      <c r="E122" s="2"/>
      <c r="F122" s="6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 ht="15.75" customHeight="1" x14ac:dyDescent="0.2">
      <c r="B123" s="2"/>
      <c r="C123" s="64"/>
      <c r="D123" s="64"/>
      <c r="E123" s="2"/>
      <c r="F123" s="6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 ht="15.75" customHeight="1" x14ac:dyDescent="0.2">
      <c r="B124" s="2"/>
      <c r="C124" s="64"/>
      <c r="D124" s="64"/>
      <c r="E124" s="2"/>
      <c r="F124" s="64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 ht="15.75" customHeight="1" x14ac:dyDescent="0.2">
      <c r="B125" s="2"/>
      <c r="C125" s="64"/>
      <c r="D125" s="64"/>
      <c r="E125" s="2"/>
      <c r="F125" s="6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 ht="15.75" customHeight="1" x14ac:dyDescent="0.2">
      <c r="B126" s="2"/>
      <c r="C126" s="64"/>
      <c r="D126" s="64"/>
      <c r="E126" s="2"/>
      <c r="F126" s="6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 ht="15.75" customHeight="1" x14ac:dyDescent="0.2">
      <c r="B127" s="2"/>
      <c r="C127" s="64"/>
      <c r="D127" s="64"/>
      <c r="E127" s="2"/>
      <c r="F127" s="6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 ht="15.75" customHeight="1" x14ac:dyDescent="0.2">
      <c r="B128" s="2"/>
      <c r="C128" s="64"/>
      <c r="D128" s="64"/>
      <c r="E128" s="2"/>
      <c r="F128" s="6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 ht="15.75" customHeight="1" x14ac:dyDescent="0.2">
      <c r="B129" s="2"/>
      <c r="C129" s="64"/>
      <c r="D129" s="64"/>
      <c r="E129" s="2"/>
      <c r="F129" s="6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 ht="15.75" customHeight="1" x14ac:dyDescent="0.2">
      <c r="B130" s="2"/>
      <c r="C130" s="64"/>
      <c r="D130" s="64"/>
      <c r="E130" s="2"/>
      <c r="F130" s="6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 ht="15.75" customHeight="1" x14ac:dyDescent="0.2">
      <c r="B131" s="2"/>
      <c r="C131" s="64"/>
      <c r="D131" s="64"/>
      <c r="E131" s="2"/>
      <c r="F131" s="6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 ht="15.75" customHeight="1" x14ac:dyDescent="0.2">
      <c r="B132" s="2"/>
      <c r="C132" s="64"/>
      <c r="D132" s="64"/>
      <c r="E132" s="2"/>
      <c r="F132" s="6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 ht="15.75" customHeight="1" x14ac:dyDescent="0.2">
      <c r="B133" s="2"/>
      <c r="C133" s="64"/>
      <c r="D133" s="64"/>
      <c r="E133" s="2"/>
      <c r="F133" s="6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 ht="15.75" customHeight="1" x14ac:dyDescent="0.2">
      <c r="B134" s="2"/>
      <c r="C134" s="64"/>
      <c r="D134" s="64"/>
      <c r="E134" s="2"/>
      <c r="F134" s="6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 ht="15.75" customHeight="1" x14ac:dyDescent="0.2">
      <c r="B135" s="2"/>
      <c r="C135" s="64"/>
      <c r="D135" s="64"/>
      <c r="E135" s="2"/>
      <c r="F135" s="6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 ht="15.75" customHeight="1" x14ac:dyDescent="0.2">
      <c r="B136" s="2"/>
      <c r="C136" s="64"/>
      <c r="D136" s="64"/>
      <c r="E136" s="2"/>
      <c r="F136" s="6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 ht="15.75" customHeight="1" x14ac:dyDescent="0.2">
      <c r="B137" s="2"/>
      <c r="C137" s="64"/>
      <c r="D137" s="64"/>
      <c r="E137" s="2"/>
      <c r="F137" s="6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 ht="15.75" customHeight="1" x14ac:dyDescent="0.2">
      <c r="B138" s="2"/>
      <c r="C138" s="64"/>
      <c r="D138" s="64"/>
      <c r="E138" s="2"/>
      <c r="F138" s="6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 ht="15.75" customHeight="1" x14ac:dyDescent="0.2">
      <c r="B139" s="2"/>
      <c r="C139" s="64"/>
      <c r="D139" s="64"/>
      <c r="E139" s="2"/>
      <c r="F139" s="6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 ht="15.75" customHeight="1" x14ac:dyDescent="0.2">
      <c r="B140" s="2"/>
      <c r="C140" s="64"/>
      <c r="D140" s="64"/>
      <c r="E140" s="2"/>
      <c r="F140" s="6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 ht="15.75" customHeight="1" x14ac:dyDescent="0.2">
      <c r="B141" s="2"/>
      <c r="C141" s="64"/>
      <c r="D141" s="64"/>
      <c r="E141" s="2"/>
      <c r="F141" s="6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 ht="15.75" customHeight="1" x14ac:dyDescent="0.2">
      <c r="B142" s="2"/>
      <c r="C142" s="64"/>
      <c r="D142" s="64"/>
      <c r="E142" s="2"/>
      <c r="F142" s="6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 ht="15.75" customHeight="1" x14ac:dyDescent="0.2">
      <c r="B143" s="2"/>
      <c r="C143" s="64"/>
      <c r="D143" s="64"/>
      <c r="E143" s="2"/>
      <c r="F143" s="6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 ht="15.75" customHeight="1" x14ac:dyDescent="0.2">
      <c r="B144" s="2"/>
      <c r="C144" s="64"/>
      <c r="D144" s="64"/>
      <c r="E144" s="2"/>
      <c r="F144" s="6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 ht="15.75" customHeight="1" x14ac:dyDescent="0.2">
      <c r="B145" s="2"/>
      <c r="C145" s="64"/>
      <c r="D145" s="64"/>
      <c r="E145" s="2"/>
      <c r="F145" s="6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 ht="15.75" customHeight="1" x14ac:dyDescent="0.2">
      <c r="B146" s="2"/>
      <c r="C146" s="64"/>
      <c r="D146" s="64"/>
      <c r="E146" s="2"/>
      <c r="F146" s="6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 ht="15.75" customHeight="1" x14ac:dyDescent="0.2">
      <c r="B147" s="2"/>
      <c r="C147" s="64"/>
      <c r="D147" s="64"/>
      <c r="E147" s="2"/>
      <c r="F147" s="6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 ht="15.75" customHeight="1" x14ac:dyDescent="0.2">
      <c r="B148" s="2"/>
      <c r="C148" s="64"/>
      <c r="D148" s="64"/>
      <c r="E148" s="2"/>
      <c r="F148" s="6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 ht="15.75" customHeight="1" x14ac:dyDescent="0.2">
      <c r="B149" s="2"/>
      <c r="C149" s="64"/>
      <c r="D149" s="64"/>
      <c r="E149" s="2"/>
      <c r="F149" s="6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 ht="15.75" customHeight="1" x14ac:dyDescent="0.2">
      <c r="B150" s="2"/>
      <c r="C150" s="64"/>
      <c r="D150" s="64"/>
      <c r="E150" s="2"/>
      <c r="F150" s="6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 ht="15.75" customHeight="1" x14ac:dyDescent="0.2">
      <c r="B151" s="2"/>
      <c r="C151" s="64"/>
      <c r="D151" s="64"/>
      <c r="E151" s="2"/>
      <c r="F151" s="6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 ht="15.75" customHeight="1" x14ac:dyDescent="0.2">
      <c r="B152" s="2"/>
      <c r="C152" s="64"/>
      <c r="D152" s="64"/>
      <c r="E152" s="2"/>
      <c r="F152" s="6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 ht="15.75" customHeight="1" x14ac:dyDescent="0.2">
      <c r="B153" s="2"/>
      <c r="C153" s="64"/>
      <c r="D153" s="64"/>
      <c r="E153" s="2"/>
      <c r="F153" s="6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ht="15.75" customHeight="1" x14ac:dyDescent="0.2">
      <c r="B154" s="2"/>
      <c r="C154" s="64"/>
      <c r="D154" s="64"/>
      <c r="E154" s="2"/>
      <c r="F154" s="6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 ht="15.75" customHeight="1" x14ac:dyDescent="0.2">
      <c r="B155" s="2"/>
      <c r="C155" s="64"/>
      <c r="D155" s="64"/>
      <c r="E155" s="2"/>
      <c r="F155" s="6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 ht="15.75" customHeight="1" x14ac:dyDescent="0.2">
      <c r="B156" s="2"/>
      <c r="C156" s="64"/>
      <c r="D156" s="64"/>
      <c r="E156" s="2"/>
      <c r="F156" s="6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 ht="15.75" customHeight="1" x14ac:dyDescent="0.2">
      <c r="B157" s="2"/>
      <c r="C157" s="64"/>
      <c r="D157" s="64"/>
      <c r="E157" s="2"/>
      <c r="F157" s="6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 ht="15.75" customHeight="1" x14ac:dyDescent="0.2">
      <c r="B158" s="2"/>
      <c r="C158" s="64"/>
      <c r="D158" s="64"/>
      <c r="E158" s="2"/>
      <c r="F158" s="6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 ht="15.75" customHeight="1" x14ac:dyDescent="0.2">
      <c r="B159" s="2"/>
      <c r="C159" s="64"/>
      <c r="D159" s="64"/>
      <c r="E159" s="2"/>
      <c r="F159" s="6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 ht="15.75" customHeight="1" x14ac:dyDescent="0.2">
      <c r="B160" s="2"/>
      <c r="C160" s="64"/>
      <c r="D160" s="64"/>
      <c r="E160" s="2"/>
      <c r="F160" s="6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 ht="15.75" customHeight="1" x14ac:dyDescent="0.2">
      <c r="B161" s="2"/>
      <c r="C161" s="64"/>
      <c r="D161" s="64"/>
      <c r="E161" s="2"/>
      <c r="F161" s="6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 ht="15.75" customHeight="1" x14ac:dyDescent="0.2">
      <c r="B162" s="2"/>
      <c r="C162" s="64"/>
      <c r="D162" s="64"/>
      <c r="E162" s="2"/>
      <c r="F162" s="6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 ht="15.75" customHeight="1" x14ac:dyDescent="0.2">
      <c r="B163" s="2"/>
      <c r="C163" s="64"/>
      <c r="D163" s="64"/>
      <c r="E163" s="2"/>
      <c r="F163" s="6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 ht="15.75" customHeight="1" x14ac:dyDescent="0.2">
      <c r="B164" s="2"/>
      <c r="C164" s="64"/>
      <c r="D164" s="64"/>
      <c r="E164" s="67"/>
      <c r="F164" s="6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 ht="15.75" customHeight="1" x14ac:dyDescent="0.2">
      <c r="B165" s="2"/>
      <c r="C165" s="64"/>
      <c r="D165" s="64"/>
      <c r="E165" s="67"/>
      <c r="F165" s="6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 ht="15.75" customHeight="1" x14ac:dyDescent="0.2">
      <c r="B166" s="2"/>
      <c r="C166" s="64"/>
      <c r="D166" s="64"/>
      <c r="E166" s="67"/>
      <c r="F166" s="6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 ht="15.75" customHeight="1" x14ac:dyDescent="0.2">
      <c r="B167" s="2"/>
      <c r="C167" s="64"/>
      <c r="D167" s="64"/>
      <c r="E167" s="67"/>
      <c r="F167" s="6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 ht="15.75" customHeight="1" x14ac:dyDescent="0.2">
      <c r="B168" s="2"/>
      <c r="C168" s="64"/>
      <c r="D168" s="64"/>
      <c r="E168" s="67"/>
      <c r="F168" s="6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 ht="15.75" customHeight="1" x14ac:dyDescent="0.2">
      <c r="B169" s="2"/>
      <c r="C169" s="64"/>
      <c r="D169" s="64"/>
      <c r="E169" s="67"/>
      <c r="F169" s="6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 ht="15.75" customHeight="1" x14ac:dyDescent="0.2">
      <c r="B170" s="2"/>
      <c r="C170" s="64"/>
      <c r="D170" s="64"/>
      <c r="E170" s="67"/>
      <c r="F170" s="6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 ht="15.75" customHeight="1" x14ac:dyDescent="0.2">
      <c r="B171" s="2"/>
      <c r="C171" s="64"/>
      <c r="D171" s="64"/>
      <c r="E171" s="67"/>
      <c r="F171" s="6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 ht="15.75" customHeight="1" x14ac:dyDescent="0.2">
      <c r="B172" s="2"/>
      <c r="C172" s="64"/>
      <c r="D172" s="64"/>
      <c r="E172" s="67"/>
      <c r="F172" s="6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 ht="15.75" customHeight="1" x14ac:dyDescent="0.2">
      <c r="B173" s="2"/>
      <c r="C173" s="64"/>
      <c r="D173" s="64"/>
      <c r="E173" s="67"/>
      <c r="F173" s="6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 ht="15.75" customHeight="1" x14ac:dyDescent="0.2">
      <c r="B174" s="2"/>
      <c r="C174" s="64"/>
      <c r="D174" s="64"/>
      <c r="E174" s="67"/>
      <c r="F174" s="6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 ht="15.75" customHeight="1" x14ac:dyDescent="0.2">
      <c r="B175" s="2"/>
      <c r="C175" s="64"/>
      <c r="D175" s="64"/>
      <c r="E175" s="67"/>
      <c r="F175" s="6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 ht="15.75" customHeight="1" x14ac:dyDescent="0.2">
      <c r="B176" s="2"/>
      <c r="C176" s="64"/>
      <c r="D176" s="64"/>
      <c r="E176" s="67"/>
      <c r="F176" s="6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 ht="15.75" customHeight="1" x14ac:dyDescent="0.2">
      <c r="B177" s="2"/>
      <c r="C177" s="64"/>
      <c r="D177" s="64"/>
      <c r="E177" s="67"/>
      <c r="F177" s="6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 ht="15.75" customHeight="1" x14ac:dyDescent="0.2">
      <c r="B178" s="2"/>
      <c r="C178" s="64"/>
      <c r="D178" s="64"/>
      <c r="E178" s="67"/>
      <c r="F178" s="6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 ht="15.75" customHeight="1" x14ac:dyDescent="0.2">
      <c r="B179" s="2"/>
      <c r="C179" s="64"/>
      <c r="D179" s="64"/>
      <c r="E179" s="67"/>
      <c r="F179" s="6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 ht="15.75" customHeight="1" x14ac:dyDescent="0.2">
      <c r="B180" s="2"/>
      <c r="C180" s="64"/>
      <c r="D180" s="64"/>
      <c r="E180" s="67"/>
      <c r="F180" s="6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 ht="15.75" customHeight="1" x14ac:dyDescent="0.2">
      <c r="B181" s="2"/>
      <c r="C181" s="64"/>
      <c r="D181" s="64"/>
      <c r="E181" s="67"/>
      <c r="F181" s="6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 ht="15.75" customHeight="1" x14ac:dyDescent="0.2">
      <c r="B182" s="2"/>
      <c r="C182" s="64"/>
      <c r="D182" s="64"/>
      <c r="E182" s="67"/>
      <c r="F182" s="6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 ht="15.75" customHeight="1" x14ac:dyDescent="0.2">
      <c r="B183" s="2"/>
      <c r="C183" s="64"/>
      <c r="D183" s="64"/>
      <c r="E183" s="67"/>
      <c r="F183" s="6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 ht="15.75" customHeight="1" x14ac:dyDescent="0.2">
      <c r="B184" s="2"/>
      <c r="C184" s="64"/>
      <c r="D184" s="64"/>
      <c r="E184" s="67"/>
      <c r="F184" s="6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 ht="15.75" customHeight="1" x14ac:dyDescent="0.2">
      <c r="B185" s="2"/>
      <c r="C185" s="64"/>
      <c r="D185" s="64"/>
      <c r="E185" s="67"/>
      <c r="F185" s="6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 ht="15.75" customHeight="1" x14ac:dyDescent="0.2">
      <c r="B186" s="2"/>
      <c r="C186" s="64"/>
      <c r="D186" s="64"/>
      <c r="E186" s="67"/>
      <c r="F186" s="6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 ht="15.75" customHeight="1" x14ac:dyDescent="0.2">
      <c r="B187" s="2"/>
      <c r="C187" s="64"/>
      <c r="D187" s="64"/>
      <c r="E187" s="67"/>
      <c r="F187" s="6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 ht="15.75" customHeight="1" x14ac:dyDescent="0.2">
      <c r="B188" s="2"/>
      <c r="C188" s="64"/>
      <c r="D188" s="64"/>
      <c r="E188" s="67"/>
      <c r="F188" s="6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 ht="15.75" customHeight="1" x14ac:dyDescent="0.2">
      <c r="B189" s="2"/>
      <c r="C189" s="64"/>
      <c r="D189" s="64"/>
      <c r="E189" s="67"/>
      <c r="F189" s="6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 ht="15.75" customHeight="1" x14ac:dyDescent="0.2">
      <c r="B190" s="2"/>
      <c r="C190" s="64"/>
      <c r="D190" s="64"/>
      <c r="E190" s="67"/>
      <c r="F190" s="6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 ht="15.75" customHeight="1" x14ac:dyDescent="0.2">
      <c r="B191" s="2"/>
      <c r="C191" s="64"/>
      <c r="D191" s="64"/>
      <c r="E191" s="67"/>
      <c r="F191" s="6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 ht="15.75" customHeight="1" x14ac:dyDescent="0.2">
      <c r="B192" s="2"/>
      <c r="C192" s="64"/>
      <c r="D192" s="64"/>
      <c r="E192" s="67"/>
      <c r="F192" s="6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 ht="15.75" customHeight="1" x14ac:dyDescent="0.2">
      <c r="B193" s="2"/>
      <c r="C193" s="64"/>
      <c r="D193" s="64"/>
      <c r="E193" s="67"/>
      <c r="F193" s="6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 ht="15.75" customHeight="1" x14ac:dyDescent="0.2">
      <c r="B194" s="2"/>
      <c r="C194" s="64"/>
      <c r="D194" s="64"/>
      <c r="E194" s="67"/>
      <c r="F194" s="6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 ht="15.75" customHeight="1" x14ac:dyDescent="0.2">
      <c r="B195" s="2"/>
      <c r="C195" s="64"/>
      <c r="D195" s="64"/>
      <c r="E195" s="67"/>
      <c r="F195" s="6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 ht="15.75" customHeight="1" x14ac:dyDescent="0.2">
      <c r="B196" s="2"/>
      <c r="C196" s="64"/>
      <c r="D196" s="64"/>
      <c r="E196" s="67"/>
      <c r="F196" s="6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 ht="15.75" customHeight="1" x14ac:dyDescent="0.2">
      <c r="B197" s="2"/>
      <c r="C197" s="64"/>
      <c r="D197" s="64"/>
      <c r="E197" s="67"/>
      <c r="F197" s="6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 ht="15.75" customHeight="1" x14ac:dyDescent="0.2">
      <c r="B198" s="2"/>
      <c r="C198" s="64"/>
      <c r="D198" s="64"/>
      <c r="E198" s="67"/>
      <c r="F198" s="6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 ht="15.75" customHeight="1" x14ac:dyDescent="0.2">
      <c r="B199" s="2"/>
      <c r="C199" s="64"/>
      <c r="D199" s="64"/>
      <c r="E199" s="67"/>
      <c r="F199" s="6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 ht="15.75" customHeight="1" x14ac:dyDescent="0.2">
      <c r="B200" s="2"/>
      <c r="C200" s="64"/>
      <c r="D200" s="64"/>
      <c r="E200" s="67"/>
      <c r="F200" s="6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 ht="15.75" customHeight="1" x14ac:dyDescent="0.2">
      <c r="B201" s="2"/>
      <c r="C201" s="64"/>
      <c r="D201" s="64"/>
      <c r="E201" s="67"/>
      <c r="F201" s="6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 ht="15.75" customHeight="1" x14ac:dyDescent="0.2">
      <c r="B202" s="2"/>
      <c r="C202" s="64"/>
      <c r="D202" s="64"/>
      <c r="E202" s="67"/>
      <c r="F202" s="6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 ht="15.75" customHeight="1" x14ac:dyDescent="0.2">
      <c r="B203" s="2"/>
      <c r="C203" s="64"/>
      <c r="D203" s="64"/>
      <c r="E203" s="67"/>
      <c r="F203" s="6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 ht="15.75" customHeight="1" x14ac:dyDescent="0.2">
      <c r="B204" s="2"/>
      <c r="C204" s="64"/>
      <c r="D204" s="64"/>
      <c r="E204" s="67"/>
      <c r="F204" s="6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 ht="15.75" customHeight="1" x14ac:dyDescent="0.2">
      <c r="B205" s="2"/>
      <c r="C205" s="64"/>
      <c r="D205" s="64"/>
      <c r="E205" s="67"/>
      <c r="F205" s="6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 ht="15.75" customHeight="1" x14ac:dyDescent="0.2">
      <c r="B206" s="2"/>
      <c r="C206" s="64"/>
      <c r="D206" s="64"/>
      <c r="E206" s="67"/>
      <c r="F206" s="6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 ht="15.75" customHeight="1" x14ac:dyDescent="0.2">
      <c r="B207" s="2"/>
      <c r="C207" s="64"/>
      <c r="D207" s="64"/>
      <c r="E207" s="67"/>
      <c r="F207" s="6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 ht="15.75" customHeight="1" x14ac:dyDescent="0.2">
      <c r="B208" s="2"/>
      <c r="C208" s="64"/>
      <c r="D208" s="64"/>
      <c r="E208" s="67"/>
      <c r="F208" s="6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 ht="15.75" customHeight="1" x14ac:dyDescent="0.2">
      <c r="B209" s="2"/>
      <c r="C209" s="64"/>
      <c r="D209" s="64"/>
      <c r="E209" s="67"/>
      <c r="F209" s="64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 ht="15.75" customHeight="1" x14ac:dyDescent="0.2">
      <c r="B210" s="2"/>
      <c r="C210" s="64"/>
      <c r="D210" s="64"/>
      <c r="E210" s="67"/>
      <c r="F210" s="6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 ht="15.75" customHeight="1" x14ac:dyDescent="0.2">
      <c r="B211" s="2"/>
      <c r="C211" s="64"/>
      <c r="D211" s="64"/>
      <c r="E211" s="67"/>
      <c r="F211" s="6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 ht="15.75" customHeight="1" x14ac:dyDescent="0.2">
      <c r="B212" s="2"/>
      <c r="C212" s="64"/>
      <c r="D212" s="64"/>
      <c r="E212" s="67"/>
      <c r="F212" s="6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 ht="15.75" customHeight="1" x14ac:dyDescent="0.2">
      <c r="B213" s="2"/>
      <c r="C213" s="64"/>
      <c r="D213" s="64"/>
      <c r="E213" s="67"/>
      <c r="F213" s="6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 ht="15.75" customHeight="1" x14ac:dyDescent="0.2">
      <c r="B214" s="2"/>
      <c r="C214" s="64"/>
      <c r="D214" s="64"/>
      <c r="E214" s="67"/>
      <c r="F214" s="6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 ht="15.75" customHeight="1" x14ac:dyDescent="0.2">
      <c r="B215" s="2"/>
      <c r="C215" s="64"/>
      <c r="D215" s="64"/>
      <c r="E215" s="67"/>
      <c r="F215" s="6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 ht="15.75" customHeight="1" x14ac:dyDescent="0.2">
      <c r="B216" s="2"/>
      <c r="C216" s="64"/>
      <c r="D216" s="64"/>
      <c r="E216" s="67"/>
      <c r="F216" s="6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 ht="15.75" customHeight="1" x14ac:dyDescent="0.2">
      <c r="B217" s="2"/>
      <c r="C217" s="64"/>
      <c r="D217" s="64"/>
      <c r="E217" s="67"/>
      <c r="F217" s="6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 ht="15.75" customHeight="1" x14ac:dyDescent="0.2">
      <c r="B218" s="2"/>
      <c r="C218" s="64"/>
      <c r="D218" s="64"/>
      <c r="E218" s="67"/>
      <c r="F218" s="6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 ht="15.75" customHeight="1" x14ac:dyDescent="0.2">
      <c r="B219" s="2"/>
      <c r="C219" s="64"/>
      <c r="D219" s="64"/>
      <c r="E219" s="67"/>
      <c r="F219" s="6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 ht="15.75" customHeight="1" x14ac:dyDescent="0.2">
      <c r="B220" s="2"/>
      <c r="C220" s="64"/>
      <c r="D220" s="64"/>
      <c r="E220" s="67"/>
      <c r="F220" s="6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 ht="15.75" customHeight="1" x14ac:dyDescent="0.2">
      <c r="B221" s="2"/>
      <c r="C221" s="64"/>
      <c r="D221" s="64"/>
      <c r="E221" s="67"/>
      <c r="F221" s="6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 ht="15.75" customHeight="1" x14ac:dyDescent="0.2">
      <c r="B222" s="2"/>
      <c r="C222" s="64"/>
      <c r="D222" s="64"/>
      <c r="E222" s="67"/>
      <c r="F222" s="6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 ht="15.75" customHeight="1" x14ac:dyDescent="0.2">
      <c r="B223" s="2"/>
      <c r="C223" s="64"/>
      <c r="D223" s="64"/>
      <c r="E223" s="67"/>
      <c r="F223" s="6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 ht="15.75" customHeight="1" x14ac:dyDescent="0.2">
      <c r="B224" s="2"/>
      <c r="C224" s="64"/>
      <c r="D224" s="64"/>
      <c r="E224" s="67"/>
      <c r="F224" s="6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 ht="15.75" customHeight="1" x14ac:dyDescent="0.2">
      <c r="B225" s="2"/>
      <c r="C225" s="64"/>
      <c r="D225" s="64"/>
      <c r="E225" s="67"/>
      <c r="F225" s="6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 ht="15.75" customHeight="1" x14ac:dyDescent="0.2">
      <c r="B226" s="2"/>
      <c r="C226" s="64"/>
      <c r="D226" s="64"/>
      <c r="E226" s="67"/>
      <c r="F226" s="64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 ht="15.75" customHeight="1" x14ac:dyDescent="0.2">
      <c r="B227" s="2"/>
      <c r="C227" s="64"/>
      <c r="D227" s="64"/>
      <c r="E227" s="67"/>
      <c r="F227" s="6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 ht="15.75" customHeight="1" x14ac:dyDescent="0.2">
      <c r="B228" s="2"/>
      <c r="C228" s="64"/>
      <c r="D228" s="64"/>
      <c r="E228" s="67"/>
      <c r="F228" s="6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 ht="15.75" customHeight="1" x14ac:dyDescent="0.2">
      <c r="B229" s="2"/>
      <c r="C229" s="64"/>
      <c r="D229" s="64"/>
      <c r="E229" s="67"/>
      <c r="F229" s="64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 ht="15.75" customHeight="1" x14ac:dyDescent="0.2">
      <c r="B230" s="2"/>
      <c r="C230" s="64"/>
      <c r="D230" s="64"/>
      <c r="E230" s="67"/>
      <c r="F230" s="64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 ht="15.75" customHeight="1" x14ac:dyDescent="0.2">
      <c r="B231" s="2"/>
      <c r="C231" s="64"/>
      <c r="D231" s="64"/>
      <c r="E231" s="67"/>
      <c r="F231" s="64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 ht="15.75" customHeight="1" x14ac:dyDescent="0.2">
      <c r="B232" s="2"/>
      <c r="C232" s="64"/>
      <c r="D232" s="64"/>
      <c r="E232" s="67"/>
      <c r="F232" s="64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 ht="15.75" customHeight="1" x14ac:dyDescent="0.2">
      <c r="B233" s="2"/>
      <c r="C233" s="64"/>
      <c r="D233" s="64"/>
      <c r="E233" s="67"/>
      <c r="F233" s="64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 ht="15.75" customHeight="1" x14ac:dyDescent="0.2">
      <c r="B234" s="2"/>
      <c r="C234" s="64"/>
      <c r="D234" s="64"/>
      <c r="E234" s="67"/>
      <c r="F234" s="64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 ht="15.75" customHeight="1" x14ac:dyDescent="0.2">
      <c r="B235" s="2"/>
      <c r="C235" s="64"/>
      <c r="D235" s="64"/>
      <c r="E235" s="67"/>
      <c r="F235" s="64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 ht="15.75" customHeight="1" x14ac:dyDescent="0.2">
      <c r="B236" s="2"/>
      <c r="C236" s="64"/>
      <c r="D236" s="64"/>
      <c r="E236" s="67"/>
      <c r="F236" s="64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 ht="15.75" customHeight="1" x14ac:dyDescent="0.2">
      <c r="B237" s="2"/>
      <c r="C237" s="64"/>
      <c r="D237" s="64"/>
      <c r="E237" s="67"/>
      <c r="F237" s="64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 ht="15.75" customHeight="1" x14ac:dyDescent="0.2">
      <c r="B238" s="2"/>
      <c r="C238" s="64"/>
      <c r="D238" s="64"/>
      <c r="E238" s="67"/>
      <c r="F238" s="64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 ht="15.75" customHeight="1" x14ac:dyDescent="0.2">
      <c r="B239" s="2"/>
      <c r="C239" s="64"/>
      <c r="D239" s="64"/>
      <c r="E239" s="67"/>
      <c r="F239" s="64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 ht="15.75" customHeight="1" x14ac:dyDescent="0.2">
      <c r="B240" s="2"/>
      <c r="C240" s="64"/>
      <c r="D240" s="64"/>
      <c r="E240" s="67"/>
      <c r="F240" s="6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 ht="15.75" customHeight="1" x14ac:dyDescent="0.2">
      <c r="B241" s="2"/>
      <c r="C241" s="64"/>
      <c r="D241" s="64"/>
      <c r="E241" s="67"/>
      <c r="F241" s="6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 ht="15.75" customHeight="1" x14ac:dyDescent="0.2">
      <c r="B242" s="2"/>
      <c r="C242" s="64"/>
      <c r="D242" s="64"/>
      <c r="E242" s="67"/>
      <c r="F242" s="64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 ht="15.75" customHeight="1" x14ac:dyDescent="0.2">
      <c r="B243" s="2"/>
      <c r="C243" s="64"/>
      <c r="D243" s="64"/>
      <c r="E243" s="67"/>
      <c r="F243" s="6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 ht="15.75" customHeight="1" x14ac:dyDescent="0.2">
      <c r="B244" s="2"/>
      <c r="C244" s="64"/>
      <c r="D244" s="64"/>
      <c r="E244" s="67"/>
      <c r="F244" s="64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 ht="15.75" customHeight="1" x14ac:dyDescent="0.2">
      <c r="B245" s="2"/>
      <c r="C245" s="64"/>
      <c r="D245" s="64"/>
      <c r="E245" s="67"/>
      <c r="F245" s="64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 ht="15.75" customHeight="1" x14ac:dyDescent="0.2">
      <c r="B246" s="2"/>
      <c r="C246" s="64"/>
      <c r="D246" s="64"/>
      <c r="E246" s="67"/>
      <c r="F246" s="64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 ht="15.75" customHeight="1" x14ac:dyDescent="0.2">
      <c r="B247" s="2"/>
      <c r="C247" s="64"/>
      <c r="D247" s="64"/>
      <c r="E247" s="67"/>
      <c r="F247" s="64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 ht="15.75" customHeight="1" x14ac:dyDescent="0.2">
      <c r="B248" s="2"/>
      <c r="C248" s="64"/>
      <c r="D248" s="64"/>
      <c r="E248" s="67"/>
      <c r="F248" s="64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 ht="15.75" customHeight="1" x14ac:dyDescent="0.2">
      <c r="B249" s="2"/>
      <c r="C249" s="64"/>
      <c r="D249" s="64"/>
      <c r="E249" s="67"/>
      <c r="F249" s="64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 ht="15.75" customHeight="1" x14ac:dyDescent="0.2">
      <c r="B250" s="2"/>
      <c r="C250" s="64"/>
      <c r="D250" s="64"/>
      <c r="E250" s="67"/>
      <c r="F250" s="64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 ht="15.75" customHeight="1" x14ac:dyDescent="0.2">
      <c r="B251" s="2"/>
      <c r="C251" s="64"/>
      <c r="D251" s="64"/>
      <c r="E251" s="67"/>
      <c r="F251" s="64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 ht="15.75" customHeight="1" x14ac:dyDescent="0.2">
      <c r="B252" s="2"/>
      <c r="C252" s="64"/>
      <c r="D252" s="64"/>
      <c r="E252" s="67"/>
      <c r="F252" s="6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 ht="15.75" customHeight="1" x14ac:dyDescent="0.2">
      <c r="B253" s="2"/>
      <c r="C253" s="64"/>
      <c r="D253" s="64"/>
      <c r="E253" s="67"/>
      <c r="F253" s="6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 ht="15.75" customHeight="1" x14ac:dyDescent="0.2">
      <c r="B254" s="2"/>
      <c r="C254" s="64"/>
      <c r="D254" s="64"/>
      <c r="E254" s="67"/>
      <c r="F254" s="6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 ht="15.75" customHeight="1" x14ac:dyDescent="0.2">
      <c r="B255" s="2"/>
      <c r="C255" s="64"/>
      <c r="D255" s="64"/>
      <c r="E255" s="67"/>
      <c r="F255" s="6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 ht="15.75" customHeight="1" x14ac:dyDescent="0.2">
      <c r="B256" s="2"/>
      <c r="C256" s="64"/>
      <c r="D256" s="64"/>
      <c r="E256" s="67"/>
      <c r="F256" s="6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 ht="15.75" customHeight="1" x14ac:dyDescent="0.2">
      <c r="B257" s="2"/>
      <c r="C257" s="64"/>
      <c r="D257" s="64"/>
      <c r="E257" s="67"/>
      <c r="F257" s="6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 ht="15.75" customHeight="1" x14ac:dyDescent="0.2">
      <c r="B258" s="2"/>
      <c r="C258" s="64"/>
      <c r="D258" s="64"/>
      <c r="E258" s="67"/>
      <c r="F258" s="64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 ht="15.75" customHeight="1" x14ac:dyDescent="0.2">
      <c r="B259" s="2"/>
      <c r="C259" s="64"/>
      <c r="D259" s="64"/>
      <c r="E259" s="67"/>
      <c r="F259" s="64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 ht="15.75" customHeight="1" x14ac:dyDescent="0.2">
      <c r="B260" s="2"/>
      <c r="C260" s="64"/>
      <c r="D260" s="64"/>
      <c r="E260" s="67"/>
      <c r="F260" s="64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 ht="15.75" customHeight="1" x14ac:dyDescent="0.2">
      <c r="B261" s="2"/>
      <c r="C261" s="64"/>
      <c r="D261" s="64"/>
      <c r="E261" s="67"/>
      <c r="F261" s="64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 ht="15.75" customHeight="1" x14ac:dyDescent="0.2">
      <c r="B262" s="2"/>
      <c r="C262" s="64"/>
      <c r="D262" s="64"/>
      <c r="E262" s="67"/>
      <c r="F262" s="64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 ht="15.75" customHeight="1" x14ac:dyDescent="0.2">
      <c r="B263" s="2"/>
      <c r="C263" s="64"/>
      <c r="D263" s="64"/>
      <c r="E263" s="67"/>
      <c r="F263" s="64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 ht="15.75" customHeight="1" x14ac:dyDescent="0.2">
      <c r="B264" s="2"/>
      <c r="C264" s="64"/>
      <c r="D264" s="64"/>
      <c r="E264" s="67"/>
      <c r="F264" s="64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 ht="15.75" customHeight="1" x14ac:dyDescent="0.2">
      <c r="B265" s="2"/>
      <c r="C265" s="64"/>
      <c r="D265" s="64"/>
      <c r="E265" s="67"/>
      <c r="F265" s="64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 ht="15.75" customHeight="1" x14ac:dyDescent="0.2">
      <c r="B266" s="2"/>
      <c r="C266" s="64"/>
      <c r="D266" s="64"/>
      <c r="E266" s="67"/>
      <c r="F266" s="64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 ht="15.75" customHeight="1" x14ac:dyDescent="0.2">
      <c r="B267" s="2"/>
      <c r="C267" s="64"/>
      <c r="D267" s="64"/>
      <c r="E267" s="67"/>
      <c r="F267" s="6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 ht="15.75" customHeight="1" x14ac:dyDescent="0.2">
      <c r="B268" s="2"/>
      <c r="C268" s="64"/>
      <c r="D268" s="64"/>
      <c r="E268" s="67"/>
      <c r="F268" s="6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 ht="15.75" customHeight="1" x14ac:dyDescent="0.2">
      <c r="B269" s="2"/>
      <c r="C269" s="64"/>
      <c r="D269" s="64"/>
      <c r="E269" s="67"/>
      <c r="F269" s="6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 ht="15.75" customHeight="1" x14ac:dyDescent="0.2">
      <c r="B270" s="2"/>
      <c r="C270" s="64"/>
      <c r="D270" s="64"/>
      <c r="E270" s="67"/>
      <c r="F270" s="64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 ht="15.75" customHeight="1" x14ac:dyDescent="0.2">
      <c r="B271" s="2"/>
      <c r="C271" s="64"/>
      <c r="D271" s="64"/>
      <c r="E271" s="67"/>
      <c r="F271" s="64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 ht="15.75" customHeight="1" x14ac:dyDescent="0.2">
      <c r="B272" s="2"/>
      <c r="C272" s="64"/>
      <c r="D272" s="64"/>
      <c r="E272" s="67"/>
      <c r="F272" s="6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 ht="15.75" customHeight="1" x14ac:dyDescent="0.2">
      <c r="B273" s="2"/>
      <c r="C273" s="64"/>
      <c r="D273" s="64"/>
      <c r="E273" s="67"/>
      <c r="F273" s="6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 ht="15.75" customHeight="1" x14ac:dyDescent="0.2">
      <c r="B274" s="2"/>
      <c r="C274" s="64"/>
      <c r="D274" s="64"/>
      <c r="E274" s="67"/>
      <c r="F274" s="6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 ht="15.75" customHeight="1" x14ac:dyDescent="0.2">
      <c r="B275" s="2"/>
      <c r="C275" s="64"/>
      <c r="D275" s="64"/>
      <c r="E275" s="67"/>
      <c r="F275" s="6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 ht="15.75" customHeight="1" x14ac:dyDescent="0.2">
      <c r="B276" s="2"/>
      <c r="C276" s="64"/>
      <c r="D276" s="64"/>
      <c r="E276" s="67"/>
      <c r="F276" s="6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 ht="15.75" customHeight="1" x14ac:dyDescent="0.2">
      <c r="B277" s="2"/>
      <c r="C277" s="64"/>
      <c r="D277" s="64"/>
      <c r="E277" s="67"/>
      <c r="F277" s="64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 ht="15.75" customHeight="1" x14ac:dyDescent="0.2">
      <c r="B278" s="2"/>
      <c r="C278" s="64"/>
      <c r="D278" s="64"/>
      <c r="E278" s="67"/>
      <c r="F278" s="64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 ht="15.75" customHeight="1" x14ac:dyDescent="0.2">
      <c r="B279" s="2"/>
      <c r="C279" s="64"/>
      <c r="D279" s="64"/>
      <c r="E279" s="67"/>
      <c r="F279" s="64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 ht="15.75" customHeight="1" x14ac:dyDescent="0.2">
      <c r="B280" s="2"/>
      <c r="C280" s="64"/>
      <c r="D280" s="64"/>
      <c r="E280" s="67"/>
      <c r="F280" s="64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 ht="15.75" customHeight="1" x14ac:dyDescent="0.2">
      <c r="B281" s="2"/>
      <c r="C281" s="64"/>
      <c r="D281" s="64"/>
      <c r="E281" s="67"/>
      <c r="F281" s="64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 ht="15.75" customHeight="1" x14ac:dyDescent="0.2">
      <c r="B282" s="2"/>
      <c r="C282" s="64"/>
      <c r="D282" s="64"/>
      <c r="E282" s="67"/>
      <c r="F282" s="64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 ht="15.75" customHeight="1" x14ac:dyDescent="0.2">
      <c r="B283" s="2"/>
      <c r="C283" s="64"/>
      <c r="D283" s="64"/>
      <c r="E283" s="67"/>
      <c r="F283" s="64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 ht="15.75" customHeight="1" x14ac:dyDescent="0.2">
      <c r="B284" s="2"/>
      <c r="C284" s="64"/>
      <c r="D284" s="64"/>
      <c r="E284" s="67"/>
      <c r="F284" s="64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 ht="15.75" customHeight="1" x14ac:dyDescent="0.2">
      <c r="B285" s="2"/>
      <c r="C285" s="64"/>
      <c r="D285" s="64"/>
      <c r="E285" s="67"/>
      <c r="F285" s="6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 ht="15.75" customHeight="1" x14ac:dyDescent="0.2">
      <c r="B286" s="2"/>
      <c r="C286" s="64"/>
      <c r="D286" s="64"/>
      <c r="E286" s="67"/>
      <c r="F286" s="6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 ht="15.75" customHeight="1" x14ac:dyDescent="0.2">
      <c r="B287" s="2"/>
      <c r="C287" s="64"/>
      <c r="D287" s="64"/>
      <c r="E287" s="67"/>
      <c r="F287" s="6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 ht="15.75" customHeight="1" x14ac:dyDescent="0.2">
      <c r="B288" s="2"/>
      <c r="C288" s="64"/>
      <c r="D288" s="64"/>
      <c r="E288" s="67"/>
      <c r="F288" s="64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 ht="15.75" customHeight="1" x14ac:dyDescent="0.2">
      <c r="B289" s="2"/>
      <c r="C289" s="64"/>
      <c r="D289" s="64"/>
      <c r="E289" s="67"/>
      <c r="F289" s="64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 ht="15.75" customHeight="1" x14ac:dyDescent="0.2">
      <c r="B290" s="2"/>
      <c r="C290" s="64"/>
      <c r="D290" s="64"/>
      <c r="E290" s="67"/>
      <c r="F290" s="64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 ht="15.75" customHeight="1" x14ac:dyDescent="0.2">
      <c r="B291" s="2"/>
      <c r="C291" s="64"/>
      <c r="D291" s="64"/>
      <c r="E291" s="67"/>
      <c r="F291" s="64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 ht="15.75" customHeight="1" x14ac:dyDescent="0.2">
      <c r="B292" s="2"/>
      <c r="C292" s="64"/>
      <c r="D292" s="64"/>
      <c r="E292" s="67"/>
      <c r="F292" s="64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 ht="15.75" customHeight="1" x14ac:dyDescent="0.2">
      <c r="B293" s="2"/>
      <c r="C293" s="64"/>
      <c r="D293" s="64"/>
      <c r="E293" s="67"/>
      <c r="F293" s="64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 ht="15.75" customHeight="1" x14ac:dyDescent="0.2">
      <c r="B294" s="2"/>
      <c r="C294" s="64"/>
      <c r="D294" s="64"/>
      <c r="E294" s="67"/>
      <c r="F294" s="64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 ht="15.75" customHeight="1" x14ac:dyDescent="0.2">
      <c r="B295" s="2"/>
      <c r="C295" s="64"/>
      <c r="D295" s="64"/>
      <c r="E295" s="67"/>
      <c r="F295" s="64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 ht="15.75" customHeight="1" x14ac:dyDescent="0.2">
      <c r="B296" s="2"/>
      <c r="C296" s="64"/>
      <c r="D296" s="64"/>
      <c r="E296" s="67"/>
      <c r="F296" s="64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 ht="15.75" customHeight="1" x14ac:dyDescent="0.2">
      <c r="B297" s="2"/>
      <c r="C297" s="64"/>
      <c r="D297" s="64"/>
      <c r="E297" s="67"/>
      <c r="F297" s="64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 ht="15.75" customHeight="1" x14ac:dyDescent="0.2">
      <c r="B298" s="2"/>
      <c r="C298" s="64"/>
      <c r="D298" s="64"/>
      <c r="E298" s="67"/>
      <c r="F298" s="64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 ht="15.75" customHeight="1" x14ac:dyDescent="0.2">
      <c r="B299" s="2"/>
      <c r="C299" s="64"/>
      <c r="D299" s="64"/>
      <c r="E299" s="67"/>
      <c r="F299" s="64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 ht="15.75" customHeight="1" x14ac:dyDescent="0.2">
      <c r="B300" s="2"/>
      <c r="C300" s="64"/>
      <c r="D300" s="64"/>
      <c r="E300" s="67"/>
      <c r="F300" s="64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 ht="15.75" customHeight="1" x14ac:dyDescent="0.2">
      <c r="B301" s="2"/>
      <c r="C301" s="64"/>
      <c r="D301" s="64"/>
      <c r="E301" s="67"/>
      <c r="F301" s="64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 ht="15.75" customHeight="1" x14ac:dyDescent="0.2">
      <c r="B302" s="2"/>
      <c r="C302" s="64"/>
      <c r="D302" s="64"/>
      <c r="E302" s="67"/>
      <c r="F302" s="64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 ht="15.75" customHeight="1" x14ac:dyDescent="0.2">
      <c r="B303" s="2"/>
      <c r="C303" s="64"/>
      <c r="D303" s="64"/>
      <c r="E303" s="67"/>
      <c r="F303" s="64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 ht="15.75" customHeight="1" x14ac:dyDescent="0.2">
      <c r="B304" s="2"/>
      <c r="C304" s="64"/>
      <c r="D304" s="64"/>
      <c r="E304" s="67"/>
      <c r="F304" s="64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 ht="15.75" customHeight="1" x14ac:dyDescent="0.2">
      <c r="B305" s="2"/>
      <c r="C305" s="64"/>
      <c r="D305" s="64"/>
      <c r="E305" s="67"/>
      <c r="F305" s="64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 ht="15.75" customHeight="1" x14ac:dyDescent="0.2">
      <c r="B306" s="2"/>
      <c r="C306" s="64"/>
      <c r="D306" s="64"/>
      <c r="E306" s="67"/>
      <c r="F306" s="64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 ht="15.75" customHeight="1" x14ac:dyDescent="0.2">
      <c r="B307" s="2"/>
      <c r="C307" s="64"/>
      <c r="D307" s="64"/>
      <c r="E307" s="67"/>
      <c r="F307" s="64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 ht="15.75" customHeight="1" x14ac:dyDescent="0.2">
      <c r="B308" s="2"/>
      <c r="C308" s="64"/>
      <c r="D308" s="64"/>
      <c r="E308" s="67"/>
      <c r="F308" s="6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 ht="15.75" customHeight="1" x14ac:dyDescent="0.2">
      <c r="B309" s="2"/>
      <c r="C309" s="64"/>
      <c r="D309" s="64"/>
      <c r="E309" s="67"/>
      <c r="F309" s="6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 ht="15.75" customHeight="1" x14ac:dyDescent="0.2">
      <c r="B310" s="2"/>
      <c r="C310" s="64"/>
      <c r="D310" s="64"/>
      <c r="E310" s="67"/>
      <c r="F310" s="6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 ht="15.75" customHeight="1" x14ac:dyDescent="0.2">
      <c r="B311" s="2"/>
      <c r="C311" s="64"/>
      <c r="D311" s="64"/>
      <c r="E311" s="67"/>
      <c r="F311" s="6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 ht="15.75" customHeight="1" x14ac:dyDescent="0.2">
      <c r="B312" s="2"/>
      <c r="C312" s="64"/>
      <c r="D312" s="64"/>
      <c r="E312" s="67"/>
      <c r="F312" s="6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 ht="15.75" customHeight="1" x14ac:dyDescent="0.2">
      <c r="B313" s="2"/>
      <c r="C313" s="64"/>
      <c r="D313" s="64"/>
      <c r="E313" s="67"/>
      <c r="F313" s="6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 ht="15.75" customHeight="1" x14ac:dyDescent="0.2">
      <c r="B314" s="2"/>
      <c r="C314" s="64"/>
      <c r="D314" s="64"/>
      <c r="E314" s="67"/>
      <c r="F314" s="6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 ht="15.75" customHeight="1" x14ac:dyDescent="0.2">
      <c r="B315" s="2"/>
      <c r="C315" s="64"/>
      <c r="D315" s="64"/>
      <c r="E315" s="67"/>
      <c r="F315" s="6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 ht="15.75" customHeight="1" x14ac:dyDescent="0.2">
      <c r="B316" s="2"/>
      <c r="C316" s="64"/>
      <c r="D316" s="64"/>
      <c r="E316" s="67"/>
      <c r="F316" s="6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 ht="15.75" customHeight="1" x14ac:dyDescent="0.2">
      <c r="B317" s="2"/>
      <c r="C317" s="64"/>
      <c r="D317" s="64"/>
      <c r="E317" s="67"/>
      <c r="F317" s="6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 ht="15.75" customHeight="1" x14ac:dyDescent="0.2">
      <c r="B318" s="2"/>
      <c r="C318" s="64"/>
      <c r="D318" s="64"/>
      <c r="E318" s="67"/>
      <c r="F318" s="6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 ht="15.75" customHeight="1" x14ac:dyDescent="0.2">
      <c r="B319" s="2"/>
      <c r="C319" s="64"/>
      <c r="D319" s="64"/>
      <c r="E319" s="67"/>
      <c r="F319" s="6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 ht="15.75" customHeight="1" x14ac:dyDescent="0.2">
      <c r="B320" s="2"/>
      <c r="C320" s="64"/>
      <c r="D320" s="64"/>
      <c r="E320" s="67"/>
      <c r="F320" s="6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 ht="15.75" customHeight="1" x14ac:dyDescent="0.2">
      <c r="B321" s="2"/>
      <c r="C321" s="64"/>
      <c r="D321" s="64"/>
      <c r="E321" s="67"/>
      <c r="F321" s="6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 ht="15.75" customHeight="1" x14ac:dyDescent="0.2">
      <c r="B322" s="2"/>
      <c r="C322" s="64"/>
      <c r="D322" s="64"/>
      <c r="E322" s="67"/>
      <c r="F322" s="6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 ht="15.75" customHeight="1" x14ac:dyDescent="0.2">
      <c r="B323" s="2"/>
      <c r="C323" s="64"/>
      <c r="D323" s="64"/>
      <c r="E323" s="67"/>
      <c r="F323" s="6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 ht="15.75" customHeight="1" x14ac:dyDescent="0.2">
      <c r="B324" s="2"/>
      <c r="C324" s="64"/>
      <c r="D324" s="64"/>
      <c r="E324" s="67"/>
      <c r="F324" s="64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 ht="15.75" customHeight="1" x14ac:dyDescent="0.2">
      <c r="B325" s="2"/>
      <c r="C325" s="64"/>
      <c r="D325" s="64"/>
      <c r="E325" s="67"/>
      <c r="F325" s="64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 ht="15.75" customHeight="1" x14ac:dyDescent="0.2">
      <c r="B326" s="2"/>
      <c r="C326" s="64"/>
      <c r="D326" s="64"/>
      <c r="E326" s="67"/>
      <c r="F326" s="64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 ht="15.75" customHeight="1" x14ac:dyDescent="0.2">
      <c r="B327" s="2"/>
      <c r="C327" s="64"/>
      <c r="D327" s="64"/>
      <c r="E327" s="67"/>
      <c r="F327" s="64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 ht="15.75" customHeight="1" x14ac:dyDescent="0.2">
      <c r="B328" s="2"/>
      <c r="C328" s="64"/>
      <c r="D328" s="64"/>
      <c r="E328" s="67"/>
      <c r="F328" s="64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 ht="15.75" customHeight="1" x14ac:dyDescent="0.2">
      <c r="B329" s="2"/>
      <c r="C329" s="64"/>
      <c r="D329" s="64"/>
      <c r="E329" s="67"/>
      <c r="F329" s="64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 ht="15.75" customHeight="1" x14ac:dyDescent="0.2">
      <c r="B330" s="2"/>
      <c r="C330" s="64"/>
      <c r="D330" s="64"/>
      <c r="E330" s="67"/>
      <c r="F330" s="64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 ht="15.75" customHeight="1" x14ac:dyDescent="0.2">
      <c r="B331" s="2"/>
      <c r="C331" s="64"/>
      <c r="D331" s="64"/>
      <c r="E331" s="67"/>
      <c r="F331" s="64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 ht="15.75" customHeight="1" x14ac:dyDescent="0.2">
      <c r="B332" s="2"/>
      <c r="C332" s="64"/>
      <c r="D332" s="64"/>
      <c r="E332" s="67"/>
      <c r="F332" s="64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 ht="15.75" customHeight="1" x14ac:dyDescent="0.2">
      <c r="B333" s="2"/>
      <c r="C333" s="64"/>
      <c r="D333" s="64"/>
      <c r="E333" s="67"/>
      <c r="F333" s="64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 ht="15.75" customHeight="1" x14ac:dyDescent="0.2">
      <c r="B334" s="2"/>
      <c r="C334" s="64"/>
      <c r="D334" s="64"/>
      <c r="E334" s="67"/>
      <c r="F334" s="64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 ht="15.75" customHeight="1" x14ac:dyDescent="0.2">
      <c r="B335" s="2"/>
      <c r="C335" s="64"/>
      <c r="D335" s="64"/>
      <c r="E335" s="67"/>
      <c r="F335" s="64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 ht="15.75" customHeight="1" x14ac:dyDescent="0.2">
      <c r="B336" s="2"/>
      <c r="C336" s="64"/>
      <c r="D336" s="64"/>
      <c r="E336" s="67"/>
      <c r="F336" s="64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 ht="15.75" customHeight="1" x14ac:dyDescent="0.2">
      <c r="B337" s="2"/>
      <c r="C337" s="64"/>
      <c r="D337" s="64"/>
      <c r="E337" s="67"/>
      <c r="F337" s="64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 ht="15.75" customHeight="1" x14ac:dyDescent="0.2">
      <c r="B338" s="2"/>
      <c r="C338" s="64"/>
      <c r="D338" s="64"/>
      <c r="E338" s="67"/>
      <c r="F338" s="64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 ht="15.75" customHeight="1" x14ac:dyDescent="0.2">
      <c r="B339" s="2"/>
      <c r="C339" s="64"/>
      <c r="D339" s="64"/>
      <c r="E339" s="67"/>
      <c r="F339" s="64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 ht="15.75" customHeight="1" x14ac:dyDescent="0.2">
      <c r="B340" s="2"/>
      <c r="C340" s="64"/>
      <c r="D340" s="64"/>
      <c r="E340" s="67"/>
      <c r="F340" s="64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 ht="15.75" customHeight="1" x14ac:dyDescent="0.2">
      <c r="B341" s="2"/>
      <c r="C341" s="64"/>
      <c r="D341" s="64"/>
      <c r="E341" s="67"/>
      <c r="F341" s="64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 ht="15.75" customHeight="1" x14ac:dyDescent="0.2">
      <c r="B342" s="2"/>
      <c r="C342" s="64"/>
      <c r="D342" s="64"/>
      <c r="E342" s="67"/>
      <c r="F342" s="6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 ht="15.75" customHeight="1" x14ac:dyDescent="0.2">
      <c r="B343" s="2"/>
      <c r="C343" s="64"/>
      <c r="D343" s="64"/>
      <c r="E343" s="67"/>
      <c r="F343" s="6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 ht="15.75" customHeight="1" x14ac:dyDescent="0.2">
      <c r="B344" s="2"/>
      <c r="C344" s="64"/>
      <c r="D344" s="64"/>
      <c r="E344" s="67"/>
      <c r="F344" s="6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 ht="15.75" customHeight="1" x14ac:dyDescent="0.2">
      <c r="B345" s="2"/>
      <c r="C345" s="64"/>
      <c r="D345" s="64"/>
      <c r="E345" s="67"/>
      <c r="F345" s="6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 ht="15.75" customHeight="1" x14ac:dyDescent="0.2">
      <c r="B346" s="2"/>
      <c r="C346" s="64"/>
      <c r="D346" s="64"/>
      <c r="E346" s="67"/>
      <c r="F346" s="6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 ht="15.75" customHeight="1" x14ac:dyDescent="0.2">
      <c r="B347" s="2"/>
      <c r="C347" s="64"/>
      <c r="D347" s="64"/>
      <c r="E347" s="67"/>
      <c r="F347" s="64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 ht="15.75" customHeight="1" x14ac:dyDescent="0.2">
      <c r="B348" s="2"/>
      <c r="C348" s="64"/>
      <c r="D348" s="64"/>
      <c r="E348" s="67"/>
      <c r="F348" s="64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 ht="15.75" customHeight="1" x14ac:dyDescent="0.2">
      <c r="B349" s="2"/>
      <c r="C349" s="64"/>
      <c r="D349" s="64"/>
      <c r="E349" s="67"/>
      <c r="F349" s="64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 ht="15.75" customHeight="1" x14ac:dyDescent="0.2">
      <c r="B350" s="2"/>
      <c r="C350" s="64"/>
      <c r="D350" s="64"/>
      <c r="E350" s="67"/>
      <c r="F350" s="64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 ht="15.75" customHeight="1" x14ac:dyDescent="0.2">
      <c r="B351" s="2"/>
      <c r="C351" s="64"/>
      <c r="D351" s="64"/>
      <c r="E351" s="67"/>
      <c r="F351" s="64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 ht="15.75" customHeight="1" x14ac:dyDescent="0.2">
      <c r="B352" s="2"/>
      <c r="C352" s="64"/>
      <c r="D352" s="64"/>
      <c r="E352" s="67"/>
      <c r="F352" s="64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 ht="15.75" customHeight="1" x14ac:dyDescent="0.2">
      <c r="B353" s="2"/>
      <c r="C353" s="64"/>
      <c r="D353" s="64"/>
      <c r="E353" s="67"/>
      <c r="F353" s="64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 ht="15.75" customHeight="1" x14ac:dyDescent="0.2">
      <c r="B354" s="2"/>
      <c r="C354" s="64"/>
      <c r="D354" s="64"/>
      <c r="E354" s="67"/>
      <c r="F354" s="64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 ht="15.75" customHeight="1" x14ac:dyDescent="0.2">
      <c r="B355" s="2"/>
      <c r="C355" s="64"/>
      <c r="D355" s="64"/>
      <c r="E355" s="67"/>
      <c r="F355" s="6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 ht="15.75" customHeight="1" x14ac:dyDescent="0.2">
      <c r="B356" s="2"/>
      <c r="C356" s="64"/>
      <c r="D356" s="64"/>
      <c r="E356" s="67"/>
      <c r="F356" s="6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 ht="15.75" customHeight="1" x14ac:dyDescent="0.2">
      <c r="B357" s="2"/>
      <c r="C357" s="64"/>
      <c r="D357" s="64"/>
      <c r="E357" s="67"/>
      <c r="F357" s="64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 ht="15.75" customHeight="1" x14ac:dyDescent="0.2">
      <c r="B358" s="2"/>
      <c r="C358" s="64"/>
      <c r="D358" s="64"/>
      <c r="E358" s="67"/>
      <c r="F358" s="64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 ht="15.75" customHeight="1" x14ac:dyDescent="0.2">
      <c r="B359" s="2"/>
      <c r="C359" s="64"/>
      <c r="D359" s="64"/>
      <c r="E359" s="67"/>
      <c r="F359" s="64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 ht="15.75" customHeight="1" x14ac:dyDescent="0.2">
      <c r="B360" s="2"/>
      <c r="C360" s="64"/>
      <c r="D360" s="64"/>
      <c r="E360" s="67"/>
      <c r="F360" s="64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 ht="15.75" customHeight="1" x14ac:dyDescent="0.2">
      <c r="B361" s="2"/>
      <c r="C361" s="64"/>
      <c r="D361" s="64"/>
      <c r="E361" s="67"/>
      <c r="F361" s="64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 ht="15.75" customHeight="1" x14ac:dyDescent="0.2">
      <c r="B362" s="2"/>
      <c r="C362" s="64"/>
      <c r="D362" s="64"/>
      <c r="E362" s="67"/>
      <c r="F362" s="6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 ht="15.75" customHeight="1" x14ac:dyDescent="0.2">
      <c r="B363" s="2"/>
      <c r="C363" s="64"/>
      <c r="D363" s="64"/>
      <c r="E363" s="67"/>
      <c r="F363" s="6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 ht="15.75" customHeight="1" x14ac:dyDescent="0.2">
      <c r="B364" s="2"/>
      <c r="C364" s="64"/>
      <c r="D364" s="64"/>
      <c r="E364" s="67"/>
      <c r="F364" s="6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 ht="15.75" customHeight="1" x14ac:dyDescent="0.2">
      <c r="B365" s="2"/>
      <c r="C365" s="64"/>
      <c r="D365" s="64"/>
      <c r="E365" s="67"/>
      <c r="F365" s="6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 ht="15.75" customHeight="1" x14ac:dyDescent="0.2">
      <c r="B366" s="2"/>
      <c r="C366" s="64"/>
      <c r="D366" s="64"/>
      <c r="E366" s="67"/>
      <c r="F366" s="64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 ht="15.75" customHeight="1" x14ac:dyDescent="0.2">
      <c r="B367" s="2"/>
      <c r="C367" s="64"/>
      <c r="D367" s="64"/>
      <c r="E367" s="67"/>
      <c r="F367" s="64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 ht="15.75" customHeight="1" x14ac:dyDescent="0.2">
      <c r="B368" s="2"/>
      <c r="C368" s="64"/>
      <c r="D368" s="64"/>
      <c r="E368" s="67"/>
      <c r="F368" s="64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 ht="15.75" customHeight="1" x14ac:dyDescent="0.2">
      <c r="B369" s="2"/>
      <c r="C369" s="64"/>
      <c r="D369" s="64"/>
      <c r="E369" s="67"/>
      <c r="F369" s="64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 ht="15.75" customHeight="1" x14ac:dyDescent="0.2">
      <c r="B370" s="2"/>
      <c r="C370" s="64"/>
      <c r="D370" s="64"/>
      <c r="E370" s="67"/>
      <c r="F370" s="64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 ht="15.75" customHeight="1" x14ac:dyDescent="0.2">
      <c r="B371" s="2"/>
      <c r="C371" s="64"/>
      <c r="D371" s="64"/>
      <c r="E371" s="67"/>
      <c r="F371" s="64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 ht="15.75" customHeight="1" x14ac:dyDescent="0.2">
      <c r="B372" s="2"/>
      <c r="C372" s="64"/>
      <c r="D372" s="64"/>
      <c r="E372" s="67"/>
      <c r="F372" s="64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 ht="15.75" customHeight="1" x14ac:dyDescent="0.2">
      <c r="B373" s="2"/>
      <c r="C373" s="64"/>
      <c r="D373" s="64"/>
      <c r="E373" s="67"/>
      <c r="F373" s="64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 ht="15.75" customHeight="1" x14ac:dyDescent="0.2">
      <c r="B374" s="2"/>
      <c r="C374" s="64"/>
      <c r="D374" s="64"/>
      <c r="E374" s="67"/>
      <c r="F374" s="64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 ht="15.75" customHeight="1" x14ac:dyDescent="0.2">
      <c r="B375" s="2"/>
      <c r="C375" s="64"/>
      <c r="D375" s="64"/>
      <c r="E375" s="67"/>
      <c r="F375" s="6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 ht="15.75" customHeight="1" x14ac:dyDescent="0.2">
      <c r="B376" s="2"/>
      <c r="C376" s="64"/>
      <c r="D376" s="64"/>
      <c r="E376" s="67"/>
      <c r="F376" s="6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 ht="15.75" customHeight="1" x14ac:dyDescent="0.2">
      <c r="B377" s="2"/>
      <c r="C377" s="64"/>
      <c r="D377" s="64"/>
      <c r="E377" s="67"/>
      <c r="F377" s="6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 ht="15.75" customHeight="1" x14ac:dyDescent="0.2">
      <c r="B378" s="2"/>
      <c r="C378" s="64"/>
      <c r="D378" s="64"/>
      <c r="E378" s="67"/>
      <c r="F378" s="6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 ht="15.75" customHeight="1" x14ac:dyDescent="0.2">
      <c r="B379" s="2"/>
      <c r="C379" s="64"/>
      <c r="D379" s="64"/>
      <c r="E379" s="67"/>
      <c r="F379" s="6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 ht="15.75" customHeight="1" x14ac:dyDescent="0.2">
      <c r="B380" s="2"/>
      <c r="C380" s="64"/>
      <c r="D380" s="64"/>
      <c r="E380" s="67"/>
      <c r="F380" s="64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 ht="15.75" customHeight="1" x14ac:dyDescent="0.2">
      <c r="B381" s="2"/>
      <c r="C381" s="64"/>
      <c r="D381" s="64"/>
      <c r="E381" s="67"/>
      <c r="F381" s="64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 ht="15.75" customHeight="1" x14ac:dyDescent="0.2">
      <c r="B382" s="2"/>
      <c r="C382" s="64"/>
      <c r="D382" s="64"/>
      <c r="E382" s="67"/>
      <c r="F382" s="64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 ht="15.75" customHeight="1" x14ac:dyDescent="0.2">
      <c r="B383" s="2"/>
      <c r="C383" s="64"/>
      <c r="D383" s="64"/>
      <c r="E383" s="67"/>
      <c r="F383" s="64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 ht="15.75" customHeight="1" x14ac:dyDescent="0.2">
      <c r="B384" s="2"/>
      <c r="C384" s="64"/>
      <c r="D384" s="64"/>
      <c r="E384" s="67"/>
      <c r="F384" s="64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 ht="15.75" customHeight="1" x14ac:dyDescent="0.2">
      <c r="B385" s="2"/>
      <c r="C385" s="64"/>
      <c r="D385" s="64"/>
      <c r="E385" s="67"/>
      <c r="F385" s="64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 ht="15.75" customHeight="1" x14ac:dyDescent="0.2">
      <c r="B386" s="2"/>
      <c r="C386" s="64"/>
      <c r="D386" s="64"/>
      <c r="E386" s="67"/>
      <c r="F386" s="64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 ht="15.75" customHeight="1" x14ac:dyDescent="0.2">
      <c r="B387" s="2"/>
      <c r="C387" s="64"/>
      <c r="D387" s="64"/>
      <c r="E387" s="67"/>
      <c r="F387" s="64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 ht="15.75" customHeight="1" x14ac:dyDescent="0.2">
      <c r="B388" s="2"/>
      <c r="C388" s="64"/>
      <c r="D388" s="64"/>
      <c r="E388" s="67"/>
      <c r="F388" s="6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 ht="15.75" customHeight="1" x14ac:dyDescent="0.2">
      <c r="B389" s="2"/>
      <c r="C389" s="64"/>
      <c r="D389" s="64"/>
      <c r="E389" s="67"/>
      <c r="F389" s="6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 ht="15.75" customHeight="1" x14ac:dyDescent="0.2">
      <c r="B390" s="2"/>
      <c r="C390" s="64"/>
      <c r="D390" s="64"/>
      <c r="E390" s="67"/>
      <c r="F390" s="6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 ht="15.75" customHeight="1" x14ac:dyDescent="0.2">
      <c r="B391" s="2"/>
      <c r="C391" s="64"/>
      <c r="D391" s="64"/>
      <c r="E391" s="67"/>
      <c r="F391" s="64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 ht="15.75" customHeight="1" x14ac:dyDescent="0.2">
      <c r="B392" s="2"/>
      <c r="C392" s="64"/>
      <c r="D392" s="64"/>
      <c r="E392" s="67"/>
      <c r="F392" s="64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 ht="15.75" customHeight="1" x14ac:dyDescent="0.2">
      <c r="B393" s="2"/>
      <c r="C393" s="64"/>
      <c r="D393" s="64"/>
      <c r="E393" s="67"/>
      <c r="F393" s="6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 ht="15.75" customHeight="1" x14ac:dyDescent="0.2">
      <c r="B394" s="2"/>
      <c r="C394" s="64"/>
      <c r="D394" s="64"/>
      <c r="E394" s="67"/>
      <c r="F394" s="6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 ht="15.75" customHeight="1" x14ac:dyDescent="0.2">
      <c r="B395" s="2"/>
      <c r="C395" s="64"/>
      <c r="D395" s="64"/>
      <c r="E395" s="67"/>
      <c r="F395" s="6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 ht="15.75" customHeight="1" x14ac:dyDescent="0.2">
      <c r="B396" s="2"/>
      <c r="C396" s="64"/>
      <c r="D396" s="64"/>
      <c r="E396" s="67"/>
      <c r="F396" s="6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 ht="15.75" customHeight="1" x14ac:dyDescent="0.2">
      <c r="B397" s="2"/>
      <c r="C397" s="64"/>
      <c r="D397" s="64"/>
      <c r="E397" s="67"/>
      <c r="F397" s="64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 ht="15.75" customHeight="1" x14ac:dyDescent="0.2">
      <c r="B398" s="2"/>
      <c r="C398" s="64"/>
      <c r="D398" s="64"/>
      <c r="E398" s="67"/>
      <c r="F398" s="6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 ht="15.75" customHeight="1" x14ac:dyDescent="0.2">
      <c r="B399" s="2"/>
      <c r="C399" s="64"/>
      <c r="D399" s="64"/>
      <c r="E399" s="67"/>
      <c r="F399" s="6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 ht="15.75" customHeight="1" x14ac:dyDescent="0.2">
      <c r="B400" s="2"/>
      <c r="C400" s="64"/>
      <c r="D400" s="64"/>
      <c r="E400" s="67"/>
      <c r="F400" s="6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 ht="15.75" customHeight="1" x14ac:dyDescent="0.2">
      <c r="B401" s="2"/>
      <c r="C401" s="64"/>
      <c r="D401" s="64"/>
      <c r="E401" s="67"/>
      <c r="F401" s="6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 ht="15.75" customHeight="1" x14ac:dyDescent="0.2">
      <c r="B402" s="2"/>
      <c r="C402" s="64"/>
      <c r="D402" s="64"/>
      <c r="E402" s="67"/>
      <c r="F402" s="64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 ht="15.75" customHeight="1" x14ac:dyDescent="0.2">
      <c r="B403" s="2"/>
      <c r="C403" s="64"/>
      <c r="D403" s="64"/>
      <c r="E403" s="67"/>
      <c r="F403" s="64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 ht="15.75" customHeight="1" x14ac:dyDescent="0.2">
      <c r="B404" s="2"/>
      <c r="C404" s="64"/>
      <c r="D404" s="64"/>
      <c r="E404" s="67"/>
      <c r="F404" s="64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 ht="15.75" customHeight="1" x14ac:dyDescent="0.2">
      <c r="B405" s="2"/>
      <c r="C405" s="64"/>
      <c r="D405" s="64"/>
      <c r="E405" s="67"/>
      <c r="F405" s="64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 ht="15.75" customHeight="1" x14ac:dyDescent="0.2">
      <c r="B406" s="2"/>
      <c r="C406" s="64"/>
      <c r="D406" s="64"/>
      <c r="E406" s="67"/>
      <c r="F406" s="64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 ht="15.75" customHeight="1" x14ac:dyDescent="0.2">
      <c r="B407" s="2"/>
      <c r="C407" s="64"/>
      <c r="D407" s="64"/>
      <c r="E407" s="67"/>
      <c r="F407" s="64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 ht="15.75" customHeight="1" x14ac:dyDescent="0.2">
      <c r="B408" s="2"/>
      <c r="C408" s="64"/>
      <c r="D408" s="64"/>
      <c r="E408" s="67"/>
      <c r="F408" s="64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 ht="15.75" customHeight="1" x14ac:dyDescent="0.2">
      <c r="B409" s="2"/>
      <c r="C409" s="64"/>
      <c r="D409" s="64"/>
      <c r="E409" s="67"/>
      <c r="F409" s="64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 ht="15.75" customHeight="1" x14ac:dyDescent="0.2">
      <c r="B410" s="2"/>
      <c r="C410" s="64"/>
      <c r="D410" s="64"/>
      <c r="E410" s="67"/>
      <c r="F410" s="64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 ht="15.75" customHeight="1" x14ac:dyDescent="0.2">
      <c r="B411" s="2"/>
      <c r="C411" s="64"/>
      <c r="D411" s="64"/>
      <c r="E411" s="67"/>
      <c r="F411" s="6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 ht="15.75" customHeight="1" x14ac:dyDescent="0.2">
      <c r="B412" s="2"/>
      <c r="C412" s="64"/>
      <c r="D412" s="64"/>
      <c r="E412" s="67"/>
      <c r="F412" s="6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 ht="15.75" customHeight="1" x14ac:dyDescent="0.2">
      <c r="B413" s="2"/>
      <c r="C413" s="64"/>
      <c r="D413" s="64"/>
      <c r="E413" s="67"/>
      <c r="F413" s="6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 ht="15.75" customHeight="1" x14ac:dyDescent="0.2">
      <c r="B414" s="2"/>
      <c r="C414" s="64"/>
      <c r="D414" s="64"/>
      <c r="E414" s="67"/>
      <c r="F414" s="6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 ht="15.75" customHeight="1" x14ac:dyDescent="0.2">
      <c r="B415" s="2"/>
      <c r="C415" s="64"/>
      <c r="D415" s="64"/>
      <c r="E415" s="67"/>
      <c r="F415" s="64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 ht="15.75" customHeight="1" x14ac:dyDescent="0.2">
      <c r="B416" s="2"/>
      <c r="C416" s="64"/>
      <c r="D416" s="64"/>
      <c r="E416" s="67"/>
      <c r="F416" s="6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 ht="15.75" customHeight="1" x14ac:dyDescent="0.2">
      <c r="B417" s="2"/>
      <c r="C417" s="64"/>
      <c r="D417" s="64"/>
      <c r="E417" s="67"/>
      <c r="F417" s="6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 ht="15.75" customHeight="1" x14ac:dyDescent="0.2">
      <c r="B418" s="2"/>
      <c r="C418" s="64"/>
      <c r="D418" s="64"/>
      <c r="E418" s="67"/>
      <c r="F418" s="6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 ht="15.75" customHeight="1" x14ac:dyDescent="0.2">
      <c r="B419" s="2"/>
      <c r="C419" s="64"/>
      <c r="D419" s="64"/>
      <c r="E419" s="67"/>
      <c r="F419" s="6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 ht="15.75" customHeight="1" x14ac:dyDescent="0.2">
      <c r="B420" s="2"/>
      <c r="C420" s="64"/>
      <c r="D420" s="64"/>
      <c r="E420" s="67"/>
      <c r="F420" s="64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 ht="15.75" customHeight="1" x14ac:dyDescent="0.2">
      <c r="B421" s="2"/>
      <c r="C421" s="64"/>
      <c r="D421" s="64"/>
      <c r="E421" s="67"/>
      <c r="F421" s="64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 ht="15.75" customHeight="1" x14ac:dyDescent="0.2">
      <c r="B422" s="2"/>
      <c r="C422" s="64"/>
      <c r="D422" s="64"/>
      <c r="E422" s="67"/>
      <c r="F422" s="6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 ht="15.75" customHeight="1" x14ac:dyDescent="0.2">
      <c r="B423" s="2"/>
      <c r="C423" s="64"/>
      <c r="D423" s="64"/>
      <c r="E423" s="67"/>
      <c r="F423" s="64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 ht="15.75" customHeight="1" x14ac:dyDescent="0.2">
      <c r="B424" s="2"/>
      <c r="C424" s="64"/>
      <c r="D424" s="64"/>
      <c r="E424" s="67"/>
      <c r="F424" s="64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 ht="15.75" customHeight="1" x14ac:dyDescent="0.2">
      <c r="B425" s="2"/>
      <c r="C425" s="64"/>
      <c r="D425" s="64"/>
      <c r="E425" s="67"/>
      <c r="F425" s="64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 ht="15.75" customHeight="1" x14ac:dyDescent="0.2">
      <c r="B426" s="2"/>
      <c r="C426" s="64"/>
      <c r="D426" s="64"/>
      <c r="E426" s="67"/>
      <c r="F426" s="64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 ht="15.75" customHeight="1" x14ac:dyDescent="0.2">
      <c r="B427" s="2"/>
      <c r="C427" s="64"/>
      <c r="D427" s="64"/>
      <c r="E427" s="67"/>
      <c r="F427" s="6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 ht="15.75" customHeight="1" x14ac:dyDescent="0.2">
      <c r="B428" s="2"/>
      <c r="C428" s="64"/>
      <c r="D428" s="64"/>
      <c r="E428" s="67"/>
      <c r="F428" s="6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 ht="15.75" customHeight="1" x14ac:dyDescent="0.2">
      <c r="B429" s="2"/>
      <c r="C429" s="64"/>
      <c r="D429" s="64"/>
      <c r="E429" s="67"/>
      <c r="F429" s="6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 ht="15.75" customHeight="1" x14ac:dyDescent="0.2">
      <c r="B430" s="2"/>
      <c r="C430" s="64"/>
      <c r="D430" s="64"/>
      <c r="E430" s="67"/>
      <c r="F430" s="6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 ht="15.75" customHeight="1" x14ac:dyDescent="0.2">
      <c r="B431" s="2"/>
      <c r="C431" s="64"/>
      <c r="D431" s="64"/>
      <c r="E431" s="67"/>
      <c r="F431" s="6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 ht="15.75" customHeight="1" x14ac:dyDescent="0.2">
      <c r="B432" s="2"/>
      <c r="C432" s="64"/>
      <c r="D432" s="64"/>
      <c r="E432" s="67"/>
      <c r="F432" s="64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 ht="15.75" customHeight="1" x14ac:dyDescent="0.2">
      <c r="B433" s="2"/>
      <c r="C433" s="64"/>
      <c r="D433" s="64"/>
      <c r="E433" s="67"/>
      <c r="F433" s="64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 ht="15.75" customHeight="1" x14ac:dyDescent="0.2">
      <c r="B434" s="2"/>
      <c r="C434" s="64"/>
      <c r="D434" s="64"/>
      <c r="E434" s="67"/>
      <c r="F434" s="64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 ht="15.75" customHeight="1" x14ac:dyDescent="0.2">
      <c r="B435" s="2"/>
      <c r="C435" s="64"/>
      <c r="D435" s="64"/>
      <c r="E435" s="67"/>
      <c r="F435" s="64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 ht="15.75" customHeight="1" x14ac:dyDescent="0.2">
      <c r="B436" s="2"/>
      <c r="C436" s="64"/>
      <c r="D436" s="64"/>
      <c r="E436" s="67"/>
      <c r="F436" s="64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 ht="15.75" customHeight="1" x14ac:dyDescent="0.2">
      <c r="B437" s="2"/>
      <c r="C437" s="64"/>
      <c r="D437" s="64"/>
      <c r="E437" s="67"/>
      <c r="F437" s="64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 ht="15.75" customHeight="1" x14ac:dyDescent="0.2">
      <c r="B438" s="2"/>
      <c r="C438" s="64"/>
      <c r="D438" s="64"/>
      <c r="E438" s="67"/>
      <c r="F438" s="64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 ht="15.75" customHeight="1" x14ac:dyDescent="0.2">
      <c r="B439" s="2"/>
      <c r="C439" s="64"/>
      <c r="D439" s="64"/>
      <c r="E439" s="67"/>
      <c r="F439" s="6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 ht="15.75" customHeight="1" x14ac:dyDescent="0.2">
      <c r="B440" s="2"/>
      <c r="C440" s="64"/>
      <c r="D440" s="64"/>
      <c r="E440" s="67"/>
      <c r="F440" s="6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 ht="15.75" customHeight="1" x14ac:dyDescent="0.2">
      <c r="B441" s="2"/>
      <c r="C441" s="64"/>
      <c r="D441" s="64"/>
      <c r="E441" s="67"/>
      <c r="F441" s="6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 ht="15.75" customHeight="1" x14ac:dyDescent="0.2">
      <c r="B442" s="2"/>
      <c r="C442" s="64"/>
      <c r="D442" s="64"/>
      <c r="E442" s="67"/>
      <c r="F442" s="64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 ht="15.75" customHeight="1" x14ac:dyDescent="0.2">
      <c r="B443" s="2"/>
      <c r="C443" s="64"/>
      <c r="D443" s="64"/>
      <c r="E443" s="67"/>
      <c r="F443" s="64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 ht="15.75" customHeight="1" x14ac:dyDescent="0.2">
      <c r="B444" s="2"/>
      <c r="C444" s="64"/>
      <c r="D444" s="64"/>
      <c r="E444" s="67"/>
      <c r="F444" s="6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 ht="15.75" customHeight="1" x14ac:dyDescent="0.2">
      <c r="B445" s="2"/>
      <c r="C445" s="64"/>
      <c r="D445" s="64"/>
      <c r="E445" s="67"/>
      <c r="F445" s="6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 ht="15.75" customHeight="1" x14ac:dyDescent="0.2">
      <c r="B446" s="2"/>
      <c r="C446" s="64"/>
      <c r="D446" s="64"/>
      <c r="E446" s="67"/>
      <c r="F446" s="6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 ht="15.75" customHeight="1" x14ac:dyDescent="0.2">
      <c r="B447" s="2"/>
      <c r="C447" s="64"/>
      <c r="D447" s="64"/>
      <c r="E447" s="67"/>
      <c r="F447" s="6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 ht="15.75" customHeight="1" x14ac:dyDescent="0.2">
      <c r="B448" s="2"/>
      <c r="C448" s="64"/>
      <c r="D448" s="64"/>
      <c r="E448" s="67"/>
      <c r="F448" s="6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 ht="15.75" customHeight="1" x14ac:dyDescent="0.2">
      <c r="B449" s="2"/>
      <c r="C449" s="64"/>
      <c r="D449" s="64"/>
      <c r="E449" s="67"/>
      <c r="F449" s="64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 ht="15.75" customHeight="1" x14ac:dyDescent="0.2">
      <c r="B450" s="2"/>
      <c r="C450" s="64"/>
      <c r="D450" s="64"/>
      <c r="E450" s="67"/>
      <c r="F450" s="64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 ht="15.75" customHeight="1" x14ac:dyDescent="0.2">
      <c r="B451" s="2"/>
      <c r="C451" s="64"/>
      <c r="D451" s="64"/>
      <c r="E451" s="67"/>
      <c r="F451" s="64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 ht="15.75" customHeight="1" x14ac:dyDescent="0.2">
      <c r="B452" s="2"/>
      <c r="C452" s="64"/>
      <c r="D452" s="64"/>
      <c r="E452" s="67"/>
      <c r="F452" s="64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 ht="15.75" customHeight="1" x14ac:dyDescent="0.2">
      <c r="B453" s="2"/>
      <c r="C453" s="64"/>
      <c r="D453" s="64"/>
      <c r="E453" s="67"/>
      <c r="F453" s="64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 ht="15.75" customHeight="1" x14ac:dyDescent="0.2">
      <c r="B454" s="2"/>
      <c r="C454" s="64"/>
      <c r="D454" s="64"/>
      <c r="E454" s="67"/>
      <c r="F454" s="64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 ht="15.75" customHeight="1" x14ac:dyDescent="0.2">
      <c r="B455" s="2"/>
      <c r="C455" s="64"/>
      <c r="D455" s="64"/>
      <c r="E455" s="67"/>
      <c r="F455" s="64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 ht="15.75" customHeight="1" x14ac:dyDescent="0.2">
      <c r="B456" s="2"/>
      <c r="C456" s="64"/>
      <c r="D456" s="64"/>
      <c r="E456" s="67"/>
      <c r="F456" s="6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 ht="15.75" customHeight="1" x14ac:dyDescent="0.2">
      <c r="B457" s="2"/>
      <c r="C457" s="64"/>
      <c r="D457" s="64"/>
      <c r="E457" s="67"/>
      <c r="F457" s="6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 ht="15.75" customHeight="1" x14ac:dyDescent="0.2">
      <c r="B458" s="2"/>
      <c r="C458" s="64"/>
      <c r="D458" s="64"/>
      <c r="E458" s="67"/>
      <c r="F458" s="6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 ht="15.75" customHeight="1" x14ac:dyDescent="0.2">
      <c r="B459" s="2"/>
      <c r="C459" s="64"/>
      <c r="D459" s="64"/>
      <c r="E459" s="67"/>
      <c r="F459" s="64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 ht="15.75" customHeight="1" x14ac:dyDescent="0.2">
      <c r="B460" s="2"/>
      <c r="C460" s="64"/>
      <c r="D460" s="64"/>
      <c r="E460" s="67"/>
      <c r="F460" s="64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 ht="15.75" customHeight="1" x14ac:dyDescent="0.2">
      <c r="B461" s="2"/>
      <c r="C461" s="64"/>
      <c r="D461" s="64"/>
      <c r="E461" s="67"/>
      <c r="F461" s="64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 ht="15.75" customHeight="1" x14ac:dyDescent="0.2">
      <c r="B462" s="2"/>
      <c r="C462" s="64"/>
      <c r="D462" s="64"/>
      <c r="E462" s="67"/>
      <c r="F462" s="64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 ht="15.75" customHeight="1" x14ac:dyDescent="0.2">
      <c r="B463" s="2"/>
      <c r="C463" s="64"/>
      <c r="D463" s="64"/>
      <c r="E463" s="67"/>
      <c r="F463" s="64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 ht="15.75" customHeight="1" x14ac:dyDescent="0.2">
      <c r="B464" s="2"/>
      <c r="C464" s="64"/>
      <c r="D464" s="64"/>
      <c r="E464" s="67"/>
      <c r="F464" s="64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 ht="15.75" customHeight="1" x14ac:dyDescent="0.2">
      <c r="B465" s="2"/>
      <c r="C465" s="64"/>
      <c r="D465" s="64"/>
      <c r="E465" s="67"/>
      <c r="F465" s="64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 ht="15.75" customHeight="1" x14ac:dyDescent="0.2">
      <c r="B466" s="2"/>
      <c r="C466" s="64"/>
      <c r="D466" s="64"/>
      <c r="E466" s="67"/>
      <c r="F466" s="64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 ht="15.75" customHeight="1" x14ac:dyDescent="0.2">
      <c r="B467" s="2"/>
      <c r="C467" s="64"/>
      <c r="D467" s="64"/>
      <c r="E467" s="67"/>
      <c r="F467" s="64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 ht="15.75" customHeight="1" x14ac:dyDescent="0.2">
      <c r="B468" s="2"/>
      <c r="C468" s="64"/>
      <c r="D468" s="64"/>
      <c r="E468" s="67"/>
      <c r="F468" s="64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 ht="15.75" customHeight="1" x14ac:dyDescent="0.2">
      <c r="B469" s="2"/>
      <c r="C469" s="64"/>
      <c r="D469" s="64"/>
      <c r="E469" s="67"/>
      <c r="F469" s="64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 ht="15.75" customHeight="1" x14ac:dyDescent="0.2">
      <c r="B470" s="2"/>
      <c r="C470" s="64"/>
      <c r="D470" s="64"/>
      <c r="E470" s="67"/>
      <c r="F470" s="64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 ht="15.75" customHeight="1" x14ac:dyDescent="0.2">
      <c r="B471" s="2"/>
      <c r="C471" s="64"/>
      <c r="D471" s="64"/>
      <c r="E471" s="67"/>
      <c r="F471" s="64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 ht="15.75" customHeight="1" x14ac:dyDescent="0.2">
      <c r="B472" s="2"/>
      <c r="C472" s="64"/>
      <c r="D472" s="64"/>
      <c r="E472" s="67"/>
      <c r="F472" s="64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 ht="15.75" customHeight="1" x14ac:dyDescent="0.2">
      <c r="B473" s="2"/>
      <c r="C473" s="64"/>
      <c r="D473" s="64"/>
      <c r="E473" s="67"/>
      <c r="F473" s="64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 ht="15.75" customHeight="1" x14ac:dyDescent="0.2">
      <c r="B474" s="2"/>
      <c r="C474" s="64"/>
      <c r="D474" s="64"/>
      <c r="E474" s="67"/>
      <c r="F474" s="64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 ht="15.75" customHeight="1" x14ac:dyDescent="0.2">
      <c r="B475" s="2"/>
      <c r="C475" s="64"/>
      <c r="D475" s="64"/>
      <c r="E475" s="67"/>
      <c r="F475" s="64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 ht="15.75" customHeight="1" x14ac:dyDescent="0.2">
      <c r="B476" s="2"/>
      <c r="C476" s="64"/>
      <c r="D476" s="64"/>
      <c r="E476" s="67"/>
      <c r="F476" s="64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 ht="15.75" customHeight="1" x14ac:dyDescent="0.2">
      <c r="B477" s="2"/>
      <c r="C477" s="64"/>
      <c r="D477" s="64"/>
      <c r="E477" s="67"/>
      <c r="F477" s="64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 ht="15.75" customHeight="1" x14ac:dyDescent="0.2">
      <c r="B478" s="2"/>
      <c r="C478" s="64"/>
      <c r="D478" s="64"/>
      <c r="E478" s="67"/>
      <c r="F478" s="64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 ht="15.75" customHeight="1" x14ac:dyDescent="0.2">
      <c r="B479" s="2"/>
      <c r="C479" s="64"/>
      <c r="D479" s="64"/>
      <c r="E479" s="67"/>
      <c r="F479" s="64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 ht="15.75" customHeight="1" x14ac:dyDescent="0.2">
      <c r="B480" s="2"/>
      <c r="C480" s="64"/>
      <c r="D480" s="64"/>
      <c r="E480" s="67"/>
      <c r="F480" s="64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 ht="15.75" customHeight="1" x14ac:dyDescent="0.2">
      <c r="B481" s="2"/>
      <c r="C481" s="64"/>
      <c r="D481" s="64"/>
      <c r="E481" s="67"/>
      <c r="F481" s="64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 ht="15.75" customHeight="1" x14ac:dyDescent="0.2">
      <c r="B482" s="2"/>
      <c r="C482" s="64"/>
      <c r="D482" s="64"/>
      <c r="E482" s="67"/>
      <c r="F482" s="64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 ht="15.75" customHeight="1" x14ac:dyDescent="0.2">
      <c r="B483" s="2"/>
      <c r="C483" s="64"/>
      <c r="D483" s="64"/>
      <c r="E483" s="67"/>
      <c r="F483" s="64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 ht="15.75" customHeight="1" x14ac:dyDescent="0.2">
      <c r="B484" s="2"/>
      <c r="C484" s="64"/>
      <c r="D484" s="64"/>
      <c r="E484" s="67"/>
      <c r="F484" s="64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 ht="15.75" customHeight="1" x14ac:dyDescent="0.2">
      <c r="B485" s="2"/>
      <c r="C485" s="64"/>
      <c r="D485" s="64"/>
      <c r="E485" s="67"/>
      <c r="F485" s="64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 ht="15.75" customHeight="1" x14ac:dyDescent="0.2">
      <c r="B486" s="2"/>
      <c r="C486" s="64"/>
      <c r="D486" s="64"/>
      <c r="E486" s="67"/>
      <c r="F486" s="64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 ht="15.75" customHeight="1" x14ac:dyDescent="0.2">
      <c r="B487" s="2"/>
      <c r="C487" s="64"/>
      <c r="D487" s="64"/>
      <c r="E487" s="67"/>
      <c r="F487" s="64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 ht="15.75" customHeight="1" x14ac:dyDescent="0.2">
      <c r="B488" s="2"/>
      <c r="C488" s="64"/>
      <c r="D488" s="64"/>
      <c r="E488" s="67"/>
      <c r="F488" s="64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 ht="15.75" customHeight="1" x14ac:dyDescent="0.2">
      <c r="B489" s="2"/>
      <c r="C489" s="64"/>
      <c r="D489" s="64"/>
      <c r="E489" s="67"/>
      <c r="F489" s="64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 ht="15.75" customHeight="1" x14ac:dyDescent="0.2">
      <c r="B490" s="2"/>
      <c r="C490" s="64"/>
      <c r="D490" s="64"/>
      <c r="E490" s="67"/>
      <c r="F490" s="64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 ht="15.75" customHeight="1" x14ac:dyDescent="0.2">
      <c r="B491" s="2"/>
      <c r="C491" s="64"/>
      <c r="D491" s="64"/>
      <c r="E491" s="67"/>
      <c r="F491" s="64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 ht="15.75" customHeight="1" x14ac:dyDescent="0.2">
      <c r="B492" s="2"/>
      <c r="C492" s="64"/>
      <c r="D492" s="64"/>
      <c r="E492" s="67"/>
      <c r="F492" s="64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 ht="15.75" customHeight="1" x14ac:dyDescent="0.2">
      <c r="B493" s="2"/>
      <c r="C493" s="64"/>
      <c r="D493" s="64"/>
      <c r="E493" s="67"/>
      <c r="F493" s="64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 ht="15.75" customHeight="1" x14ac:dyDescent="0.2">
      <c r="B494" s="2"/>
      <c r="C494" s="64"/>
      <c r="D494" s="64"/>
      <c r="E494" s="67"/>
      <c r="F494" s="64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 ht="15.75" customHeight="1" x14ac:dyDescent="0.2">
      <c r="B495" s="2"/>
      <c r="C495" s="64"/>
      <c r="D495" s="64"/>
      <c r="E495" s="67"/>
      <c r="F495" s="64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 ht="15.75" customHeight="1" x14ac:dyDescent="0.2">
      <c r="B496" s="2"/>
      <c r="C496" s="64"/>
      <c r="D496" s="64"/>
      <c r="E496" s="67"/>
      <c r="F496" s="64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 ht="15.75" customHeight="1" x14ac:dyDescent="0.2">
      <c r="B497" s="2"/>
      <c r="C497" s="64"/>
      <c r="D497" s="64"/>
      <c r="E497" s="67"/>
      <c r="F497" s="64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 ht="15.75" customHeight="1" x14ac:dyDescent="0.2">
      <c r="B498" s="2"/>
      <c r="C498" s="64"/>
      <c r="D498" s="64"/>
      <c r="E498" s="67"/>
      <c r="F498" s="64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 ht="15.75" customHeight="1" x14ac:dyDescent="0.2">
      <c r="B499" s="2"/>
      <c r="C499" s="64"/>
      <c r="D499" s="64"/>
      <c r="E499" s="67"/>
      <c r="F499" s="64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 ht="15.75" customHeight="1" x14ac:dyDescent="0.2">
      <c r="B500" s="2"/>
      <c r="C500" s="64"/>
      <c r="D500" s="64"/>
      <c r="E500" s="67"/>
      <c r="F500" s="64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 ht="15.75" customHeight="1" x14ac:dyDescent="0.2">
      <c r="B501" s="2"/>
      <c r="C501" s="64"/>
      <c r="D501" s="64"/>
      <c r="E501" s="67"/>
      <c r="F501" s="64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 ht="15.75" customHeight="1" x14ac:dyDescent="0.2">
      <c r="B502" s="2"/>
      <c r="C502" s="64"/>
      <c r="D502" s="64"/>
      <c r="E502" s="67"/>
      <c r="F502" s="64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 ht="15.75" customHeight="1" x14ac:dyDescent="0.2">
      <c r="B503" s="2"/>
      <c r="C503" s="64"/>
      <c r="D503" s="64"/>
      <c r="E503" s="67"/>
      <c r="F503" s="64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 ht="15.75" customHeight="1" x14ac:dyDescent="0.2">
      <c r="B504" s="2"/>
      <c r="C504" s="64"/>
      <c r="D504" s="64"/>
      <c r="E504" s="67"/>
      <c r="F504" s="64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 ht="15.75" customHeight="1" x14ac:dyDescent="0.2">
      <c r="B505" s="2"/>
      <c r="C505" s="64"/>
      <c r="D505" s="64"/>
      <c r="E505" s="67"/>
      <c r="F505" s="64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 ht="15.75" customHeight="1" x14ac:dyDescent="0.2">
      <c r="B506" s="2"/>
      <c r="C506" s="64"/>
      <c r="D506" s="64"/>
      <c r="E506" s="67"/>
      <c r="F506" s="64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 ht="15.75" customHeight="1" x14ac:dyDescent="0.2">
      <c r="B507" s="2"/>
      <c r="C507" s="64"/>
      <c r="D507" s="64"/>
      <c r="E507" s="67"/>
      <c r="F507" s="64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 ht="15.75" customHeight="1" x14ac:dyDescent="0.2">
      <c r="B508" s="2"/>
      <c r="C508" s="64"/>
      <c r="D508" s="64"/>
      <c r="E508" s="67"/>
      <c r="F508" s="64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 ht="15.75" customHeight="1" x14ac:dyDescent="0.2">
      <c r="B509" s="2"/>
      <c r="C509" s="64"/>
      <c r="D509" s="64"/>
      <c r="E509" s="67"/>
      <c r="F509" s="64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 ht="15.75" customHeight="1" x14ac:dyDescent="0.2">
      <c r="B510" s="2"/>
      <c r="C510" s="64"/>
      <c r="D510" s="64"/>
      <c r="E510" s="67"/>
      <c r="F510" s="64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 ht="15.75" customHeight="1" x14ac:dyDescent="0.2">
      <c r="B511" s="2"/>
      <c r="C511" s="64"/>
      <c r="D511" s="64"/>
      <c r="E511" s="67"/>
      <c r="F511" s="64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 ht="15.75" customHeight="1" x14ac:dyDescent="0.2">
      <c r="B512" s="2"/>
      <c r="C512" s="64"/>
      <c r="D512" s="64"/>
      <c r="E512" s="67"/>
      <c r="F512" s="6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 ht="15.75" customHeight="1" x14ac:dyDescent="0.2">
      <c r="B513" s="2"/>
      <c r="C513" s="64"/>
      <c r="D513" s="64"/>
      <c r="E513" s="67"/>
      <c r="F513" s="6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 ht="15.75" customHeight="1" x14ac:dyDescent="0.2">
      <c r="B514" s="2"/>
      <c r="C514" s="64"/>
      <c r="D514" s="64"/>
      <c r="E514" s="67"/>
      <c r="F514" s="6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 ht="15.75" customHeight="1" x14ac:dyDescent="0.2">
      <c r="B515" s="2"/>
      <c r="C515" s="64"/>
      <c r="D515" s="64"/>
      <c r="E515" s="67"/>
      <c r="F515" s="6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 ht="15.75" customHeight="1" x14ac:dyDescent="0.2">
      <c r="B516" s="2"/>
      <c r="C516" s="64"/>
      <c r="D516" s="64"/>
      <c r="E516" s="67"/>
      <c r="F516" s="6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 ht="15.75" customHeight="1" x14ac:dyDescent="0.2">
      <c r="B517" s="2"/>
      <c r="C517" s="64"/>
      <c r="D517" s="64"/>
      <c r="E517" s="67"/>
      <c r="F517" s="64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 ht="15.75" customHeight="1" x14ac:dyDescent="0.2">
      <c r="B518" s="2"/>
      <c r="C518" s="64"/>
      <c r="D518" s="64"/>
      <c r="E518" s="67"/>
      <c r="F518" s="64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 ht="15.75" customHeight="1" x14ac:dyDescent="0.2">
      <c r="B519" s="2"/>
      <c r="C519" s="64"/>
      <c r="D519" s="64"/>
      <c r="E519" s="67"/>
      <c r="F519" s="64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 ht="15.75" customHeight="1" x14ac:dyDescent="0.2">
      <c r="B520" s="2"/>
      <c r="C520" s="64"/>
      <c r="D520" s="64"/>
      <c r="E520" s="67"/>
      <c r="F520" s="64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 ht="15.75" customHeight="1" x14ac:dyDescent="0.2">
      <c r="B521" s="2"/>
      <c r="C521" s="64"/>
      <c r="D521" s="64"/>
      <c r="E521" s="67"/>
      <c r="F521" s="64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 ht="15.75" customHeight="1" x14ac:dyDescent="0.2">
      <c r="B522" s="2"/>
      <c r="C522" s="64"/>
      <c r="D522" s="64"/>
      <c r="E522" s="67"/>
      <c r="F522" s="64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 ht="15.75" customHeight="1" x14ac:dyDescent="0.2">
      <c r="B523" s="2"/>
      <c r="C523" s="64"/>
      <c r="D523" s="64"/>
      <c r="E523" s="67"/>
      <c r="F523" s="64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 ht="15.75" customHeight="1" x14ac:dyDescent="0.2">
      <c r="B524" s="2"/>
      <c r="C524" s="64"/>
      <c r="D524" s="64"/>
      <c r="E524" s="67"/>
      <c r="F524" s="6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 ht="15.75" customHeight="1" x14ac:dyDescent="0.2">
      <c r="B525" s="2"/>
      <c r="C525" s="64"/>
      <c r="D525" s="64"/>
      <c r="E525" s="67"/>
      <c r="F525" s="6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 ht="15.75" customHeight="1" x14ac:dyDescent="0.2">
      <c r="B526" s="2"/>
      <c r="C526" s="64"/>
      <c r="D526" s="64"/>
      <c r="E526" s="67"/>
      <c r="F526" s="6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 ht="15.75" customHeight="1" x14ac:dyDescent="0.2">
      <c r="B527" s="2"/>
      <c r="C527" s="64"/>
      <c r="D527" s="64"/>
      <c r="E527" s="67"/>
      <c r="F527" s="64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 ht="15.75" customHeight="1" x14ac:dyDescent="0.2">
      <c r="B528" s="2"/>
      <c r="C528" s="64"/>
      <c r="D528" s="64"/>
      <c r="E528" s="67"/>
      <c r="F528" s="64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 ht="15.75" customHeight="1" x14ac:dyDescent="0.2">
      <c r="B529" s="2"/>
      <c r="C529" s="64"/>
      <c r="D529" s="64"/>
      <c r="E529" s="67"/>
      <c r="F529" s="6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 ht="15.75" customHeight="1" x14ac:dyDescent="0.2">
      <c r="B530" s="2"/>
      <c r="C530" s="64"/>
      <c r="D530" s="64"/>
      <c r="E530" s="67"/>
      <c r="F530" s="6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 ht="15.75" customHeight="1" x14ac:dyDescent="0.2">
      <c r="B531" s="2"/>
      <c r="C531" s="64"/>
      <c r="D531" s="64"/>
      <c r="E531" s="67"/>
      <c r="F531" s="6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 ht="15.75" customHeight="1" x14ac:dyDescent="0.2">
      <c r="B532" s="2"/>
      <c r="C532" s="64"/>
      <c r="D532" s="64"/>
      <c r="E532" s="67"/>
      <c r="F532" s="6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 ht="15.75" customHeight="1" x14ac:dyDescent="0.2">
      <c r="B533" s="2"/>
      <c r="C533" s="64"/>
      <c r="D533" s="64"/>
      <c r="E533" s="67"/>
      <c r="F533" s="64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 ht="15.75" customHeight="1" x14ac:dyDescent="0.2">
      <c r="B534" s="2"/>
      <c r="C534" s="64"/>
      <c r="D534" s="64"/>
      <c r="E534" s="67"/>
      <c r="F534" s="64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 ht="15.75" customHeight="1" x14ac:dyDescent="0.2">
      <c r="B535" s="2"/>
      <c r="C535" s="64"/>
      <c r="D535" s="64"/>
      <c r="E535" s="67"/>
      <c r="F535" s="64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 ht="15.75" customHeight="1" x14ac:dyDescent="0.2">
      <c r="B536" s="2"/>
      <c r="C536" s="64"/>
      <c r="D536" s="64"/>
      <c r="E536" s="67"/>
      <c r="F536" s="64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 ht="15.75" customHeight="1" x14ac:dyDescent="0.2">
      <c r="B537" s="2"/>
      <c r="C537" s="64"/>
      <c r="D537" s="64"/>
      <c r="E537" s="67"/>
      <c r="F537" s="64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 ht="15.75" customHeight="1" x14ac:dyDescent="0.2">
      <c r="B538" s="2"/>
      <c r="C538" s="64"/>
      <c r="D538" s="64"/>
      <c r="E538" s="67"/>
      <c r="F538" s="64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 ht="15.75" customHeight="1" x14ac:dyDescent="0.2">
      <c r="B539" s="2"/>
      <c r="C539" s="64"/>
      <c r="D539" s="64"/>
      <c r="E539" s="67"/>
      <c r="F539" s="64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 ht="15.75" customHeight="1" x14ac:dyDescent="0.2">
      <c r="B540" s="2"/>
      <c r="C540" s="64"/>
      <c r="D540" s="64"/>
      <c r="E540" s="67"/>
      <c r="F540" s="64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 ht="15.75" customHeight="1" x14ac:dyDescent="0.2">
      <c r="B541" s="2"/>
      <c r="C541" s="64"/>
      <c r="D541" s="64"/>
      <c r="E541" s="67"/>
      <c r="F541" s="6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 ht="15.75" customHeight="1" x14ac:dyDescent="0.2">
      <c r="B542" s="2"/>
      <c r="C542" s="64"/>
      <c r="D542" s="64"/>
      <c r="E542" s="67"/>
      <c r="F542" s="6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 ht="15.75" customHeight="1" x14ac:dyDescent="0.2">
      <c r="B543" s="2"/>
      <c r="C543" s="64"/>
      <c r="D543" s="64"/>
      <c r="E543" s="67"/>
      <c r="F543" s="6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 ht="15.75" customHeight="1" x14ac:dyDescent="0.2">
      <c r="B544" s="2"/>
      <c r="C544" s="64"/>
      <c r="D544" s="64"/>
      <c r="E544" s="67"/>
      <c r="F544" s="64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 ht="15.75" customHeight="1" x14ac:dyDescent="0.2">
      <c r="B545" s="2"/>
      <c r="C545" s="64"/>
      <c r="D545" s="64"/>
      <c r="E545" s="67"/>
      <c r="F545" s="64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 ht="15.75" customHeight="1" x14ac:dyDescent="0.2">
      <c r="B546" s="2"/>
      <c r="C546" s="64"/>
      <c r="D546" s="64"/>
      <c r="E546" s="67"/>
      <c r="F546" s="6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 ht="15.75" customHeight="1" x14ac:dyDescent="0.2">
      <c r="B547" s="2"/>
      <c r="C547" s="64"/>
      <c r="D547" s="64"/>
      <c r="E547" s="67"/>
      <c r="F547" s="6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 ht="15.75" customHeight="1" x14ac:dyDescent="0.2">
      <c r="B548" s="2"/>
      <c r="C548" s="64"/>
      <c r="D548" s="64"/>
      <c r="E548" s="67"/>
      <c r="F548" s="6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 ht="15.75" customHeight="1" x14ac:dyDescent="0.2">
      <c r="B549" s="2"/>
      <c r="C549" s="64"/>
      <c r="D549" s="64"/>
      <c r="E549" s="67"/>
      <c r="F549" s="6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 ht="15.75" customHeight="1" x14ac:dyDescent="0.2">
      <c r="B550" s="2"/>
      <c r="C550" s="64"/>
      <c r="D550" s="64"/>
      <c r="E550" s="67"/>
      <c r="F550" s="6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 ht="15.75" customHeight="1" x14ac:dyDescent="0.2">
      <c r="B551" s="2"/>
      <c r="C551" s="64"/>
      <c r="D551" s="64"/>
      <c r="E551" s="67"/>
      <c r="F551" s="64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 ht="15.75" customHeight="1" x14ac:dyDescent="0.2">
      <c r="B552" s="2"/>
      <c r="C552" s="64"/>
      <c r="D552" s="64"/>
      <c r="E552" s="67"/>
      <c r="F552" s="64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 ht="15.75" customHeight="1" x14ac:dyDescent="0.2">
      <c r="B553" s="2"/>
      <c r="C553" s="64"/>
      <c r="D553" s="64"/>
      <c r="E553" s="67"/>
      <c r="F553" s="64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 ht="15.75" customHeight="1" x14ac:dyDescent="0.2">
      <c r="B554" s="2"/>
      <c r="C554" s="64"/>
      <c r="D554" s="64"/>
      <c r="E554" s="67"/>
      <c r="F554" s="64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 ht="15.75" customHeight="1" x14ac:dyDescent="0.2">
      <c r="B555" s="2"/>
      <c r="C555" s="64"/>
      <c r="D555" s="64"/>
      <c r="E555" s="67"/>
      <c r="F555" s="64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 ht="15.75" customHeight="1" x14ac:dyDescent="0.2">
      <c r="B556" s="2"/>
      <c r="C556" s="64"/>
      <c r="D556" s="64"/>
      <c r="E556" s="67"/>
      <c r="F556" s="64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 ht="15.75" customHeight="1" x14ac:dyDescent="0.2">
      <c r="B557" s="2"/>
      <c r="C557" s="64"/>
      <c r="D557" s="64"/>
      <c r="E557" s="67"/>
      <c r="F557" s="64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 ht="15.75" customHeight="1" x14ac:dyDescent="0.2">
      <c r="B558" s="2"/>
      <c r="C558" s="64"/>
      <c r="D558" s="64"/>
      <c r="E558" s="67"/>
      <c r="F558" s="6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 ht="15.75" customHeight="1" x14ac:dyDescent="0.2">
      <c r="B559" s="2"/>
      <c r="C559" s="64"/>
      <c r="D559" s="64"/>
      <c r="E559" s="67"/>
      <c r="F559" s="6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 ht="15.75" customHeight="1" x14ac:dyDescent="0.2">
      <c r="B560" s="2"/>
      <c r="C560" s="64"/>
      <c r="D560" s="64"/>
      <c r="E560" s="67"/>
      <c r="F560" s="6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 ht="15.75" customHeight="1" x14ac:dyDescent="0.2">
      <c r="B561" s="2"/>
      <c r="C561" s="64"/>
      <c r="D561" s="64"/>
      <c r="E561" s="67"/>
      <c r="F561" s="64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 ht="15.75" customHeight="1" x14ac:dyDescent="0.2">
      <c r="B562" s="2"/>
      <c r="C562" s="64"/>
      <c r="D562" s="64"/>
      <c r="E562" s="67"/>
      <c r="F562" s="64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 ht="15.75" customHeight="1" x14ac:dyDescent="0.2">
      <c r="B563" s="2"/>
      <c r="C563" s="64"/>
      <c r="D563" s="64"/>
      <c r="E563" s="67"/>
      <c r="F563" s="64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 ht="15.75" customHeight="1" x14ac:dyDescent="0.2">
      <c r="B564" s="2"/>
      <c r="C564" s="64"/>
      <c r="D564" s="64"/>
      <c r="E564" s="67"/>
      <c r="F564" s="64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 ht="15.75" customHeight="1" x14ac:dyDescent="0.2">
      <c r="B565" s="2"/>
      <c r="C565" s="64"/>
      <c r="D565" s="64"/>
      <c r="E565" s="67"/>
      <c r="F565" s="64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 ht="15.75" customHeight="1" x14ac:dyDescent="0.2">
      <c r="B566" s="2"/>
      <c r="C566" s="64"/>
      <c r="D566" s="64"/>
      <c r="E566" s="67"/>
      <c r="F566" s="64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 ht="15.75" customHeight="1" x14ac:dyDescent="0.2">
      <c r="B567" s="2"/>
      <c r="C567" s="64"/>
      <c r="D567" s="64"/>
      <c r="E567" s="67"/>
      <c r="F567" s="64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 ht="15.75" customHeight="1" x14ac:dyDescent="0.2">
      <c r="B568" s="2"/>
      <c r="C568" s="64"/>
      <c r="D568" s="64"/>
      <c r="E568" s="67"/>
      <c r="F568" s="64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 ht="15.75" customHeight="1" x14ac:dyDescent="0.2">
      <c r="B569" s="2"/>
      <c r="C569" s="64"/>
      <c r="D569" s="64"/>
      <c r="E569" s="67"/>
      <c r="F569" s="64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 ht="15.75" customHeight="1" x14ac:dyDescent="0.2">
      <c r="B570" s="2"/>
      <c r="C570" s="64"/>
      <c r="D570" s="64"/>
      <c r="E570" s="67"/>
      <c r="F570" s="64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 ht="15.75" customHeight="1" x14ac:dyDescent="0.2">
      <c r="B571" s="2"/>
      <c r="C571" s="64"/>
      <c r="D571" s="64"/>
      <c r="E571" s="67"/>
      <c r="F571" s="64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 ht="15.75" customHeight="1" x14ac:dyDescent="0.2">
      <c r="B572" s="2"/>
      <c r="C572" s="64"/>
      <c r="D572" s="64"/>
      <c r="E572" s="67"/>
      <c r="F572" s="64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 ht="15.75" customHeight="1" x14ac:dyDescent="0.2">
      <c r="B573" s="2"/>
      <c r="C573" s="64"/>
      <c r="D573" s="64"/>
      <c r="E573" s="67"/>
      <c r="F573" s="64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 ht="15.75" customHeight="1" x14ac:dyDescent="0.2">
      <c r="B574" s="2"/>
      <c r="C574" s="64"/>
      <c r="D574" s="64"/>
      <c r="E574" s="67"/>
      <c r="F574" s="64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 ht="15.75" customHeight="1" x14ac:dyDescent="0.2">
      <c r="B575" s="2"/>
      <c r="C575" s="64"/>
      <c r="D575" s="64"/>
      <c r="E575" s="67"/>
      <c r="F575" s="64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 ht="15.75" customHeight="1" x14ac:dyDescent="0.2">
      <c r="B576" s="2"/>
      <c r="C576" s="64"/>
      <c r="D576" s="64"/>
      <c r="E576" s="67"/>
      <c r="F576" s="64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 ht="15.75" customHeight="1" x14ac:dyDescent="0.2">
      <c r="B577" s="2"/>
      <c r="C577" s="64"/>
      <c r="D577" s="64"/>
      <c r="E577" s="67"/>
      <c r="F577" s="64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 ht="15.75" customHeight="1" x14ac:dyDescent="0.2">
      <c r="B578" s="2"/>
      <c r="C578" s="64"/>
      <c r="D578" s="64"/>
      <c r="E578" s="67"/>
      <c r="F578" s="64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 ht="15.75" customHeight="1" x14ac:dyDescent="0.2">
      <c r="B579" s="2"/>
      <c r="C579" s="64"/>
      <c r="D579" s="64"/>
      <c r="E579" s="67"/>
      <c r="F579" s="64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 ht="15.75" customHeight="1" x14ac:dyDescent="0.2">
      <c r="B580" s="2"/>
      <c r="C580" s="64"/>
      <c r="D580" s="64"/>
      <c r="E580" s="67"/>
      <c r="F580" s="64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 ht="15.75" customHeight="1" x14ac:dyDescent="0.2">
      <c r="B581" s="2"/>
      <c r="C581" s="64"/>
      <c r="D581" s="64"/>
      <c r="E581" s="67"/>
      <c r="F581" s="64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 ht="15.75" customHeight="1" x14ac:dyDescent="0.2">
      <c r="B582" s="2"/>
      <c r="C582" s="64"/>
      <c r="D582" s="64"/>
      <c r="E582" s="67"/>
      <c r="F582" s="64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 ht="15.75" customHeight="1" x14ac:dyDescent="0.2">
      <c r="B583" s="2"/>
      <c r="C583" s="64"/>
      <c r="D583" s="64"/>
      <c r="E583" s="67"/>
      <c r="F583" s="64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 ht="15.75" customHeight="1" x14ac:dyDescent="0.2">
      <c r="B584" s="2"/>
      <c r="C584" s="64"/>
      <c r="D584" s="64"/>
      <c r="E584" s="67"/>
      <c r="F584" s="64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 ht="15.75" customHeight="1" x14ac:dyDescent="0.2">
      <c r="B585" s="2"/>
      <c r="C585" s="64"/>
      <c r="D585" s="64"/>
      <c r="E585" s="67"/>
      <c r="F585" s="64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 ht="15.75" customHeight="1" x14ac:dyDescent="0.2">
      <c r="B586" s="2"/>
      <c r="C586" s="64"/>
      <c r="D586" s="64"/>
      <c r="E586" s="67"/>
      <c r="F586" s="64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 ht="15.75" customHeight="1" x14ac:dyDescent="0.2">
      <c r="B587" s="2"/>
      <c r="C587" s="64"/>
      <c r="D587" s="64"/>
      <c r="E587" s="67"/>
      <c r="F587" s="64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 ht="15.75" customHeight="1" x14ac:dyDescent="0.2">
      <c r="B588" s="2"/>
      <c r="C588" s="64"/>
      <c r="D588" s="64"/>
      <c r="E588" s="67"/>
      <c r="F588" s="64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 ht="15.75" customHeight="1" x14ac:dyDescent="0.2">
      <c r="B589" s="2"/>
      <c r="C589" s="64"/>
      <c r="D589" s="64"/>
      <c r="E589" s="67"/>
      <c r="F589" s="64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 ht="15.75" customHeight="1" x14ac:dyDescent="0.2">
      <c r="B590" s="2"/>
      <c r="C590" s="64"/>
      <c r="D590" s="64"/>
      <c r="E590" s="67"/>
      <c r="F590" s="64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 ht="15.75" customHeight="1" x14ac:dyDescent="0.2">
      <c r="B591" s="2"/>
      <c r="C591" s="64"/>
      <c r="D591" s="64"/>
      <c r="E591" s="67"/>
      <c r="F591" s="6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 ht="15.75" customHeight="1" x14ac:dyDescent="0.2">
      <c r="B592" s="2"/>
      <c r="C592" s="64"/>
      <c r="D592" s="64"/>
      <c r="E592" s="67"/>
      <c r="F592" s="6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 ht="15.75" customHeight="1" x14ac:dyDescent="0.2">
      <c r="B593" s="2"/>
      <c r="C593" s="64"/>
      <c r="D593" s="64"/>
      <c r="E593" s="67"/>
      <c r="F593" s="6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 ht="15.75" customHeight="1" x14ac:dyDescent="0.2">
      <c r="B594" s="2"/>
      <c r="C594" s="64"/>
      <c r="D594" s="64"/>
      <c r="E594" s="67"/>
      <c r="F594" s="6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 ht="15.75" customHeight="1" x14ac:dyDescent="0.2">
      <c r="B595" s="2"/>
      <c r="C595" s="64"/>
      <c r="D595" s="64"/>
      <c r="E595" s="67"/>
      <c r="F595" s="6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 ht="15.75" customHeight="1" x14ac:dyDescent="0.2">
      <c r="B596" s="2"/>
      <c r="C596" s="64"/>
      <c r="D596" s="64"/>
      <c r="E596" s="67"/>
      <c r="F596" s="6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 ht="15.75" customHeight="1" x14ac:dyDescent="0.2">
      <c r="B597" s="2"/>
      <c r="C597" s="64"/>
      <c r="D597" s="64"/>
      <c r="E597" s="67"/>
      <c r="F597" s="6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 ht="15.75" customHeight="1" x14ac:dyDescent="0.2">
      <c r="B598" s="2"/>
      <c r="C598" s="64"/>
      <c r="D598" s="64"/>
      <c r="E598" s="67"/>
      <c r="F598" s="6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 ht="15.75" customHeight="1" x14ac:dyDescent="0.2">
      <c r="B599" s="2"/>
      <c r="C599" s="64"/>
      <c r="D599" s="64"/>
      <c r="E599" s="67"/>
      <c r="F599" s="6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 ht="15.75" customHeight="1" x14ac:dyDescent="0.2">
      <c r="B600" s="2"/>
      <c r="C600" s="64"/>
      <c r="D600" s="64"/>
      <c r="E600" s="67"/>
      <c r="F600" s="6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 ht="15.75" customHeight="1" x14ac:dyDescent="0.2">
      <c r="B601" s="2"/>
      <c r="C601" s="64"/>
      <c r="D601" s="64"/>
      <c r="E601" s="67"/>
      <c r="F601" s="6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 ht="15.75" customHeight="1" x14ac:dyDescent="0.2">
      <c r="B602" s="2"/>
      <c r="C602" s="64"/>
      <c r="D602" s="64"/>
      <c r="E602" s="67"/>
      <c r="F602" s="6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 ht="15.75" customHeight="1" x14ac:dyDescent="0.2">
      <c r="B603" s="2"/>
      <c r="C603" s="64"/>
      <c r="D603" s="64"/>
      <c r="E603" s="67"/>
      <c r="F603" s="6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 ht="15.75" customHeight="1" x14ac:dyDescent="0.2">
      <c r="B604" s="2"/>
      <c r="C604" s="64"/>
      <c r="D604" s="64"/>
      <c r="E604" s="67"/>
      <c r="F604" s="6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 ht="15.75" customHeight="1" x14ac:dyDescent="0.2">
      <c r="B605" s="2"/>
      <c r="C605" s="64"/>
      <c r="D605" s="64"/>
      <c r="E605" s="67"/>
      <c r="F605" s="6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 ht="15.75" customHeight="1" x14ac:dyDescent="0.2">
      <c r="B606" s="2"/>
      <c r="C606" s="64"/>
      <c r="D606" s="64"/>
      <c r="E606" s="67"/>
      <c r="F606" s="64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 ht="15.75" customHeight="1" x14ac:dyDescent="0.2">
      <c r="B607" s="2"/>
      <c r="C607" s="64"/>
      <c r="D607" s="64"/>
      <c r="E607" s="67"/>
      <c r="F607" s="64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 ht="15.75" customHeight="1" x14ac:dyDescent="0.2">
      <c r="B608" s="2"/>
      <c r="C608" s="64"/>
      <c r="D608" s="64"/>
      <c r="E608" s="67"/>
      <c r="F608" s="64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 ht="15.75" customHeight="1" x14ac:dyDescent="0.2">
      <c r="B609" s="2"/>
      <c r="C609" s="64"/>
      <c r="D609" s="64"/>
      <c r="E609" s="67"/>
      <c r="F609" s="6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 ht="15.75" customHeight="1" x14ac:dyDescent="0.2">
      <c r="B610" s="2"/>
      <c r="C610" s="64"/>
      <c r="D610" s="64"/>
      <c r="E610" s="67"/>
      <c r="F610" s="6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 ht="15.75" customHeight="1" x14ac:dyDescent="0.2">
      <c r="B611" s="2"/>
      <c r="C611" s="64"/>
      <c r="D611" s="64"/>
      <c r="E611" s="67"/>
      <c r="F611" s="6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 ht="15.75" customHeight="1" x14ac:dyDescent="0.2">
      <c r="B612" s="2"/>
      <c r="C612" s="64"/>
      <c r="D612" s="64"/>
      <c r="E612" s="67"/>
      <c r="F612" s="64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 ht="15.75" customHeight="1" x14ac:dyDescent="0.2">
      <c r="B613" s="2"/>
      <c r="C613" s="64"/>
      <c r="D613" s="64"/>
      <c r="E613" s="67"/>
      <c r="F613" s="64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 ht="15.75" customHeight="1" x14ac:dyDescent="0.2">
      <c r="B614" s="2"/>
      <c r="C614" s="64"/>
      <c r="D614" s="64"/>
      <c r="E614" s="67"/>
      <c r="F614" s="64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 ht="15.75" customHeight="1" x14ac:dyDescent="0.2">
      <c r="B615" s="2"/>
      <c r="C615" s="64"/>
      <c r="D615" s="64"/>
      <c r="E615" s="67"/>
      <c r="F615" s="64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 ht="15.75" customHeight="1" x14ac:dyDescent="0.2">
      <c r="B616" s="2"/>
      <c r="C616" s="64"/>
      <c r="D616" s="64"/>
      <c r="E616" s="67"/>
      <c r="F616" s="64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 ht="15.75" customHeight="1" x14ac:dyDescent="0.2">
      <c r="B617" s="2"/>
      <c r="C617" s="64"/>
      <c r="D617" s="64"/>
      <c r="E617" s="67"/>
      <c r="F617" s="64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 ht="15.75" customHeight="1" x14ac:dyDescent="0.2">
      <c r="B618" s="2"/>
      <c r="C618" s="64"/>
      <c r="D618" s="64"/>
      <c r="E618" s="67"/>
      <c r="F618" s="64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 ht="15.75" customHeight="1" x14ac:dyDescent="0.2">
      <c r="B619" s="2"/>
      <c r="C619" s="64"/>
      <c r="D619" s="64"/>
      <c r="E619" s="67"/>
      <c r="F619" s="64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 ht="15.75" customHeight="1" x14ac:dyDescent="0.2">
      <c r="B620" s="2"/>
      <c r="C620" s="64"/>
      <c r="D620" s="64"/>
      <c r="E620" s="67"/>
      <c r="F620" s="64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 ht="15.75" customHeight="1" x14ac:dyDescent="0.2">
      <c r="B621" s="2"/>
      <c r="C621" s="64"/>
      <c r="D621" s="64"/>
      <c r="E621" s="67"/>
      <c r="F621" s="64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 ht="15.75" customHeight="1" x14ac:dyDescent="0.2">
      <c r="B622" s="2"/>
      <c r="C622" s="64"/>
      <c r="D622" s="64"/>
      <c r="E622" s="67"/>
      <c r="F622" s="64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 ht="15.75" customHeight="1" x14ac:dyDescent="0.2">
      <c r="B623" s="2"/>
      <c r="C623" s="64"/>
      <c r="D623" s="64"/>
      <c r="E623" s="67"/>
      <c r="F623" s="64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 ht="15.75" customHeight="1" x14ac:dyDescent="0.2">
      <c r="B624" s="2"/>
      <c r="C624" s="64"/>
      <c r="D624" s="64"/>
      <c r="E624" s="67"/>
      <c r="F624" s="64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 ht="15.75" customHeight="1" x14ac:dyDescent="0.2">
      <c r="B625" s="2"/>
      <c r="C625" s="64"/>
      <c r="D625" s="64"/>
      <c r="E625" s="67"/>
      <c r="F625" s="64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 ht="15.75" customHeight="1" x14ac:dyDescent="0.2">
      <c r="B626" s="2"/>
      <c r="C626" s="64"/>
      <c r="D626" s="64"/>
      <c r="E626" s="67"/>
      <c r="F626" s="64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 ht="15.75" customHeight="1" x14ac:dyDescent="0.2">
      <c r="B627" s="2"/>
      <c r="C627" s="64"/>
      <c r="D627" s="64"/>
      <c r="E627" s="67"/>
      <c r="F627" s="64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 ht="15.75" customHeight="1" x14ac:dyDescent="0.2">
      <c r="B628" s="2"/>
      <c r="C628" s="64"/>
      <c r="D628" s="64"/>
      <c r="E628" s="67"/>
      <c r="F628" s="64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 ht="15.75" customHeight="1" x14ac:dyDescent="0.2">
      <c r="B629" s="2"/>
      <c r="C629" s="64"/>
      <c r="D629" s="64"/>
      <c r="E629" s="67"/>
      <c r="F629" s="64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 ht="15.75" customHeight="1" x14ac:dyDescent="0.2">
      <c r="B630" s="2"/>
      <c r="C630" s="64"/>
      <c r="D630" s="64"/>
      <c r="E630" s="67"/>
      <c r="F630" s="64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 ht="15.75" customHeight="1" x14ac:dyDescent="0.2">
      <c r="B631" s="2"/>
      <c r="C631" s="64"/>
      <c r="D631" s="64"/>
      <c r="E631" s="67"/>
      <c r="F631" s="64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 ht="15.75" customHeight="1" x14ac:dyDescent="0.2">
      <c r="B632" s="2"/>
      <c r="C632" s="64"/>
      <c r="D632" s="64"/>
      <c r="E632" s="67"/>
      <c r="F632" s="64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 ht="15.75" customHeight="1" x14ac:dyDescent="0.2">
      <c r="B633" s="2"/>
      <c r="C633" s="64"/>
      <c r="D633" s="64"/>
      <c r="E633" s="67"/>
      <c r="F633" s="64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 ht="15.75" customHeight="1" x14ac:dyDescent="0.2">
      <c r="B634" s="2"/>
      <c r="C634" s="64"/>
      <c r="D634" s="64"/>
      <c r="E634" s="67"/>
      <c r="F634" s="64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 ht="15.75" customHeight="1" x14ac:dyDescent="0.2">
      <c r="B635" s="2"/>
      <c r="C635" s="64"/>
      <c r="D635" s="64"/>
      <c r="E635" s="67"/>
      <c r="F635" s="64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 ht="15.75" customHeight="1" x14ac:dyDescent="0.2">
      <c r="B636" s="2"/>
      <c r="C636" s="64"/>
      <c r="D636" s="64"/>
      <c r="E636" s="67"/>
      <c r="F636" s="64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 ht="15.75" customHeight="1" x14ac:dyDescent="0.2"/>
    <row r="638" spans="2:47" ht="15.75" customHeight="1" x14ac:dyDescent="0.2"/>
    <row r="639" spans="2:47" ht="15.75" customHeight="1" x14ac:dyDescent="0.2"/>
    <row r="640" spans="2:47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</sheetData>
  <mergeCells count="2">
    <mergeCell ref="B2:E2"/>
    <mergeCell ref="B3:E3"/>
  </mergeCells>
  <phoneticPr fontId="12" type="noConversion"/>
  <pageMargins left="0.75" right="0.15748031496062992" top="0.15748031496062992" bottom="0.15748031496062992" header="0.15748031496062992" footer="0.15748031496062992"/>
  <pageSetup paperSize="9" scale="93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Normal="100" workbookViewId="0">
      <selection activeCell="M23" sqref="M23"/>
    </sheetView>
  </sheetViews>
  <sheetFormatPr defaultRowHeight="12.75" x14ac:dyDescent="0.2"/>
  <cols>
    <col min="1" max="1" width="36" customWidth="1"/>
    <col min="2" max="2" width="10.85546875" customWidth="1"/>
    <col min="3" max="3" width="10.7109375" customWidth="1"/>
    <col min="4" max="4" width="11" customWidth="1"/>
    <col min="5" max="5" width="10.140625" customWidth="1"/>
    <col min="6" max="6" width="10.42578125" customWidth="1"/>
    <col min="7" max="7" width="10.28515625" customWidth="1"/>
    <col min="8" max="8" width="9.85546875" customWidth="1"/>
    <col min="9" max="9" width="10.42578125" customWidth="1"/>
    <col min="10" max="10" width="10.28515625" customWidth="1"/>
    <col min="11" max="11" width="10" customWidth="1"/>
    <col min="12" max="12" width="10.7109375" customWidth="1"/>
    <col min="13" max="13" width="10.42578125" customWidth="1"/>
    <col min="14" max="14" width="10.85546875" customWidth="1"/>
  </cols>
  <sheetData>
    <row r="1" spans="1:1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M1" s="6"/>
      <c r="N1" s="181" t="s">
        <v>961</v>
      </c>
    </row>
    <row r="2" spans="1:15" s="566" customFormat="1" ht="15.75" x14ac:dyDescent="0.25">
      <c r="A2" s="563" t="s">
        <v>994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5"/>
    </row>
    <row r="3" spans="1:1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81"/>
    </row>
    <row r="4" spans="1:15" ht="13.5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81" t="s">
        <v>964</v>
      </c>
    </row>
    <row r="5" spans="1:15" ht="21.75" customHeight="1" thickBot="1" x14ac:dyDescent="0.25">
      <c r="A5" s="300" t="s">
        <v>805</v>
      </c>
      <c r="B5" s="301" t="s">
        <v>806</v>
      </c>
      <c r="C5" s="301" t="s">
        <v>807</v>
      </c>
      <c r="D5" s="301" t="s">
        <v>808</v>
      </c>
      <c r="E5" s="301" t="s">
        <v>809</v>
      </c>
      <c r="F5" s="301" t="s">
        <v>810</v>
      </c>
      <c r="G5" s="301" t="s">
        <v>811</v>
      </c>
      <c r="H5" s="301" t="s">
        <v>812</v>
      </c>
      <c r="I5" s="301" t="s">
        <v>813</v>
      </c>
      <c r="J5" s="301" t="s">
        <v>814</v>
      </c>
      <c r="K5" s="301" t="s">
        <v>815</v>
      </c>
      <c r="L5" s="301" t="s">
        <v>816</v>
      </c>
      <c r="M5" s="301" t="s">
        <v>817</v>
      </c>
      <c r="N5" s="302" t="s">
        <v>718</v>
      </c>
    </row>
    <row r="6" spans="1:15" ht="15.95" customHeight="1" x14ac:dyDescent="0.2">
      <c r="A6" s="303" t="s">
        <v>818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304"/>
    </row>
    <row r="7" spans="1:15" ht="15.95" customHeight="1" x14ac:dyDescent="0.2">
      <c r="A7" s="305" t="s">
        <v>414</v>
      </c>
      <c r="B7" s="81">
        <v>1454184</v>
      </c>
      <c r="C7" s="81">
        <v>1454184</v>
      </c>
      <c r="D7" s="81">
        <v>1454184</v>
      </c>
      <c r="E7" s="81">
        <v>1454184</v>
      </c>
      <c r="F7" s="81">
        <v>1454184</v>
      </c>
      <c r="G7" s="81">
        <v>1454184</v>
      </c>
      <c r="H7" s="81">
        <v>1454184</v>
      </c>
      <c r="I7" s="81">
        <v>1454184</v>
      </c>
      <c r="J7" s="81">
        <v>1454184</v>
      </c>
      <c r="K7" s="81">
        <v>1454184</v>
      </c>
      <c r="L7" s="81">
        <v>1454184</v>
      </c>
      <c r="M7" s="81">
        <v>1454184</v>
      </c>
      <c r="N7" s="306">
        <v>17450205</v>
      </c>
    </row>
    <row r="8" spans="1:15" ht="15.95" customHeight="1" x14ac:dyDescent="0.2">
      <c r="A8" s="305" t="s">
        <v>415</v>
      </c>
      <c r="B8" s="81">
        <v>148514</v>
      </c>
      <c r="C8" s="81">
        <v>148514</v>
      </c>
      <c r="D8" s="81">
        <v>148514</v>
      </c>
      <c r="E8" s="81">
        <v>148514</v>
      </c>
      <c r="F8" s="81">
        <v>148514</v>
      </c>
      <c r="G8" s="81">
        <v>148514</v>
      </c>
      <c r="H8" s="81">
        <v>148514</v>
      </c>
      <c r="I8" s="81">
        <v>148514</v>
      </c>
      <c r="J8" s="81">
        <v>148514</v>
      </c>
      <c r="K8" s="81">
        <v>148514</v>
      </c>
      <c r="L8" s="81">
        <v>148514</v>
      </c>
      <c r="M8" s="81">
        <v>148514</v>
      </c>
      <c r="N8" s="306">
        <v>1782171</v>
      </c>
    </row>
    <row r="9" spans="1:15" ht="15.75" customHeight="1" x14ac:dyDescent="0.2">
      <c r="A9" s="385" t="s">
        <v>416</v>
      </c>
      <c r="B9" s="81">
        <v>15833</v>
      </c>
      <c r="C9" s="81">
        <v>15833</v>
      </c>
      <c r="D9" s="81">
        <v>15833</v>
      </c>
      <c r="E9" s="81">
        <v>15833</v>
      </c>
      <c r="F9" s="81">
        <v>15833</v>
      </c>
      <c r="G9" s="81">
        <v>15833</v>
      </c>
      <c r="H9" s="81">
        <v>15833</v>
      </c>
      <c r="I9" s="81">
        <v>15833</v>
      </c>
      <c r="J9" s="81">
        <v>15833</v>
      </c>
      <c r="K9" s="81">
        <v>15833</v>
      </c>
      <c r="L9" s="81">
        <v>15833</v>
      </c>
      <c r="M9" s="81">
        <v>15833</v>
      </c>
      <c r="N9" s="306">
        <v>190000</v>
      </c>
    </row>
    <row r="10" spans="1:15" ht="15.95" customHeight="1" x14ac:dyDescent="0.2">
      <c r="A10" s="305" t="s">
        <v>417</v>
      </c>
      <c r="B10" s="81">
        <v>452490</v>
      </c>
      <c r="C10" s="81">
        <v>452490</v>
      </c>
      <c r="D10" s="81">
        <v>452490</v>
      </c>
      <c r="E10" s="81">
        <v>452490</v>
      </c>
      <c r="F10" s="81">
        <v>452490</v>
      </c>
      <c r="G10" s="81">
        <v>452490</v>
      </c>
      <c r="H10" s="81">
        <v>452490</v>
      </c>
      <c r="I10" s="81">
        <v>452490</v>
      </c>
      <c r="J10" s="81">
        <v>452490</v>
      </c>
      <c r="K10" s="81">
        <v>452490</v>
      </c>
      <c r="L10" s="81">
        <v>452490</v>
      </c>
      <c r="M10" s="81">
        <v>452490</v>
      </c>
      <c r="N10" s="306">
        <v>5429880</v>
      </c>
    </row>
    <row r="11" spans="1:15" ht="15.95" customHeight="1" x14ac:dyDescent="0.2">
      <c r="A11" s="305" t="s">
        <v>976</v>
      </c>
      <c r="B11" s="81">
        <v>142276</v>
      </c>
      <c r="C11" s="81">
        <v>142276</v>
      </c>
      <c r="D11" s="81">
        <v>142276</v>
      </c>
      <c r="E11" s="81">
        <v>142276</v>
      </c>
      <c r="F11" s="81">
        <v>142276</v>
      </c>
      <c r="G11" s="81">
        <v>142276</v>
      </c>
      <c r="H11" s="81">
        <v>142276</v>
      </c>
      <c r="I11" s="81">
        <v>142276</v>
      </c>
      <c r="J11" s="81">
        <v>142276</v>
      </c>
      <c r="K11" s="81">
        <v>142276</v>
      </c>
      <c r="L11" s="81">
        <v>142276</v>
      </c>
      <c r="M11" s="81">
        <v>142276</v>
      </c>
      <c r="N11" s="306">
        <v>17073162</v>
      </c>
    </row>
    <row r="12" spans="1:15" ht="33.75" customHeight="1" x14ac:dyDescent="0.2">
      <c r="A12" s="572" t="s">
        <v>977</v>
      </c>
      <c r="B12" s="81">
        <v>413282</v>
      </c>
      <c r="C12" s="81">
        <v>413282</v>
      </c>
      <c r="D12" s="81">
        <v>413282</v>
      </c>
      <c r="E12" s="81">
        <v>413282</v>
      </c>
      <c r="F12" s="81">
        <v>413282</v>
      </c>
      <c r="G12" s="81">
        <v>413282</v>
      </c>
      <c r="H12" s="81">
        <v>413282</v>
      </c>
      <c r="I12" s="81">
        <v>413282</v>
      </c>
      <c r="J12" s="81">
        <v>413282</v>
      </c>
      <c r="K12" s="81">
        <v>413282</v>
      </c>
      <c r="L12" s="81">
        <v>413282</v>
      </c>
      <c r="M12" s="81">
        <v>413282</v>
      </c>
      <c r="N12" s="306">
        <v>4959381</v>
      </c>
    </row>
    <row r="13" spans="1:15" ht="15.95" customHeight="1" x14ac:dyDescent="0.2">
      <c r="A13" s="305" t="s">
        <v>978</v>
      </c>
      <c r="B13" s="81">
        <v>104063</v>
      </c>
      <c r="C13" s="81">
        <v>104063</v>
      </c>
      <c r="D13" s="81">
        <v>104063</v>
      </c>
      <c r="E13" s="81">
        <v>104063</v>
      </c>
      <c r="F13" s="81">
        <v>104063</v>
      </c>
      <c r="G13" s="81">
        <v>104063</v>
      </c>
      <c r="H13" s="81">
        <v>104063</v>
      </c>
      <c r="I13" s="81">
        <v>104063</v>
      </c>
      <c r="J13" s="81">
        <v>104063</v>
      </c>
      <c r="K13" s="81">
        <v>104063</v>
      </c>
      <c r="L13" s="81">
        <v>104063</v>
      </c>
      <c r="M13" s="81">
        <v>104063</v>
      </c>
      <c r="N13" s="306">
        <v>1248752</v>
      </c>
    </row>
    <row r="14" spans="1:15" ht="15.95" customHeight="1" x14ac:dyDescent="0.2">
      <c r="A14" s="307" t="s">
        <v>819</v>
      </c>
      <c r="B14" s="84">
        <v>4011129</v>
      </c>
      <c r="C14" s="84">
        <v>4011129</v>
      </c>
      <c r="D14" s="84">
        <v>4011129</v>
      </c>
      <c r="E14" s="84">
        <v>4011129</v>
      </c>
      <c r="F14" s="84">
        <v>4011129</v>
      </c>
      <c r="G14" s="84">
        <v>4011129</v>
      </c>
      <c r="H14" s="84">
        <v>4011129</v>
      </c>
      <c r="I14" s="84">
        <v>4011129</v>
      </c>
      <c r="J14" s="84">
        <v>4011129</v>
      </c>
      <c r="K14" s="84">
        <v>4011129</v>
      </c>
      <c r="L14" s="84">
        <v>4011129</v>
      </c>
      <c r="M14" s="84">
        <v>4011129</v>
      </c>
      <c r="N14" s="84">
        <f>SUM(N7:N13)</f>
        <v>48133551</v>
      </c>
    </row>
    <row r="15" spans="1:15" ht="16.5" customHeight="1" x14ac:dyDescent="0.2">
      <c r="A15" s="307" t="s">
        <v>820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306"/>
    </row>
    <row r="16" spans="1:15" ht="15.95" customHeight="1" x14ac:dyDescent="0.2">
      <c r="A16" s="305" t="s">
        <v>821</v>
      </c>
      <c r="B16" s="81">
        <v>2175084</v>
      </c>
      <c r="C16" s="81">
        <v>2175084</v>
      </c>
      <c r="D16" s="81">
        <v>2175084</v>
      </c>
      <c r="E16" s="81">
        <v>2175084</v>
      </c>
      <c r="F16" s="81">
        <v>2175084</v>
      </c>
      <c r="G16" s="81">
        <v>2175084</v>
      </c>
      <c r="H16" s="81">
        <v>2175084</v>
      </c>
      <c r="I16" s="81">
        <v>2175084</v>
      </c>
      <c r="J16" s="81">
        <v>2175084</v>
      </c>
      <c r="K16" s="81">
        <v>2175084</v>
      </c>
      <c r="L16" s="81">
        <v>2175084</v>
      </c>
      <c r="M16" s="81">
        <v>2175084</v>
      </c>
      <c r="N16" s="306">
        <v>26101008</v>
      </c>
      <c r="O16" s="309"/>
    </row>
    <row r="17" spans="1:15" ht="15.95" customHeight="1" x14ac:dyDescent="0.2">
      <c r="A17" s="305" t="s">
        <v>822</v>
      </c>
      <c r="B17" s="81">
        <v>1124684</v>
      </c>
      <c r="C17" s="81">
        <v>1124684</v>
      </c>
      <c r="D17" s="81">
        <v>1124684</v>
      </c>
      <c r="E17" s="81">
        <v>1124684</v>
      </c>
      <c r="F17" s="81">
        <v>1124684</v>
      </c>
      <c r="G17" s="81">
        <v>1124684</v>
      </c>
      <c r="H17" s="81">
        <v>1124684</v>
      </c>
      <c r="I17" s="81">
        <v>1124684</v>
      </c>
      <c r="J17" s="81">
        <v>1124684</v>
      </c>
      <c r="K17" s="81">
        <v>1124684</v>
      </c>
      <c r="L17" s="81">
        <v>1124684</v>
      </c>
      <c r="M17" s="81">
        <v>1124684</v>
      </c>
      <c r="N17" s="306">
        <v>13496207</v>
      </c>
    </row>
    <row r="18" spans="1:15" ht="26.25" customHeight="1" x14ac:dyDescent="0.2">
      <c r="A18" s="310" t="s">
        <v>823</v>
      </c>
      <c r="B18" s="81">
        <v>711361</v>
      </c>
      <c r="C18" s="81">
        <v>711361</v>
      </c>
      <c r="D18" s="81">
        <v>711361</v>
      </c>
      <c r="E18" s="81">
        <v>711361</v>
      </c>
      <c r="F18" s="81">
        <v>711361</v>
      </c>
      <c r="G18" s="81">
        <v>711361</v>
      </c>
      <c r="H18" s="81">
        <v>711361</v>
      </c>
      <c r="I18" s="81">
        <v>711361</v>
      </c>
      <c r="J18" s="81">
        <v>711361</v>
      </c>
      <c r="K18" s="81">
        <v>711361</v>
      </c>
      <c r="L18" s="81">
        <v>711361</v>
      </c>
      <c r="M18" s="81">
        <v>711361</v>
      </c>
      <c r="N18" s="306">
        <v>8536336</v>
      </c>
    </row>
    <row r="19" spans="1:15" ht="15.95" customHeight="1" x14ac:dyDescent="0.2">
      <c r="A19" s="307" t="s">
        <v>824</v>
      </c>
      <c r="B19" s="84">
        <v>4011129</v>
      </c>
      <c r="C19" s="84">
        <v>4011129</v>
      </c>
      <c r="D19" s="84">
        <v>4011129</v>
      </c>
      <c r="E19" s="84">
        <v>4011129</v>
      </c>
      <c r="F19" s="84">
        <v>4011129</v>
      </c>
      <c r="G19" s="84">
        <v>4011129</v>
      </c>
      <c r="H19" s="84">
        <v>4011129</v>
      </c>
      <c r="I19" s="84">
        <v>4011129</v>
      </c>
      <c r="J19" s="84">
        <v>4011129</v>
      </c>
      <c r="K19" s="84">
        <v>4011129</v>
      </c>
      <c r="L19" s="84">
        <v>4011129</v>
      </c>
      <c r="M19" s="84">
        <v>4011129</v>
      </c>
      <c r="N19" s="306">
        <f>SUM(N16:N18)</f>
        <v>48133551</v>
      </c>
      <c r="O19" s="238"/>
    </row>
    <row r="20" spans="1:15" ht="15.95" customHeight="1" x14ac:dyDescent="0.2">
      <c r="A20" s="307" t="s">
        <v>825</v>
      </c>
      <c r="B20" s="308">
        <v>0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</row>
    <row r="21" spans="1:15" ht="15.95" customHeight="1" thickBot="1" x14ac:dyDescent="0.25">
      <c r="A21" s="311" t="s">
        <v>826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3"/>
    </row>
    <row r="22" spans="1:15" ht="18" customHeight="1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314"/>
    </row>
    <row r="23" spans="1:15" ht="18" customHeight="1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314"/>
    </row>
    <row r="24" spans="1:15" ht="15.95" customHeight="1" x14ac:dyDescent="0.2">
      <c r="A24" s="168"/>
      <c r="B24" s="168"/>
      <c r="C24" s="168"/>
      <c r="D24" s="168"/>
      <c r="E24" s="168"/>
      <c r="F24" s="168"/>
      <c r="G24" s="315"/>
      <c r="H24" s="168"/>
      <c r="I24" s="168"/>
      <c r="J24" s="168"/>
      <c r="K24" s="168"/>
      <c r="L24" s="168"/>
      <c r="M24" s="168"/>
      <c r="N24" s="314"/>
    </row>
    <row r="25" spans="1:15" ht="15.95" customHeight="1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314"/>
    </row>
    <row r="26" spans="1:15" ht="15.95" customHeight="1" x14ac:dyDescent="0.2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314"/>
    </row>
    <row r="27" spans="1:15" ht="15.95" customHeight="1" x14ac:dyDescent="0.2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314"/>
    </row>
    <row r="28" spans="1:15" ht="15.95" customHeight="1" x14ac:dyDescent="0.2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314"/>
    </row>
    <row r="29" spans="1:15" ht="15" customHeight="1" x14ac:dyDescent="0.2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</row>
    <row r="30" spans="1:15" ht="14.1" customHeight="1" x14ac:dyDescent="0.2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</row>
    <row r="31" spans="1:15" ht="14.1" customHeight="1" x14ac:dyDescent="0.2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</row>
    <row r="32" spans="1:15" ht="14.1" customHeight="1" x14ac:dyDescent="0.2"/>
    <row r="33" ht="14.1" customHeight="1" x14ac:dyDescent="0.2"/>
  </sheetData>
  <phoneticPr fontId="12" type="noConversion"/>
  <pageMargins left="0.51" right="0.19685039370078741" top="0.74803149606299213" bottom="0.98425196850393704" header="0.51181102362204722" footer="0.51181102362204722"/>
  <pageSetup paperSize="9"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34"/>
  <sheetViews>
    <sheetView topLeftCell="A7" zoomScaleNormal="100" workbookViewId="0">
      <selection activeCell="J72" sqref="J72"/>
    </sheetView>
  </sheetViews>
  <sheetFormatPr defaultRowHeight="12.75" x14ac:dyDescent="0.2"/>
  <cols>
    <col min="1" max="1" width="6.28515625" style="2" customWidth="1"/>
    <col min="2" max="2" width="64.7109375" customWidth="1"/>
    <col min="3" max="4" width="15.7109375" style="14" hidden="1" customWidth="1"/>
    <col min="5" max="5" width="16.85546875" style="88" customWidth="1"/>
    <col min="6" max="6" width="17.42578125" style="88" customWidth="1"/>
    <col min="7" max="7" width="16.28515625" style="88" customWidth="1"/>
    <col min="8" max="8" width="18.28515625" style="88" customWidth="1"/>
    <col min="9" max="9" width="18.7109375" style="14" customWidth="1"/>
    <col min="10" max="11" width="18.7109375" customWidth="1"/>
  </cols>
  <sheetData>
    <row r="1" spans="1:50" ht="15" customHeight="1" x14ac:dyDescent="0.3">
      <c r="A1" s="1"/>
      <c r="B1" s="83"/>
      <c r="C1" s="62"/>
      <c r="D1" s="82"/>
      <c r="E1" s="554"/>
      <c r="F1" s="555"/>
      <c r="G1" s="555"/>
      <c r="H1" s="555" t="s">
        <v>962</v>
      </c>
      <c r="I1" s="6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9.5" x14ac:dyDescent="0.35">
      <c r="A2" s="1"/>
      <c r="B2" s="585" t="s">
        <v>988</v>
      </c>
      <c r="C2" s="585"/>
      <c r="D2" s="585"/>
      <c r="E2" s="585"/>
      <c r="F2" s="585"/>
      <c r="G2" s="585"/>
      <c r="H2" s="585"/>
      <c r="I2" s="6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9.5" x14ac:dyDescent="0.35">
      <c r="A3" s="1"/>
      <c r="B3" s="585" t="s">
        <v>982</v>
      </c>
      <c r="C3" s="585"/>
      <c r="D3" s="585"/>
      <c r="E3" s="585"/>
      <c r="F3" s="585"/>
      <c r="G3" s="585"/>
      <c r="H3" s="585"/>
      <c r="I3" s="6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3.5" thickBot="1" x14ac:dyDescent="0.25">
      <c r="A4" s="1"/>
      <c r="B4" s="1"/>
      <c r="C4" s="63"/>
      <c r="D4" s="91"/>
      <c r="E4" s="554"/>
      <c r="F4" s="555"/>
      <c r="G4" s="555"/>
      <c r="H4" s="555" t="s">
        <v>964</v>
      </c>
      <c r="I4" s="6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53.25" customHeight="1" thickBot="1" x14ac:dyDescent="0.25">
      <c r="A5" s="553" t="s">
        <v>37</v>
      </c>
      <c r="B5" s="132" t="s">
        <v>501</v>
      </c>
      <c r="C5" s="130" t="s">
        <v>504</v>
      </c>
      <c r="D5" s="130" t="s">
        <v>505</v>
      </c>
      <c r="E5" s="130" t="s">
        <v>418</v>
      </c>
      <c r="F5" s="130" t="s">
        <v>419</v>
      </c>
      <c r="G5" s="130" t="s">
        <v>963</v>
      </c>
      <c r="H5" s="128" t="s">
        <v>983</v>
      </c>
      <c r="I5" s="6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22.5" customHeight="1" x14ac:dyDescent="0.2">
      <c r="A6" s="463" t="s">
        <v>408</v>
      </c>
      <c r="B6" s="455" t="s">
        <v>381</v>
      </c>
      <c r="C6" s="125"/>
      <c r="D6" s="125"/>
      <c r="E6" s="542"/>
      <c r="F6" s="542"/>
      <c r="G6" s="542"/>
      <c r="H6" s="542"/>
      <c r="I6" s="6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8" customHeight="1" x14ac:dyDescent="0.25">
      <c r="A7" s="25" t="s">
        <v>40</v>
      </c>
      <c r="B7" s="456" t="s">
        <v>142</v>
      </c>
      <c r="C7" s="65">
        <f>SUM(C8+C10)</f>
        <v>402191</v>
      </c>
      <c r="D7" s="65">
        <f>SUM(D8+D10)</f>
        <v>349343</v>
      </c>
      <c r="E7" s="507">
        <v>17450205</v>
      </c>
      <c r="F7" s="92">
        <f>E7+(E7*0.02)</f>
        <v>17799209.100000001</v>
      </c>
      <c r="G7" s="92">
        <f t="shared" ref="G7:H7" si="0">F7+(F7*0.02)</f>
        <v>18155193.282000002</v>
      </c>
      <c r="H7" s="92">
        <f t="shared" si="0"/>
        <v>18518297.147640001</v>
      </c>
      <c r="I7" s="6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3.5" hidden="1" customHeight="1" x14ac:dyDescent="0.25">
      <c r="A8" s="13" t="s">
        <v>41</v>
      </c>
      <c r="B8" s="458" t="s">
        <v>49</v>
      </c>
      <c r="C8" s="65">
        <v>112130</v>
      </c>
      <c r="D8" s="65">
        <v>75988</v>
      </c>
      <c r="E8" s="10"/>
      <c r="F8" s="92">
        <f t="shared" ref="F8:H8" si="1">E8+(E8*0.02)</f>
        <v>0</v>
      </c>
      <c r="G8" s="92">
        <f t="shared" si="1"/>
        <v>0</v>
      </c>
      <c r="H8" s="92">
        <f t="shared" si="1"/>
        <v>0</v>
      </c>
      <c r="I8" s="6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3.5" hidden="1" customHeight="1" x14ac:dyDescent="0.25">
      <c r="A9" s="13" t="s">
        <v>90</v>
      </c>
      <c r="B9" s="458" t="s">
        <v>91</v>
      </c>
      <c r="C9" s="65"/>
      <c r="D9" s="65"/>
      <c r="E9" s="10"/>
      <c r="F9" s="92">
        <f t="shared" ref="F9:H9" si="2">E9+(E9*0.02)</f>
        <v>0</v>
      </c>
      <c r="G9" s="92">
        <f t="shared" si="2"/>
        <v>0</v>
      </c>
      <c r="H9" s="92">
        <f t="shared" si="2"/>
        <v>0</v>
      </c>
      <c r="I9" s="6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3.5" hidden="1" customHeight="1" x14ac:dyDescent="0.25">
      <c r="A10" s="13" t="s">
        <v>42</v>
      </c>
      <c r="B10" s="458" t="s">
        <v>46</v>
      </c>
      <c r="C10" s="65">
        <f>SUM(C11:C13)</f>
        <v>290061</v>
      </c>
      <c r="D10" s="65">
        <f>SUM(D11:D13)</f>
        <v>273355</v>
      </c>
      <c r="E10" s="11"/>
      <c r="F10" s="92">
        <f t="shared" ref="F10:H10" si="3">E10+(E10*0.02)</f>
        <v>0</v>
      </c>
      <c r="G10" s="92">
        <f t="shared" si="3"/>
        <v>0</v>
      </c>
      <c r="H10" s="92">
        <f t="shared" si="3"/>
        <v>0</v>
      </c>
      <c r="I10" s="6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3.5" hidden="1" customHeight="1" x14ac:dyDescent="0.25">
      <c r="A11" s="13" t="s">
        <v>43</v>
      </c>
      <c r="B11" s="458" t="s">
        <v>47</v>
      </c>
      <c r="C11" s="66">
        <v>269795</v>
      </c>
      <c r="D11" s="66">
        <v>264000</v>
      </c>
      <c r="E11" s="18"/>
      <c r="F11" s="92">
        <f t="shared" ref="F11:H11" si="4">E11+(E11*0.02)</f>
        <v>0</v>
      </c>
      <c r="G11" s="92">
        <f t="shared" si="4"/>
        <v>0</v>
      </c>
      <c r="H11" s="92">
        <f t="shared" si="4"/>
        <v>0</v>
      </c>
      <c r="I11" s="6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3.5" hidden="1" customHeight="1" x14ac:dyDescent="0.25">
      <c r="A12" s="13" t="s">
        <v>44</v>
      </c>
      <c r="B12" s="458" t="s">
        <v>48</v>
      </c>
      <c r="C12" s="66">
        <v>20266</v>
      </c>
      <c r="D12" s="66">
        <v>9355</v>
      </c>
      <c r="E12" s="23"/>
      <c r="F12" s="92">
        <f t="shared" ref="F12:H12" si="5">E12+(E12*0.02)</f>
        <v>0</v>
      </c>
      <c r="G12" s="92">
        <f t="shared" si="5"/>
        <v>0</v>
      </c>
      <c r="H12" s="92">
        <f t="shared" si="5"/>
        <v>0</v>
      </c>
      <c r="I12" s="6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2.75" hidden="1" customHeight="1" x14ac:dyDescent="0.25">
      <c r="A13" s="13" t="s">
        <v>45</v>
      </c>
      <c r="B13" s="458" t="s">
        <v>50</v>
      </c>
      <c r="C13" s="66"/>
      <c r="D13" s="66"/>
      <c r="E13" s="23"/>
      <c r="F13" s="92">
        <f t="shared" ref="F13:H13" si="6">E13+(E13*0.02)</f>
        <v>0</v>
      </c>
      <c r="G13" s="92">
        <f t="shared" si="6"/>
        <v>0</v>
      </c>
      <c r="H13" s="92">
        <f t="shared" si="6"/>
        <v>0</v>
      </c>
      <c r="I13" s="6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8" customHeight="1" x14ac:dyDescent="0.25">
      <c r="A14" s="25" t="s">
        <v>51</v>
      </c>
      <c r="B14" s="456" t="s">
        <v>143</v>
      </c>
      <c r="C14" s="65">
        <f>SUM(C15)</f>
        <v>0</v>
      </c>
      <c r="D14" s="65">
        <f>SUM(D15)</f>
        <v>0</v>
      </c>
      <c r="E14" s="123"/>
      <c r="F14" s="92"/>
      <c r="G14" s="92"/>
      <c r="H14" s="92"/>
      <c r="I14" s="6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3.5" hidden="1" customHeight="1" x14ac:dyDescent="0.25">
      <c r="A15" s="13" t="s">
        <v>52</v>
      </c>
      <c r="B15" s="458" t="s">
        <v>59</v>
      </c>
      <c r="C15" s="65"/>
      <c r="D15" s="65"/>
      <c r="E15" s="10"/>
      <c r="F15" s="92">
        <f t="shared" ref="F15:H15" si="7">E15+(E15*0.02)</f>
        <v>0</v>
      </c>
      <c r="G15" s="92">
        <f t="shared" si="7"/>
        <v>0</v>
      </c>
      <c r="H15" s="92">
        <f t="shared" si="7"/>
        <v>0</v>
      </c>
      <c r="I15" s="6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3.5" hidden="1" customHeight="1" x14ac:dyDescent="0.25">
      <c r="A16" s="13" t="s">
        <v>92</v>
      </c>
      <c r="B16" s="458" t="s">
        <v>93</v>
      </c>
      <c r="C16" s="66"/>
      <c r="D16" s="66"/>
      <c r="E16" s="23"/>
      <c r="F16" s="92">
        <f t="shared" ref="F16:H16" si="8">E16+(E16*0.02)</f>
        <v>0</v>
      </c>
      <c r="G16" s="92">
        <f t="shared" si="8"/>
        <v>0</v>
      </c>
      <c r="H16" s="92">
        <f t="shared" si="8"/>
        <v>0</v>
      </c>
      <c r="I16" s="6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3.5" hidden="1" customHeight="1" x14ac:dyDescent="0.25">
      <c r="A17" s="13" t="s">
        <v>53</v>
      </c>
      <c r="B17" s="458" t="s">
        <v>56</v>
      </c>
      <c r="C17" s="66"/>
      <c r="D17" s="66"/>
      <c r="E17" s="23"/>
      <c r="F17" s="92">
        <f t="shared" ref="F17:H17" si="9">E17+(E17*0.02)</f>
        <v>0</v>
      </c>
      <c r="G17" s="92">
        <f t="shared" si="9"/>
        <v>0</v>
      </c>
      <c r="H17" s="92">
        <f t="shared" si="9"/>
        <v>0</v>
      </c>
      <c r="I17" s="6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3.5" hidden="1" customHeight="1" x14ac:dyDescent="0.25">
      <c r="A18" s="13" t="s">
        <v>54</v>
      </c>
      <c r="B18" s="458" t="s">
        <v>57</v>
      </c>
      <c r="C18" s="66"/>
      <c r="D18" s="66"/>
      <c r="E18" s="23"/>
      <c r="F18" s="92">
        <f t="shared" ref="F18:H18" si="10">E18+(E18*0.02)</f>
        <v>0</v>
      </c>
      <c r="G18" s="92">
        <f t="shared" si="10"/>
        <v>0</v>
      </c>
      <c r="H18" s="92">
        <f t="shared" si="10"/>
        <v>0</v>
      </c>
      <c r="I18" s="6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3.5" hidden="1" customHeight="1" x14ac:dyDescent="0.25">
      <c r="A19" s="13" t="s">
        <v>55</v>
      </c>
      <c r="B19" s="458" t="s">
        <v>58</v>
      </c>
      <c r="C19" s="66"/>
      <c r="D19" s="66"/>
      <c r="E19" s="23"/>
      <c r="F19" s="92">
        <f t="shared" ref="F19:H19" si="11">E19+(E19*0.02)</f>
        <v>0</v>
      </c>
      <c r="G19" s="92">
        <f t="shared" si="11"/>
        <v>0</v>
      </c>
      <c r="H19" s="92">
        <f t="shared" si="11"/>
        <v>0</v>
      </c>
      <c r="I19" s="6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8" customHeight="1" x14ac:dyDescent="0.25">
      <c r="A20" s="25" t="s">
        <v>60</v>
      </c>
      <c r="B20" s="456" t="s">
        <v>952</v>
      </c>
      <c r="C20" s="65">
        <f>SUM(C21)</f>
        <v>0</v>
      </c>
      <c r="D20" s="65">
        <f>SUM(D21)</f>
        <v>0</v>
      </c>
      <c r="E20" s="123">
        <v>1782171</v>
      </c>
      <c r="F20" s="92">
        <f t="shared" ref="F20:H20" si="12">E20+(E20*0.02)</f>
        <v>1817814.42</v>
      </c>
      <c r="G20" s="92">
        <f t="shared" si="12"/>
        <v>1854170.7083999999</v>
      </c>
      <c r="H20" s="92">
        <f t="shared" si="12"/>
        <v>1891254.1225679999</v>
      </c>
      <c r="I20" s="6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3.5" hidden="1" customHeight="1" x14ac:dyDescent="0.25">
      <c r="A21" s="13" t="s">
        <v>61</v>
      </c>
      <c r="B21" s="458" t="s">
        <v>67</v>
      </c>
      <c r="C21" s="18"/>
      <c r="D21" s="18"/>
      <c r="E21" s="23"/>
      <c r="F21" s="92">
        <f t="shared" ref="F21:H21" si="13">E21+(E21*0.02)</f>
        <v>0</v>
      </c>
      <c r="G21" s="92">
        <f t="shared" si="13"/>
        <v>0</v>
      </c>
      <c r="H21" s="92">
        <f t="shared" si="13"/>
        <v>0</v>
      </c>
      <c r="I21" s="6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3.5" hidden="1" customHeight="1" x14ac:dyDescent="0.25">
      <c r="A22" s="13" t="s">
        <v>62</v>
      </c>
      <c r="B22" s="458" t="s">
        <v>68</v>
      </c>
      <c r="C22" s="18"/>
      <c r="D22" s="18"/>
      <c r="E22" s="23"/>
      <c r="F22" s="92">
        <f t="shared" ref="F22:H22" si="14">E22+(E22*0.02)</f>
        <v>0</v>
      </c>
      <c r="G22" s="92">
        <f t="shared" si="14"/>
        <v>0</v>
      </c>
      <c r="H22" s="92">
        <f t="shared" si="14"/>
        <v>0</v>
      </c>
      <c r="I22" s="6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3.5" hidden="1" customHeight="1" x14ac:dyDescent="0.25">
      <c r="A23" s="13" t="s">
        <v>63</v>
      </c>
      <c r="B23" s="459" t="s">
        <v>69</v>
      </c>
      <c r="C23" s="18"/>
      <c r="D23" s="18"/>
      <c r="E23" s="140"/>
      <c r="F23" s="92">
        <f t="shared" ref="F23:H23" si="15">E23+(E23*0.02)</f>
        <v>0</v>
      </c>
      <c r="G23" s="92">
        <f t="shared" si="15"/>
        <v>0</v>
      </c>
      <c r="H23" s="92">
        <f t="shared" si="15"/>
        <v>0</v>
      </c>
      <c r="I23" s="6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3.5" hidden="1" customHeight="1" x14ac:dyDescent="0.25">
      <c r="A24" s="13" t="s">
        <v>64</v>
      </c>
      <c r="B24" s="458" t="s">
        <v>96</v>
      </c>
      <c r="C24" s="18">
        <f>SUM(C25:C27)</f>
        <v>327246</v>
      </c>
      <c r="D24" s="18">
        <f>SUM(D25:D27)</f>
        <v>84860</v>
      </c>
      <c r="E24" s="93"/>
      <c r="F24" s="92">
        <f t="shared" ref="F24:H24" si="16">E24+(E24*0.02)</f>
        <v>0</v>
      </c>
      <c r="G24" s="92">
        <f t="shared" si="16"/>
        <v>0</v>
      </c>
      <c r="H24" s="92">
        <f t="shared" si="16"/>
        <v>0</v>
      </c>
      <c r="I24" s="14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s="142" customFormat="1" ht="13.5" hidden="1" customHeight="1" x14ac:dyDescent="0.25">
      <c r="A25" s="13" t="s">
        <v>65</v>
      </c>
      <c r="B25" s="458" t="s">
        <v>97</v>
      </c>
      <c r="C25" s="18"/>
      <c r="D25" s="18"/>
      <c r="E25" s="23"/>
      <c r="F25" s="92">
        <f t="shared" ref="F25:H25" si="17">E25+(E25*0.02)</f>
        <v>0</v>
      </c>
      <c r="G25" s="92">
        <f t="shared" si="17"/>
        <v>0</v>
      </c>
      <c r="H25" s="92">
        <f t="shared" si="17"/>
        <v>0</v>
      </c>
      <c r="I25" s="6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s="142" customFormat="1" ht="13.5" hidden="1" customHeight="1" x14ac:dyDescent="0.25">
      <c r="A26" s="13" t="s">
        <v>66</v>
      </c>
      <c r="B26" s="458" t="s">
        <v>70</v>
      </c>
      <c r="C26" s="18">
        <v>5926</v>
      </c>
      <c r="D26" s="18">
        <v>7500</v>
      </c>
      <c r="E26" s="23"/>
      <c r="F26" s="92">
        <f t="shared" ref="F26:H26" si="18">E26+(E26*0.02)</f>
        <v>0</v>
      </c>
      <c r="G26" s="92">
        <f t="shared" si="18"/>
        <v>0</v>
      </c>
      <c r="H26" s="92">
        <f t="shared" si="18"/>
        <v>0</v>
      </c>
      <c r="I26" s="6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s="142" customFormat="1" ht="18" customHeight="1" x14ac:dyDescent="0.25">
      <c r="A27" s="25" t="s">
        <v>71</v>
      </c>
      <c r="B27" s="456" t="s">
        <v>144</v>
      </c>
      <c r="C27" s="65">
        <f>SUM(C28)</f>
        <v>321320</v>
      </c>
      <c r="D27" s="65">
        <f>SUM(D28)</f>
        <v>77360</v>
      </c>
      <c r="E27" s="123">
        <v>190000</v>
      </c>
      <c r="F27" s="92">
        <f t="shared" ref="F27:H27" si="19">E27+(E27*0.02)</f>
        <v>193800</v>
      </c>
      <c r="G27" s="92">
        <f t="shared" si="19"/>
        <v>197676</v>
      </c>
      <c r="H27" s="92">
        <f t="shared" si="19"/>
        <v>201629.52</v>
      </c>
      <c r="I27" s="6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3.5" hidden="1" customHeight="1" x14ac:dyDescent="0.25">
      <c r="A28" s="13" t="s">
        <v>74</v>
      </c>
      <c r="B28" s="458" t="s">
        <v>72</v>
      </c>
      <c r="C28" s="18">
        <f>SUM(C29:C30)</f>
        <v>321320</v>
      </c>
      <c r="D28" s="18">
        <f>SUM(D29:D30)</f>
        <v>77360</v>
      </c>
      <c r="E28" s="23"/>
      <c r="F28" s="92">
        <f t="shared" ref="F28:H28" si="20">E28+(E28*0.02)</f>
        <v>0</v>
      </c>
      <c r="G28" s="92">
        <f t="shared" si="20"/>
        <v>0</v>
      </c>
      <c r="H28" s="92">
        <f t="shared" si="20"/>
        <v>0</v>
      </c>
      <c r="I28" s="6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s="142" customFormat="1" ht="13.5" hidden="1" customHeight="1" x14ac:dyDescent="0.25">
      <c r="A29" s="13" t="s">
        <v>75</v>
      </c>
      <c r="B29" s="458" t="s">
        <v>73</v>
      </c>
      <c r="C29" s="18">
        <v>88005</v>
      </c>
      <c r="D29" s="18">
        <v>71250</v>
      </c>
      <c r="E29" s="23"/>
      <c r="F29" s="92">
        <f t="shared" ref="F29:H29" si="21">E29+(E29*0.02)</f>
        <v>0</v>
      </c>
      <c r="G29" s="92">
        <f t="shared" si="21"/>
        <v>0</v>
      </c>
      <c r="H29" s="92">
        <f t="shared" si="21"/>
        <v>0</v>
      </c>
      <c r="I29" s="6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s="142" customFormat="1" ht="13.5" hidden="1" customHeight="1" x14ac:dyDescent="0.25">
      <c r="A30" s="13" t="s">
        <v>76</v>
      </c>
      <c r="B30" s="458" t="s">
        <v>79</v>
      </c>
      <c r="C30" s="18">
        <v>233315</v>
      </c>
      <c r="D30" s="18">
        <v>6110</v>
      </c>
      <c r="E30" s="18"/>
      <c r="F30" s="92">
        <f t="shared" ref="F30:H30" si="22">E30+(E30*0.02)</f>
        <v>0</v>
      </c>
      <c r="G30" s="92">
        <f t="shared" si="22"/>
        <v>0</v>
      </c>
      <c r="H30" s="92">
        <f t="shared" si="22"/>
        <v>0</v>
      </c>
      <c r="I30" s="6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3.5" hidden="1" customHeight="1" x14ac:dyDescent="0.25">
      <c r="A31" s="13" t="s">
        <v>77</v>
      </c>
      <c r="B31" s="459" t="s">
        <v>80</v>
      </c>
      <c r="C31" s="273">
        <v>325</v>
      </c>
      <c r="D31" s="273"/>
      <c r="E31" s="13"/>
      <c r="F31" s="92">
        <f t="shared" ref="F31:H31" si="23">E31+(E31*0.02)</f>
        <v>0</v>
      </c>
      <c r="G31" s="92">
        <f t="shared" si="23"/>
        <v>0</v>
      </c>
      <c r="H31" s="92">
        <f t="shared" si="23"/>
        <v>0</v>
      </c>
      <c r="I31" s="6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3.5" hidden="1" customHeight="1" x14ac:dyDescent="0.25">
      <c r="A32" s="13" t="s">
        <v>78</v>
      </c>
      <c r="B32" s="41" t="s">
        <v>81</v>
      </c>
      <c r="C32" s="273"/>
      <c r="D32" s="273"/>
      <c r="E32" s="13"/>
      <c r="F32" s="92">
        <f t="shared" ref="F32:H32" si="24">E32+(E32*0.02)</f>
        <v>0</v>
      </c>
      <c r="G32" s="92">
        <f t="shared" si="24"/>
        <v>0</v>
      </c>
      <c r="H32" s="92">
        <f t="shared" si="24"/>
        <v>0</v>
      </c>
      <c r="I32" s="6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3.5" hidden="1" customHeight="1" x14ac:dyDescent="0.25">
      <c r="A33" s="13" t="s">
        <v>82</v>
      </c>
      <c r="B33" s="41" t="s">
        <v>83</v>
      </c>
      <c r="C33" s="273"/>
      <c r="D33" s="273"/>
      <c r="E33" s="13"/>
      <c r="F33" s="92">
        <f t="shared" ref="F33:H33" si="25">E33+(E33*0.02)</f>
        <v>0</v>
      </c>
      <c r="G33" s="92">
        <f t="shared" si="25"/>
        <v>0</v>
      </c>
      <c r="H33" s="92">
        <f t="shared" si="25"/>
        <v>0</v>
      </c>
      <c r="I33" s="6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3.5" hidden="1" customHeight="1" x14ac:dyDescent="0.25">
      <c r="A34" s="13" t="s">
        <v>84</v>
      </c>
      <c r="B34" s="41" t="s">
        <v>85</v>
      </c>
      <c r="C34" s="273"/>
      <c r="D34" s="273"/>
      <c r="E34" s="13"/>
      <c r="F34" s="92">
        <f t="shared" ref="F34:H34" si="26">E34+(E34*0.02)</f>
        <v>0</v>
      </c>
      <c r="G34" s="92">
        <f t="shared" si="26"/>
        <v>0</v>
      </c>
      <c r="H34" s="92">
        <f t="shared" si="26"/>
        <v>0</v>
      </c>
      <c r="I34" s="6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3.5" hidden="1" customHeight="1" x14ac:dyDescent="0.25">
      <c r="A35" s="13" t="s">
        <v>86</v>
      </c>
      <c r="B35" s="41" t="s">
        <v>87</v>
      </c>
      <c r="C35" s="273"/>
      <c r="D35" s="273"/>
      <c r="E35" s="13"/>
      <c r="F35" s="92">
        <f t="shared" ref="F35:H35" si="27">E35+(E35*0.02)</f>
        <v>0</v>
      </c>
      <c r="G35" s="92">
        <f t="shared" si="27"/>
        <v>0</v>
      </c>
      <c r="H35" s="92">
        <f t="shared" si="27"/>
        <v>0</v>
      </c>
      <c r="I35" s="6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ht="13.5" hidden="1" customHeight="1" x14ac:dyDescent="0.25">
      <c r="A36" s="13" t="s">
        <v>88</v>
      </c>
      <c r="B36" s="41" t="s">
        <v>89</v>
      </c>
      <c r="C36" s="273"/>
      <c r="D36" s="273"/>
      <c r="E36" s="13"/>
      <c r="F36" s="92">
        <f t="shared" ref="F36:H36" si="28">E36+(E36*0.02)</f>
        <v>0</v>
      </c>
      <c r="G36" s="92">
        <f t="shared" si="28"/>
        <v>0</v>
      </c>
      <c r="H36" s="92">
        <f t="shared" si="28"/>
        <v>0</v>
      </c>
      <c r="I36" s="6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13.5" hidden="1" customHeight="1" x14ac:dyDescent="0.25">
      <c r="A37" s="13" t="s">
        <v>94</v>
      </c>
      <c r="B37" s="41" t="s">
        <v>95</v>
      </c>
      <c r="C37" s="273"/>
      <c r="D37" s="273"/>
      <c r="E37" s="13"/>
      <c r="F37" s="92">
        <f t="shared" ref="F37:H37" si="29">E37+(E37*0.02)</f>
        <v>0</v>
      </c>
      <c r="G37" s="92">
        <f t="shared" si="29"/>
        <v>0</v>
      </c>
      <c r="H37" s="92">
        <f t="shared" si="29"/>
        <v>0</v>
      </c>
      <c r="I37" s="6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7.25" customHeight="1" x14ac:dyDescent="0.25">
      <c r="A38" s="25" t="s">
        <v>98</v>
      </c>
      <c r="B38" s="456" t="s">
        <v>145</v>
      </c>
      <c r="C38" s="65">
        <f>SUM(C39)</f>
        <v>0</v>
      </c>
      <c r="D38" s="65">
        <f>SUM(D39)</f>
        <v>0</v>
      </c>
      <c r="E38" s="123"/>
      <c r="F38" s="92"/>
      <c r="G38" s="92"/>
      <c r="H38" s="92"/>
      <c r="I38" s="6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3.5" hidden="1" customHeight="1" x14ac:dyDescent="0.25">
      <c r="A39" s="13" t="s">
        <v>99</v>
      </c>
      <c r="B39" s="41" t="s">
        <v>104</v>
      </c>
      <c r="C39" s="273"/>
      <c r="D39" s="273"/>
      <c r="E39" s="13"/>
      <c r="F39" s="92">
        <f t="shared" ref="F39:H39" si="30">E39+(E39*0.02)</f>
        <v>0</v>
      </c>
      <c r="G39" s="92">
        <f t="shared" si="30"/>
        <v>0</v>
      </c>
      <c r="H39" s="92">
        <f t="shared" si="30"/>
        <v>0</v>
      </c>
      <c r="I39" s="6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3.5" hidden="1" customHeight="1" x14ac:dyDescent="0.25">
      <c r="A40" s="13" t="s">
        <v>100</v>
      </c>
      <c r="B40" s="41" t="s">
        <v>105</v>
      </c>
      <c r="C40" s="273"/>
      <c r="D40" s="273"/>
      <c r="E40" s="13"/>
      <c r="F40" s="92">
        <f t="shared" ref="F40:H40" si="31">E40+(E40*0.02)</f>
        <v>0</v>
      </c>
      <c r="G40" s="92">
        <f t="shared" si="31"/>
        <v>0</v>
      </c>
      <c r="H40" s="92">
        <f t="shared" si="31"/>
        <v>0</v>
      </c>
      <c r="I40" s="6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ht="13.5" hidden="1" customHeight="1" x14ac:dyDescent="0.25">
      <c r="A41" s="13" t="s">
        <v>101</v>
      </c>
      <c r="B41" s="41" t="s">
        <v>106</v>
      </c>
      <c r="C41" s="273"/>
      <c r="D41" s="273"/>
      <c r="E41" s="13"/>
      <c r="F41" s="92">
        <f t="shared" ref="F41:H41" si="32">E41+(E41*0.02)</f>
        <v>0</v>
      </c>
      <c r="G41" s="92">
        <f t="shared" si="32"/>
        <v>0</v>
      </c>
      <c r="H41" s="92">
        <f t="shared" si="32"/>
        <v>0</v>
      </c>
      <c r="I41" s="6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ht="13.5" hidden="1" customHeight="1" x14ac:dyDescent="0.25">
      <c r="A42" s="13" t="s">
        <v>102</v>
      </c>
      <c r="B42" s="41" t="s">
        <v>107</v>
      </c>
      <c r="C42" s="273"/>
      <c r="D42" s="273"/>
      <c r="E42" s="13"/>
      <c r="F42" s="92">
        <f t="shared" ref="F42:H42" si="33">E42+(E42*0.02)</f>
        <v>0</v>
      </c>
      <c r="G42" s="92">
        <f t="shared" si="33"/>
        <v>0</v>
      </c>
      <c r="H42" s="92">
        <f t="shared" si="33"/>
        <v>0</v>
      </c>
      <c r="I42" s="6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ht="13.5" hidden="1" customHeight="1" x14ac:dyDescent="0.25">
      <c r="A43" s="440" t="s">
        <v>103</v>
      </c>
      <c r="B43" s="41" t="s">
        <v>108</v>
      </c>
      <c r="C43" s="273"/>
      <c r="D43" s="273"/>
      <c r="E43" s="13"/>
      <c r="F43" s="92">
        <f t="shared" ref="F43:H43" si="34">E43+(E43*0.02)</f>
        <v>0</v>
      </c>
      <c r="G43" s="92">
        <f t="shared" si="34"/>
        <v>0</v>
      </c>
      <c r="H43" s="92">
        <f t="shared" si="34"/>
        <v>0</v>
      </c>
      <c r="I43" s="6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 ht="18" customHeight="1" x14ac:dyDescent="0.25">
      <c r="A44" s="25" t="s">
        <v>109</v>
      </c>
      <c r="B44" s="456" t="s">
        <v>146</v>
      </c>
      <c r="C44" s="65">
        <f>SUM(C45)</f>
        <v>0</v>
      </c>
      <c r="D44" s="65">
        <f>SUM(D45)</f>
        <v>0</v>
      </c>
      <c r="E44" s="124">
        <v>6678632</v>
      </c>
      <c r="F44" s="92">
        <f t="shared" ref="F44:H44" si="35">E44+(E44*0.02)</f>
        <v>6812204.6399999997</v>
      </c>
      <c r="G44" s="92">
        <f t="shared" si="35"/>
        <v>6948448.7327999994</v>
      </c>
      <c r="H44" s="92">
        <f t="shared" si="35"/>
        <v>7087417.7074559992</v>
      </c>
      <c r="I44" s="6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ht="13.5" hidden="1" customHeight="1" x14ac:dyDescent="0.25">
      <c r="A45" s="440" t="s">
        <v>115</v>
      </c>
      <c r="B45" s="41" t="s">
        <v>112</v>
      </c>
      <c r="C45" s="273"/>
      <c r="D45" s="273"/>
      <c r="E45" s="13"/>
      <c r="F45" s="92">
        <f t="shared" ref="F45:H45" si="36">E45+(E45*0.02)</f>
        <v>0</v>
      </c>
      <c r="G45" s="92">
        <f t="shared" si="36"/>
        <v>0</v>
      </c>
      <c r="H45" s="92">
        <f t="shared" si="36"/>
        <v>0</v>
      </c>
      <c r="I45" s="6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3.5" hidden="1" customHeight="1" x14ac:dyDescent="0.25">
      <c r="A46" s="440" t="s">
        <v>116</v>
      </c>
      <c r="B46" s="41" t="s">
        <v>113</v>
      </c>
      <c r="C46" s="273"/>
      <c r="D46" s="273"/>
      <c r="E46" s="13"/>
      <c r="F46" s="92">
        <f t="shared" ref="F46:H46" si="37">E46+(E46*0.02)</f>
        <v>0</v>
      </c>
      <c r="G46" s="92">
        <f t="shared" si="37"/>
        <v>0</v>
      </c>
      <c r="H46" s="92">
        <f t="shared" si="37"/>
        <v>0</v>
      </c>
      <c r="I46" s="6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3.5" hidden="1" customHeight="1" x14ac:dyDescent="0.25">
      <c r="A47" s="440" t="s">
        <v>117</v>
      </c>
      <c r="B47" s="41" t="s">
        <v>114</v>
      </c>
      <c r="C47" s="273"/>
      <c r="D47" s="273"/>
      <c r="E47" s="13"/>
      <c r="F47" s="92">
        <f t="shared" ref="F47:H47" si="38">E47+(E47*0.02)</f>
        <v>0</v>
      </c>
      <c r="G47" s="92">
        <f t="shared" si="38"/>
        <v>0</v>
      </c>
      <c r="H47" s="92">
        <f t="shared" si="38"/>
        <v>0</v>
      </c>
      <c r="I47" s="6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ht="18" customHeight="1" x14ac:dyDescent="0.25">
      <c r="A48" s="25" t="s">
        <v>110</v>
      </c>
      <c r="B48" s="456" t="s">
        <v>147</v>
      </c>
      <c r="C48" s="65">
        <f>SUM(C52)</f>
        <v>1051082</v>
      </c>
      <c r="D48" s="65">
        <f>SUM(D52)</f>
        <v>511563</v>
      </c>
      <c r="E48" s="123">
        <v>22032543</v>
      </c>
      <c r="F48" s="92">
        <f t="shared" ref="F48:H48" si="39">E48+(E48*0.02)</f>
        <v>22473193.859999999</v>
      </c>
      <c r="G48" s="92">
        <f t="shared" si="39"/>
        <v>22922657.737199999</v>
      </c>
      <c r="H48" s="92">
        <f t="shared" si="39"/>
        <v>23381110.891943999</v>
      </c>
      <c r="I48" s="6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 ht="13.5" hidden="1" customHeight="1" x14ac:dyDescent="0.25">
      <c r="A49" s="13" t="s">
        <v>118</v>
      </c>
      <c r="B49" s="41" t="s">
        <v>121</v>
      </c>
      <c r="C49" s="65"/>
      <c r="D49" s="65"/>
      <c r="E49" s="123"/>
      <c r="F49" s="92">
        <f t="shared" ref="F49:H49" si="40">E49+(E49*0.02)</f>
        <v>0</v>
      </c>
      <c r="G49" s="92">
        <f t="shared" si="40"/>
        <v>0</v>
      </c>
      <c r="H49" s="92">
        <f t="shared" si="40"/>
        <v>0</v>
      </c>
      <c r="I49" s="6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 ht="13.5" hidden="1" customHeight="1" x14ac:dyDescent="0.25">
      <c r="A50" s="13" t="s">
        <v>119</v>
      </c>
      <c r="B50" s="41" t="s">
        <v>122</v>
      </c>
      <c r="C50" s="65"/>
      <c r="D50" s="65"/>
      <c r="E50" s="123"/>
      <c r="F50" s="92">
        <f t="shared" ref="F50:H50" si="41">E50+(E50*0.02)</f>
        <v>0</v>
      </c>
      <c r="G50" s="92">
        <f t="shared" si="41"/>
        <v>0</v>
      </c>
      <c r="H50" s="92">
        <f t="shared" si="41"/>
        <v>0</v>
      </c>
      <c r="I50" s="6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 ht="13.5" hidden="1" customHeight="1" thickBot="1" x14ac:dyDescent="0.3">
      <c r="A51" s="19" t="s">
        <v>120</v>
      </c>
      <c r="B51" s="468" t="s">
        <v>123</v>
      </c>
      <c r="C51" s="469"/>
      <c r="D51" s="469"/>
      <c r="E51" s="470"/>
      <c r="F51" s="92">
        <f t="shared" ref="F51:H51" si="42">E51+(E51*0.02)</f>
        <v>0</v>
      </c>
      <c r="G51" s="92">
        <f t="shared" si="42"/>
        <v>0</v>
      </c>
      <c r="H51" s="92">
        <f t="shared" si="42"/>
        <v>0</v>
      </c>
      <c r="I51" s="64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ht="22.5" customHeight="1" x14ac:dyDescent="0.25">
      <c r="A52" s="53" t="s">
        <v>111</v>
      </c>
      <c r="B52" s="455" t="s">
        <v>405</v>
      </c>
      <c r="C52" s="65">
        <f>SUM(C60)</f>
        <v>1051082</v>
      </c>
      <c r="D52" s="65">
        <f>SUM(D60)</f>
        <v>511563</v>
      </c>
      <c r="E52" s="124"/>
      <c r="F52" s="92"/>
      <c r="G52" s="92"/>
      <c r="H52" s="92"/>
      <c r="I52" s="6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ht="13.5" customHeight="1" x14ac:dyDescent="0.25">
      <c r="A53" s="53"/>
      <c r="B53" s="47" t="s">
        <v>149</v>
      </c>
      <c r="C53" s="65"/>
      <c r="D53" s="65"/>
      <c r="E53" s="123"/>
      <c r="F53" s="92"/>
      <c r="G53" s="92"/>
      <c r="H53" s="92"/>
      <c r="I53" s="6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 ht="13.5" customHeight="1" x14ac:dyDescent="0.25">
      <c r="A54" s="13"/>
      <c r="B54" s="461" t="s">
        <v>156</v>
      </c>
      <c r="C54" s="72">
        <v>202</v>
      </c>
      <c r="D54" s="69"/>
      <c r="E54" s="21"/>
      <c r="F54" s="92"/>
      <c r="G54" s="92"/>
      <c r="H54" s="92"/>
      <c r="I54" s="6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0" ht="13.5" customHeight="1" x14ac:dyDescent="0.25">
      <c r="A55" s="13"/>
      <c r="B55" s="461" t="s">
        <v>193</v>
      </c>
      <c r="C55" s="72"/>
      <c r="D55" s="69"/>
      <c r="E55" s="22"/>
      <c r="F55" s="92"/>
      <c r="G55" s="92"/>
      <c r="H55" s="92"/>
      <c r="I55" s="6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ht="13.5" customHeight="1" x14ac:dyDescent="0.25">
      <c r="A56" s="13"/>
      <c r="B56" s="461" t="s">
        <v>194</v>
      </c>
      <c r="C56" s="72"/>
      <c r="D56" s="69"/>
      <c r="E56" s="22"/>
      <c r="F56" s="92"/>
      <c r="G56" s="92"/>
      <c r="H56" s="92"/>
      <c r="I56" s="6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 ht="13.5" customHeight="1" x14ac:dyDescent="0.25">
      <c r="A57" s="13"/>
      <c r="B57" s="47" t="s">
        <v>150</v>
      </c>
      <c r="C57" s="65"/>
      <c r="D57" s="65"/>
      <c r="E57" s="123"/>
      <c r="F57" s="92"/>
      <c r="G57" s="92"/>
      <c r="H57" s="92"/>
      <c r="I57" s="6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 ht="13.5" customHeight="1" x14ac:dyDescent="0.25">
      <c r="A58" s="13"/>
      <c r="B58" s="458" t="s">
        <v>183</v>
      </c>
      <c r="C58" s="66"/>
      <c r="D58" s="66"/>
      <c r="E58" s="23"/>
      <c r="F58" s="92"/>
      <c r="G58" s="92"/>
      <c r="H58" s="92"/>
      <c r="I58" s="6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ht="13.5" customHeight="1" thickBot="1" x14ac:dyDescent="0.3">
      <c r="A59" s="13"/>
      <c r="B59" s="458" t="s">
        <v>184</v>
      </c>
      <c r="C59" s="66">
        <v>400000</v>
      </c>
      <c r="D59" s="66"/>
      <c r="E59" s="23"/>
      <c r="F59" s="92"/>
      <c r="G59" s="92"/>
      <c r="H59" s="92"/>
      <c r="I59" s="6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ht="23.25" customHeight="1" thickBot="1" x14ac:dyDescent="0.4">
      <c r="A60" s="471"/>
      <c r="B60" s="71" t="s">
        <v>430</v>
      </c>
      <c r="C60" s="386">
        <f>SUM(C7+C14+C24+C28+C31)</f>
        <v>1051082</v>
      </c>
      <c r="D60" s="386">
        <f>SUM(D7+D14+D24+D28+D31)</f>
        <v>511563</v>
      </c>
      <c r="E60" s="134">
        <f>SUM(E7:E48)</f>
        <v>48133551</v>
      </c>
      <c r="F60" s="134">
        <f t="shared" ref="F60:H60" si="43">E60+(E60*0.02)</f>
        <v>49096222.020000003</v>
      </c>
      <c r="G60" s="134">
        <f t="shared" si="43"/>
        <v>50078146.4604</v>
      </c>
      <c r="H60" s="134">
        <f t="shared" si="43"/>
        <v>51079709.389608003</v>
      </c>
      <c r="I60" s="6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ht="20.25" customHeight="1" x14ac:dyDescent="0.25">
      <c r="A61" s="463" t="s">
        <v>407</v>
      </c>
      <c r="B61" s="460" t="s">
        <v>383</v>
      </c>
      <c r="C61" s="68"/>
      <c r="D61" s="68"/>
      <c r="E61" s="544"/>
      <c r="F61" s="92"/>
      <c r="G61" s="92"/>
      <c r="H61" s="92"/>
      <c r="I61" s="6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18" customHeight="1" x14ac:dyDescent="0.25">
      <c r="A62" s="25" t="s">
        <v>124</v>
      </c>
      <c r="B62" s="464" t="s">
        <v>489</v>
      </c>
      <c r="C62" s="465">
        <v>594018</v>
      </c>
      <c r="D62" s="465">
        <v>575000</v>
      </c>
      <c r="E62" s="466">
        <v>26101008</v>
      </c>
      <c r="F62" s="92">
        <f t="shared" ref="F62:H62" si="44">E62+(E62*0.02)</f>
        <v>26623028.16</v>
      </c>
      <c r="G62" s="92">
        <f t="shared" si="44"/>
        <v>27155488.723200001</v>
      </c>
      <c r="H62" s="92">
        <f t="shared" si="44"/>
        <v>27698598.497664001</v>
      </c>
      <c r="I62" s="6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ht="15" x14ac:dyDescent="0.25">
      <c r="A63" s="13"/>
      <c r="B63" s="457" t="s">
        <v>491</v>
      </c>
      <c r="C63" s="65"/>
      <c r="D63" s="65"/>
      <c r="E63" s="23">
        <v>19898877</v>
      </c>
      <c r="F63" s="92">
        <f t="shared" ref="F63:H63" si="45">E63+(E63*0.02)</f>
        <v>20296854.539999999</v>
      </c>
      <c r="G63" s="92">
        <f t="shared" si="45"/>
        <v>20702791.630799998</v>
      </c>
      <c r="H63" s="92">
        <f t="shared" si="45"/>
        <v>21116847.463415999</v>
      </c>
      <c r="I63" s="6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ht="13.5" customHeight="1" x14ac:dyDescent="0.25">
      <c r="A64" s="13"/>
      <c r="B64" s="458" t="s">
        <v>420</v>
      </c>
      <c r="C64" s="66"/>
      <c r="D64" s="66"/>
      <c r="E64" s="23"/>
      <c r="F64" s="92"/>
      <c r="G64" s="92"/>
      <c r="H64" s="92"/>
      <c r="I64" s="6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spans="1:50" ht="13.5" customHeight="1" x14ac:dyDescent="0.25">
      <c r="A65" s="13"/>
      <c r="B65" s="472" t="s">
        <v>127</v>
      </c>
      <c r="C65" s="66"/>
      <c r="D65" s="66"/>
      <c r="E65" s="23">
        <v>6202131</v>
      </c>
      <c r="F65" s="92">
        <f t="shared" ref="F65:H65" si="46">E65+(E65*0.02)</f>
        <v>6326173.6200000001</v>
      </c>
      <c r="G65" s="92">
        <f t="shared" si="46"/>
        <v>6452697.0924000004</v>
      </c>
      <c r="H65" s="92">
        <f t="shared" si="46"/>
        <v>6581751.034248</v>
      </c>
      <c r="I65" s="6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8" customHeight="1" x14ac:dyDescent="0.25">
      <c r="A66" s="25" t="s">
        <v>125</v>
      </c>
      <c r="B66" s="456" t="s">
        <v>148</v>
      </c>
      <c r="C66" s="467">
        <f>SUM(C67:C68)</f>
        <v>0</v>
      </c>
      <c r="D66" s="467">
        <f>SUM(D67:D68)</f>
        <v>0</v>
      </c>
      <c r="E66" s="26">
        <v>22032543</v>
      </c>
      <c r="F66" s="92">
        <f t="shared" ref="F66:H66" si="47">E66+(E66*0.02)</f>
        <v>22473193.859999999</v>
      </c>
      <c r="G66" s="92">
        <f t="shared" si="47"/>
        <v>22922657.737199999</v>
      </c>
      <c r="H66" s="92">
        <f t="shared" si="47"/>
        <v>23381110.891943999</v>
      </c>
      <c r="I66" s="6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s="142" customFormat="1" ht="13.5" customHeight="1" x14ac:dyDescent="0.25">
      <c r="A67" s="13"/>
      <c r="B67" s="458" t="s">
        <v>374</v>
      </c>
      <c r="C67" s="66"/>
      <c r="D67" s="66"/>
      <c r="E67" s="23"/>
      <c r="F67" s="92"/>
      <c r="G67" s="92"/>
      <c r="H67" s="92"/>
      <c r="I67" s="6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s="142" customFormat="1" ht="13.5" customHeight="1" x14ac:dyDescent="0.25">
      <c r="A68" s="13"/>
      <c r="B68" s="458" t="s">
        <v>375</v>
      </c>
      <c r="C68" s="66"/>
      <c r="D68" s="66"/>
      <c r="E68" s="23">
        <v>13496207</v>
      </c>
      <c r="F68" s="92">
        <f t="shared" ref="F68:H68" si="48">E68+(E68*0.02)</f>
        <v>13766131.140000001</v>
      </c>
      <c r="G68" s="92">
        <f t="shared" si="48"/>
        <v>14041453.762800001</v>
      </c>
      <c r="H68" s="92">
        <f t="shared" si="48"/>
        <v>14322282.838056</v>
      </c>
      <c r="I68" s="6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s="142" customFormat="1" ht="13.5" customHeight="1" x14ac:dyDescent="0.25">
      <c r="A69" s="13"/>
      <c r="B69" s="458" t="s">
        <v>376</v>
      </c>
      <c r="C69" s="66"/>
      <c r="D69" s="66"/>
      <c r="E69" s="23">
        <v>8536336</v>
      </c>
      <c r="F69" s="92">
        <f t="shared" ref="F69:H69" si="49">E69+(E69*0.02)</f>
        <v>8707062.7200000007</v>
      </c>
      <c r="G69" s="92">
        <f t="shared" si="49"/>
        <v>8881203.9744000006</v>
      </c>
      <c r="H69" s="92">
        <f t="shared" si="49"/>
        <v>9058828.0538880005</v>
      </c>
      <c r="I69" s="6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s="142" customFormat="1" ht="13.5" customHeight="1" x14ac:dyDescent="0.25">
      <c r="A70" s="13"/>
      <c r="B70" s="458" t="s">
        <v>399</v>
      </c>
      <c r="C70" s="66"/>
      <c r="D70" s="66"/>
      <c r="E70" s="23"/>
      <c r="F70" s="92"/>
      <c r="G70" s="92"/>
      <c r="H70" s="92"/>
      <c r="I70" s="6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s="142" customFormat="1" ht="13.5" customHeight="1" x14ac:dyDescent="0.25">
      <c r="A71" s="13"/>
      <c r="B71" s="458" t="s">
        <v>400</v>
      </c>
      <c r="C71" s="66"/>
      <c r="D71" s="66"/>
      <c r="E71" s="23"/>
      <c r="F71" s="92"/>
      <c r="G71" s="92"/>
      <c r="H71" s="92"/>
      <c r="I71" s="6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s="142" customFormat="1" ht="22.5" customHeight="1" thickBot="1" x14ac:dyDescent="0.3">
      <c r="A72" s="172" t="s">
        <v>126</v>
      </c>
      <c r="B72" s="548" t="s">
        <v>406</v>
      </c>
      <c r="C72" s="549"/>
      <c r="D72" s="549"/>
      <c r="E72" s="124"/>
      <c r="F72" s="92"/>
      <c r="G72" s="92"/>
      <c r="H72" s="92"/>
      <c r="I72" s="6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25.5" customHeight="1" thickBot="1" x14ac:dyDescent="0.4">
      <c r="A73" s="172"/>
      <c r="B73" s="76" t="s">
        <v>434</v>
      </c>
      <c r="C73" s="513">
        <f>SUM(C56,C60)</f>
        <v>1051082</v>
      </c>
      <c r="D73" s="143" t="e">
        <f>SUM(D62+D66+#REF!+#REF!)</f>
        <v>#REF!</v>
      </c>
      <c r="E73" s="134">
        <v>48133551</v>
      </c>
      <c r="F73" s="134">
        <f>E73+(E73*0.02)</f>
        <v>49096222.020000003</v>
      </c>
      <c r="G73" s="134">
        <f t="shared" ref="G73:H73" si="50">F73+(F73*0.02)</f>
        <v>50078146.4604</v>
      </c>
      <c r="H73" s="134">
        <f t="shared" si="50"/>
        <v>51079709.389608003</v>
      </c>
      <c r="I73" s="6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5.75" customHeight="1" x14ac:dyDescent="0.2">
      <c r="E74" s="2"/>
      <c r="F74" s="2"/>
      <c r="G74" s="2"/>
      <c r="H74" s="2"/>
      <c r="I74" s="6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5.75" customHeight="1" x14ac:dyDescent="0.2">
      <c r="E75" s="2"/>
      <c r="F75" s="2"/>
      <c r="G75" s="2"/>
      <c r="H75" s="2"/>
      <c r="I75" s="6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5.75" customHeight="1" x14ac:dyDescent="0.2">
      <c r="E76" s="2"/>
      <c r="F76" s="2"/>
      <c r="G76" s="2"/>
      <c r="H76" s="2"/>
      <c r="I76" s="6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5.75" customHeight="1" x14ac:dyDescent="0.2">
      <c r="E77" s="2"/>
      <c r="F77" s="2"/>
      <c r="G77" s="2"/>
      <c r="H77" s="2"/>
      <c r="I77" s="6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5.75" customHeight="1" x14ac:dyDescent="0.2">
      <c r="E78" s="2"/>
      <c r="F78" s="2"/>
      <c r="G78" s="2"/>
      <c r="H78" s="2"/>
      <c r="I78" s="6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5.75" customHeight="1" x14ac:dyDescent="0.2">
      <c r="B79" s="2"/>
      <c r="C79" s="64"/>
      <c r="D79" s="64"/>
      <c r="E79" s="2"/>
      <c r="F79" s="2"/>
      <c r="G79" s="2"/>
      <c r="H79" s="2"/>
      <c r="I79" s="6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5.75" customHeight="1" x14ac:dyDescent="0.2">
      <c r="B80" s="2"/>
      <c r="C80" s="64"/>
      <c r="D80" s="64"/>
      <c r="E80" s="2"/>
      <c r="F80" s="2"/>
      <c r="G80" s="2"/>
      <c r="H80" s="2"/>
      <c r="I80" s="6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2:50" customFormat="1" ht="15.75" customHeight="1" x14ac:dyDescent="0.2">
      <c r="B81" s="2"/>
      <c r="C81" s="64"/>
      <c r="D81" s="64"/>
      <c r="E81" s="2"/>
      <c r="F81" s="2"/>
      <c r="G81" s="2"/>
      <c r="H81" s="2"/>
      <c r="I81" s="6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2:50" customFormat="1" ht="15.75" customHeight="1" x14ac:dyDescent="0.2">
      <c r="B82" s="2"/>
      <c r="C82" s="64"/>
      <c r="D82" s="64"/>
      <c r="E82" s="2"/>
      <c r="F82" s="2"/>
      <c r="G82" s="2"/>
      <c r="H82" s="2"/>
      <c r="I82" s="6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2:50" customFormat="1" ht="15.75" customHeight="1" x14ac:dyDescent="0.2">
      <c r="B83" s="2"/>
      <c r="C83" s="64"/>
      <c r="D83" s="64"/>
      <c r="E83" s="2"/>
      <c r="F83" s="2"/>
      <c r="G83" s="2"/>
      <c r="H83" s="2"/>
      <c r="I83" s="6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2:50" customFormat="1" ht="15.75" customHeight="1" x14ac:dyDescent="0.2">
      <c r="B84" s="2"/>
      <c r="C84" s="64"/>
      <c r="D84" s="64"/>
      <c r="E84" s="2"/>
      <c r="F84" s="2"/>
      <c r="G84" s="2"/>
      <c r="H84" s="2"/>
      <c r="I84" s="6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2:50" customFormat="1" ht="15.75" customHeight="1" x14ac:dyDescent="0.2">
      <c r="B85" s="2"/>
      <c r="C85" s="64"/>
      <c r="D85" s="64"/>
      <c r="E85" s="2"/>
      <c r="F85" s="2"/>
      <c r="G85" s="2"/>
      <c r="H85" s="2"/>
      <c r="I85" s="6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2:50" customFormat="1" ht="15.75" customHeight="1" x14ac:dyDescent="0.2">
      <c r="B86" s="2"/>
      <c r="C86" s="64"/>
      <c r="D86" s="64"/>
      <c r="E86" s="2"/>
      <c r="F86" s="2"/>
      <c r="G86" s="2"/>
      <c r="H86" s="2"/>
      <c r="I86" s="6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2:50" customFormat="1" ht="15.75" customHeight="1" x14ac:dyDescent="0.2">
      <c r="B87" s="2"/>
      <c r="C87" s="64"/>
      <c r="D87" s="64"/>
      <c r="E87" s="2"/>
      <c r="F87" s="2"/>
      <c r="G87" s="2"/>
      <c r="H87" s="2"/>
      <c r="I87" s="6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2:50" customFormat="1" ht="15.75" customHeight="1" x14ac:dyDescent="0.2">
      <c r="B88" s="2"/>
      <c r="C88" s="64"/>
      <c r="D88" s="64"/>
      <c r="E88" s="2"/>
      <c r="F88" s="2"/>
      <c r="G88" s="2"/>
      <c r="H88" s="2"/>
      <c r="I88" s="6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2:50" customFormat="1" ht="15.75" customHeight="1" x14ac:dyDescent="0.2">
      <c r="B89" s="2"/>
      <c r="C89" s="64"/>
      <c r="D89" s="64"/>
      <c r="E89" s="2"/>
      <c r="F89" s="2"/>
      <c r="G89" s="2"/>
      <c r="H89" s="2"/>
      <c r="I89" s="6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2:50" customFormat="1" ht="15.75" customHeight="1" x14ac:dyDescent="0.2">
      <c r="B90" s="2"/>
      <c r="C90" s="64"/>
      <c r="D90" s="64"/>
      <c r="E90" s="2"/>
      <c r="F90" s="2"/>
      <c r="G90" s="2"/>
      <c r="H90" s="2"/>
      <c r="I90" s="6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2:50" customFormat="1" ht="15.75" customHeight="1" x14ac:dyDescent="0.2">
      <c r="B91" s="2"/>
      <c r="C91" s="64"/>
      <c r="D91" s="64"/>
      <c r="E91" s="2"/>
      <c r="F91" s="2"/>
      <c r="G91" s="2"/>
      <c r="H91" s="2"/>
      <c r="I91" s="6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2:50" customFormat="1" ht="15.75" customHeight="1" x14ac:dyDescent="0.2">
      <c r="B92" s="2"/>
      <c r="C92" s="64"/>
      <c r="D92" s="64"/>
      <c r="E92" s="2"/>
      <c r="F92" s="2"/>
      <c r="G92" s="2"/>
      <c r="H92" s="2"/>
      <c r="I92" s="6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2:50" customFormat="1" ht="15.75" customHeight="1" x14ac:dyDescent="0.2">
      <c r="B93" s="2"/>
      <c r="C93" s="64"/>
      <c r="D93" s="64"/>
      <c r="E93" s="2"/>
      <c r="F93" s="2"/>
      <c r="G93" s="2"/>
      <c r="H93" s="2"/>
      <c r="I93" s="64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2:50" customFormat="1" ht="15.75" customHeight="1" x14ac:dyDescent="0.2">
      <c r="B94" s="2"/>
      <c r="C94" s="64"/>
      <c r="D94" s="64"/>
      <c r="E94" s="2"/>
      <c r="F94" s="2"/>
      <c r="G94" s="2"/>
      <c r="H94" s="2"/>
      <c r="I94" s="6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2:50" customFormat="1" ht="15.75" customHeight="1" x14ac:dyDescent="0.2">
      <c r="B95" s="2"/>
      <c r="C95" s="64"/>
      <c r="D95" s="64"/>
      <c r="E95" s="2"/>
      <c r="F95" s="2"/>
      <c r="G95" s="2"/>
      <c r="H95" s="2"/>
      <c r="I95" s="64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2:50" customFormat="1" ht="15.75" customHeight="1" x14ac:dyDescent="0.2">
      <c r="B96" s="2"/>
      <c r="C96" s="64"/>
      <c r="D96" s="64"/>
      <c r="E96" s="2"/>
      <c r="F96" s="2"/>
      <c r="G96" s="2"/>
      <c r="H96" s="2"/>
      <c r="I96" s="6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2:50" customFormat="1" ht="15.75" customHeight="1" x14ac:dyDescent="0.2">
      <c r="B97" s="2"/>
      <c r="C97" s="64"/>
      <c r="D97" s="64"/>
      <c r="E97" s="2"/>
      <c r="F97" s="2"/>
      <c r="G97" s="2"/>
      <c r="H97" s="2"/>
      <c r="I97" s="64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2:50" customFormat="1" ht="15.75" customHeight="1" x14ac:dyDescent="0.2">
      <c r="B98" s="2"/>
      <c r="C98" s="64"/>
      <c r="D98" s="64"/>
      <c r="E98" s="2"/>
      <c r="F98" s="2"/>
      <c r="G98" s="2"/>
      <c r="H98" s="2"/>
      <c r="I98" s="6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2:50" customFormat="1" ht="15.75" customHeight="1" x14ac:dyDescent="0.2">
      <c r="B99" s="2"/>
      <c r="C99" s="64"/>
      <c r="D99" s="64"/>
      <c r="E99" s="2"/>
      <c r="F99" s="2"/>
      <c r="G99" s="2"/>
      <c r="H99" s="2"/>
      <c r="I99" s="6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spans="2:50" customFormat="1" ht="15.75" customHeight="1" x14ac:dyDescent="0.2">
      <c r="B100" s="2"/>
      <c r="C100" s="64"/>
      <c r="D100" s="64"/>
      <c r="E100" s="2"/>
      <c r="F100" s="2"/>
      <c r="G100" s="2"/>
      <c r="H100" s="2"/>
      <c r="I100" s="6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2:50" customFormat="1" ht="15.75" customHeight="1" x14ac:dyDescent="0.2">
      <c r="B101" s="2"/>
      <c r="C101" s="64"/>
      <c r="D101" s="64"/>
      <c r="E101" s="2"/>
      <c r="F101" s="2"/>
      <c r="G101" s="2"/>
      <c r="H101" s="2"/>
      <c r="I101" s="64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2:50" customFormat="1" ht="15.75" customHeight="1" x14ac:dyDescent="0.2">
      <c r="B102" s="2"/>
      <c r="C102" s="64"/>
      <c r="D102" s="64"/>
      <c r="E102" s="2"/>
      <c r="F102" s="2"/>
      <c r="G102" s="2"/>
      <c r="H102" s="2"/>
      <c r="I102" s="64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2:50" customFormat="1" ht="15.75" customHeight="1" x14ac:dyDescent="0.2">
      <c r="B103" s="2"/>
      <c r="C103" s="64"/>
      <c r="D103" s="64"/>
      <c r="E103" s="2"/>
      <c r="F103" s="2"/>
      <c r="G103" s="2"/>
      <c r="H103" s="2"/>
      <c r="I103" s="6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2:50" customFormat="1" ht="15.75" customHeight="1" x14ac:dyDescent="0.2">
      <c r="B104" s="2"/>
      <c r="C104" s="64"/>
      <c r="D104" s="64"/>
      <c r="E104" s="2"/>
      <c r="F104" s="2"/>
      <c r="G104" s="2"/>
      <c r="H104" s="2"/>
      <c r="I104" s="6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2:50" customFormat="1" ht="15.75" customHeight="1" x14ac:dyDescent="0.2">
      <c r="B105" s="2"/>
      <c r="C105" s="64"/>
      <c r="D105" s="64"/>
      <c r="E105" s="2"/>
      <c r="F105" s="2"/>
      <c r="G105" s="2"/>
      <c r="H105" s="2"/>
      <c r="I105" s="6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2:50" customFormat="1" ht="15.75" customHeight="1" x14ac:dyDescent="0.2">
      <c r="B106" s="2"/>
      <c r="C106" s="64"/>
      <c r="D106" s="64"/>
      <c r="E106" s="2"/>
      <c r="F106" s="2"/>
      <c r="G106" s="2"/>
      <c r="H106" s="2"/>
      <c r="I106" s="64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2:50" customFormat="1" ht="15.75" customHeight="1" x14ac:dyDescent="0.2">
      <c r="B107" s="2"/>
      <c r="C107" s="64"/>
      <c r="D107" s="64"/>
      <c r="E107" s="2"/>
      <c r="F107" s="2"/>
      <c r="G107" s="2"/>
      <c r="H107" s="2"/>
      <c r="I107" s="6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2:50" customFormat="1" ht="15.75" customHeight="1" x14ac:dyDescent="0.2">
      <c r="B108" s="2"/>
      <c r="C108" s="64"/>
      <c r="D108" s="64"/>
      <c r="E108" s="2"/>
      <c r="F108" s="2"/>
      <c r="G108" s="2"/>
      <c r="H108" s="2"/>
      <c r="I108" s="64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2:50" customFormat="1" ht="15.75" customHeight="1" x14ac:dyDescent="0.2">
      <c r="B109" s="2"/>
      <c r="C109" s="64"/>
      <c r="D109" s="64"/>
      <c r="E109" s="2"/>
      <c r="F109" s="2"/>
      <c r="G109" s="2"/>
      <c r="H109" s="2"/>
      <c r="I109" s="6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2:50" customFormat="1" ht="15.75" customHeight="1" x14ac:dyDescent="0.2">
      <c r="B110" s="2"/>
      <c r="C110" s="64"/>
      <c r="D110" s="64"/>
      <c r="E110" s="2"/>
      <c r="F110" s="2"/>
      <c r="G110" s="2"/>
      <c r="H110" s="2"/>
      <c r="I110" s="6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2:50" customFormat="1" ht="15.75" customHeight="1" x14ac:dyDescent="0.2">
      <c r="B111" s="2"/>
      <c r="C111" s="64"/>
      <c r="D111" s="64"/>
      <c r="E111" s="2"/>
      <c r="F111" s="2"/>
      <c r="G111" s="2"/>
      <c r="H111" s="2"/>
      <c r="I111" s="6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2:50" customFormat="1" ht="15.75" customHeight="1" x14ac:dyDescent="0.2">
      <c r="B112" s="2"/>
      <c r="C112" s="64"/>
      <c r="D112" s="64"/>
      <c r="E112" s="2"/>
      <c r="F112" s="2"/>
      <c r="G112" s="2"/>
      <c r="H112" s="2"/>
      <c r="I112" s="6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2:50" customFormat="1" ht="15.75" customHeight="1" x14ac:dyDescent="0.2">
      <c r="B113" s="2"/>
      <c r="C113" s="64"/>
      <c r="D113" s="64"/>
      <c r="E113" s="2"/>
      <c r="F113" s="2"/>
      <c r="G113" s="2"/>
      <c r="H113" s="2"/>
      <c r="I113" s="6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2:50" customFormat="1" ht="15.75" customHeight="1" x14ac:dyDescent="0.2">
      <c r="B114" s="2"/>
      <c r="C114" s="64"/>
      <c r="D114" s="64"/>
      <c r="E114" s="2"/>
      <c r="F114" s="2"/>
      <c r="G114" s="2"/>
      <c r="H114" s="2"/>
      <c r="I114" s="6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2:50" customFormat="1" ht="15.75" customHeight="1" x14ac:dyDescent="0.2">
      <c r="B115" s="2"/>
      <c r="C115" s="64"/>
      <c r="D115" s="64"/>
      <c r="E115" s="2"/>
      <c r="F115" s="2"/>
      <c r="G115" s="2"/>
      <c r="H115" s="2"/>
      <c r="I115" s="6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2:50" customFormat="1" ht="15.75" customHeight="1" x14ac:dyDescent="0.2">
      <c r="B116" s="2"/>
      <c r="C116" s="64"/>
      <c r="D116" s="64"/>
      <c r="E116" s="2"/>
      <c r="F116" s="2"/>
      <c r="G116" s="2"/>
      <c r="H116" s="2"/>
      <c r="I116" s="6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2:50" customFormat="1" ht="15.75" customHeight="1" x14ac:dyDescent="0.2">
      <c r="B117" s="2"/>
      <c r="C117" s="64"/>
      <c r="D117" s="64"/>
      <c r="E117" s="2"/>
      <c r="F117" s="2"/>
      <c r="G117" s="2"/>
      <c r="H117" s="2"/>
      <c r="I117" s="6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2:50" customFormat="1" ht="15.75" customHeight="1" x14ac:dyDescent="0.2">
      <c r="B118" s="2"/>
      <c r="C118" s="64"/>
      <c r="D118" s="64"/>
      <c r="E118" s="2"/>
      <c r="F118" s="2"/>
      <c r="G118" s="2"/>
      <c r="H118" s="2"/>
      <c r="I118" s="6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2:50" customFormat="1" ht="15.75" customHeight="1" x14ac:dyDescent="0.2">
      <c r="B119" s="2"/>
      <c r="C119" s="64"/>
      <c r="D119" s="64"/>
      <c r="E119" s="2"/>
      <c r="F119" s="2"/>
      <c r="G119" s="2"/>
      <c r="H119" s="2"/>
      <c r="I119" s="6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2:50" customFormat="1" ht="15.75" customHeight="1" x14ac:dyDescent="0.2">
      <c r="B120" s="2"/>
      <c r="C120" s="64"/>
      <c r="D120" s="64"/>
      <c r="E120" s="2"/>
      <c r="F120" s="2"/>
      <c r="G120" s="2"/>
      <c r="H120" s="2"/>
      <c r="I120" s="6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2:50" customFormat="1" ht="15.75" customHeight="1" x14ac:dyDescent="0.2">
      <c r="B121" s="2"/>
      <c r="C121" s="64"/>
      <c r="D121" s="64"/>
      <c r="E121" s="2"/>
      <c r="F121" s="2"/>
      <c r="G121" s="2"/>
      <c r="H121" s="2"/>
      <c r="I121" s="6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2:50" customFormat="1" ht="15.75" customHeight="1" x14ac:dyDescent="0.2">
      <c r="B122" s="2"/>
      <c r="C122" s="64"/>
      <c r="D122" s="64"/>
      <c r="E122" s="2"/>
      <c r="F122" s="2"/>
      <c r="G122" s="2"/>
      <c r="H122" s="2"/>
      <c r="I122" s="6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2:50" customFormat="1" ht="15.75" customHeight="1" x14ac:dyDescent="0.2">
      <c r="B123" s="2"/>
      <c r="C123" s="64"/>
      <c r="D123" s="64"/>
      <c r="E123" s="2"/>
      <c r="F123" s="2"/>
      <c r="G123" s="2"/>
      <c r="H123" s="2"/>
      <c r="I123" s="6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2:50" customFormat="1" ht="15.75" customHeight="1" x14ac:dyDescent="0.2">
      <c r="B124" s="2"/>
      <c r="C124" s="64"/>
      <c r="D124" s="64"/>
      <c r="E124" s="2"/>
      <c r="F124" s="2"/>
      <c r="G124" s="2"/>
      <c r="H124" s="2"/>
      <c r="I124" s="6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2:50" customFormat="1" ht="15.75" customHeight="1" x14ac:dyDescent="0.2">
      <c r="B125" s="2"/>
      <c r="C125" s="64"/>
      <c r="D125" s="64"/>
      <c r="E125" s="2"/>
      <c r="F125" s="2"/>
      <c r="G125" s="2"/>
      <c r="H125" s="2"/>
      <c r="I125" s="6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2:50" customFormat="1" ht="15.75" customHeight="1" x14ac:dyDescent="0.2">
      <c r="B126" s="2"/>
      <c r="C126" s="64"/>
      <c r="D126" s="64"/>
      <c r="E126" s="2"/>
      <c r="F126" s="2"/>
      <c r="G126" s="2"/>
      <c r="H126" s="2"/>
      <c r="I126" s="6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2:50" customFormat="1" ht="15.75" customHeight="1" x14ac:dyDescent="0.2">
      <c r="B127" s="2"/>
      <c r="C127" s="64"/>
      <c r="D127" s="64"/>
      <c r="E127" s="2"/>
      <c r="F127" s="2"/>
      <c r="G127" s="2"/>
      <c r="H127" s="2"/>
      <c r="I127" s="6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2:50" customFormat="1" ht="15.75" customHeight="1" x14ac:dyDescent="0.2">
      <c r="B128" s="2"/>
      <c r="C128" s="64"/>
      <c r="D128" s="64"/>
      <c r="E128" s="2"/>
      <c r="F128" s="2"/>
      <c r="G128" s="2"/>
      <c r="H128" s="2"/>
      <c r="I128" s="6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2:50" customFormat="1" ht="15.75" customHeight="1" x14ac:dyDescent="0.2">
      <c r="B129" s="2"/>
      <c r="C129" s="64"/>
      <c r="D129" s="64"/>
      <c r="E129" s="2"/>
      <c r="F129" s="2"/>
      <c r="G129" s="2"/>
      <c r="H129" s="2"/>
      <c r="I129" s="6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2:50" customFormat="1" ht="15.75" customHeight="1" x14ac:dyDescent="0.2">
      <c r="B130" s="2"/>
      <c r="C130" s="64"/>
      <c r="D130" s="64"/>
      <c r="E130" s="2"/>
      <c r="F130" s="2"/>
      <c r="G130" s="2"/>
      <c r="H130" s="2"/>
      <c r="I130" s="6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2:50" customFormat="1" ht="15.75" customHeight="1" x14ac:dyDescent="0.2">
      <c r="B131" s="2"/>
      <c r="C131" s="64"/>
      <c r="D131" s="64"/>
      <c r="E131" s="2"/>
      <c r="F131" s="2"/>
      <c r="G131" s="2"/>
      <c r="H131" s="2"/>
      <c r="I131" s="6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2:50" customFormat="1" ht="15.75" customHeight="1" x14ac:dyDescent="0.2">
      <c r="B132" s="2"/>
      <c r="C132" s="64"/>
      <c r="D132" s="64"/>
      <c r="E132" s="2"/>
      <c r="F132" s="2"/>
      <c r="G132" s="2"/>
      <c r="H132" s="2"/>
      <c r="I132" s="6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2:50" customFormat="1" ht="15.75" customHeight="1" x14ac:dyDescent="0.2">
      <c r="B133" s="2"/>
      <c r="C133" s="64"/>
      <c r="D133" s="64"/>
      <c r="E133" s="2"/>
      <c r="F133" s="2"/>
      <c r="G133" s="2"/>
      <c r="H133" s="2"/>
      <c r="I133" s="6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2:50" customFormat="1" ht="15.75" customHeight="1" x14ac:dyDescent="0.2">
      <c r="B134" s="2"/>
      <c r="C134" s="64"/>
      <c r="D134" s="64"/>
      <c r="E134" s="2"/>
      <c r="F134" s="2"/>
      <c r="G134" s="2"/>
      <c r="H134" s="2"/>
      <c r="I134" s="6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2:50" customFormat="1" ht="15.75" customHeight="1" x14ac:dyDescent="0.2">
      <c r="B135" s="2"/>
      <c r="C135" s="64"/>
      <c r="D135" s="64"/>
      <c r="E135" s="2"/>
      <c r="F135" s="2"/>
      <c r="G135" s="2"/>
      <c r="H135" s="2"/>
      <c r="I135" s="6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2:50" customFormat="1" ht="15.75" customHeight="1" x14ac:dyDescent="0.2">
      <c r="B136" s="2"/>
      <c r="C136" s="64"/>
      <c r="D136" s="64"/>
      <c r="E136" s="2"/>
      <c r="F136" s="2"/>
      <c r="G136" s="2"/>
      <c r="H136" s="2"/>
      <c r="I136" s="64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2:50" customFormat="1" ht="15.75" customHeight="1" x14ac:dyDescent="0.2">
      <c r="B137" s="2"/>
      <c r="C137" s="64"/>
      <c r="D137" s="64"/>
      <c r="E137" s="2"/>
      <c r="F137" s="2"/>
      <c r="G137" s="2"/>
      <c r="H137" s="2"/>
      <c r="I137" s="6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2:50" customFormat="1" ht="15.75" customHeight="1" x14ac:dyDescent="0.2">
      <c r="B138" s="2"/>
      <c r="C138" s="64"/>
      <c r="D138" s="64"/>
      <c r="E138" s="2"/>
      <c r="F138" s="2"/>
      <c r="G138" s="2"/>
      <c r="H138" s="2"/>
      <c r="I138" s="6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2:50" customFormat="1" ht="15.75" customHeight="1" x14ac:dyDescent="0.2">
      <c r="B139" s="2"/>
      <c r="C139" s="64"/>
      <c r="D139" s="64"/>
      <c r="E139" s="2"/>
      <c r="F139" s="2"/>
      <c r="G139" s="2"/>
      <c r="H139" s="2"/>
      <c r="I139" s="64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2:50" customFormat="1" ht="15.75" customHeight="1" x14ac:dyDescent="0.2">
      <c r="B140" s="2"/>
      <c r="C140" s="64"/>
      <c r="D140" s="64"/>
      <c r="E140" s="2"/>
      <c r="F140" s="2"/>
      <c r="G140" s="2"/>
      <c r="H140" s="2"/>
      <c r="I140" s="6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2:50" customFormat="1" ht="15.75" customHeight="1" x14ac:dyDescent="0.2">
      <c r="B141" s="2"/>
      <c r="C141" s="64"/>
      <c r="D141" s="64"/>
      <c r="E141" s="2"/>
      <c r="F141" s="2"/>
      <c r="G141" s="2"/>
      <c r="H141" s="2"/>
      <c r="I141" s="6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2:50" customFormat="1" ht="15.75" customHeight="1" x14ac:dyDescent="0.2">
      <c r="B142" s="2"/>
      <c r="C142" s="64"/>
      <c r="D142" s="64"/>
      <c r="E142" s="2"/>
      <c r="F142" s="2"/>
      <c r="G142" s="2"/>
      <c r="H142" s="2"/>
      <c r="I142" s="6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2:50" customFormat="1" ht="15.75" customHeight="1" x14ac:dyDescent="0.2">
      <c r="B143" s="2"/>
      <c r="C143" s="64"/>
      <c r="D143" s="64"/>
      <c r="E143" s="2"/>
      <c r="F143" s="2"/>
      <c r="G143" s="2"/>
      <c r="H143" s="2"/>
      <c r="I143" s="6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2:50" customFormat="1" ht="15.75" customHeight="1" x14ac:dyDescent="0.2">
      <c r="B144" s="2"/>
      <c r="C144" s="64"/>
      <c r="D144" s="64"/>
      <c r="E144" s="2"/>
      <c r="F144" s="2"/>
      <c r="G144" s="2"/>
      <c r="H144" s="2"/>
      <c r="I144" s="6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2:50" customFormat="1" ht="15.75" customHeight="1" x14ac:dyDescent="0.2">
      <c r="B145" s="2"/>
      <c r="C145" s="64"/>
      <c r="D145" s="64"/>
      <c r="E145" s="2"/>
      <c r="F145" s="2"/>
      <c r="G145" s="2"/>
      <c r="H145" s="2"/>
      <c r="I145" s="6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2:50" customFormat="1" ht="15.75" customHeight="1" x14ac:dyDescent="0.2">
      <c r="B146" s="2"/>
      <c r="C146" s="64"/>
      <c r="D146" s="64"/>
      <c r="E146" s="2"/>
      <c r="F146" s="2"/>
      <c r="G146" s="2"/>
      <c r="H146" s="2"/>
      <c r="I146" s="6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2:50" customFormat="1" ht="15.75" customHeight="1" x14ac:dyDescent="0.2">
      <c r="B147" s="2"/>
      <c r="C147" s="64"/>
      <c r="D147" s="64"/>
      <c r="E147" s="2"/>
      <c r="F147" s="2"/>
      <c r="G147" s="2"/>
      <c r="H147" s="2"/>
      <c r="I147" s="64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2:50" customFormat="1" ht="15.75" customHeight="1" x14ac:dyDescent="0.2">
      <c r="B148" s="2"/>
      <c r="C148" s="64"/>
      <c r="D148" s="64"/>
      <c r="E148" s="2"/>
      <c r="F148" s="2"/>
      <c r="G148" s="2"/>
      <c r="H148" s="2"/>
      <c r="I148" s="64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2:50" customFormat="1" ht="15.75" customHeight="1" x14ac:dyDescent="0.2">
      <c r="B149" s="2"/>
      <c r="C149" s="64"/>
      <c r="D149" s="64"/>
      <c r="E149" s="2"/>
      <c r="F149" s="2"/>
      <c r="G149" s="2"/>
      <c r="H149" s="2"/>
      <c r="I149" s="64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2:50" customFormat="1" ht="15.75" customHeight="1" x14ac:dyDescent="0.2">
      <c r="B150" s="2"/>
      <c r="C150" s="64"/>
      <c r="D150" s="64"/>
      <c r="E150" s="2"/>
      <c r="F150" s="2"/>
      <c r="G150" s="2"/>
      <c r="H150" s="2"/>
      <c r="I150" s="64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2:50" customFormat="1" ht="15.75" customHeight="1" x14ac:dyDescent="0.2">
      <c r="B151" s="2"/>
      <c r="C151" s="64"/>
      <c r="D151" s="64"/>
      <c r="E151" s="2"/>
      <c r="F151" s="2"/>
      <c r="G151" s="2"/>
      <c r="H151" s="2"/>
      <c r="I151" s="64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2:50" customFormat="1" ht="15.75" customHeight="1" x14ac:dyDescent="0.2">
      <c r="B152" s="2"/>
      <c r="C152" s="64"/>
      <c r="D152" s="64"/>
      <c r="E152" s="2"/>
      <c r="F152" s="2"/>
      <c r="G152" s="2"/>
      <c r="H152" s="2"/>
      <c r="I152" s="64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2:50" customFormat="1" ht="15.75" customHeight="1" x14ac:dyDescent="0.2">
      <c r="B153" s="2"/>
      <c r="C153" s="64"/>
      <c r="D153" s="64"/>
      <c r="E153" s="67"/>
      <c r="F153" s="2"/>
      <c r="G153" s="2"/>
      <c r="H153" s="2"/>
      <c r="I153" s="64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2:50" customFormat="1" ht="15.75" customHeight="1" x14ac:dyDescent="0.2">
      <c r="B154" s="2"/>
      <c r="C154" s="64"/>
      <c r="D154" s="64"/>
      <c r="E154" s="67"/>
      <c r="F154" s="2"/>
      <c r="G154" s="2"/>
      <c r="H154" s="2"/>
      <c r="I154" s="64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2:50" customFormat="1" ht="15.75" customHeight="1" x14ac:dyDescent="0.2">
      <c r="B155" s="2"/>
      <c r="C155" s="64"/>
      <c r="D155" s="64"/>
      <c r="E155" s="67"/>
      <c r="F155" s="2"/>
      <c r="G155" s="2"/>
      <c r="H155" s="2"/>
      <c r="I155" s="64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2:50" customFormat="1" ht="15.75" customHeight="1" x14ac:dyDescent="0.2">
      <c r="B156" s="2"/>
      <c r="C156" s="64"/>
      <c r="D156" s="64"/>
      <c r="E156" s="67"/>
      <c r="F156" s="2"/>
      <c r="G156" s="2"/>
      <c r="H156" s="2"/>
      <c r="I156" s="64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2:50" customFormat="1" ht="15.75" customHeight="1" x14ac:dyDescent="0.2">
      <c r="B157" s="2"/>
      <c r="C157" s="64"/>
      <c r="D157" s="64"/>
      <c r="E157" s="67"/>
      <c r="F157" s="2"/>
      <c r="G157" s="2"/>
      <c r="H157" s="2"/>
      <c r="I157" s="64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2:50" customFormat="1" ht="15.75" customHeight="1" x14ac:dyDescent="0.2">
      <c r="B158" s="2"/>
      <c r="C158" s="64"/>
      <c r="D158" s="64"/>
      <c r="E158" s="67"/>
      <c r="F158" s="67"/>
      <c r="G158" s="67"/>
      <c r="H158" s="67"/>
      <c r="I158" s="6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2:50" customFormat="1" ht="15.75" customHeight="1" x14ac:dyDescent="0.2">
      <c r="B159" s="2"/>
      <c r="C159" s="64"/>
      <c r="D159" s="64"/>
      <c r="E159" s="67"/>
      <c r="F159" s="67"/>
      <c r="G159" s="67"/>
      <c r="H159" s="67"/>
      <c r="I159" s="6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2:50" customFormat="1" ht="15.75" customHeight="1" x14ac:dyDescent="0.2">
      <c r="B160" s="2"/>
      <c r="C160" s="64"/>
      <c r="D160" s="64"/>
      <c r="E160" s="67"/>
      <c r="F160" s="67"/>
      <c r="G160" s="67"/>
      <c r="H160" s="67"/>
      <c r="I160" s="6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2:50" customFormat="1" ht="15.75" customHeight="1" x14ac:dyDescent="0.2">
      <c r="B161" s="2"/>
      <c r="C161" s="64"/>
      <c r="D161" s="64"/>
      <c r="E161" s="67"/>
      <c r="F161" s="67"/>
      <c r="G161" s="67"/>
      <c r="H161" s="67"/>
      <c r="I161" s="6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2:50" customFormat="1" ht="15.75" customHeight="1" x14ac:dyDescent="0.2">
      <c r="B162" s="2"/>
      <c r="C162" s="64"/>
      <c r="D162" s="64"/>
      <c r="E162" s="67"/>
      <c r="F162" s="67"/>
      <c r="G162" s="67"/>
      <c r="H162" s="67"/>
      <c r="I162" s="6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2:50" customFormat="1" ht="15.75" customHeight="1" x14ac:dyDescent="0.2">
      <c r="B163" s="2"/>
      <c r="C163" s="64"/>
      <c r="D163" s="64"/>
      <c r="E163" s="67"/>
      <c r="F163" s="67"/>
      <c r="G163" s="67"/>
      <c r="H163" s="67"/>
      <c r="I163" s="64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2:50" customFormat="1" ht="15.75" customHeight="1" x14ac:dyDescent="0.2">
      <c r="B164" s="2"/>
      <c r="C164" s="64"/>
      <c r="D164" s="64"/>
      <c r="E164" s="67"/>
      <c r="F164" s="67"/>
      <c r="G164" s="67"/>
      <c r="H164" s="67"/>
      <c r="I164" s="64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2:50" customFormat="1" ht="15.75" customHeight="1" x14ac:dyDescent="0.2">
      <c r="B165" s="2"/>
      <c r="C165" s="64"/>
      <c r="D165" s="64"/>
      <c r="E165" s="67"/>
      <c r="F165" s="67"/>
      <c r="G165" s="67"/>
      <c r="H165" s="67"/>
      <c r="I165" s="64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2:50" customFormat="1" ht="15.75" customHeight="1" x14ac:dyDescent="0.2">
      <c r="B166" s="2"/>
      <c r="C166" s="64"/>
      <c r="D166" s="64"/>
      <c r="E166" s="67"/>
      <c r="F166" s="67"/>
      <c r="G166" s="67"/>
      <c r="H166" s="67"/>
      <c r="I166" s="6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2:50" customFormat="1" ht="15.75" customHeight="1" x14ac:dyDescent="0.2">
      <c r="B167" s="2"/>
      <c r="C167" s="64"/>
      <c r="D167" s="64"/>
      <c r="E167" s="67"/>
      <c r="F167" s="67"/>
      <c r="G167" s="67"/>
      <c r="H167" s="67"/>
      <c r="I167" s="6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2:50" customFormat="1" ht="15.75" customHeight="1" x14ac:dyDescent="0.2">
      <c r="B168" s="2"/>
      <c r="C168" s="64"/>
      <c r="D168" s="64"/>
      <c r="E168" s="67"/>
      <c r="F168" s="67"/>
      <c r="G168" s="67"/>
      <c r="H168" s="67"/>
      <c r="I168" s="6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2:50" customFormat="1" ht="15.75" customHeight="1" x14ac:dyDescent="0.2">
      <c r="B169" s="2"/>
      <c r="C169" s="64"/>
      <c r="D169" s="64"/>
      <c r="E169" s="67"/>
      <c r="F169" s="67"/>
      <c r="G169" s="67"/>
      <c r="H169" s="67"/>
      <c r="I169" s="6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2:50" customFormat="1" ht="15.75" customHeight="1" x14ac:dyDescent="0.2">
      <c r="B170" s="2"/>
      <c r="C170" s="64"/>
      <c r="D170" s="64"/>
      <c r="E170" s="67"/>
      <c r="F170" s="67"/>
      <c r="G170" s="67"/>
      <c r="H170" s="67"/>
      <c r="I170" s="64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2:50" customFormat="1" ht="15.75" customHeight="1" x14ac:dyDescent="0.2">
      <c r="B171" s="2"/>
      <c r="C171" s="64"/>
      <c r="D171" s="64"/>
      <c r="E171" s="67"/>
      <c r="F171" s="67"/>
      <c r="G171" s="67"/>
      <c r="H171" s="67"/>
      <c r="I171" s="6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2:50" customFormat="1" ht="15.75" customHeight="1" x14ac:dyDescent="0.2">
      <c r="B172" s="2"/>
      <c r="C172" s="64"/>
      <c r="D172" s="64"/>
      <c r="E172" s="67"/>
      <c r="F172" s="67"/>
      <c r="G172" s="67"/>
      <c r="H172" s="67"/>
      <c r="I172" s="64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2:50" customFormat="1" ht="15.75" customHeight="1" x14ac:dyDescent="0.2">
      <c r="B173" s="2"/>
      <c r="C173" s="64"/>
      <c r="D173" s="64"/>
      <c r="E173" s="67"/>
      <c r="F173" s="67"/>
      <c r="G173" s="67"/>
      <c r="H173" s="67"/>
      <c r="I173" s="64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2:50" customFormat="1" ht="15.75" customHeight="1" x14ac:dyDescent="0.2">
      <c r="B174" s="2"/>
      <c r="C174" s="64"/>
      <c r="D174" s="64"/>
      <c r="E174" s="67"/>
      <c r="F174" s="67"/>
      <c r="G174" s="67"/>
      <c r="H174" s="67"/>
      <c r="I174" s="64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2:50" customFormat="1" ht="15.75" customHeight="1" x14ac:dyDescent="0.2">
      <c r="B175" s="2"/>
      <c r="C175" s="64"/>
      <c r="D175" s="64"/>
      <c r="E175" s="67"/>
      <c r="F175" s="67"/>
      <c r="G175" s="67"/>
      <c r="H175" s="67"/>
      <c r="I175" s="64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2:50" customFormat="1" ht="15.75" customHeight="1" x14ac:dyDescent="0.2">
      <c r="B176" s="2"/>
      <c r="C176" s="64"/>
      <c r="D176" s="64"/>
      <c r="E176" s="67"/>
      <c r="F176" s="67"/>
      <c r="G176" s="67"/>
      <c r="H176" s="67"/>
      <c r="I176" s="64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2:50" customFormat="1" ht="15.75" customHeight="1" x14ac:dyDescent="0.2">
      <c r="B177" s="2"/>
      <c r="C177" s="64"/>
      <c r="D177" s="64"/>
      <c r="E177" s="67"/>
      <c r="F177" s="67"/>
      <c r="G177" s="67"/>
      <c r="H177" s="67"/>
      <c r="I177" s="64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2:50" customFormat="1" ht="15.75" customHeight="1" x14ac:dyDescent="0.2">
      <c r="B178" s="2"/>
      <c r="C178" s="64"/>
      <c r="D178" s="64"/>
      <c r="E178" s="67"/>
      <c r="F178" s="67"/>
      <c r="G178" s="67"/>
      <c r="H178" s="67"/>
      <c r="I178" s="64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2:50" customFormat="1" ht="15.75" customHeight="1" x14ac:dyDescent="0.2">
      <c r="B179" s="2"/>
      <c r="C179" s="64"/>
      <c r="D179" s="64"/>
      <c r="E179" s="67"/>
      <c r="F179" s="67"/>
      <c r="G179" s="67"/>
      <c r="H179" s="67"/>
      <c r="I179" s="64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2:50" customFormat="1" ht="15.75" customHeight="1" x14ac:dyDescent="0.2">
      <c r="B180" s="2"/>
      <c r="C180" s="64"/>
      <c r="D180" s="64"/>
      <c r="E180" s="67"/>
      <c r="F180" s="67"/>
      <c r="G180" s="67"/>
      <c r="H180" s="67"/>
      <c r="I180" s="64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2:50" customFormat="1" ht="15.75" customHeight="1" x14ac:dyDescent="0.2">
      <c r="B181" s="2"/>
      <c r="C181" s="64"/>
      <c r="D181" s="64"/>
      <c r="E181" s="67"/>
      <c r="F181" s="67"/>
      <c r="G181" s="67"/>
      <c r="H181" s="67"/>
      <c r="I181" s="64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2:50" customFormat="1" ht="15.75" customHeight="1" x14ac:dyDescent="0.2">
      <c r="B182" s="2"/>
      <c r="C182" s="64"/>
      <c r="D182" s="64"/>
      <c r="E182" s="67"/>
      <c r="F182" s="67"/>
      <c r="G182" s="67"/>
      <c r="H182" s="67"/>
      <c r="I182" s="64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2:50" customFormat="1" ht="15.75" customHeight="1" x14ac:dyDescent="0.2">
      <c r="B183" s="2"/>
      <c r="C183" s="64"/>
      <c r="D183" s="64"/>
      <c r="E183" s="67"/>
      <c r="F183" s="67"/>
      <c r="G183" s="67"/>
      <c r="H183" s="67"/>
      <c r="I183" s="64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2:50" customFormat="1" ht="15.75" customHeight="1" x14ac:dyDescent="0.2">
      <c r="B184" s="2"/>
      <c r="C184" s="64"/>
      <c r="D184" s="64"/>
      <c r="E184" s="67"/>
      <c r="F184" s="67"/>
      <c r="G184" s="67"/>
      <c r="H184" s="67"/>
      <c r="I184" s="64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2:50" customFormat="1" ht="15.75" customHeight="1" x14ac:dyDescent="0.2">
      <c r="B185" s="2"/>
      <c r="C185" s="64"/>
      <c r="D185" s="64"/>
      <c r="E185" s="67"/>
      <c r="F185" s="67"/>
      <c r="G185" s="67"/>
      <c r="H185" s="67"/>
      <c r="I185" s="64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2:50" customFormat="1" ht="15.75" customHeight="1" x14ac:dyDescent="0.2">
      <c r="B186" s="2"/>
      <c r="C186" s="64"/>
      <c r="D186" s="64"/>
      <c r="E186" s="67"/>
      <c r="F186" s="67"/>
      <c r="G186" s="67"/>
      <c r="H186" s="67"/>
      <c r="I186" s="64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2:50" customFormat="1" ht="15.75" customHeight="1" x14ac:dyDescent="0.2">
      <c r="B187" s="2"/>
      <c r="C187" s="64"/>
      <c r="D187" s="64"/>
      <c r="E187" s="67"/>
      <c r="F187" s="67"/>
      <c r="G187" s="67"/>
      <c r="H187" s="67"/>
      <c r="I187" s="64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2:50" customFormat="1" ht="15.75" customHeight="1" x14ac:dyDescent="0.2">
      <c r="B188" s="2"/>
      <c r="C188" s="64"/>
      <c r="D188" s="64"/>
      <c r="E188" s="67"/>
      <c r="F188" s="67"/>
      <c r="G188" s="67"/>
      <c r="H188" s="67"/>
      <c r="I188" s="64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2:50" customFormat="1" ht="15.75" customHeight="1" x14ac:dyDescent="0.2">
      <c r="B189" s="2"/>
      <c r="C189" s="64"/>
      <c r="D189" s="64"/>
      <c r="E189" s="67"/>
      <c r="F189" s="67"/>
      <c r="G189" s="67"/>
      <c r="H189" s="67"/>
      <c r="I189" s="64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2:50" customFormat="1" ht="15.75" customHeight="1" x14ac:dyDescent="0.2">
      <c r="B190" s="2"/>
      <c r="C190" s="64"/>
      <c r="D190" s="64"/>
      <c r="E190" s="67"/>
      <c r="F190" s="67"/>
      <c r="G190" s="67"/>
      <c r="H190" s="67"/>
      <c r="I190" s="64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2:50" customFormat="1" ht="15.75" customHeight="1" x14ac:dyDescent="0.2">
      <c r="B191" s="2"/>
      <c r="C191" s="64"/>
      <c r="D191" s="64"/>
      <c r="E191" s="67"/>
      <c r="F191" s="67"/>
      <c r="G191" s="67"/>
      <c r="H191" s="67"/>
      <c r="I191" s="64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2:50" customFormat="1" ht="15.75" customHeight="1" x14ac:dyDescent="0.2">
      <c r="B192" s="2"/>
      <c r="C192" s="64"/>
      <c r="D192" s="64"/>
      <c r="E192" s="67"/>
      <c r="F192" s="67"/>
      <c r="G192" s="67"/>
      <c r="H192" s="67"/>
      <c r="I192" s="64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2:50" customFormat="1" ht="15.75" customHeight="1" x14ac:dyDescent="0.2">
      <c r="B193" s="2"/>
      <c r="C193" s="64"/>
      <c r="D193" s="64"/>
      <c r="E193" s="67"/>
      <c r="F193" s="67"/>
      <c r="G193" s="67"/>
      <c r="H193" s="67"/>
      <c r="I193" s="64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2:50" customFormat="1" ht="15.75" customHeight="1" x14ac:dyDescent="0.2">
      <c r="B194" s="2"/>
      <c r="C194" s="64"/>
      <c r="D194" s="64"/>
      <c r="E194" s="67"/>
      <c r="F194" s="67"/>
      <c r="G194" s="67"/>
      <c r="H194" s="67"/>
      <c r="I194" s="64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2:50" customFormat="1" ht="15.75" customHeight="1" x14ac:dyDescent="0.2">
      <c r="B195" s="2"/>
      <c r="C195" s="64"/>
      <c r="D195" s="64"/>
      <c r="E195" s="67"/>
      <c r="F195" s="67"/>
      <c r="G195" s="67"/>
      <c r="H195" s="67"/>
      <c r="I195" s="64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2:50" customFormat="1" ht="15.75" customHeight="1" x14ac:dyDescent="0.2">
      <c r="B196" s="2"/>
      <c r="C196" s="64"/>
      <c r="D196" s="64"/>
      <c r="E196" s="67"/>
      <c r="F196" s="67"/>
      <c r="G196" s="67"/>
      <c r="H196" s="67"/>
      <c r="I196" s="64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2:50" customFormat="1" ht="15.75" customHeight="1" x14ac:dyDescent="0.2">
      <c r="B197" s="2"/>
      <c r="C197" s="64"/>
      <c r="D197" s="64"/>
      <c r="E197" s="67"/>
      <c r="F197" s="67"/>
      <c r="G197" s="67"/>
      <c r="H197" s="67"/>
      <c r="I197" s="64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2:50" customFormat="1" ht="15.75" customHeight="1" x14ac:dyDescent="0.2">
      <c r="B198" s="2"/>
      <c r="C198" s="64"/>
      <c r="D198" s="64"/>
      <c r="E198" s="67"/>
      <c r="F198" s="67"/>
      <c r="G198" s="67"/>
      <c r="H198" s="67"/>
      <c r="I198" s="64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2:50" customFormat="1" ht="15.75" customHeight="1" x14ac:dyDescent="0.2">
      <c r="B199" s="2"/>
      <c r="C199" s="64"/>
      <c r="D199" s="64"/>
      <c r="E199" s="67"/>
      <c r="F199" s="67"/>
      <c r="G199" s="67"/>
      <c r="H199" s="67"/>
      <c r="I199" s="64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2:50" customFormat="1" ht="15.75" customHeight="1" x14ac:dyDescent="0.2">
      <c r="B200" s="2"/>
      <c r="C200" s="64"/>
      <c r="D200" s="64"/>
      <c r="E200" s="67"/>
      <c r="F200" s="67"/>
      <c r="G200" s="67"/>
      <c r="H200" s="67"/>
      <c r="I200" s="64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2:50" customFormat="1" ht="15.75" customHeight="1" x14ac:dyDescent="0.2">
      <c r="B201" s="2"/>
      <c r="C201" s="64"/>
      <c r="D201" s="64"/>
      <c r="E201" s="67"/>
      <c r="F201" s="67"/>
      <c r="G201" s="67"/>
      <c r="H201" s="67"/>
      <c r="I201" s="64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2:50" customFormat="1" ht="15.75" customHeight="1" x14ac:dyDescent="0.2">
      <c r="B202" s="2"/>
      <c r="C202" s="64"/>
      <c r="D202" s="64"/>
      <c r="E202" s="67"/>
      <c r="F202" s="67"/>
      <c r="G202" s="67"/>
      <c r="H202" s="67"/>
      <c r="I202" s="64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2:50" customFormat="1" ht="15.75" customHeight="1" x14ac:dyDescent="0.2">
      <c r="B203" s="2"/>
      <c r="C203" s="64"/>
      <c r="D203" s="64"/>
      <c r="E203" s="67"/>
      <c r="F203" s="67"/>
      <c r="G203" s="67"/>
      <c r="H203" s="67"/>
      <c r="I203" s="64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2:50" customFormat="1" ht="15.75" customHeight="1" x14ac:dyDescent="0.2">
      <c r="B204" s="2"/>
      <c r="C204" s="64"/>
      <c r="D204" s="64"/>
      <c r="E204" s="67"/>
      <c r="F204" s="67"/>
      <c r="G204" s="67"/>
      <c r="H204" s="67"/>
      <c r="I204" s="64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2:50" customFormat="1" ht="15.75" customHeight="1" x14ac:dyDescent="0.2">
      <c r="B205" s="2"/>
      <c r="C205" s="64"/>
      <c r="D205" s="64"/>
      <c r="E205" s="67"/>
      <c r="F205" s="67"/>
      <c r="G205" s="67"/>
      <c r="H205" s="67"/>
      <c r="I205" s="64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2:50" customFormat="1" ht="15.75" customHeight="1" x14ac:dyDescent="0.2">
      <c r="B206" s="2"/>
      <c r="C206" s="64"/>
      <c r="D206" s="64"/>
      <c r="E206" s="67"/>
      <c r="F206" s="67"/>
      <c r="G206" s="67"/>
      <c r="H206" s="67"/>
      <c r="I206" s="64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</row>
    <row r="207" spans="2:50" customFormat="1" ht="15.75" customHeight="1" x14ac:dyDescent="0.2">
      <c r="B207" s="2"/>
      <c r="C207" s="64"/>
      <c r="D207" s="64"/>
      <c r="E207" s="67"/>
      <c r="F207" s="67"/>
      <c r="G207" s="67"/>
      <c r="H207" s="67"/>
      <c r="I207" s="64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2:50" customFormat="1" ht="15.75" customHeight="1" x14ac:dyDescent="0.2">
      <c r="B208" s="2"/>
      <c r="C208" s="64"/>
      <c r="D208" s="64"/>
      <c r="E208" s="67"/>
      <c r="F208" s="67"/>
      <c r="G208" s="67"/>
      <c r="H208" s="67"/>
      <c r="I208" s="64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2:50" customFormat="1" ht="15.75" customHeight="1" x14ac:dyDescent="0.2">
      <c r="B209" s="2"/>
      <c r="C209" s="64"/>
      <c r="D209" s="64"/>
      <c r="E209" s="67"/>
      <c r="F209" s="67"/>
      <c r="G209" s="67"/>
      <c r="H209" s="67"/>
      <c r="I209" s="64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2:50" customFormat="1" ht="15.75" customHeight="1" x14ac:dyDescent="0.2">
      <c r="B210" s="2"/>
      <c r="C210" s="64"/>
      <c r="D210" s="64"/>
      <c r="E210" s="67"/>
      <c r="F210" s="67"/>
      <c r="G210" s="67"/>
      <c r="H210" s="67"/>
      <c r="I210" s="64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2:50" customFormat="1" ht="15.75" customHeight="1" x14ac:dyDescent="0.2">
      <c r="B211" s="2"/>
      <c r="C211" s="64"/>
      <c r="D211" s="64"/>
      <c r="E211" s="67"/>
      <c r="F211" s="67"/>
      <c r="G211" s="67"/>
      <c r="H211" s="67"/>
      <c r="I211" s="64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2:50" customFormat="1" ht="15.75" customHeight="1" x14ac:dyDescent="0.2">
      <c r="B212" s="2"/>
      <c r="C212" s="64"/>
      <c r="D212" s="64"/>
      <c r="E212" s="67"/>
      <c r="F212" s="67"/>
      <c r="G212" s="67"/>
      <c r="H212" s="67"/>
      <c r="I212" s="64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2:50" customFormat="1" ht="15.75" customHeight="1" x14ac:dyDescent="0.2">
      <c r="B213" s="2"/>
      <c r="C213" s="64"/>
      <c r="D213" s="64"/>
      <c r="E213" s="67"/>
      <c r="F213" s="67"/>
      <c r="G213" s="67"/>
      <c r="H213" s="67"/>
      <c r="I213" s="64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2:50" customFormat="1" ht="15.75" customHeight="1" x14ac:dyDescent="0.2">
      <c r="B214" s="2"/>
      <c r="C214" s="64"/>
      <c r="D214" s="64"/>
      <c r="E214" s="67"/>
      <c r="F214" s="67"/>
      <c r="G214" s="67"/>
      <c r="H214" s="67"/>
      <c r="I214" s="64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2:50" customFormat="1" ht="15.75" customHeight="1" x14ac:dyDescent="0.2">
      <c r="B215" s="2"/>
      <c r="C215" s="64"/>
      <c r="D215" s="64"/>
      <c r="E215" s="67"/>
      <c r="F215" s="67"/>
      <c r="G215" s="67"/>
      <c r="H215" s="67"/>
      <c r="I215" s="64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2:50" customFormat="1" ht="15.75" customHeight="1" x14ac:dyDescent="0.2">
      <c r="B216" s="2"/>
      <c r="C216" s="64"/>
      <c r="D216" s="64"/>
      <c r="E216" s="67"/>
      <c r="F216" s="67"/>
      <c r="G216" s="67"/>
      <c r="H216" s="67"/>
      <c r="I216" s="64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2:50" customFormat="1" ht="15.75" customHeight="1" x14ac:dyDescent="0.2">
      <c r="B217" s="2"/>
      <c r="C217" s="64"/>
      <c r="D217" s="64"/>
      <c r="E217" s="67"/>
      <c r="F217" s="67"/>
      <c r="G217" s="67"/>
      <c r="H217" s="67"/>
      <c r="I217" s="64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2:50" customFormat="1" ht="15.75" customHeight="1" x14ac:dyDescent="0.2">
      <c r="B218" s="2"/>
      <c r="C218" s="64"/>
      <c r="D218" s="64"/>
      <c r="E218" s="67"/>
      <c r="F218" s="67"/>
      <c r="G218" s="67"/>
      <c r="H218" s="67"/>
      <c r="I218" s="64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2:50" customFormat="1" ht="15.75" customHeight="1" x14ac:dyDescent="0.2">
      <c r="B219" s="2"/>
      <c r="C219" s="64"/>
      <c r="D219" s="64"/>
      <c r="E219" s="67"/>
      <c r="F219" s="67"/>
      <c r="G219" s="67"/>
      <c r="H219" s="67"/>
      <c r="I219" s="64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2:50" customFormat="1" ht="15.75" customHeight="1" x14ac:dyDescent="0.2">
      <c r="B220" s="2"/>
      <c r="C220" s="64"/>
      <c r="D220" s="64"/>
      <c r="E220" s="67"/>
      <c r="F220" s="67"/>
      <c r="G220" s="67"/>
      <c r="H220" s="67"/>
      <c r="I220" s="64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2:50" customFormat="1" ht="15.75" customHeight="1" x14ac:dyDescent="0.2">
      <c r="B221" s="2"/>
      <c r="C221" s="64"/>
      <c r="D221" s="64"/>
      <c r="E221" s="67"/>
      <c r="F221" s="67"/>
      <c r="G221" s="67"/>
      <c r="H221" s="67"/>
      <c r="I221" s="64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2:50" customFormat="1" ht="15.75" customHeight="1" x14ac:dyDescent="0.2">
      <c r="B222" s="2"/>
      <c r="C222" s="64"/>
      <c r="D222" s="64"/>
      <c r="E222" s="67"/>
      <c r="F222" s="67"/>
      <c r="G222" s="67"/>
      <c r="H222" s="67"/>
      <c r="I222" s="64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2:50" customFormat="1" ht="15.75" customHeight="1" x14ac:dyDescent="0.2">
      <c r="B223" s="2"/>
      <c r="C223" s="64"/>
      <c r="D223" s="64"/>
      <c r="E223" s="67"/>
      <c r="F223" s="67"/>
      <c r="G223" s="67"/>
      <c r="H223" s="67"/>
      <c r="I223" s="64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2:50" customFormat="1" ht="15.75" customHeight="1" x14ac:dyDescent="0.2">
      <c r="B224" s="2"/>
      <c r="C224" s="64"/>
      <c r="D224" s="64"/>
      <c r="E224" s="67"/>
      <c r="F224" s="67"/>
      <c r="G224" s="67"/>
      <c r="H224" s="67"/>
      <c r="I224" s="6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2:50" customFormat="1" ht="15.75" customHeight="1" x14ac:dyDescent="0.2">
      <c r="B225" s="2"/>
      <c r="C225" s="64"/>
      <c r="D225" s="64"/>
      <c r="E225" s="67"/>
      <c r="F225" s="67"/>
      <c r="G225" s="67"/>
      <c r="H225" s="67"/>
      <c r="I225" s="64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2:50" customFormat="1" ht="15.75" customHeight="1" x14ac:dyDescent="0.2">
      <c r="B226" s="2"/>
      <c r="C226" s="64"/>
      <c r="D226" s="64"/>
      <c r="E226" s="67"/>
      <c r="F226" s="67"/>
      <c r="G226" s="67"/>
      <c r="H226" s="67"/>
      <c r="I226" s="64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2:50" customFormat="1" ht="15.75" customHeight="1" x14ac:dyDescent="0.2">
      <c r="B227" s="2"/>
      <c r="C227" s="64"/>
      <c r="D227" s="64"/>
      <c r="E227" s="67"/>
      <c r="F227" s="67"/>
      <c r="G227" s="67"/>
      <c r="H227" s="67"/>
      <c r="I227" s="64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2:50" customFormat="1" ht="15.75" customHeight="1" x14ac:dyDescent="0.2">
      <c r="B228" s="2"/>
      <c r="C228" s="64"/>
      <c r="D228" s="64"/>
      <c r="E228" s="67"/>
      <c r="F228" s="67"/>
      <c r="G228" s="67"/>
      <c r="H228" s="67"/>
      <c r="I228" s="64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2:50" customFormat="1" ht="15.75" customHeight="1" x14ac:dyDescent="0.2">
      <c r="B229" s="2"/>
      <c r="C229" s="64"/>
      <c r="D229" s="64"/>
      <c r="E229" s="67"/>
      <c r="F229" s="67"/>
      <c r="G229" s="67"/>
      <c r="H229" s="67"/>
      <c r="I229" s="64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2:50" customFormat="1" ht="15.75" customHeight="1" x14ac:dyDescent="0.2">
      <c r="B230" s="2"/>
      <c r="C230" s="64"/>
      <c r="D230" s="64"/>
      <c r="E230" s="67"/>
      <c r="F230" s="67"/>
      <c r="G230" s="67"/>
      <c r="H230" s="67"/>
      <c r="I230" s="64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2:50" customFormat="1" ht="15.75" customHeight="1" x14ac:dyDescent="0.2">
      <c r="B231" s="2"/>
      <c r="C231" s="64"/>
      <c r="D231" s="64"/>
      <c r="E231" s="67"/>
      <c r="F231" s="67"/>
      <c r="G231" s="67"/>
      <c r="H231" s="67"/>
      <c r="I231" s="64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2:50" customFormat="1" ht="15.75" customHeight="1" x14ac:dyDescent="0.2">
      <c r="B232" s="2"/>
      <c r="C232" s="64"/>
      <c r="D232" s="64"/>
      <c r="E232" s="67"/>
      <c r="F232" s="67"/>
      <c r="G232" s="67"/>
      <c r="H232" s="67"/>
      <c r="I232" s="64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2:50" customFormat="1" ht="15.75" customHeight="1" x14ac:dyDescent="0.2">
      <c r="B233" s="2"/>
      <c r="C233" s="64"/>
      <c r="D233" s="64"/>
      <c r="E233" s="67"/>
      <c r="F233" s="67"/>
      <c r="G233" s="67"/>
      <c r="H233" s="67"/>
      <c r="I233" s="64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2:50" customFormat="1" ht="15.75" customHeight="1" x14ac:dyDescent="0.2">
      <c r="B234" s="2"/>
      <c r="C234" s="64"/>
      <c r="D234" s="64"/>
      <c r="E234" s="67"/>
      <c r="F234" s="67"/>
      <c r="G234" s="67"/>
      <c r="H234" s="67"/>
      <c r="I234" s="64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2:50" customFormat="1" ht="15.75" customHeight="1" x14ac:dyDescent="0.2">
      <c r="B235" s="2"/>
      <c r="C235" s="64"/>
      <c r="D235" s="64"/>
      <c r="E235" s="67"/>
      <c r="F235" s="67"/>
      <c r="G235" s="67"/>
      <c r="H235" s="67"/>
      <c r="I235" s="64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2:50" customFormat="1" ht="15.75" customHeight="1" x14ac:dyDescent="0.2">
      <c r="B236" s="2"/>
      <c r="C236" s="64"/>
      <c r="D236" s="64"/>
      <c r="E236" s="67"/>
      <c r="F236" s="67"/>
      <c r="G236" s="67"/>
      <c r="H236" s="67"/>
      <c r="I236" s="64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2:50" customFormat="1" ht="15.75" customHeight="1" x14ac:dyDescent="0.2">
      <c r="B237" s="2"/>
      <c r="C237" s="64"/>
      <c r="D237" s="64"/>
      <c r="E237" s="67"/>
      <c r="F237" s="67"/>
      <c r="G237" s="67"/>
      <c r="H237" s="67"/>
      <c r="I237" s="64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2:50" customFormat="1" ht="15.75" customHeight="1" x14ac:dyDescent="0.2">
      <c r="B238" s="2"/>
      <c r="C238" s="64"/>
      <c r="D238" s="64"/>
      <c r="E238" s="67"/>
      <c r="F238" s="67"/>
      <c r="G238" s="67"/>
      <c r="H238" s="67"/>
      <c r="I238" s="64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2:50" customFormat="1" ht="15.75" customHeight="1" x14ac:dyDescent="0.2">
      <c r="B239" s="2"/>
      <c r="C239" s="64"/>
      <c r="D239" s="64"/>
      <c r="E239" s="67"/>
      <c r="F239" s="67"/>
      <c r="G239" s="67"/>
      <c r="H239" s="67"/>
      <c r="I239" s="64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</row>
    <row r="240" spans="2:50" customFormat="1" ht="15.75" customHeight="1" x14ac:dyDescent="0.2">
      <c r="B240" s="2"/>
      <c r="C240" s="64"/>
      <c r="D240" s="64"/>
      <c r="E240" s="67"/>
      <c r="F240" s="67"/>
      <c r="G240" s="67"/>
      <c r="H240" s="67"/>
      <c r="I240" s="64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</row>
    <row r="241" spans="2:50" customFormat="1" ht="15.75" customHeight="1" x14ac:dyDescent="0.2">
      <c r="B241" s="2"/>
      <c r="C241" s="64"/>
      <c r="D241" s="64"/>
      <c r="E241" s="67"/>
      <c r="F241" s="67"/>
      <c r="G241" s="67"/>
      <c r="H241" s="67"/>
      <c r="I241" s="6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</row>
    <row r="242" spans="2:50" customFormat="1" ht="15.75" customHeight="1" x14ac:dyDescent="0.2">
      <c r="B242" s="2"/>
      <c r="C242" s="64"/>
      <c r="D242" s="64"/>
      <c r="E242" s="67"/>
      <c r="F242" s="67"/>
      <c r="G242" s="67"/>
      <c r="H242" s="67"/>
      <c r="I242" s="6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</row>
    <row r="243" spans="2:50" customFormat="1" ht="15.75" customHeight="1" x14ac:dyDescent="0.2">
      <c r="B243" s="2"/>
      <c r="C243" s="64"/>
      <c r="D243" s="64"/>
      <c r="E243" s="67"/>
      <c r="F243" s="67"/>
      <c r="G243" s="67"/>
      <c r="H243" s="67"/>
      <c r="I243" s="6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</row>
    <row r="244" spans="2:50" customFormat="1" ht="15.75" customHeight="1" x14ac:dyDescent="0.2">
      <c r="B244" s="2"/>
      <c r="C244" s="64"/>
      <c r="D244" s="64"/>
      <c r="E244" s="67"/>
      <c r="F244" s="67"/>
      <c r="G244" s="67"/>
      <c r="H244" s="67"/>
      <c r="I244" s="6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</row>
    <row r="245" spans="2:50" customFormat="1" ht="15.75" customHeight="1" x14ac:dyDescent="0.2">
      <c r="B245" s="2"/>
      <c r="C245" s="64"/>
      <c r="D245" s="64"/>
      <c r="E245" s="67"/>
      <c r="F245" s="67"/>
      <c r="G245" s="67"/>
      <c r="H245" s="67"/>
      <c r="I245" s="6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2:50" customFormat="1" ht="15.75" customHeight="1" x14ac:dyDescent="0.2">
      <c r="B246" s="2"/>
      <c r="C246" s="64"/>
      <c r="D246" s="64"/>
      <c r="E246" s="67"/>
      <c r="F246" s="67"/>
      <c r="G246" s="67"/>
      <c r="H246" s="67"/>
      <c r="I246" s="6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2:50" customFormat="1" ht="15.75" customHeight="1" x14ac:dyDescent="0.2">
      <c r="B247" s="2"/>
      <c r="C247" s="64"/>
      <c r="D247" s="64"/>
      <c r="E247" s="67"/>
      <c r="F247" s="67"/>
      <c r="G247" s="67"/>
      <c r="H247" s="67"/>
      <c r="I247" s="6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2:50" customFormat="1" ht="15.75" customHeight="1" x14ac:dyDescent="0.2">
      <c r="B248" s="2"/>
      <c r="C248" s="64"/>
      <c r="D248" s="64"/>
      <c r="E248" s="67"/>
      <c r="F248" s="67"/>
      <c r="G248" s="67"/>
      <c r="H248" s="67"/>
      <c r="I248" s="6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2:50" customFormat="1" ht="15.75" customHeight="1" x14ac:dyDescent="0.2">
      <c r="B249" s="2"/>
      <c r="C249" s="64"/>
      <c r="D249" s="64"/>
      <c r="E249" s="67"/>
      <c r="F249" s="67"/>
      <c r="G249" s="67"/>
      <c r="H249" s="67"/>
      <c r="I249" s="6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2:50" customFormat="1" ht="15.75" customHeight="1" x14ac:dyDescent="0.2">
      <c r="B250" s="2"/>
      <c r="C250" s="64"/>
      <c r="D250" s="64"/>
      <c r="E250" s="67"/>
      <c r="F250" s="67"/>
      <c r="G250" s="67"/>
      <c r="H250" s="67"/>
      <c r="I250" s="6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2:50" customFormat="1" ht="15.75" customHeight="1" x14ac:dyDescent="0.2">
      <c r="B251" s="2"/>
      <c r="C251" s="64"/>
      <c r="D251" s="64"/>
      <c r="E251" s="67"/>
      <c r="F251" s="67"/>
      <c r="G251" s="67"/>
      <c r="H251" s="67"/>
      <c r="I251" s="6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2:50" customFormat="1" ht="15.75" customHeight="1" x14ac:dyDescent="0.2">
      <c r="B252" s="2"/>
      <c r="C252" s="64"/>
      <c r="D252" s="64"/>
      <c r="E252" s="67"/>
      <c r="F252" s="67"/>
      <c r="G252" s="67"/>
      <c r="H252" s="67"/>
      <c r="I252" s="6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2:50" customFormat="1" ht="15.75" customHeight="1" x14ac:dyDescent="0.2">
      <c r="B253" s="2"/>
      <c r="C253" s="64"/>
      <c r="D253" s="64"/>
      <c r="E253" s="67"/>
      <c r="F253" s="67"/>
      <c r="G253" s="67"/>
      <c r="H253" s="67"/>
      <c r="I253" s="64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</row>
    <row r="254" spans="2:50" customFormat="1" ht="15.75" customHeight="1" x14ac:dyDescent="0.2">
      <c r="B254" s="2"/>
      <c r="C254" s="64"/>
      <c r="D254" s="64"/>
      <c r="E254" s="67"/>
      <c r="F254" s="67"/>
      <c r="G254" s="67"/>
      <c r="H254" s="67"/>
      <c r="I254" s="6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</row>
    <row r="255" spans="2:50" customFormat="1" ht="15.75" customHeight="1" x14ac:dyDescent="0.2">
      <c r="B255" s="2"/>
      <c r="C255" s="64"/>
      <c r="D255" s="64"/>
      <c r="E255" s="67"/>
      <c r="F255" s="67"/>
      <c r="G255" s="67"/>
      <c r="H255" s="67"/>
      <c r="I255" s="6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</row>
    <row r="256" spans="2:50" customFormat="1" ht="15.75" customHeight="1" x14ac:dyDescent="0.2">
      <c r="B256" s="2"/>
      <c r="C256" s="64"/>
      <c r="D256" s="64"/>
      <c r="E256" s="67"/>
      <c r="F256" s="67"/>
      <c r="G256" s="67"/>
      <c r="H256" s="67"/>
      <c r="I256" s="6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2:50" customFormat="1" ht="15.75" customHeight="1" x14ac:dyDescent="0.2">
      <c r="B257" s="2"/>
      <c r="C257" s="64"/>
      <c r="D257" s="64"/>
      <c r="E257" s="67"/>
      <c r="F257" s="67"/>
      <c r="G257" s="67"/>
      <c r="H257" s="67"/>
      <c r="I257" s="64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</row>
    <row r="258" spans="2:50" customFormat="1" ht="15.75" customHeight="1" x14ac:dyDescent="0.2">
      <c r="B258" s="2"/>
      <c r="C258" s="64"/>
      <c r="D258" s="64"/>
      <c r="E258" s="67"/>
      <c r="F258" s="67"/>
      <c r="G258" s="67"/>
      <c r="H258" s="67"/>
      <c r="I258" s="64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2:50" customFormat="1" ht="15.75" customHeight="1" x14ac:dyDescent="0.2">
      <c r="B259" s="2"/>
      <c r="C259" s="64"/>
      <c r="D259" s="64"/>
      <c r="E259" s="67"/>
      <c r="F259" s="67"/>
      <c r="G259" s="67"/>
      <c r="H259" s="67"/>
      <c r="I259" s="6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2:50" customFormat="1" ht="15.75" customHeight="1" x14ac:dyDescent="0.2">
      <c r="B260" s="2"/>
      <c r="C260" s="64"/>
      <c r="D260" s="64"/>
      <c r="E260" s="67"/>
      <c r="F260" s="67"/>
      <c r="G260" s="67"/>
      <c r="H260" s="67"/>
      <c r="I260" s="6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2:50" customFormat="1" ht="15.75" customHeight="1" x14ac:dyDescent="0.2">
      <c r="B261" s="2"/>
      <c r="C261" s="64"/>
      <c r="D261" s="64"/>
      <c r="E261" s="67"/>
      <c r="F261" s="67"/>
      <c r="G261" s="67"/>
      <c r="H261" s="67"/>
      <c r="I261" s="6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2:50" customFormat="1" ht="15.75" customHeight="1" x14ac:dyDescent="0.2">
      <c r="B262" s="2"/>
      <c r="C262" s="64"/>
      <c r="D262" s="64"/>
      <c r="E262" s="67"/>
      <c r="F262" s="67"/>
      <c r="G262" s="67"/>
      <c r="H262" s="67"/>
      <c r="I262" s="6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2:50" customFormat="1" ht="15.75" customHeight="1" x14ac:dyDescent="0.2">
      <c r="B263" s="2"/>
      <c r="C263" s="64"/>
      <c r="D263" s="64"/>
      <c r="E263" s="67"/>
      <c r="F263" s="67"/>
      <c r="G263" s="67"/>
      <c r="H263" s="67"/>
      <c r="I263" s="6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</row>
    <row r="264" spans="2:50" customFormat="1" ht="15.75" customHeight="1" x14ac:dyDescent="0.2">
      <c r="B264" s="2"/>
      <c r="C264" s="64"/>
      <c r="D264" s="64"/>
      <c r="E264" s="67"/>
      <c r="F264" s="67"/>
      <c r="G264" s="67"/>
      <c r="H264" s="67"/>
      <c r="I264" s="6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</row>
    <row r="265" spans="2:50" customFormat="1" ht="15.75" customHeight="1" x14ac:dyDescent="0.2">
      <c r="B265" s="2"/>
      <c r="C265" s="64"/>
      <c r="D265" s="64"/>
      <c r="E265" s="67"/>
      <c r="F265" s="67"/>
      <c r="G265" s="67"/>
      <c r="H265" s="67"/>
      <c r="I265" s="6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</row>
    <row r="266" spans="2:50" customFormat="1" ht="15.75" customHeight="1" x14ac:dyDescent="0.2">
      <c r="B266" s="2"/>
      <c r="C266" s="64"/>
      <c r="D266" s="64"/>
      <c r="E266" s="67"/>
      <c r="F266" s="67"/>
      <c r="G266" s="67"/>
      <c r="H266" s="67"/>
      <c r="I266" s="64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</row>
    <row r="267" spans="2:50" customFormat="1" ht="15.75" customHeight="1" x14ac:dyDescent="0.2">
      <c r="B267" s="2"/>
      <c r="C267" s="64"/>
      <c r="D267" s="64"/>
      <c r="E267" s="67"/>
      <c r="F267" s="67"/>
      <c r="G267" s="67"/>
      <c r="H267" s="67"/>
      <c r="I267" s="6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</row>
    <row r="268" spans="2:50" customFormat="1" ht="15.75" customHeight="1" x14ac:dyDescent="0.2">
      <c r="B268" s="2"/>
      <c r="C268" s="64"/>
      <c r="D268" s="64"/>
      <c r="E268" s="67"/>
      <c r="F268" s="67"/>
      <c r="G268" s="67"/>
      <c r="H268" s="67"/>
      <c r="I268" s="6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</row>
    <row r="269" spans="2:50" customFormat="1" ht="15.75" customHeight="1" x14ac:dyDescent="0.2">
      <c r="B269" s="2"/>
      <c r="C269" s="64"/>
      <c r="D269" s="64"/>
      <c r="E269" s="67"/>
      <c r="F269" s="67"/>
      <c r="G269" s="67"/>
      <c r="H269" s="67"/>
      <c r="I269" s="6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</row>
    <row r="270" spans="2:50" customFormat="1" ht="15.75" customHeight="1" x14ac:dyDescent="0.2">
      <c r="B270" s="2"/>
      <c r="C270" s="64"/>
      <c r="D270" s="64"/>
      <c r="E270" s="67"/>
      <c r="F270" s="67"/>
      <c r="G270" s="67"/>
      <c r="H270" s="67"/>
      <c r="I270" s="64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</row>
    <row r="271" spans="2:50" customFormat="1" ht="15.75" customHeight="1" x14ac:dyDescent="0.2">
      <c r="B271" s="2"/>
      <c r="C271" s="64"/>
      <c r="D271" s="64"/>
      <c r="E271" s="67"/>
      <c r="F271" s="67"/>
      <c r="G271" s="67"/>
      <c r="H271" s="67"/>
      <c r="I271" s="64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</row>
    <row r="272" spans="2:50" customFormat="1" ht="15.75" customHeight="1" x14ac:dyDescent="0.2">
      <c r="B272" s="2"/>
      <c r="C272" s="64"/>
      <c r="D272" s="64"/>
      <c r="E272" s="67"/>
      <c r="F272" s="67"/>
      <c r="G272" s="67"/>
      <c r="H272" s="67"/>
      <c r="I272" s="6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</row>
    <row r="273" spans="2:50" customFormat="1" ht="15.75" customHeight="1" x14ac:dyDescent="0.2">
      <c r="B273" s="2"/>
      <c r="C273" s="64"/>
      <c r="D273" s="64"/>
      <c r="E273" s="67"/>
      <c r="F273" s="67"/>
      <c r="G273" s="67"/>
      <c r="H273" s="67"/>
      <c r="I273" s="6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</row>
    <row r="274" spans="2:50" customFormat="1" ht="15.75" customHeight="1" x14ac:dyDescent="0.2">
      <c r="B274" s="2"/>
      <c r="C274" s="64"/>
      <c r="D274" s="64"/>
      <c r="E274" s="67"/>
      <c r="F274" s="67"/>
      <c r="G274" s="67"/>
      <c r="H274" s="67"/>
      <c r="I274" s="6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</row>
    <row r="275" spans="2:50" customFormat="1" ht="15.75" customHeight="1" x14ac:dyDescent="0.2">
      <c r="B275" s="2"/>
      <c r="C275" s="64"/>
      <c r="D275" s="64"/>
      <c r="E275" s="67"/>
      <c r="F275" s="67"/>
      <c r="G275" s="67"/>
      <c r="H275" s="67"/>
      <c r="I275" s="6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</row>
    <row r="276" spans="2:50" customFormat="1" ht="15.75" customHeight="1" x14ac:dyDescent="0.2">
      <c r="B276" s="2"/>
      <c r="C276" s="64"/>
      <c r="D276" s="64"/>
      <c r="E276" s="67"/>
      <c r="F276" s="67"/>
      <c r="G276" s="67"/>
      <c r="H276" s="67"/>
      <c r="I276" s="64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</row>
    <row r="277" spans="2:50" customFormat="1" ht="15.75" customHeight="1" x14ac:dyDescent="0.2">
      <c r="B277" s="2"/>
      <c r="C277" s="64"/>
      <c r="D277" s="64"/>
      <c r="E277" s="67"/>
      <c r="F277" s="67"/>
      <c r="G277" s="67"/>
      <c r="H277" s="67"/>
      <c r="I277" s="6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</row>
    <row r="278" spans="2:50" customFormat="1" ht="15.75" customHeight="1" x14ac:dyDescent="0.2">
      <c r="B278" s="2"/>
      <c r="C278" s="64"/>
      <c r="D278" s="64"/>
      <c r="E278" s="67"/>
      <c r="F278" s="67"/>
      <c r="G278" s="67"/>
      <c r="H278" s="67"/>
      <c r="I278" s="6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</row>
    <row r="279" spans="2:50" customFormat="1" ht="15.75" customHeight="1" x14ac:dyDescent="0.2">
      <c r="B279" s="2"/>
      <c r="C279" s="64"/>
      <c r="D279" s="64"/>
      <c r="E279" s="67"/>
      <c r="F279" s="67"/>
      <c r="G279" s="67"/>
      <c r="H279" s="67"/>
      <c r="I279" s="6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</row>
    <row r="280" spans="2:50" customFormat="1" ht="15.75" customHeight="1" x14ac:dyDescent="0.2">
      <c r="B280" s="2"/>
      <c r="C280" s="64"/>
      <c r="D280" s="64"/>
      <c r="E280" s="67"/>
      <c r="F280" s="67"/>
      <c r="G280" s="67"/>
      <c r="H280" s="67"/>
      <c r="I280" s="6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</row>
    <row r="281" spans="2:50" customFormat="1" ht="15.75" customHeight="1" x14ac:dyDescent="0.2">
      <c r="B281" s="2"/>
      <c r="C281" s="64"/>
      <c r="D281" s="64"/>
      <c r="E281" s="67"/>
      <c r="F281" s="67"/>
      <c r="G281" s="67"/>
      <c r="H281" s="67"/>
      <c r="I281" s="6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</row>
    <row r="282" spans="2:50" customFormat="1" ht="15.75" customHeight="1" x14ac:dyDescent="0.2">
      <c r="B282" s="2"/>
      <c r="C282" s="64"/>
      <c r="D282" s="64"/>
      <c r="E282" s="67"/>
      <c r="F282" s="67"/>
      <c r="G282" s="67"/>
      <c r="H282" s="67"/>
      <c r="I282" s="6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</row>
    <row r="283" spans="2:50" customFormat="1" ht="15.75" customHeight="1" x14ac:dyDescent="0.2">
      <c r="B283" s="2"/>
      <c r="C283" s="64"/>
      <c r="D283" s="64"/>
      <c r="E283" s="67"/>
      <c r="F283" s="67"/>
      <c r="G283" s="67"/>
      <c r="H283" s="67"/>
      <c r="I283" s="6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</row>
    <row r="284" spans="2:50" customFormat="1" ht="15.75" customHeight="1" x14ac:dyDescent="0.2">
      <c r="B284" s="2"/>
      <c r="C284" s="64"/>
      <c r="D284" s="64"/>
      <c r="E284" s="67"/>
      <c r="F284" s="67"/>
      <c r="G284" s="67"/>
      <c r="H284" s="67"/>
      <c r="I284" s="6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</row>
    <row r="285" spans="2:50" customFormat="1" ht="15.75" customHeight="1" x14ac:dyDescent="0.2">
      <c r="B285" s="2"/>
      <c r="C285" s="64"/>
      <c r="D285" s="64"/>
      <c r="E285" s="67"/>
      <c r="F285" s="67"/>
      <c r="G285" s="67"/>
      <c r="H285" s="67"/>
      <c r="I285" s="6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</row>
    <row r="286" spans="2:50" customFormat="1" ht="15.75" customHeight="1" x14ac:dyDescent="0.2">
      <c r="B286" s="2"/>
      <c r="C286" s="64"/>
      <c r="D286" s="64"/>
      <c r="E286" s="67"/>
      <c r="F286" s="67"/>
      <c r="G286" s="67"/>
      <c r="H286" s="67"/>
      <c r="I286" s="6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</row>
    <row r="287" spans="2:50" customFormat="1" ht="15.75" customHeight="1" x14ac:dyDescent="0.2">
      <c r="B287" s="2"/>
      <c r="C287" s="64"/>
      <c r="D287" s="64"/>
      <c r="E287" s="67"/>
      <c r="F287" s="67"/>
      <c r="G287" s="67"/>
      <c r="H287" s="67"/>
      <c r="I287" s="6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</row>
    <row r="288" spans="2:50" customFormat="1" ht="15.75" customHeight="1" x14ac:dyDescent="0.2">
      <c r="B288" s="2"/>
      <c r="C288" s="64"/>
      <c r="D288" s="64"/>
      <c r="E288" s="67"/>
      <c r="F288" s="67"/>
      <c r="G288" s="67"/>
      <c r="H288" s="67"/>
      <c r="I288" s="64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</row>
    <row r="289" spans="2:50" customFormat="1" ht="15.75" customHeight="1" x14ac:dyDescent="0.2">
      <c r="B289" s="2"/>
      <c r="C289" s="64"/>
      <c r="D289" s="64"/>
      <c r="E289" s="67"/>
      <c r="F289" s="67"/>
      <c r="G289" s="67"/>
      <c r="H289" s="67"/>
      <c r="I289" s="64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</row>
    <row r="290" spans="2:50" customFormat="1" ht="15.75" customHeight="1" x14ac:dyDescent="0.2">
      <c r="B290" s="2"/>
      <c r="C290" s="64"/>
      <c r="D290" s="64"/>
      <c r="E290" s="67"/>
      <c r="F290" s="67"/>
      <c r="G290" s="67"/>
      <c r="H290" s="67"/>
      <c r="I290" s="6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</row>
    <row r="291" spans="2:50" customFormat="1" ht="15.75" customHeight="1" x14ac:dyDescent="0.2">
      <c r="B291" s="2"/>
      <c r="C291" s="64"/>
      <c r="D291" s="64"/>
      <c r="E291" s="67"/>
      <c r="F291" s="67"/>
      <c r="G291" s="67"/>
      <c r="H291" s="67"/>
      <c r="I291" s="6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</row>
    <row r="292" spans="2:50" customFormat="1" ht="15.75" customHeight="1" x14ac:dyDescent="0.2">
      <c r="B292" s="2"/>
      <c r="C292" s="64"/>
      <c r="D292" s="64"/>
      <c r="E292" s="67"/>
      <c r="F292" s="67"/>
      <c r="G292" s="67"/>
      <c r="H292" s="67"/>
      <c r="I292" s="6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</row>
    <row r="293" spans="2:50" customFormat="1" ht="15.75" customHeight="1" x14ac:dyDescent="0.2">
      <c r="B293" s="2"/>
      <c r="C293" s="64"/>
      <c r="D293" s="64"/>
      <c r="E293" s="67"/>
      <c r="F293" s="67"/>
      <c r="G293" s="67"/>
      <c r="H293" s="67"/>
      <c r="I293" s="64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</row>
    <row r="294" spans="2:50" customFormat="1" ht="15.75" customHeight="1" x14ac:dyDescent="0.2">
      <c r="B294" s="2"/>
      <c r="C294" s="64"/>
      <c r="D294" s="64"/>
      <c r="E294" s="67"/>
      <c r="F294" s="67"/>
      <c r="G294" s="67"/>
      <c r="H294" s="67"/>
      <c r="I294" s="64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</row>
    <row r="295" spans="2:50" customFormat="1" ht="15.75" customHeight="1" x14ac:dyDescent="0.2">
      <c r="B295" s="2"/>
      <c r="C295" s="64"/>
      <c r="D295" s="64"/>
      <c r="E295" s="67"/>
      <c r="F295" s="67"/>
      <c r="G295" s="67"/>
      <c r="H295" s="67"/>
      <c r="I295" s="64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</row>
    <row r="296" spans="2:50" customFormat="1" ht="15.75" customHeight="1" x14ac:dyDescent="0.2">
      <c r="B296" s="2"/>
      <c r="C296" s="64"/>
      <c r="D296" s="64"/>
      <c r="E296" s="67"/>
      <c r="F296" s="67"/>
      <c r="G296" s="67"/>
      <c r="H296" s="67"/>
      <c r="I296" s="64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</row>
    <row r="297" spans="2:50" customFormat="1" ht="15.75" customHeight="1" x14ac:dyDescent="0.2">
      <c r="B297" s="2"/>
      <c r="C297" s="64"/>
      <c r="D297" s="64"/>
      <c r="E297" s="67"/>
      <c r="F297" s="67"/>
      <c r="G297" s="67"/>
      <c r="H297" s="67"/>
      <c r="I297" s="64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</row>
    <row r="298" spans="2:50" customFormat="1" ht="15.75" customHeight="1" x14ac:dyDescent="0.2">
      <c r="B298" s="2"/>
      <c r="C298" s="64"/>
      <c r="D298" s="64"/>
      <c r="E298" s="67"/>
      <c r="F298" s="67"/>
      <c r="G298" s="67"/>
      <c r="H298" s="67"/>
      <c r="I298" s="64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</row>
    <row r="299" spans="2:50" customFormat="1" ht="15.75" customHeight="1" x14ac:dyDescent="0.2">
      <c r="B299" s="2"/>
      <c r="C299" s="64"/>
      <c r="D299" s="64"/>
      <c r="E299" s="67"/>
      <c r="F299" s="67"/>
      <c r="G299" s="67"/>
      <c r="H299" s="67"/>
      <c r="I299" s="6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</row>
    <row r="300" spans="2:50" customFormat="1" ht="15.75" customHeight="1" x14ac:dyDescent="0.2">
      <c r="B300" s="2"/>
      <c r="C300" s="64"/>
      <c r="D300" s="64"/>
      <c r="E300" s="67"/>
      <c r="F300" s="67"/>
      <c r="G300" s="67"/>
      <c r="H300" s="67"/>
      <c r="I300" s="6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</row>
    <row r="301" spans="2:50" customFormat="1" ht="15.75" customHeight="1" x14ac:dyDescent="0.2">
      <c r="B301" s="2"/>
      <c r="C301" s="64"/>
      <c r="D301" s="64"/>
      <c r="E301" s="67"/>
      <c r="F301" s="67"/>
      <c r="G301" s="67"/>
      <c r="H301" s="67"/>
      <c r="I301" s="6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</row>
    <row r="302" spans="2:50" customFormat="1" ht="15.75" customHeight="1" x14ac:dyDescent="0.2">
      <c r="B302" s="2"/>
      <c r="C302" s="64"/>
      <c r="D302" s="64"/>
      <c r="E302" s="67"/>
      <c r="F302" s="67"/>
      <c r="G302" s="67"/>
      <c r="H302" s="67"/>
      <c r="I302" s="6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</row>
    <row r="303" spans="2:50" customFormat="1" ht="15.75" customHeight="1" x14ac:dyDescent="0.2">
      <c r="B303" s="2"/>
      <c r="C303" s="64"/>
      <c r="D303" s="64"/>
      <c r="E303" s="67"/>
      <c r="F303" s="67"/>
      <c r="G303" s="67"/>
      <c r="H303" s="67"/>
      <c r="I303" s="6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</row>
    <row r="304" spans="2:50" customFormat="1" ht="15.75" customHeight="1" x14ac:dyDescent="0.2">
      <c r="B304" s="2"/>
      <c r="C304" s="64"/>
      <c r="D304" s="64"/>
      <c r="E304" s="67"/>
      <c r="F304" s="67"/>
      <c r="G304" s="67"/>
      <c r="H304" s="67"/>
      <c r="I304" s="6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</row>
    <row r="305" spans="2:50" customFormat="1" ht="15.75" customHeight="1" x14ac:dyDescent="0.2">
      <c r="B305" s="2"/>
      <c r="C305" s="64"/>
      <c r="D305" s="64"/>
      <c r="E305" s="67"/>
      <c r="F305" s="67"/>
      <c r="G305" s="67"/>
      <c r="H305" s="67"/>
      <c r="I305" s="6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</row>
    <row r="306" spans="2:50" customFormat="1" ht="15.75" customHeight="1" x14ac:dyDescent="0.2">
      <c r="B306" s="2"/>
      <c r="C306" s="64"/>
      <c r="D306" s="64"/>
      <c r="E306" s="67"/>
      <c r="F306" s="67"/>
      <c r="G306" s="67"/>
      <c r="H306" s="67"/>
      <c r="I306" s="64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</row>
    <row r="307" spans="2:50" customFormat="1" ht="15.75" customHeight="1" x14ac:dyDescent="0.2">
      <c r="B307" s="2"/>
      <c r="C307" s="64"/>
      <c r="D307" s="64"/>
      <c r="E307" s="67"/>
      <c r="F307" s="67"/>
      <c r="G307" s="67"/>
      <c r="H307" s="67"/>
      <c r="I307" s="64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</row>
    <row r="308" spans="2:50" customFormat="1" ht="15.75" customHeight="1" x14ac:dyDescent="0.2">
      <c r="B308" s="2"/>
      <c r="C308" s="64"/>
      <c r="D308" s="64"/>
      <c r="E308" s="67"/>
      <c r="F308" s="67"/>
      <c r="G308" s="67"/>
      <c r="H308" s="67"/>
      <c r="I308" s="6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</row>
    <row r="309" spans="2:50" customFormat="1" ht="15.75" customHeight="1" x14ac:dyDescent="0.2">
      <c r="B309" s="2"/>
      <c r="C309" s="64"/>
      <c r="D309" s="64"/>
      <c r="E309" s="67"/>
      <c r="F309" s="67"/>
      <c r="G309" s="67"/>
      <c r="H309" s="67"/>
      <c r="I309" s="6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</row>
    <row r="310" spans="2:50" customFormat="1" ht="15.75" customHeight="1" x14ac:dyDescent="0.2">
      <c r="B310" s="2"/>
      <c r="C310" s="64"/>
      <c r="D310" s="64"/>
      <c r="E310" s="67"/>
      <c r="F310" s="67"/>
      <c r="G310" s="67"/>
      <c r="H310" s="67"/>
      <c r="I310" s="6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</row>
    <row r="311" spans="2:50" customFormat="1" ht="15.75" customHeight="1" x14ac:dyDescent="0.2">
      <c r="B311" s="2"/>
      <c r="C311" s="64"/>
      <c r="D311" s="64"/>
      <c r="E311" s="67"/>
      <c r="F311" s="67"/>
      <c r="G311" s="67"/>
      <c r="H311" s="67"/>
      <c r="I311" s="6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</row>
    <row r="312" spans="2:50" customFormat="1" ht="15.75" customHeight="1" x14ac:dyDescent="0.2">
      <c r="B312" s="2"/>
      <c r="C312" s="64"/>
      <c r="D312" s="64"/>
      <c r="E312" s="67"/>
      <c r="F312" s="67"/>
      <c r="G312" s="67"/>
      <c r="H312" s="67"/>
      <c r="I312" s="6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</row>
    <row r="313" spans="2:50" customFormat="1" ht="15.75" customHeight="1" x14ac:dyDescent="0.2">
      <c r="B313" s="2"/>
      <c r="C313" s="64"/>
      <c r="D313" s="64"/>
      <c r="E313" s="67"/>
      <c r="F313" s="67"/>
      <c r="G313" s="67"/>
      <c r="H313" s="67"/>
      <c r="I313" s="6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</row>
    <row r="314" spans="2:50" customFormat="1" ht="15.75" customHeight="1" x14ac:dyDescent="0.2">
      <c r="B314" s="2"/>
      <c r="C314" s="64"/>
      <c r="D314" s="64"/>
      <c r="E314" s="67"/>
      <c r="F314" s="67"/>
      <c r="G314" s="67"/>
      <c r="H314" s="67"/>
      <c r="I314" s="64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</row>
    <row r="315" spans="2:50" customFormat="1" ht="15.75" customHeight="1" x14ac:dyDescent="0.2">
      <c r="B315" s="2"/>
      <c r="C315" s="64"/>
      <c r="D315" s="64"/>
      <c r="E315" s="67"/>
      <c r="F315" s="67"/>
      <c r="G315" s="67"/>
      <c r="H315" s="67"/>
      <c r="I315" s="6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</row>
    <row r="316" spans="2:50" customFormat="1" ht="15.75" customHeight="1" x14ac:dyDescent="0.2">
      <c r="B316" s="2"/>
      <c r="C316" s="64"/>
      <c r="D316" s="64"/>
      <c r="E316" s="67"/>
      <c r="F316" s="67"/>
      <c r="G316" s="67"/>
      <c r="H316" s="67"/>
      <c r="I316" s="6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</row>
    <row r="317" spans="2:50" customFormat="1" ht="15.75" customHeight="1" x14ac:dyDescent="0.2">
      <c r="B317" s="2"/>
      <c r="C317" s="64"/>
      <c r="D317" s="64"/>
      <c r="E317" s="67"/>
      <c r="F317" s="67"/>
      <c r="G317" s="67"/>
      <c r="H317" s="67"/>
      <c r="I317" s="64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</row>
    <row r="318" spans="2:50" customFormat="1" ht="15.75" customHeight="1" x14ac:dyDescent="0.2">
      <c r="B318" s="2"/>
      <c r="C318" s="64"/>
      <c r="D318" s="64"/>
      <c r="E318" s="67"/>
      <c r="F318" s="67"/>
      <c r="G318" s="67"/>
      <c r="H318" s="67"/>
      <c r="I318" s="64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</row>
    <row r="319" spans="2:50" customFormat="1" ht="15.75" customHeight="1" x14ac:dyDescent="0.2">
      <c r="B319" s="2"/>
      <c r="C319" s="64"/>
      <c r="D319" s="64"/>
      <c r="E319" s="67"/>
      <c r="F319" s="67"/>
      <c r="G319" s="67"/>
      <c r="H319" s="67"/>
      <c r="I319" s="64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</row>
    <row r="320" spans="2:50" customFormat="1" ht="15.75" customHeight="1" x14ac:dyDescent="0.2">
      <c r="B320" s="2"/>
      <c r="C320" s="64"/>
      <c r="D320" s="64"/>
      <c r="E320" s="67"/>
      <c r="F320" s="67"/>
      <c r="G320" s="67"/>
      <c r="H320" s="67"/>
      <c r="I320" s="64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</row>
    <row r="321" spans="2:50" customFormat="1" ht="15.75" customHeight="1" x14ac:dyDescent="0.2">
      <c r="B321" s="2"/>
      <c r="C321" s="64"/>
      <c r="D321" s="64"/>
      <c r="E321" s="67"/>
      <c r="F321" s="67"/>
      <c r="G321" s="67"/>
      <c r="H321" s="67"/>
      <c r="I321" s="64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</row>
    <row r="322" spans="2:50" customFormat="1" ht="15.75" customHeight="1" x14ac:dyDescent="0.2">
      <c r="B322" s="2"/>
      <c r="C322" s="64"/>
      <c r="D322" s="64"/>
      <c r="E322" s="67"/>
      <c r="F322" s="67"/>
      <c r="G322" s="67"/>
      <c r="H322" s="67"/>
      <c r="I322" s="64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</row>
    <row r="323" spans="2:50" customFormat="1" ht="15.75" customHeight="1" x14ac:dyDescent="0.2">
      <c r="B323" s="2"/>
      <c r="C323" s="64"/>
      <c r="D323" s="64"/>
      <c r="E323" s="67"/>
      <c r="F323" s="67"/>
      <c r="G323" s="67"/>
      <c r="H323" s="67"/>
      <c r="I323" s="64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</row>
    <row r="324" spans="2:50" customFormat="1" ht="15.75" customHeight="1" x14ac:dyDescent="0.2">
      <c r="B324" s="2"/>
      <c r="C324" s="64"/>
      <c r="D324" s="64"/>
      <c r="E324" s="67"/>
      <c r="F324" s="67"/>
      <c r="G324" s="67"/>
      <c r="H324" s="67"/>
      <c r="I324" s="64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</row>
    <row r="325" spans="2:50" customFormat="1" ht="15.75" customHeight="1" x14ac:dyDescent="0.2">
      <c r="B325" s="2"/>
      <c r="C325" s="64"/>
      <c r="D325" s="64"/>
      <c r="E325" s="67"/>
      <c r="F325" s="67"/>
      <c r="G325" s="67"/>
      <c r="H325" s="67"/>
      <c r="I325" s="64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</row>
    <row r="326" spans="2:50" customFormat="1" ht="15.75" customHeight="1" x14ac:dyDescent="0.2">
      <c r="B326" s="2"/>
      <c r="C326" s="64"/>
      <c r="D326" s="64"/>
      <c r="E326" s="67"/>
      <c r="F326" s="67"/>
      <c r="G326" s="67"/>
      <c r="H326" s="67"/>
      <c r="I326" s="6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</row>
    <row r="327" spans="2:50" customFormat="1" ht="15.75" customHeight="1" x14ac:dyDescent="0.2">
      <c r="B327" s="2"/>
      <c r="C327" s="64"/>
      <c r="D327" s="64"/>
      <c r="E327" s="67"/>
      <c r="F327" s="67"/>
      <c r="G327" s="67"/>
      <c r="H327" s="67"/>
      <c r="I327" s="6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</row>
    <row r="328" spans="2:50" customFormat="1" ht="15.75" customHeight="1" x14ac:dyDescent="0.2">
      <c r="B328" s="2"/>
      <c r="C328" s="64"/>
      <c r="D328" s="64"/>
      <c r="E328" s="67"/>
      <c r="F328" s="67"/>
      <c r="G328" s="67"/>
      <c r="H328" s="67"/>
      <c r="I328" s="64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</row>
    <row r="329" spans="2:50" customFormat="1" ht="15.75" customHeight="1" x14ac:dyDescent="0.2">
      <c r="B329" s="2"/>
      <c r="C329" s="64"/>
      <c r="D329" s="64"/>
      <c r="E329" s="67"/>
      <c r="F329" s="67"/>
      <c r="G329" s="67"/>
      <c r="H329" s="67"/>
      <c r="I329" s="6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</row>
    <row r="330" spans="2:50" customFormat="1" ht="15.75" customHeight="1" x14ac:dyDescent="0.2">
      <c r="B330" s="2"/>
      <c r="C330" s="64"/>
      <c r="D330" s="64"/>
      <c r="E330" s="67"/>
      <c r="F330" s="67"/>
      <c r="G330" s="67"/>
      <c r="H330" s="67"/>
      <c r="I330" s="6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</row>
    <row r="331" spans="2:50" customFormat="1" ht="15.75" customHeight="1" x14ac:dyDescent="0.2">
      <c r="B331" s="2"/>
      <c r="C331" s="64"/>
      <c r="D331" s="64"/>
      <c r="E331" s="67"/>
      <c r="F331" s="67"/>
      <c r="G331" s="67"/>
      <c r="H331" s="67"/>
      <c r="I331" s="6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</row>
    <row r="332" spans="2:50" customFormat="1" ht="15.75" customHeight="1" x14ac:dyDescent="0.2">
      <c r="B332" s="2"/>
      <c r="C332" s="64"/>
      <c r="D332" s="64"/>
      <c r="E332" s="67"/>
      <c r="F332" s="67"/>
      <c r="G332" s="67"/>
      <c r="H332" s="67"/>
      <c r="I332" s="6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</row>
    <row r="333" spans="2:50" customFormat="1" ht="15.75" customHeight="1" x14ac:dyDescent="0.2">
      <c r="B333" s="2"/>
      <c r="C333" s="64"/>
      <c r="D333" s="64"/>
      <c r="E333" s="67"/>
      <c r="F333" s="67"/>
      <c r="G333" s="67"/>
      <c r="H333" s="67"/>
      <c r="I333" s="6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</row>
    <row r="334" spans="2:50" customFormat="1" ht="15.75" customHeight="1" x14ac:dyDescent="0.2">
      <c r="B334" s="2"/>
      <c r="C334" s="64"/>
      <c r="D334" s="64"/>
      <c r="E334" s="67"/>
      <c r="F334" s="67"/>
      <c r="G334" s="67"/>
      <c r="H334" s="67"/>
      <c r="I334" s="6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</row>
    <row r="335" spans="2:50" customFormat="1" ht="15.75" customHeight="1" x14ac:dyDescent="0.2">
      <c r="B335" s="2"/>
      <c r="C335" s="64"/>
      <c r="D335" s="64"/>
      <c r="E335" s="67"/>
      <c r="F335" s="67"/>
      <c r="G335" s="67"/>
      <c r="H335" s="67"/>
      <c r="I335" s="6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</row>
    <row r="336" spans="2:50" customFormat="1" ht="15.75" customHeight="1" x14ac:dyDescent="0.2">
      <c r="B336" s="2"/>
      <c r="C336" s="64"/>
      <c r="D336" s="64"/>
      <c r="E336" s="67"/>
      <c r="F336" s="67"/>
      <c r="G336" s="67"/>
      <c r="H336" s="67"/>
      <c r="I336" s="6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</row>
    <row r="337" spans="2:50" customFormat="1" ht="15.75" customHeight="1" x14ac:dyDescent="0.2">
      <c r="B337" s="2"/>
      <c r="C337" s="64"/>
      <c r="D337" s="64"/>
      <c r="E337" s="67"/>
      <c r="F337" s="67"/>
      <c r="G337" s="67"/>
      <c r="H337" s="67"/>
      <c r="I337" s="6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</row>
    <row r="338" spans="2:50" customFormat="1" ht="15.75" customHeight="1" x14ac:dyDescent="0.2">
      <c r="B338" s="2"/>
      <c r="C338" s="64"/>
      <c r="D338" s="64"/>
      <c r="E338" s="67"/>
      <c r="F338" s="67"/>
      <c r="G338" s="67"/>
      <c r="H338" s="67"/>
      <c r="I338" s="6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</row>
    <row r="339" spans="2:50" customFormat="1" ht="15.75" customHeight="1" x14ac:dyDescent="0.2">
      <c r="B339" s="2"/>
      <c r="C339" s="64"/>
      <c r="D339" s="64"/>
      <c r="E339" s="67"/>
      <c r="F339" s="67"/>
      <c r="G339" s="67"/>
      <c r="H339" s="67"/>
      <c r="I339" s="6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</row>
    <row r="340" spans="2:50" customFormat="1" ht="15.75" customHeight="1" x14ac:dyDescent="0.2">
      <c r="B340" s="2"/>
      <c r="C340" s="64"/>
      <c r="D340" s="64"/>
      <c r="E340" s="67"/>
      <c r="F340" s="67"/>
      <c r="G340" s="67"/>
      <c r="H340" s="67"/>
      <c r="I340" s="6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</row>
    <row r="341" spans="2:50" customFormat="1" ht="15.75" customHeight="1" x14ac:dyDescent="0.2">
      <c r="B341" s="2"/>
      <c r="C341" s="64"/>
      <c r="D341" s="64"/>
      <c r="E341" s="67"/>
      <c r="F341" s="67"/>
      <c r="G341" s="67"/>
      <c r="H341" s="67"/>
      <c r="I341" s="6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</row>
    <row r="342" spans="2:50" customFormat="1" ht="15.75" customHeight="1" x14ac:dyDescent="0.2">
      <c r="B342" s="2"/>
      <c r="C342" s="64"/>
      <c r="D342" s="64"/>
      <c r="E342" s="67"/>
      <c r="F342" s="67"/>
      <c r="G342" s="67"/>
      <c r="H342" s="67"/>
      <c r="I342" s="6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</row>
    <row r="343" spans="2:50" customFormat="1" ht="15.75" customHeight="1" x14ac:dyDescent="0.2">
      <c r="B343" s="2"/>
      <c r="C343" s="64"/>
      <c r="D343" s="64"/>
      <c r="E343" s="67"/>
      <c r="F343" s="67"/>
      <c r="G343" s="67"/>
      <c r="H343" s="67"/>
      <c r="I343" s="6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</row>
    <row r="344" spans="2:50" customFormat="1" ht="15.75" customHeight="1" x14ac:dyDescent="0.2">
      <c r="B344" s="2"/>
      <c r="C344" s="64"/>
      <c r="D344" s="64"/>
      <c r="E344" s="67"/>
      <c r="F344" s="67"/>
      <c r="G344" s="67"/>
      <c r="H344" s="67"/>
      <c r="I344" s="6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</row>
    <row r="345" spans="2:50" customFormat="1" ht="15.75" customHeight="1" x14ac:dyDescent="0.2">
      <c r="B345" s="2"/>
      <c r="C345" s="64"/>
      <c r="D345" s="64"/>
      <c r="E345" s="67"/>
      <c r="F345" s="67"/>
      <c r="G345" s="67"/>
      <c r="H345" s="67"/>
      <c r="I345" s="6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</row>
    <row r="346" spans="2:50" customFormat="1" ht="15.75" customHeight="1" x14ac:dyDescent="0.2">
      <c r="B346" s="2"/>
      <c r="C346" s="64"/>
      <c r="D346" s="64"/>
      <c r="E346" s="67"/>
      <c r="F346" s="67"/>
      <c r="G346" s="67"/>
      <c r="H346" s="67"/>
      <c r="I346" s="6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</row>
    <row r="347" spans="2:50" customFormat="1" ht="15.75" customHeight="1" x14ac:dyDescent="0.2">
      <c r="B347" s="2"/>
      <c r="C347" s="64"/>
      <c r="D347" s="64"/>
      <c r="E347" s="67"/>
      <c r="F347" s="67"/>
      <c r="G347" s="67"/>
      <c r="H347" s="67"/>
      <c r="I347" s="6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</row>
    <row r="348" spans="2:50" customFormat="1" ht="15.75" customHeight="1" x14ac:dyDescent="0.2">
      <c r="B348" s="2"/>
      <c r="C348" s="64"/>
      <c r="D348" s="64"/>
      <c r="E348" s="67"/>
      <c r="F348" s="67"/>
      <c r="G348" s="67"/>
      <c r="H348" s="67"/>
      <c r="I348" s="6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</row>
    <row r="349" spans="2:50" customFormat="1" ht="15.75" customHeight="1" x14ac:dyDescent="0.2">
      <c r="B349" s="2"/>
      <c r="C349" s="64"/>
      <c r="D349" s="64"/>
      <c r="E349" s="67"/>
      <c r="F349" s="67"/>
      <c r="G349" s="67"/>
      <c r="H349" s="67"/>
      <c r="I349" s="6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</row>
    <row r="350" spans="2:50" customFormat="1" ht="15.75" customHeight="1" x14ac:dyDescent="0.2">
      <c r="B350" s="2"/>
      <c r="C350" s="64"/>
      <c r="D350" s="64"/>
      <c r="E350" s="67"/>
      <c r="F350" s="67"/>
      <c r="G350" s="67"/>
      <c r="H350" s="67"/>
      <c r="I350" s="6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</row>
    <row r="351" spans="2:50" customFormat="1" ht="15.75" customHeight="1" x14ac:dyDescent="0.2">
      <c r="B351" s="2"/>
      <c r="C351" s="64"/>
      <c r="D351" s="64"/>
      <c r="E351" s="67"/>
      <c r="F351" s="67"/>
      <c r="G351" s="67"/>
      <c r="H351" s="67"/>
      <c r="I351" s="6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</row>
    <row r="352" spans="2:50" customFormat="1" ht="15.75" customHeight="1" x14ac:dyDescent="0.2">
      <c r="B352" s="2"/>
      <c r="C352" s="64"/>
      <c r="D352" s="64"/>
      <c r="E352" s="67"/>
      <c r="F352" s="67"/>
      <c r="G352" s="67"/>
      <c r="H352" s="67"/>
      <c r="I352" s="6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</row>
    <row r="353" spans="2:50" customFormat="1" ht="15.75" customHeight="1" x14ac:dyDescent="0.2">
      <c r="B353" s="2"/>
      <c r="C353" s="64"/>
      <c r="D353" s="64"/>
      <c r="E353" s="67"/>
      <c r="F353" s="67"/>
      <c r="G353" s="67"/>
      <c r="H353" s="67"/>
      <c r="I353" s="6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</row>
    <row r="354" spans="2:50" customFormat="1" ht="15.75" customHeight="1" x14ac:dyDescent="0.2">
      <c r="B354" s="2"/>
      <c r="C354" s="64"/>
      <c r="D354" s="64"/>
      <c r="E354" s="67"/>
      <c r="F354" s="67"/>
      <c r="G354" s="67"/>
      <c r="H354" s="67"/>
      <c r="I354" s="6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</row>
    <row r="355" spans="2:50" customFormat="1" ht="15.75" customHeight="1" x14ac:dyDescent="0.2">
      <c r="B355" s="2"/>
      <c r="C355" s="64"/>
      <c r="D355" s="64"/>
      <c r="E355" s="67"/>
      <c r="F355" s="67"/>
      <c r="G355" s="67"/>
      <c r="H355" s="67"/>
      <c r="I355" s="6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</row>
    <row r="356" spans="2:50" customFormat="1" ht="15.75" customHeight="1" x14ac:dyDescent="0.2">
      <c r="B356" s="2"/>
      <c r="C356" s="64"/>
      <c r="D356" s="64"/>
      <c r="E356" s="67"/>
      <c r="F356" s="67"/>
      <c r="G356" s="67"/>
      <c r="H356" s="67"/>
      <c r="I356" s="6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</row>
    <row r="357" spans="2:50" customFormat="1" ht="15.75" customHeight="1" x14ac:dyDescent="0.2">
      <c r="B357" s="2"/>
      <c r="C357" s="64"/>
      <c r="D357" s="64"/>
      <c r="E357" s="67"/>
      <c r="F357" s="67"/>
      <c r="G357" s="67"/>
      <c r="H357" s="67"/>
      <c r="I357" s="6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</row>
    <row r="358" spans="2:50" customFormat="1" ht="15.75" customHeight="1" x14ac:dyDescent="0.2">
      <c r="B358" s="2"/>
      <c r="C358" s="64"/>
      <c r="D358" s="64"/>
      <c r="E358" s="67"/>
      <c r="F358" s="67"/>
      <c r="G358" s="67"/>
      <c r="H358" s="67"/>
      <c r="I358" s="6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</row>
    <row r="359" spans="2:50" customFormat="1" ht="15.75" customHeight="1" x14ac:dyDescent="0.2">
      <c r="B359" s="2"/>
      <c r="C359" s="64"/>
      <c r="D359" s="64"/>
      <c r="E359" s="67"/>
      <c r="F359" s="67"/>
      <c r="G359" s="67"/>
      <c r="H359" s="67"/>
      <c r="I359" s="6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</row>
    <row r="360" spans="2:50" customFormat="1" ht="15.75" customHeight="1" x14ac:dyDescent="0.2">
      <c r="B360" s="2"/>
      <c r="C360" s="64"/>
      <c r="D360" s="64"/>
      <c r="E360" s="67"/>
      <c r="F360" s="67"/>
      <c r="G360" s="67"/>
      <c r="H360" s="67"/>
      <c r="I360" s="6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</row>
    <row r="361" spans="2:50" customFormat="1" ht="15.75" customHeight="1" x14ac:dyDescent="0.2">
      <c r="B361" s="2"/>
      <c r="C361" s="64"/>
      <c r="D361" s="64"/>
      <c r="E361" s="67"/>
      <c r="F361" s="67"/>
      <c r="G361" s="67"/>
      <c r="H361" s="67"/>
      <c r="I361" s="6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</row>
    <row r="362" spans="2:50" customFormat="1" ht="15.75" customHeight="1" x14ac:dyDescent="0.2">
      <c r="B362" s="2"/>
      <c r="C362" s="64"/>
      <c r="D362" s="64"/>
      <c r="E362" s="67"/>
      <c r="F362" s="67"/>
      <c r="G362" s="67"/>
      <c r="H362" s="67"/>
      <c r="I362" s="6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</row>
    <row r="363" spans="2:50" customFormat="1" ht="15.75" customHeight="1" x14ac:dyDescent="0.2">
      <c r="B363" s="2"/>
      <c r="C363" s="64"/>
      <c r="D363" s="64"/>
      <c r="E363" s="67"/>
      <c r="F363" s="67"/>
      <c r="G363" s="67"/>
      <c r="H363" s="67"/>
      <c r="I363" s="6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</row>
    <row r="364" spans="2:50" customFormat="1" ht="15.75" customHeight="1" x14ac:dyDescent="0.2">
      <c r="B364" s="2"/>
      <c r="C364" s="64"/>
      <c r="D364" s="64"/>
      <c r="E364" s="67"/>
      <c r="F364" s="67"/>
      <c r="G364" s="67"/>
      <c r="H364" s="67"/>
      <c r="I364" s="6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</row>
    <row r="365" spans="2:50" customFormat="1" ht="15.75" customHeight="1" x14ac:dyDescent="0.2">
      <c r="B365" s="2"/>
      <c r="C365" s="64"/>
      <c r="D365" s="64"/>
      <c r="E365" s="67"/>
      <c r="F365" s="67"/>
      <c r="G365" s="67"/>
      <c r="H365" s="67"/>
      <c r="I365" s="6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</row>
    <row r="366" spans="2:50" customFormat="1" ht="15.75" customHeight="1" x14ac:dyDescent="0.2">
      <c r="B366" s="2"/>
      <c r="C366" s="64"/>
      <c r="D366" s="64"/>
      <c r="E366" s="67"/>
      <c r="F366" s="67"/>
      <c r="G366" s="67"/>
      <c r="H366" s="67"/>
      <c r="I366" s="6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</row>
    <row r="367" spans="2:50" customFormat="1" ht="15.75" customHeight="1" x14ac:dyDescent="0.2">
      <c r="B367" s="2"/>
      <c r="C367" s="64"/>
      <c r="D367" s="64"/>
      <c r="E367" s="67"/>
      <c r="F367" s="67"/>
      <c r="G367" s="67"/>
      <c r="H367" s="67"/>
      <c r="I367" s="6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</row>
    <row r="368" spans="2:50" customFormat="1" ht="15.75" customHeight="1" x14ac:dyDescent="0.2">
      <c r="B368" s="2"/>
      <c r="C368" s="64"/>
      <c r="D368" s="64"/>
      <c r="E368" s="67"/>
      <c r="F368" s="67"/>
      <c r="G368" s="67"/>
      <c r="H368" s="67"/>
      <c r="I368" s="6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</row>
    <row r="369" spans="2:50" customFormat="1" ht="15.75" customHeight="1" x14ac:dyDescent="0.2">
      <c r="B369" s="2"/>
      <c r="C369" s="64"/>
      <c r="D369" s="64"/>
      <c r="E369" s="67"/>
      <c r="F369" s="67"/>
      <c r="G369" s="67"/>
      <c r="H369" s="67"/>
      <c r="I369" s="6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</row>
    <row r="370" spans="2:50" customFormat="1" ht="15.75" customHeight="1" x14ac:dyDescent="0.2">
      <c r="B370" s="2"/>
      <c r="C370" s="64"/>
      <c r="D370" s="64"/>
      <c r="E370" s="67"/>
      <c r="F370" s="67"/>
      <c r="G370" s="67"/>
      <c r="H370" s="67"/>
      <c r="I370" s="6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</row>
    <row r="371" spans="2:50" customFormat="1" ht="15.75" customHeight="1" x14ac:dyDescent="0.2">
      <c r="B371" s="2"/>
      <c r="C371" s="64"/>
      <c r="D371" s="64"/>
      <c r="E371" s="67"/>
      <c r="F371" s="67"/>
      <c r="G371" s="67"/>
      <c r="H371" s="67"/>
      <c r="I371" s="6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</row>
    <row r="372" spans="2:50" customFormat="1" ht="15.75" customHeight="1" x14ac:dyDescent="0.2">
      <c r="B372" s="2"/>
      <c r="C372" s="64"/>
      <c r="D372" s="64"/>
      <c r="E372" s="67"/>
      <c r="F372" s="67"/>
      <c r="G372" s="67"/>
      <c r="H372" s="67"/>
      <c r="I372" s="6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</row>
    <row r="373" spans="2:50" customFormat="1" ht="15.75" customHeight="1" x14ac:dyDescent="0.2">
      <c r="B373" s="2"/>
      <c r="C373" s="64"/>
      <c r="D373" s="64"/>
      <c r="E373" s="67"/>
      <c r="F373" s="67"/>
      <c r="G373" s="67"/>
      <c r="H373" s="67"/>
      <c r="I373" s="6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</row>
    <row r="374" spans="2:50" customFormat="1" ht="15.75" customHeight="1" x14ac:dyDescent="0.2">
      <c r="B374" s="2"/>
      <c r="C374" s="64"/>
      <c r="D374" s="64"/>
      <c r="E374" s="67"/>
      <c r="F374" s="67"/>
      <c r="G374" s="67"/>
      <c r="H374" s="67"/>
      <c r="I374" s="6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</row>
    <row r="375" spans="2:50" customFormat="1" ht="15.75" customHeight="1" x14ac:dyDescent="0.2">
      <c r="B375" s="2"/>
      <c r="C375" s="64"/>
      <c r="D375" s="64"/>
      <c r="E375" s="67"/>
      <c r="F375" s="67"/>
      <c r="G375" s="67"/>
      <c r="H375" s="67"/>
      <c r="I375" s="6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</row>
    <row r="376" spans="2:50" customFormat="1" ht="15.75" customHeight="1" x14ac:dyDescent="0.2">
      <c r="B376" s="2"/>
      <c r="C376" s="64"/>
      <c r="D376" s="64"/>
      <c r="E376" s="67"/>
      <c r="F376" s="67"/>
      <c r="G376" s="67"/>
      <c r="H376" s="67"/>
      <c r="I376" s="6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</row>
    <row r="377" spans="2:50" customFormat="1" ht="15.75" customHeight="1" x14ac:dyDescent="0.2">
      <c r="B377" s="2"/>
      <c r="C377" s="64"/>
      <c r="D377" s="64"/>
      <c r="E377" s="67"/>
      <c r="F377" s="67"/>
      <c r="G377" s="67"/>
      <c r="H377" s="67"/>
      <c r="I377" s="6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</row>
    <row r="378" spans="2:50" customFormat="1" ht="15.75" customHeight="1" x14ac:dyDescent="0.2">
      <c r="B378" s="2"/>
      <c r="C378" s="64"/>
      <c r="D378" s="64"/>
      <c r="E378" s="67"/>
      <c r="F378" s="67"/>
      <c r="G378" s="67"/>
      <c r="H378" s="67"/>
      <c r="I378" s="64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</row>
    <row r="379" spans="2:50" customFormat="1" ht="15.75" customHeight="1" x14ac:dyDescent="0.2">
      <c r="B379" s="2"/>
      <c r="C379" s="64"/>
      <c r="D379" s="64"/>
      <c r="E379" s="67"/>
      <c r="F379" s="67"/>
      <c r="G379" s="67"/>
      <c r="H379" s="67"/>
      <c r="I379" s="6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</row>
    <row r="380" spans="2:50" customFormat="1" ht="15.75" customHeight="1" x14ac:dyDescent="0.2">
      <c r="B380" s="2"/>
      <c r="C380" s="64"/>
      <c r="D380" s="64"/>
      <c r="E380" s="67"/>
      <c r="F380" s="67"/>
      <c r="G380" s="67"/>
      <c r="H380" s="67"/>
      <c r="I380" s="64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</row>
    <row r="381" spans="2:50" customFormat="1" ht="15.75" customHeight="1" x14ac:dyDescent="0.2">
      <c r="B381" s="2"/>
      <c r="C381" s="64"/>
      <c r="D381" s="64"/>
      <c r="E381" s="67"/>
      <c r="F381" s="67"/>
      <c r="G381" s="67"/>
      <c r="H381" s="67"/>
      <c r="I381" s="64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</row>
    <row r="382" spans="2:50" customFormat="1" ht="15.75" customHeight="1" x14ac:dyDescent="0.2">
      <c r="B382" s="2"/>
      <c r="C382" s="64"/>
      <c r="D382" s="64"/>
      <c r="E382" s="67"/>
      <c r="F382" s="67"/>
      <c r="G382" s="67"/>
      <c r="H382" s="67"/>
      <c r="I382" s="64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</row>
    <row r="383" spans="2:50" customFormat="1" ht="15.75" customHeight="1" x14ac:dyDescent="0.2">
      <c r="B383" s="2"/>
      <c r="C383" s="64"/>
      <c r="D383" s="64"/>
      <c r="E383" s="67"/>
      <c r="F383" s="67"/>
      <c r="G383" s="67"/>
      <c r="H383" s="67"/>
      <c r="I383" s="64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</row>
    <row r="384" spans="2:50" customFormat="1" ht="15.75" customHeight="1" x14ac:dyDescent="0.2">
      <c r="B384" s="2"/>
      <c r="C384" s="64"/>
      <c r="D384" s="64"/>
      <c r="E384" s="67"/>
      <c r="F384" s="67"/>
      <c r="G384" s="67"/>
      <c r="H384" s="67"/>
      <c r="I384" s="64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</row>
    <row r="385" spans="2:50" customFormat="1" ht="15.75" customHeight="1" x14ac:dyDescent="0.2">
      <c r="B385" s="2"/>
      <c r="C385" s="64"/>
      <c r="D385" s="64"/>
      <c r="E385" s="67"/>
      <c r="F385" s="67"/>
      <c r="G385" s="67"/>
      <c r="H385" s="67"/>
      <c r="I385" s="64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</row>
    <row r="386" spans="2:50" customFormat="1" ht="15.75" customHeight="1" x14ac:dyDescent="0.2">
      <c r="B386" s="2"/>
      <c r="C386" s="64"/>
      <c r="D386" s="64"/>
      <c r="E386" s="67"/>
      <c r="F386" s="67"/>
      <c r="G386" s="67"/>
      <c r="H386" s="67"/>
      <c r="I386" s="64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</row>
    <row r="387" spans="2:50" customFormat="1" ht="15.75" customHeight="1" x14ac:dyDescent="0.2">
      <c r="B387" s="2"/>
      <c r="C387" s="64"/>
      <c r="D387" s="64"/>
      <c r="E387" s="67"/>
      <c r="F387" s="67"/>
      <c r="G387" s="67"/>
      <c r="H387" s="67"/>
      <c r="I387" s="64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</row>
    <row r="388" spans="2:50" customFormat="1" ht="15.75" customHeight="1" x14ac:dyDescent="0.2">
      <c r="B388" s="2"/>
      <c r="C388" s="64"/>
      <c r="D388" s="64"/>
      <c r="E388" s="67"/>
      <c r="F388" s="67"/>
      <c r="G388" s="67"/>
      <c r="H388" s="67"/>
      <c r="I388" s="64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</row>
    <row r="389" spans="2:50" customFormat="1" ht="15.75" customHeight="1" x14ac:dyDescent="0.2">
      <c r="B389" s="2"/>
      <c r="C389" s="64"/>
      <c r="D389" s="64"/>
      <c r="E389" s="67"/>
      <c r="F389" s="67"/>
      <c r="G389" s="67"/>
      <c r="H389" s="67"/>
      <c r="I389" s="6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</row>
    <row r="390" spans="2:50" customFormat="1" ht="15.75" customHeight="1" x14ac:dyDescent="0.2">
      <c r="B390" s="2"/>
      <c r="C390" s="64"/>
      <c r="D390" s="64"/>
      <c r="E390" s="67"/>
      <c r="F390" s="67"/>
      <c r="G390" s="67"/>
      <c r="H390" s="67"/>
      <c r="I390" s="6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</row>
    <row r="391" spans="2:50" customFormat="1" ht="15.75" customHeight="1" x14ac:dyDescent="0.2">
      <c r="B391" s="2"/>
      <c r="C391" s="64"/>
      <c r="D391" s="64"/>
      <c r="E391" s="67"/>
      <c r="F391" s="67"/>
      <c r="G391" s="67"/>
      <c r="H391" s="67"/>
      <c r="I391" s="6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</row>
    <row r="392" spans="2:50" customFormat="1" ht="15.75" customHeight="1" x14ac:dyDescent="0.2">
      <c r="B392" s="2"/>
      <c r="C392" s="64"/>
      <c r="D392" s="64"/>
      <c r="E392" s="67"/>
      <c r="F392" s="67"/>
      <c r="G392" s="67"/>
      <c r="H392" s="67"/>
      <c r="I392" s="6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</row>
    <row r="393" spans="2:50" customFormat="1" ht="15.75" customHeight="1" x14ac:dyDescent="0.2">
      <c r="B393" s="2"/>
      <c r="C393" s="64"/>
      <c r="D393" s="64"/>
      <c r="E393" s="67"/>
      <c r="F393" s="67"/>
      <c r="G393" s="67"/>
      <c r="H393" s="67"/>
      <c r="I393" s="64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</row>
    <row r="394" spans="2:50" customFormat="1" ht="15.75" customHeight="1" x14ac:dyDescent="0.2">
      <c r="B394" s="2"/>
      <c r="C394" s="64"/>
      <c r="D394" s="64"/>
      <c r="E394" s="67"/>
      <c r="F394" s="67"/>
      <c r="G394" s="67"/>
      <c r="H394" s="67"/>
      <c r="I394" s="6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</row>
    <row r="395" spans="2:50" customFormat="1" ht="15.75" customHeight="1" x14ac:dyDescent="0.2">
      <c r="B395" s="2"/>
      <c r="C395" s="64"/>
      <c r="D395" s="64"/>
      <c r="E395" s="67"/>
      <c r="F395" s="67"/>
      <c r="G395" s="67"/>
      <c r="H395" s="67"/>
      <c r="I395" s="6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</row>
    <row r="396" spans="2:50" customFormat="1" ht="15.75" customHeight="1" x14ac:dyDescent="0.2">
      <c r="B396" s="2"/>
      <c r="C396" s="64"/>
      <c r="D396" s="64"/>
      <c r="E396" s="67"/>
      <c r="F396" s="67"/>
      <c r="G396" s="67"/>
      <c r="H396" s="67"/>
      <c r="I396" s="6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</row>
    <row r="397" spans="2:50" customFormat="1" ht="15.75" customHeight="1" x14ac:dyDescent="0.2">
      <c r="B397" s="2"/>
      <c r="C397" s="64"/>
      <c r="D397" s="64"/>
      <c r="E397" s="67"/>
      <c r="F397" s="67"/>
      <c r="G397" s="67"/>
      <c r="H397" s="67"/>
      <c r="I397" s="64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</row>
    <row r="398" spans="2:50" customFormat="1" ht="15.75" customHeight="1" x14ac:dyDescent="0.2">
      <c r="B398" s="2"/>
      <c r="C398" s="64"/>
      <c r="D398" s="64"/>
      <c r="E398" s="67"/>
      <c r="F398" s="67"/>
      <c r="G398" s="67"/>
      <c r="H398" s="67"/>
      <c r="I398" s="6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</row>
    <row r="399" spans="2:50" customFormat="1" ht="15.75" customHeight="1" x14ac:dyDescent="0.2">
      <c r="B399" s="2"/>
      <c r="C399" s="64"/>
      <c r="D399" s="64"/>
      <c r="E399" s="67"/>
      <c r="F399" s="67"/>
      <c r="G399" s="67"/>
      <c r="H399" s="67"/>
      <c r="I399" s="6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</row>
    <row r="400" spans="2:50" customFormat="1" ht="15.75" customHeight="1" x14ac:dyDescent="0.2">
      <c r="B400" s="2"/>
      <c r="C400" s="64"/>
      <c r="D400" s="64"/>
      <c r="E400" s="67"/>
      <c r="F400" s="67"/>
      <c r="G400" s="67"/>
      <c r="H400" s="67"/>
      <c r="I400" s="6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</row>
    <row r="401" spans="2:50" customFormat="1" ht="15.75" customHeight="1" x14ac:dyDescent="0.2">
      <c r="B401" s="2"/>
      <c r="C401" s="64"/>
      <c r="D401" s="64"/>
      <c r="E401" s="67"/>
      <c r="F401" s="67"/>
      <c r="G401" s="67"/>
      <c r="H401" s="67"/>
      <c r="I401" s="6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</row>
    <row r="402" spans="2:50" customFormat="1" ht="15.75" customHeight="1" x14ac:dyDescent="0.2">
      <c r="B402" s="2"/>
      <c r="C402" s="64"/>
      <c r="D402" s="64"/>
      <c r="E402" s="67"/>
      <c r="F402" s="67"/>
      <c r="G402" s="67"/>
      <c r="H402" s="67"/>
      <c r="I402" s="6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</row>
    <row r="403" spans="2:50" customFormat="1" ht="15.75" customHeight="1" x14ac:dyDescent="0.2">
      <c r="B403" s="2"/>
      <c r="C403" s="64"/>
      <c r="D403" s="64"/>
      <c r="E403" s="67"/>
      <c r="F403" s="67"/>
      <c r="G403" s="67"/>
      <c r="H403" s="67"/>
      <c r="I403" s="6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</row>
    <row r="404" spans="2:50" customFormat="1" ht="15.75" customHeight="1" x14ac:dyDescent="0.2">
      <c r="B404" s="2"/>
      <c r="C404" s="64"/>
      <c r="D404" s="64"/>
      <c r="E404" s="67"/>
      <c r="F404" s="67"/>
      <c r="G404" s="67"/>
      <c r="H404" s="67"/>
      <c r="I404" s="6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</row>
    <row r="405" spans="2:50" customFormat="1" ht="15.75" customHeight="1" x14ac:dyDescent="0.2">
      <c r="B405" s="2"/>
      <c r="C405" s="64"/>
      <c r="D405" s="64"/>
      <c r="E405" s="67"/>
      <c r="F405" s="67"/>
      <c r="G405" s="67"/>
      <c r="H405" s="67"/>
      <c r="I405" s="6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</row>
    <row r="406" spans="2:50" customFormat="1" ht="15.75" customHeight="1" x14ac:dyDescent="0.2">
      <c r="B406" s="2"/>
      <c r="C406" s="64"/>
      <c r="D406" s="64"/>
      <c r="E406" s="67"/>
      <c r="F406" s="67"/>
      <c r="G406" s="67"/>
      <c r="H406" s="67"/>
      <c r="I406" s="6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</row>
    <row r="407" spans="2:50" customFormat="1" ht="15.75" customHeight="1" x14ac:dyDescent="0.2">
      <c r="B407" s="2"/>
      <c r="C407" s="64"/>
      <c r="D407" s="64"/>
      <c r="E407" s="67"/>
      <c r="F407" s="67"/>
      <c r="G407" s="67"/>
      <c r="H407" s="67"/>
      <c r="I407" s="6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</row>
    <row r="408" spans="2:50" customFormat="1" ht="15.75" customHeight="1" x14ac:dyDescent="0.2">
      <c r="B408" s="2"/>
      <c r="C408" s="64"/>
      <c r="D408" s="64"/>
      <c r="E408" s="67"/>
      <c r="F408" s="67"/>
      <c r="G408" s="67"/>
      <c r="H408" s="67"/>
      <c r="I408" s="6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</row>
    <row r="409" spans="2:50" customFormat="1" ht="15.75" customHeight="1" x14ac:dyDescent="0.2">
      <c r="B409" s="2"/>
      <c r="C409" s="64"/>
      <c r="D409" s="64"/>
      <c r="E409" s="67"/>
      <c r="F409" s="67"/>
      <c r="G409" s="67"/>
      <c r="H409" s="67"/>
      <c r="I409" s="6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</row>
    <row r="410" spans="2:50" customFormat="1" ht="15.75" customHeight="1" x14ac:dyDescent="0.2">
      <c r="B410" s="2"/>
      <c r="C410" s="64"/>
      <c r="D410" s="64"/>
      <c r="E410" s="67"/>
      <c r="F410" s="67"/>
      <c r="G410" s="67"/>
      <c r="H410" s="67"/>
      <c r="I410" s="6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</row>
    <row r="411" spans="2:50" customFormat="1" ht="15.75" customHeight="1" x14ac:dyDescent="0.2">
      <c r="B411" s="2"/>
      <c r="C411" s="64"/>
      <c r="D411" s="64"/>
      <c r="E411" s="67"/>
      <c r="F411" s="67"/>
      <c r="G411" s="67"/>
      <c r="H411" s="67"/>
      <c r="I411" s="6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</row>
    <row r="412" spans="2:50" customFormat="1" ht="15.75" customHeight="1" x14ac:dyDescent="0.2">
      <c r="B412" s="2"/>
      <c r="C412" s="64"/>
      <c r="D412" s="64"/>
      <c r="E412" s="67"/>
      <c r="F412" s="67"/>
      <c r="G412" s="67"/>
      <c r="H412" s="67"/>
      <c r="I412" s="6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</row>
    <row r="413" spans="2:50" customFormat="1" ht="15.75" customHeight="1" x14ac:dyDescent="0.2">
      <c r="B413" s="2"/>
      <c r="C413" s="64"/>
      <c r="D413" s="64"/>
      <c r="E413" s="67"/>
      <c r="F413" s="67"/>
      <c r="G413" s="67"/>
      <c r="H413" s="67"/>
      <c r="I413" s="6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</row>
    <row r="414" spans="2:50" customFormat="1" ht="15.75" customHeight="1" x14ac:dyDescent="0.2">
      <c r="B414" s="2"/>
      <c r="C414" s="64"/>
      <c r="D414" s="64"/>
      <c r="E414" s="67"/>
      <c r="F414" s="67"/>
      <c r="G414" s="67"/>
      <c r="H414" s="67"/>
      <c r="I414" s="6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</row>
    <row r="415" spans="2:50" customFormat="1" ht="15.75" customHeight="1" x14ac:dyDescent="0.2">
      <c r="B415" s="2"/>
      <c r="C415" s="64"/>
      <c r="D415" s="64"/>
      <c r="E415" s="67"/>
      <c r="F415" s="67"/>
      <c r="G415" s="67"/>
      <c r="H415" s="67"/>
      <c r="I415" s="6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</row>
    <row r="416" spans="2:50" customFormat="1" ht="15.75" customHeight="1" x14ac:dyDescent="0.2">
      <c r="B416" s="2"/>
      <c r="C416" s="64"/>
      <c r="D416" s="64"/>
      <c r="E416" s="67"/>
      <c r="F416" s="67"/>
      <c r="G416" s="67"/>
      <c r="H416" s="67"/>
      <c r="I416" s="6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</row>
    <row r="417" spans="2:50" customFormat="1" ht="15.75" customHeight="1" x14ac:dyDescent="0.2">
      <c r="B417" s="2"/>
      <c r="C417" s="64"/>
      <c r="D417" s="64"/>
      <c r="E417" s="67"/>
      <c r="F417" s="67"/>
      <c r="G417" s="67"/>
      <c r="H417" s="67"/>
      <c r="I417" s="6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</row>
    <row r="418" spans="2:50" customFormat="1" ht="15.75" customHeight="1" x14ac:dyDescent="0.2">
      <c r="B418" s="2"/>
      <c r="C418" s="64"/>
      <c r="D418" s="64"/>
      <c r="E418" s="67"/>
      <c r="F418" s="67"/>
      <c r="G418" s="67"/>
      <c r="H418" s="67"/>
      <c r="I418" s="6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</row>
    <row r="419" spans="2:50" customFormat="1" ht="15.75" customHeight="1" x14ac:dyDescent="0.2">
      <c r="B419" s="2"/>
      <c r="C419" s="64"/>
      <c r="D419" s="64"/>
      <c r="E419" s="67"/>
      <c r="F419" s="67"/>
      <c r="G419" s="67"/>
      <c r="H419" s="67"/>
      <c r="I419" s="6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</row>
    <row r="420" spans="2:50" customFormat="1" ht="15.75" customHeight="1" x14ac:dyDescent="0.2">
      <c r="B420" s="2"/>
      <c r="C420" s="64"/>
      <c r="D420" s="64"/>
      <c r="E420" s="67"/>
      <c r="F420" s="67"/>
      <c r="G420" s="67"/>
      <c r="H420" s="67"/>
      <c r="I420" s="64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</row>
    <row r="421" spans="2:50" customFormat="1" ht="15.75" customHeight="1" x14ac:dyDescent="0.2">
      <c r="B421" s="2"/>
      <c r="C421" s="64"/>
      <c r="D421" s="64"/>
      <c r="E421" s="67"/>
      <c r="F421" s="67"/>
      <c r="G421" s="67"/>
      <c r="H421" s="67"/>
      <c r="I421" s="64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</row>
    <row r="422" spans="2:50" customFormat="1" ht="15.75" customHeight="1" x14ac:dyDescent="0.2">
      <c r="B422" s="2"/>
      <c r="C422" s="64"/>
      <c r="D422" s="64"/>
      <c r="E422" s="67"/>
      <c r="F422" s="67"/>
      <c r="G422" s="67"/>
      <c r="H422" s="67"/>
      <c r="I422" s="64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</row>
    <row r="423" spans="2:50" customFormat="1" ht="15.75" customHeight="1" x14ac:dyDescent="0.2">
      <c r="B423" s="2"/>
      <c r="C423" s="64"/>
      <c r="D423" s="64"/>
      <c r="E423" s="67"/>
      <c r="F423" s="67"/>
      <c r="G423" s="67"/>
      <c r="H423" s="67"/>
      <c r="I423" s="64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</row>
    <row r="424" spans="2:50" customFormat="1" ht="15.75" customHeight="1" x14ac:dyDescent="0.2">
      <c r="B424" s="2"/>
      <c r="C424" s="64"/>
      <c r="D424" s="64"/>
      <c r="E424" s="67"/>
      <c r="F424" s="67"/>
      <c r="G424" s="67"/>
      <c r="H424" s="67"/>
      <c r="I424" s="64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</row>
    <row r="425" spans="2:50" customFormat="1" ht="15.75" customHeight="1" x14ac:dyDescent="0.2">
      <c r="B425" s="2"/>
      <c r="C425" s="64"/>
      <c r="D425" s="64"/>
      <c r="E425" s="67"/>
      <c r="F425" s="67"/>
      <c r="G425" s="67"/>
      <c r="H425" s="67"/>
      <c r="I425" s="64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</row>
    <row r="426" spans="2:50" customFormat="1" ht="15.75" customHeight="1" x14ac:dyDescent="0.2">
      <c r="B426" s="2"/>
      <c r="C426" s="64"/>
      <c r="D426" s="64"/>
      <c r="E426" s="67"/>
      <c r="F426" s="67"/>
      <c r="G426" s="67"/>
      <c r="H426" s="67"/>
      <c r="I426" s="6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</row>
    <row r="427" spans="2:50" customFormat="1" ht="15.75" customHeight="1" x14ac:dyDescent="0.2">
      <c r="B427" s="2"/>
      <c r="C427" s="64"/>
      <c r="D427" s="64"/>
      <c r="E427" s="67"/>
      <c r="F427" s="67"/>
      <c r="G427" s="67"/>
      <c r="H427" s="67"/>
      <c r="I427" s="64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</row>
    <row r="428" spans="2:50" customFormat="1" ht="15.75" customHeight="1" x14ac:dyDescent="0.2">
      <c r="B428" s="2"/>
      <c r="C428" s="64"/>
      <c r="D428" s="64"/>
      <c r="E428" s="67"/>
      <c r="F428" s="67"/>
      <c r="G428" s="67"/>
      <c r="H428" s="67"/>
      <c r="I428" s="64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</row>
    <row r="429" spans="2:50" customFormat="1" ht="15.75" customHeight="1" x14ac:dyDescent="0.2">
      <c r="B429" s="2"/>
      <c r="C429" s="64"/>
      <c r="D429" s="64"/>
      <c r="E429" s="67"/>
      <c r="F429" s="67"/>
      <c r="G429" s="67"/>
      <c r="H429" s="67"/>
      <c r="I429" s="6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</row>
    <row r="430" spans="2:50" customFormat="1" ht="15.75" customHeight="1" x14ac:dyDescent="0.2">
      <c r="B430" s="2"/>
      <c r="C430" s="64"/>
      <c r="D430" s="64"/>
      <c r="E430" s="67"/>
      <c r="F430" s="67"/>
      <c r="G430" s="67"/>
      <c r="H430" s="67"/>
      <c r="I430" s="6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</row>
    <row r="431" spans="2:50" customFormat="1" ht="15.75" customHeight="1" x14ac:dyDescent="0.2">
      <c r="B431" s="2"/>
      <c r="C431" s="64"/>
      <c r="D431" s="64"/>
      <c r="E431" s="67"/>
      <c r="F431" s="67"/>
      <c r="G431" s="67"/>
      <c r="H431" s="67"/>
      <c r="I431" s="6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</row>
    <row r="432" spans="2:50" customFormat="1" ht="15.75" customHeight="1" x14ac:dyDescent="0.2">
      <c r="B432" s="2"/>
      <c r="C432" s="64"/>
      <c r="D432" s="64"/>
      <c r="E432" s="67"/>
      <c r="F432" s="67"/>
      <c r="G432" s="67"/>
      <c r="H432" s="67"/>
      <c r="I432" s="64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</row>
    <row r="433" spans="2:50" customFormat="1" ht="15.75" customHeight="1" x14ac:dyDescent="0.2">
      <c r="B433" s="2"/>
      <c r="C433" s="64"/>
      <c r="D433" s="64"/>
      <c r="E433" s="67"/>
      <c r="F433" s="67"/>
      <c r="G433" s="67"/>
      <c r="H433" s="67"/>
      <c r="I433" s="64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</row>
    <row r="434" spans="2:50" customFormat="1" ht="15.75" customHeight="1" x14ac:dyDescent="0.2">
      <c r="B434" s="2"/>
      <c r="C434" s="64"/>
      <c r="D434" s="64"/>
      <c r="E434" s="67"/>
      <c r="F434" s="67"/>
      <c r="G434" s="67"/>
      <c r="H434" s="67"/>
      <c r="I434" s="6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</row>
    <row r="435" spans="2:50" customFormat="1" ht="15.75" customHeight="1" x14ac:dyDescent="0.2">
      <c r="B435" s="2"/>
      <c r="C435" s="64"/>
      <c r="D435" s="64"/>
      <c r="E435" s="67"/>
      <c r="F435" s="67"/>
      <c r="G435" s="67"/>
      <c r="H435" s="67"/>
      <c r="I435" s="6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</row>
    <row r="436" spans="2:50" customFormat="1" ht="15.75" customHeight="1" x14ac:dyDescent="0.2">
      <c r="B436" s="2"/>
      <c r="C436" s="64"/>
      <c r="D436" s="64"/>
      <c r="E436" s="67"/>
      <c r="F436" s="67"/>
      <c r="G436" s="67"/>
      <c r="H436" s="67"/>
      <c r="I436" s="6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</row>
    <row r="437" spans="2:50" customFormat="1" ht="15.75" customHeight="1" x14ac:dyDescent="0.2">
      <c r="B437" s="2"/>
      <c r="C437" s="64"/>
      <c r="D437" s="64"/>
      <c r="E437" s="67"/>
      <c r="F437" s="67"/>
      <c r="G437" s="67"/>
      <c r="H437" s="67"/>
      <c r="I437" s="6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</row>
    <row r="438" spans="2:50" customFormat="1" ht="15.75" customHeight="1" x14ac:dyDescent="0.2">
      <c r="B438" s="2"/>
      <c r="C438" s="64"/>
      <c r="D438" s="64"/>
      <c r="E438" s="67"/>
      <c r="F438" s="67"/>
      <c r="G438" s="67"/>
      <c r="H438" s="67"/>
      <c r="I438" s="6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</row>
    <row r="439" spans="2:50" customFormat="1" ht="15.75" customHeight="1" x14ac:dyDescent="0.2">
      <c r="B439" s="2"/>
      <c r="C439" s="64"/>
      <c r="D439" s="64"/>
      <c r="E439" s="67"/>
      <c r="F439" s="67"/>
      <c r="G439" s="67"/>
      <c r="H439" s="67"/>
      <c r="I439" s="6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</row>
    <row r="440" spans="2:50" customFormat="1" ht="15.75" customHeight="1" x14ac:dyDescent="0.2">
      <c r="B440" s="2"/>
      <c r="C440" s="64"/>
      <c r="D440" s="64"/>
      <c r="E440" s="67"/>
      <c r="F440" s="67"/>
      <c r="G440" s="67"/>
      <c r="H440" s="67"/>
      <c r="I440" s="6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</row>
    <row r="441" spans="2:50" customFormat="1" ht="15.75" customHeight="1" x14ac:dyDescent="0.2">
      <c r="B441" s="2"/>
      <c r="C441" s="64"/>
      <c r="D441" s="64"/>
      <c r="E441" s="67"/>
      <c r="F441" s="67"/>
      <c r="G441" s="67"/>
      <c r="H441" s="67"/>
      <c r="I441" s="6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</row>
    <row r="442" spans="2:50" customFormat="1" ht="15.75" customHeight="1" x14ac:dyDescent="0.2">
      <c r="B442" s="2"/>
      <c r="C442" s="64"/>
      <c r="D442" s="64"/>
      <c r="E442" s="67"/>
      <c r="F442" s="67"/>
      <c r="G442" s="67"/>
      <c r="H442" s="67"/>
      <c r="I442" s="6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</row>
    <row r="443" spans="2:50" customFormat="1" ht="15.75" customHeight="1" x14ac:dyDescent="0.2">
      <c r="B443" s="2"/>
      <c r="C443" s="64"/>
      <c r="D443" s="64"/>
      <c r="E443" s="67"/>
      <c r="F443" s="67"/>
      <c r="G443" s="67"/>
      <c r="H443" s="67"/>
      <c r="I443" s="6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</row>
    <row r="444" spans="2:50" customFormat="1" ht="15.75" customHeight="1" x14ac:dyDescent="0.2">
      <c r="B444" s="2"/>
      <c r="C444" s="64"/>
      <c r="D444" s="64"/>
      <c r="E444" s="67"/>
      <c r="F444" s="67"/>
      <c r="G444" s="67"/>
      <c r="H444" s="67"/>
      <c r="I444" s="6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</row>
    <row r="445" spans="2:50" customFormat="1" ht="15.75" customHeight="1" x14ac:dyDescent="0.2">
      <c r="B445" s="2"/>
      <c r="C445" s="64"/>
      <c r="D445" s="64"/>
      <c r="E445" s="67"/>
      <c r="F445" s="67"/>
      <c r="G445" s="67"/>
      <c r="H445" s="67"/>
      <c r="I445" s="6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</row>
    <row r="446" spans="2:50" customFormat="1" ht="15.75" customHeight="1" x14ac:dyDescent="0.2">
      <c r="B446" s="2"/>
      <c r="C446" s="64"/>
      <c r="D446" s="64"/>
      <c r="E446" s="67"/>
      <c r="F446" s="67"/>
      <c r="G446" s="67"/>
      <c r="H446" s="67"/>
      <c r="I446" s="6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</row>
    <row r="447" spans="2:50" customFormat="1" ht="15.75" customHeight="1" x14ac:dyDescent="0.2">
      <c r="B447" s="2"/>
      <c r="C447" s="64"/>
      <c r="D447" s="64"/>
      <c r="E447" s="67"/>
      <c r="F447" s="67"/>
      <c r="G447" s="67"/>
      <c r="H447" s="67"/>
      <c r="I447" s="6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</row>
    <row r="448" spans="2:50" customFormat="1" ht="15.75" customHeight="1" x14ac:dyDescent="0.2">
      <c r="B448" s="2"/>
      <c r="C448" s="64"/>
      <c r="D448" s="64"/>
      <c r="E448" s="67"/>
      <c r="F448" s="67"/>
      <c r="G448" s="67"/>
      <c r="H448" s="67"/>
      <c r="I448" s="6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</row>
    <row r="449" spans="2:50" customFormat="1" ht="15.75" customHeight="1" x14ac:dyDescent="0.2">
      <c r="B449" s="2"/>
      <c r="C449" s="64"/>
      <c r="D449" s="64"/>
      <c r="E449" s="67"/>
      <c r="F449" s="67"/>
      <c r="G449" s="67"/>
      <c r="H449" s="67"/>
      <c r="I449" s="6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</row>
    <row r="450" spans="2:50" customFormat="1" ht="15.75" customHeight="1" x14ac:dyDescent="0.2">
      <c r="B450" s="2"/>
      <c r="C450" s="64"/>
      <c r="D450" s="64"/>
      <c r="E450" s="67"/>
      <c r="F450" s="67"/>
      <c r="G450" s="67"/>
      <c r="H450" s="67"/>
      <c r="I450" s="64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</row>
    <row r="451" spans="2:50" customFormat="1" ht="15.75" customHeight="1" x14ac:dyDescent="0.2">
      <c r="B451" s="2"/>
      <c r="C451" s="64"/>
      <c r="D451" s="64"/>
      <c r="E451" s="67"/>
      <c r="F451" s="67"/>
      <c r="G451" s="67"/>
      <c r="H451" s="67"/>
      <c r="I451" s="64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</row>
    <row r="452" spans="2:50" customFormat="1" ht="15.75" customHeight="1" x14ac:dyDescent="0.2">
      <c r="B452" s="2"/>
      <c r="C452" s="64"/>
      <c r="D452" s="64"/>
      <c r="E452" s="67"/>
      <c r="F452" s="67"/>
      <c r="G452" s="67"/>
      <c r="H452" s="67"/>
      <c r="I452" s="64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</row>
    <row r="453" spans="2:50" customFormat="1" ht="15.75" customHeight="1" x14ac:dyDescent="0.2">
      <c r="B453" s="2"/>
      <c r="C453" s="64"/>
      <c r="D453" s="64"/>
      <c r="E453" s="67"/>
      <c r="F453" s="67"/>
      <c r="G453" s="67"/>
      <c r="H453" s="67"/>
      <c r="I453" s="64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</row>
    <row r="454" spans="2:50" customFormat="1" ht="15.75" customHeight="1" x14ac:dyDescent="0.2">
      <c r="B454" s="2"/>
      <c r="C454" s="64"/>
      <c r="D454" s="64"/>
      <c r="E454" s="67"/>
      <c r="F454" s="67"/>
      <c r="G454" s="67"/>
      <c r="H454" s="67"/>
      <c r="I454" s="64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</row>
    <row r="455" spans="2:50" customFormat="1" ht="15.75" customHeight="1" x14ac:dyDescent="0.2">
      <c r="B455" s="2"/>
      <c r="C455" s="64"/>
      <c r="D455" s="64"/>
      <c r="E455" s="67"/>
      <c r="F455" s="67"/>
      <c r="G455" s="67"/>
      <c r="H455" s="67"/>
      <c r="I455" s="64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</row>
    <row r="456" spans="2:50" customFormat="1" ht="15.75" customHeight="1" x14ac:dyDescent="0.2">
      <c r="B456" s="2"/>
      <c r="C456" s="64"/>
      <c r="D456" s="64"/>
      <c r="E456" s="67"/>
      <c r="F456" s="67"/>
      <c r="G456" s="67"/>
      <c r="H456" s="67"/>
      <c r="I456" s="64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</row>
    <row r="457" spans="2:50" customFormat="1" ht="15.75" customHeight="1" x14ac:dyDescent="0.2">
      <c r="B457" s="2"/>
      <c r="C457" s="64"/>
      <c r="D457" s="64"/>
      <c r="E457" s="67"/>
      <c r="F457" s="67"/>
      <c r="G457" s="67"/>
      <c r="H457" s="67"/>
      <c r="I457" s="64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</row>
    <row r="458" spans="2:50" customFormat="1" ht="15.75" customHeight="1" x14ac:dyDescent="0.2">
      <c r="B458" s="2"/>
      <c r="C458" s="64"/>
      <c r="D458" s="64"/>
      <c r="E458" s="67"/>
      <c r="F458" s="67"/>
      <c r="G458" s="67"/>
      <c r="H458" s="67"/>
      <c r="I458" s="64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</row>
    <row r="459" spans="2:50" customFormat="1" ht="15.75" customHeight="1" x14ac:dyDescent="0.2">
      <c r="B459" s="2"/>
      <c r="C459" s="64"/>
      <c r="D459" s="64"/>
      <c r="E459" s="67"/>
      <c r="F459" s="67"/>
      <c r="G459" s="67"/>
      <c r="H459" s="67"/>
      <c r="I459" s="64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</row>
    <row r="460" spans="2:50" customFormat="1" ht="15.75" customHeight="1" x14ac:dyDescent="0.2">
      <c r="B460" s="2"/>
      <c r="C460" s="64"/>
      <c r="D460" s="64"/>
      <c r="E460" s="67"/>
      <c r="F460" s="67"/>
      <c r="G460" s="67"/>
      <c r="H460" s="67"/>
      <c r="I460" s="64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</row>
    <row r="461" spans="2:50" customFormat="1" ht="15.75" customHeight="1" x14ac:dyDescent="0.2">
      <c r="B461" s="2"/>
      <c r="C461" s="64"/>
      <c r="D461" s="64"/>
      <c r="E461" s="67"/>
      <c r="F461" s="67"/>
      <c r="G461" s="67"/>
      <c r="H461" s="67"/>
      <c r="I461" s="64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</row>
    <row r="462" spans="2:50" customFormat="1" ht="15.75" customHeight="1" x14ac:dyDescent="0.2">
      <c r="B462" s="2"/>
      <c r="C462" s="64"/>
      <c r="D462" s="64"/>
      <c r="E462" s="67"/>
      <c r="F462" s="67"/>
      <c r="G462" s="67"/>
      <c r="H462" s="67"/>
      <c r="I462" s="64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</row>
    <row r="463" spans="2:50" customFormat="1" ht="15.75" customHeight="1" x14ac:dyDescent="0.2">
      <c r="B463" s="2"/>
      <c r="C463" s="64"/>
      <c r="D463" s="64"/>
      <c r="E463" s="67"/>
      <c r="F463" s="67"/>
      <c r="G463" s="67"/>
      <c r="H463" s="67"/>
      <c r="I463" s="64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</row>
    <row r="464" spans="2:50" customFormat="1" ht="15.75" customHeight="1" x14ac:dyDescent="0.2">
      <c r="B464" s="2"/>
      <c r="C464" s="64"/>
      <c r="D464" s="64"/>
      <c r="E464" s="67"/>
      <c r="F464" s="67"/>
      <c r="G464" s="67"/>
      <c r="H464" s="67"/>
      <c r="I464" s="64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</row>
    <row r="465" spans="2:50" customFormat="1" ht="15.75" customHeight="1" x14ac:dyDescent="0.2">
      <c r="B465" s="2"/>
      <c r="C465" s="64"/>
      <c r="D465" s="64"/>
      <c r="E465" s="67"/>
      <c r="F465" s="67"/>
      <c r="G465" s="67"/>
      <c r="H465" s="67"/>
      <c r="I465" s="64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</row>
    <row r="466" spans="2:50" customFormat="1" ht="15.75" customHeight="1" x14ac:dyDescent="0.2">
      <c r="B466" s="2"/>
      <c r="C466" s="64"/>
      <c r="D466" s="64"/>
      <c r="E466" s="67"/>
      <c r="F466" s="67"/>
      <c r="G466" s="67"/>
      <c r="H466" s="67"/>
      <c r="I466" s="64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</row>
    <row r="467" spans="2:50" customFormat="1" ht="15.75" customHeight="1" x14ac:dyDescent="0.2">
      <c r="B467" s="2"/>
      <c r="C467" s="64"/>
      <c r="D467" s="64"/>
      <c r="E467" s="67"/>
      <c r="F467" s="67"/>
      <c r="G467" s="67"/>
      <c r="H467" s="67"/>
      <c r="I467" s="6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</row>
    <row r="468" spans="2:50" customFormat="1" ht="15.75" customHeight="1" x14ac:dyDescent="0.2">
      <c r="B468" s="2"/>
      <c r="C468" s="64"/>
      <c r="D468" s="64"/>
      <c r="E468" s="67"/>
      <c r="F468" s="67"/>
      <c r="G468" s="67"/>
      <c r="H468" s="67"/>
      <c r="I468" s="64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</row>
    <row r="469" spans="2:50" customFormat="1" ht="15.75" customHeight="1" x14ac:dyDescent="0.2">
      <c r="B469" s="2"/>
      <c r="C469" s="64"/>
      <c r="D469" s="64"/>
      <c r="E469" s="67"/>
      <c r="F469" s="67"/>
      <c r="G469" s="67"/>
      <c r="H469" s="67"/>
      <c r="I469" s="64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</row>
    <row r="470" spans="2:50" customFormat="1" ht="15.75" customHeight="1" x14ac:dyDescent="0.2">
      <c r="B470" s="2"/>
      <c r="C470" s="64"/>
      <c r="D470" s="64"/>
      <c r="E470" s="67"/>
      <c r="F470" s="67"/>
      <c r="G470" s="67"/>
      <c r="H470" s="67"/>
      <c r="I470" s="64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</row>
    <row r="471" spans="2:50" customFormat="1" ht="15.75" customHeight="1" x14ac:dyDescent="0.2">
      <c r="B471" s="2"/>
      <c r="C471" s="64"/>
      <c r="D471" s="64"/>
      <c r="E471" s="67"/>
      <c r="F471" s="67"/>
      <c r="G471" s="67"/>
      <c r="H471" s="67"/>
      <c r="I471" s="64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</row>
    <row r="472" spans="2:50" customFormat="1" ht="15.75" customHeight="1" x14ac:dyDescent="0.2">
      <c r="B472" s="2"/>
      <c r="C472" s="64"/>
      <c r="D472" s="64"/>
      <c r="E472" s="67"/>
      <c r="F472" s="67"/>
      <c r="G472" s="67"/>
      <c r="H472" s="67"/>
      <c r="I472" s="64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</row>
    <row r="473" spans="2:50" customFormat="1" ht="15.75" customHeight="1" x14ac:dyDescent="0.2">
      <c r="B473" s="2"/>
      <c r="C473" s="64"/>
      <c r="D473" s="64"/>
      <c r="E473" s="67"/>
      <c r="F473" s="67"/>
      <c r="G473" s="67"/>
      <c r="H473" s="67"/>
      <c r="I473" s="64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</row>
    <row r="474" spans="2:50" customFormat="1" ht="15.75" customHeight="1" x14ac:dyDescent="0.2">
      <c r="B474" s="2"/>
      <c r="C474" s="64"/>
      <c r="D474" s="64"/>
      <c r="E474" s="67"/>
      <c r="F474" s="67"/>
      <c r="G474" s="67"/>
      <c r="H474" s="67"/>
      <c r="I474" s="6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</row>
    <row r="475" spans="2:50" customFormat="1" ht="15.75" customHeight="1" x14ac:dyDescent="0.2">
      <c r="B475" s="2"/>
      <c r="C475" s="64"/>
      <c r="D475" s="64"/>
      <c r="E475" s="67"/>
      <c r="F475" s="67"/>
      <c r="G475" s="67"/>
      <c r="H475" s="67"/>
      <c r="I475" s="6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</row>
    <row r="476" spans="2:50" customFormat="1" ht="15.75" customHeight="1" x14ac:dyDescent="0.2">
      <c r="B476" s="2"/>
      <c r="C476" s="64"/>
      <c r="D476" s="64"/>
      <c r="E476" s="67"/>
      <c r="F476" s="67"/>
      <c r="G476" s="67"/>
      <c r="H476" s="67"/>
      <c r="I476" s="6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</row>
    <row r="477" spans="2:50" customFormat="1" ht="15.75" customHeight="1" x14ac:dyDescent="0.2">
      <c r="B477" s="2"/>
      <c r="C477" s="64"/>
      <c r="D477" s="64"/>
      <c r="E477" s="67"/>
      <c r="F477" s="67"/>
      <c r="G477" s="67"/>
      <c r="H477" s="67"/>
      <c r="I477" s="64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</row>
    <row r="478" spans="2:50" customFormat="1" ht="15.75" customHeight="1" x14ac:dyDescent="0.2">
      <c r="B478" s="2"/>
      <c r="C478" s="64"/>
      <c r="D478" s="64"/>
      <c r="E478" s="67"/>
      <c r="F478" s="67"/>
      <c r="G478" s="67"/>
      <c r="H478" s="67"/>
      <c r="I478" s="64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</row>
    <row r="479" spans="2:50" customFormat="1" ht="15.75" customHeight="1" x14ac:dyDescent="0.2">
      <c r="B479" s="2"/>
      <c r="C479" s="64"/>
      <c r="D479" s="64"/>
      <c r="E479" s="67"/>
      <c r="F479" s="67"/>
      <c r="G479" s="67"/>
      <c r="H479" s="67"/>
      <c r="I479" s="64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</row>
    <row r="480" spans="2:50" customFormat="1" ht="15.75" customHeight="1" x14ac:dyDescent="0.2">
      <c r="B480" s="2"/>
      <c r="C480" s="64"/>
      <c r="D480" s="64"/>
      <c r="E480" s="67"/>
      <c r="F480" s="67"/>
      <c r="G480" s="67"/>
      <c r="H480" s="67"/>
      <c r="I480" s="64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</row>
    <row r="481" spans="2:50" customFormat="1" ht="15.75" customHeight="1" x14ac:dyDescent="0.2">
      <c r="B481" s="2"/>
      <c r="C481" s="64"/>
      <c r="D481" s="64"/>
      <c r="E481" s="67"/>
      <c r="F481" s="67"/>
      <c r="G481" s="67"/>
      <c r="H481" s="67"/>
      <c r="I481" s="64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</row>
    <row r="482" spans="2:50" customFormat="1" ht="15.75" customHeight="1" x14ac:dyDescent="0.2">
      <c r="B482" s="2"/>
      <c r="C482" s="64"/>
      <c r="D482" s="64"/>
      <c r="E482" s="67"/>
      <c r="F482" s="67"/>
      <c r="G482" s="67"/>
      <c r="H482" s="67"/>
      <c r="I482" s="64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</row>
    <row r="483" spans="2:50" customFormat="1" ht="15.75" customHeight="1" x14ac:dyDescent="0.2">
      <c r="B483" s="2"/>
      <c r="C483" s="64"/>
      <c r="D483" s="64"/>
      <c r="E483" s="67"/>
      <c r="F483" s="67"/>
      <c r="G483" s="67"/>
      <c r="H483" s="67"/>
      <c r="I483" s="64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</row>
    <row r="484" spans="2:50" customFormat="1" ht="15.75" customHeight="1" x14ac:dyDescent="0.2">
      <c r="B484" s="2"/>
      <c r="C484" s="64"/>
      <c r="D484" s="64"/>
      <c r="E484" s="67"/>
      <c r="F484" s="67"/>
      <c r="G484" s="67"/>
      <c r="H484" s="67"/>
      <c r="I484" s="64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</row>
    <row r="485" spans="2:50" customFormat="1" ht="15.75" customHeight="1" x14ac:dyDescent="0.2">
      <c r="B485" s="2"/>
      <c r="C485" s="64"/>
      <c r="D485" s="64"/>
      <c r="E485" s="67"/>
      <c r="F485" s="67"/>
      <c r="G485" s="67"/>
      <c r="H485" s="67"/>
      <c r="I485" s="64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</row>
    <row r="486" spans="2:50" customFormat="1" ht="15.75" customHeight="1" x14ac:dyDescent="0.2">
      <c r="B486" s="2"/>
      <c r="C486" s="64"/>
      <c r="D486" s="64"/>
      <c r="E486" s="67"/>
      <c r="F486" s="67"/>
      <c r="G486" s="67"/>
      <c r="H486" s="67"/>
      <c r="I486" s="64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</row>
    <row r="487" spans="2:50" customFormat="1" ht="15.75" customHeight="1" x14ac:dyDescent="0.2">
      <c r="B487" s="2"/>
      <c r="C487" s="64"/>
      <c r="D487" s="64"/>
      <c r="E487" s="67"/>
      <c r="F487" s="67"/>
      <c r="G487" s="67"/>
      <c r="H487" s="67"/>
      <c r="I487" s="64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</row>
    <row r="488" spans="2:50" customFormat="1" ht="15.75" customHeight="1" x14ac:dyDescent="0.2">
      <c r="B488" s="2"/>
      <c r="C488" s="64"/>
      <c r="D488" s="64"/>
      <c r="E488" s="67"/>
      <c r="F488" s="67"/>
      <c r="G488" s="67"/>
      <c r="H488" s="67"/>
      <c r="I488" s="64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</row>
    <row r="489" spans="2:50" customFormat="1" ht="15.75" customHeight="1" x14ac:dyDescent="0.2">
      <c r="B489" s="2"/>
      <c r="C489" s="64"/>
      <c r="D489" s="64"/>
      <c r="E489" s="67"/>
      <c r="F489" s="67"/>
      <c r="G489" s="67"/>
      <c r="H489" s="67"/>
      <c r="I489" s="64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</row>
    <row r="490" spans="2:50" customFormat="1" ht="15.75" customHeight="1" x14ac:dyDescent="0.2">
      <c r="B490" s="2"/>
      <c r="C490" s="64"/>
      <c r="D490" s="64"/>
      <c r="E490" s="67"/>
      <c r="F490" s="67"/>
      <c r="G490" s="67"/>
      <c r="H490" s="67"/>
      <c r="I490" s="64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</row>
    <row r="491" spans="2:50" customFormat="1" ht="15.75" customHeight="1" x14ac:dyDescent="0.2">
      <c r="B491" s="2"/>
      <c r="C491" s="64"/>
      <c r="D491" s="64"/>
      <c r="E491" s="67"/>
      <c r="F491" s="67"/>
      <c r="G491" s="67"/>
      <c r="H491" s="67"/>
      <c r="I491" s="64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</row>
    <row r="492" spans="2:50" customFormat="1" ht="15.75" customHeight="1" x14ac:dyDescent="0.2">
      <c r="B492" s="2"/>
      <c r="C492" s="64"/>
      <c r="D492" s="64"/>
      <c r="E492" s="67"/>
      <c r="F492" s="67"/>
      <c r="G492" s="67"/>
      <c r="H492" s="67"/>
      <c r="I492" s="64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</row>
    <row r="493" spans="2:50" customFormat="1" ht="15.75" customHeight="1" x14ac:dyDescent="0.2">
      <c r="B493" s="2"/>
      <c r="C493" s="64"/>
      <c r="D493" s="64"/>
      <c r="E493" s="67"/>
      <c r="F493" s="67"/>
      <c r="G493" s="67"/>
      <c r="H493" s="67"/>
      <c r="I493" s="64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</row>
    <row r="494" spans="2:50" customFormat="1" ht="15.75" customHeight="1" x14ac:dyDescent="0.2">
      <c r="B494" s="2"/>
      <c r="C494" s="64"/>
      <c r="D494" s="64"/>
      <c r="E494" s="67"/>
      <c r="F494" s="67"/>
      <c r="G494" s="67"/>
      <c r="H494" s="67"/>
      <c r="I494" s="64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</row>
    <row r="495" spans="2:50" customFormat="1" ht="15.75" customHeight="1" x14ac:dyDescent="0.2">
      <c r="B495" s="2"/>
      <c r="C495" s="64"/>
      <c r="D495" s="64"/>
      <c r="E495" s="67"/>
      <c r="F495" s="67"/>
      <c r="G495" s="67"/>
      <c r="H495" s="67"/>
      <c r="I495" s="6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</row>
    <row r="496" spans="2:50" customFormat="1" ht="15.75" customHeight="1" x14ac:dyDescent="0.2">
      <c r="B496" s="2"/>
      <c r="C496" s="64"/>
      <c r="D496" s="64"/>
      <c r="E496" s="67"/>
      <c r="F496" s="67"/>
      <c r="G496" s="67"/>
      <c r="H496" s="67"/>
      <c r="I496" s="6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</row>
    <row r="497" spans="2:50" customFormat="1" ht="15.75" customHeight="1" x14ac:dyDescent="0.2">
      <c r="B497" s="2"/>
      <c r="C497" s="64"/>
      <c r="D497" s="64"/>
      <c r="E497" s="67"/>
      <c r="F497" s="67"/>
      <c r="G497" s="67"/>
      <c r="H497" s="67"/>
      <c r="I497" s="6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</row>
    <row r="498" spans="2:50" customFormat="1" ht="15.75" customHeight="1" x14ac:dyDescent="0.2">
      <c r="B498" s="2"/>
      <c r="C498" s="64"/>
      <c r="D498" s="64"/>
      <c r="E498" s="67"/>
      <c r="F498" s="67"/>
      <c r="G498" s="67"/>
      <c r="H498" s="67"/>
      <c r="I498" s="6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</row>
    <row r="499" spans="2:50" customFormat="1" ht="15.75" customHeight="1" x14ac:dyDescent="0.2">
      <c r="B499" s="2"/>
      <c r="C499" s="64"/>
      <c r="D499" s="64"/>
      <c r="E499" s="67"/>
      <c r="F499" s="67"/>
      <c r="G499" s="67"/>
      <c r="H499" s="67"/>
      <c r="I499" s="6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</row>
    <row r="500" spans="2:50" customFormat="1" ht="15.75" customHeight="1" x14ac:dyDescent="0.2">
      <c r="B500" s="2"/>
      <c r="C500" s="64"/>
      <c r="D500" s="64"/>
      <c r="E500" s="67"/>
      <c r="F500" s="67"/>
      <c r="G500" s="67"/>
      <c r="H500" s="67"/>
      <c r="I500" s="6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</row>
    <row r="501" spans="2:50" customFormat="1" ht="15.75" customHeight="1" x14ac:dyDescent="0.2">
      <c r="B501" s="2"/>
      <c r="C501" s="64"/>
      <c r="D501" s="64"/>
      <c r="E501" s="67"/>
      <c r="F501" s="67"/>
      <c r="G501" s="67"/>
      <c r="H501" s="67"/>
      <c r="I501" s="6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</row>
    <row r="502" spans="2:50" customFormat="1" ht="15.75" customHeight="1" x14ac:dyDescent="0.2">
      <c r="B502" s="2"/>
      <c r="C502" s="64"/>
      <c r="D502" s="64"/>
      <c r="E502" s="67"/>
      <c r="F502" s="67"/>
      <c r="G502" s="67"/>
      <c r="H502" s="67"/>
      <c r="I502" s="6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</row>
    <row r="503" spans="2:50" customFormat="1" ht="15.75" customHeight="1" x14ac:dyDescent="0.2">
      <c r="B503" s="2"/>
      <c r="C503" s="64"/>
      <c r="D503" s="64"/>
      <c r="E503" s="67"/>
      <c r="F503" s="67"/>
      <c r="G503" s="67"/>
      <c r="H503" s="67"/>
      <c r="I503" s="6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</row>
    <row r="504" spans="2:50" customFormat="1" ht="15.75" customHeight="1" x14ac:dyDescent="0.2">
      <c r="B504" s="2"/>
      <c r="C504" s="64"/>
      <c r="D504" s="64"/>
      <c r="E504" s="67"/>
      <c r="F504" s="67"/>
      <c r="G504" s="67"/>
      <c r="H504" s="67"/>
      <c r="I504" s="6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</row>
    <row r="505" spans="2:50" customFormat="1" ht="15.75" customHeight="1" x14ac:dyDescent="0.2">
      <c r="B505" s="2"/>
      <c r="C505" s="64"/>
      <c r="D505" s="64"/>
      <c r="E505" s="67"/>
      <c r="F505" s="67"/>
      <c r="G505" s="67"/>
      <c r="H505" s="67"/>
      <c r="I505" s="6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</row>
    <row r="506" spans="2:50" customFormat="1" ht="15.75" customHeight="1" x14ac:dyDescent="0.2">
      <c r="B506" s="2"/>
      <c r="C506" s="64"/>
      <c r="D506" s="64"/>
      <c r="E506" s="67"/>
      <c r="F506" s="67"/>
      <c r="G506" s="67"/>
      <c r="H506" s="67"/>
      <c r="I506" s="6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</row>
    <row r="507" spans="2:50" customFormat="1" ht="15.75" customHeight="1" x14ac:dyDescent="0.2">
      <c r="B507" s="2"/>
      <c r="C507" s="64"/>
      <c r="D507" s="64"/>
      <c r="E507" s="67"/>
      <c r="F507" s="67"/>
      <c r="G507" s="67"/>
      <c r="H507" s="67"/>
      <c r="I507" s="6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</row>
    <row r="508" spans="2:50" customFormat="1" ht="15.75" customHeight="1" x14ac:dyDescent="0.2">
      <c r="B508" s="2"/>
      <c r="C508" s="64"/>
      <c r="D508" s="64"/>
      <c r="E508" s="67"/>
      <c r="F508" s="67"/>
      <c r="G508" s="67"/>
      <c r="H508" s="67"/>
      <c r="I508" s="6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</row>
    <row r="509" spans="2:50" customFormat="1" ht="15.75" customHeight="1" x14ac:dyDescent="0.2">
      <c r="B509" s="2"/>
      <c r="C509" s="64"/>
      <c r="D509" s="64"/>
      <c r="E509" s="67"/>
      <c r="F509" s="67"/>
      <c r="G509" s="67"/>
      <c r="H509" s="67"/>
      <c r="I509" s="6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</row>
    <row r="510" spans="2:50" customFormat="1" ht="15.75" customHeight="1" x14ac:dyDescent="0.2">
      <c r="B510" s="2"/>
      <c r="C510" s="64"/>
      <c r="D510" s="64"/>
      <c r="E510" s="67"/>
      <c r="F510" s="67"/>
      <c r="G510" s="67"/>
      <c r="H510" s="67"/>
      <c r="I510" s="6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</row>
    <row r="511" spans="2:50" customFormat="1" ht="15.75" customHeight="1" x14ac:dyDescent="0.2">
      <c r="B511" s="2"/>
      <c r="C511" s="64"/>
      <c r="D511" s="64"/>
      <c r="E511" s="67"/>
      <c r="F511" s="67"/>
      <c r="G511" s="67"/>
      <c r="H511" s="67"/>
      <c r="I511" s="6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</row>
    <row r="512" spans="2:50" customFormat="1" ht="15.75" customHeight="1" x14ac:dyDescent="0.2">
      <c r="B512" s="2"/>
      <c r="C512" s="64"/>
      <c r="D512" s="64"/>
      <c r="E512" s="67"/>
      <c r="F512" s="67"/>
      <c r="G512" s="67"/>
      <c r="H512" s="67"/>
      <c r="I512" s="6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</row>
    <row r="513" spans="2:50" customFormat="1" ht="15.75" customHeight="1" x14ac:dyDescent="0.2">
      <c r="B513" s="2"/>
      <c r="C513" s="64"/>
      <c r="D513" s="64"/>
      <c r="E513" s="67"/>
      <c r="F513" s="67"/>
      <c r="G513" s="67"/>
      <c r="H513" s="67"/>
      <c r="I513" s="6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</row>
    <row r="514" spans="2:50" customFormat="1" ht="15.75" customHeight="1" x14ac:dyDescent="0.2">
      <c r="B514" s="2"/>
      <c r="C514" s="64"/>
      <c r="D514" s="64"/>
      <c r="E514" s="67"/>
      <c r="F514" s="67"/>
      <c r="G514" s="67"/>
      <c r="H514" s="67"/>
      <c r="I514" s="6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</row>
    <row r="515" spans="2:50" customFormat="1" ht="15.75" customHeight="1" x14ac:dyDescent="0.2">
      <c r="B515" s="2"/>
      <c r="C515" s="64"/>
      <c r="D515" s="64"/>
      <c r="E515" s="67"/>
      <c r="F515" s="67"/>
      <c r="G515" s="67"/>
      <c r="H515" s="67"/>
      <c r="I515" s="6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</row>
    <row r="516" spans="2:50" customFormat="1" ht="15.75" customHeight="1" x14ac:dyDescent="0.2">
      <c r="B516" s="2"/>
      <c r="C516" s="64"/>
      <c r="D516" s="64"/>
      <c r="E516" s="67"/>
      <c r="F516" s="67"/>
      <c r="G516" s="67"/>
      <c r="H516" s="67"/>
      <c r="I516" s="6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</row>
    <row r="517" spans="2:50" customFormat="1" ht="15.75" customHeight="1" x14ac:dyDescent="0.2">
      <c r="B517" s="2"/>
      <c r="C517" s="64"/>
      <c r="D517" s="64"/>
      <c r="E517" s="67"/>
      <c r="F517" s="67"/>
      <c r="G517" s="67"/>
      <c r="H517" s="67"/>
      <c r="I517" s="6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</row>
    <row r="518" spans="2:50" customFormat="1" ht="15.75" customHeight="1" x14ac:dyDescent="0.2">
      <c r="B518" s="2"/>
      <c r="C518" s="64"/>
      <c r="D518" s="64"/>
      <c r="E518" s="67"/>
      <c r="F518" s="67"/>
      <c r="G518" s="67"/>
      <c r="H518" s="67"/>
      <c r="I518" s="64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</row>
    <row r="519" spans="2:50" customFormat="1" ht="15.75" customHeight="1" x14ac:dyDescent="0.2">
      <c r="B519" s="2"/>
      <c r="C519" s="64"/>
      <c r="D519" s="64"/>
      <c r="E519" s="67"/>
      <c r="F519" s="67"/>
      <c r="G519" s="67"/>
      <c r="H519" s="67"/>
      <c r="I519" s="64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</row>
    <row r="520" spans="2:50" customFormat="1" ht="15.75" customHeight="1" x14ac:dyDescent="0.2">
      <c r="B520" s="2"/>
      <c r="C520" s="64"/>
      <c r="D520" s="64"/>
      <c r="E520" s="67"/>
      <c r="F520" s="67"/>
      <c r="G520" s="67"/>
      <c r="H520" s="67"/>
      <c r="I520" s="6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</row>
    <row r="521" spans="2:50" customFormat="1" ht="15.75" customHeight="1" x14ac:dyDescent="0.2">
      <c r="B521" s="2"/>
      <c r="C521" s="64"/>
      <c r="D521" s="64"/>
      <c r="E521" s="67"/>
      <c r="F521" s="67"/>
      <c r="G521" s="67"/>
      <c r="H521" s="67"/>
      <c r="I521" s="6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</row>
    <row r="522" spans="2:50" customFormat="1" ht="15.75" customHeight="1" x14ac:dyDescent="0.2">
      <c r="B522" s="2"/>
      <c r="C522" s="64"/>
      <c r="D522" s="64"/>
      <c r="E522" s="67"/>
      <c r="F522" s="67"/>
      <c r="G522" s="67"/>
      <c r="H522" s="67"/>
      <c r="I522" s="6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</row>
    <row r="523" spans="2:50" customFormat="1" ht="15.75" customHeight="1" x14ac:dyDescent="0.2">
      <c r="B523" s="2"/>
      <c r="C523" s="64"/>
      <c r="D523" s="64"/>
      <c r="E523" s="67"/>
      <c r="F523" s="67"/>
      <c r="G523" s="67"/>
      <c r="H523" s="67"/>
      <c r="I523" s="6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</row>
    <row r="524" spans="2:50" customFormat="1" ht="15.75" customHeight="1" x14ac:dyDescent="0.2">
      <c r="B524" s="2"/>
      <c r="C524" s="64"/>
      <c r="D524" s="64"/>
      <c r="E524" s="67"/>
      <c r="F524" s="67"/>
      <c r="G524" s="67"/>
      <c r="H524" s="67"/>
      <c r="I524" s="6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</row>
    <row r="525" spans="2:50" customFormat="1" ht="15.75" customHeight="1" x14ac:dyDescent="0.2">
      <c r="B525" s="2"/>
      <c r="C525" s="64"/>
      <c r="D525" s="64"/>
      <c r="E525" s="67"/>
      <c r="F525" s="67"/>
      <c r="G525" s="67"/>
      <c r="H525" s="67"/>
      <c r="I525" s="6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</row>
    <row r="526" spans="2:50" customFormat="1" ht="15.75" customHeight="1" x14ac:dyDescent="0.2">
      <c r="B526" s="2"/>
      <c r="C526" s="64"/>
      <c r="D526" s="64"/>
      <c r="E526" s="67"/>
      <c r="F526" s="67"/>
      <c r="G526" s="67"/>
      <c r="H526" s="67"/>
      <c r="I526" s="6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</row>
    <row r="527" spans="2:50" customFormat="1" ht="15.75" customHeight="1" x14ac:dyDescent="0.2">
      <c r="B527" s="2"/>
      <c r="C527" s="64"/>
      <c r="D527" s="64"/>
      <c r="E527" s="67"/>
      <c r="F527" s="67"/>
      <c r="G527" s="67"/>
      <c r="H527" s="67"/>
      <c r="I527" s="6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</row>
    <row r="528" spans="2:50" customFormat="1" ht="15.75" customHeight="1" x14ac:dyDescent="0.2">
      <c r="B528" s="2"/>
      <c r="C528" s="64"/>
      <c r="D528" s="64"/>
      <c r="E528" s="67"/>
      <c r="F528" s="67"/>
      <c r="G528" s="67"/>
      <c r="H528" s="67"/>
      <c r="I528" s="6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</row>
    <row r="529" spans="2:50" customFormat="1" ht="15.75" customHeight="1" x14ac:dyDescent="0.2">
      <c r="B529" s="2"/>
      <c r="C529" s="64"/>
      <c r="D529" s="64"/>
      <c r="E529" s="67"/>
      <c r="F529" s="67"/>
      <c r="G529" s="67"/>
      <c r="H529" s="67"/>
      <c r="I529" s="6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</row>
    <row r="530" spans="2:50" customFormat="1" ht="15.75" customHeight="1" x14ac:dyDescent="0.2">
      <c r="B530" s="2"/>
      <c r="C530" s="64"/>
      <c r="D530" s="64"/>
      <c r="E530" s="67"/>
      <c r="F530" s="67"/>
      <c r="G530" s="67"/>
      <c r="H530" s="67"/>
      <c r="I530" s="6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</row>
    <row r="531" spans="2:50" customFormat="1" ht="15.75" customHeight="1" x14ac:dyDescent="0.2">
      <c r="B531" s="2"/>
      <c r="C531" s="64"/>
      <c r="D531" s="64"/>
      <c r="E531" s="67"/>
      <c r="F531" s="67"/>
      <c r="G531" s="67"/>
      <c r="H531" s="67"/>
      <c r="I531" s="6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</row>
    <row r="532" spans="2:50" customFormat="1" ht="15.75" customHeight="1" x14ac:dyDescent="0.2">
      <c r="B532" s="2"/>
      <c r="C532" s="64"/>
      <c r="D532" s="64"/>
      <c r="E532" s="67"/>
      <c r="F532" s="67"/>
      <c r="G532" s="67"/>
      <c r="H532" s="67"/>
      <c r="I532" s="6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</row>
    <row r="533" spans="2:50" customFormat="1" ht="15.75" customHeight="1" x14ac:dyDescent="0.2">
      <c r="B533" s="2"/>
      <c r="C533" s="64"/>
      <c r="D533" s="64"/>
      <c r="E533" s="67"/>
      <c r="F533" s="67"/>
      <c r="G533" s="67"/>
      <c r="H533" s="67"/>
      <c r="I533" s="6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</row>
    <row r="534" spans="2:50" customFormat="1" ht="15.75" customHeight="1" x14ac:dyDescent="0.2">
      <c r="B534" s="2"/>
      <c r="C534" s="64"/>
      <c r="D534" s="64"/>
      <c r="E534" s="67"/>
      <c r="F534" s="67"/>
      <c r="G534" s="67"/>
      <c r="H534" s="67"/>
      <c r="I534" s="6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</row>
    <row r="535" spans="2:50" customFormat="1" ht="15.75" customHeight="1" x14ac:dyDescent="0.2">
      <c r="B535" s="2"/>
      <c r="C535" s="64"/>
      <c r="D535" s="64"/>
      <c r="E535" s="67"/>
      <c r="F535" s="67"/>
      <c r="G535" s="67"/>
      <c r="H535" s="67"/>
      <c r="I535" s="6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</row>
    <row r="536" spans="2:50" customFormat="1" ht="15.75" customHeight="1" x14ac:dyDescent="0.2">
      <c r="B536" s="2"/>
      <c r="C536" s="64"/>
      <c r="D536" s="64"/>
      <c r="E536" s="67"/>
      <c r="F536" s="67"/>
      <c r="G536" s="67"/>
      <c r="H536" s="67"/>
      <c r="I536" s="64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</row>
    <row r="537" spans="2:50" customFormat="1" ht="15.75" customHeight="1" x14ac:dyDescent="0.2">
      <c r="B537" s="2"/>
      <c r="C537" s="64"/>
      <c r="D537" s="64"/>
      <c r="E537" s="67"/>
      <c r="F537" s="67"/>
      <c r="G537" s="67"/>
      <c r="H537" s="67"/>
      <c r="I537" s="64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</row>
    <row r="538" spans="2:50" customFormat="1" ht="15.75" customHeight="1" x14ac:dyDescent="0.2">
      <c r="B538" s="2"/>
      <c r="C538" s="64"/>
      <c r="D538" s="64"/>
      <c r="E538" s="67"/>
      <c r="F538" s="67"/>
      <c r="G538" s="67"/>
      <c r="H538" s="67"/>
      <c r="I538" s="64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</row>
    <row r="539" spans="2:50" customFormat="1" ht="15.75" customHeight="1" x14ac:dyDescent="0.2">
      <c r="B539" s="2"/>
      <c r="C539" s="64"/>
      <c r="D539" s="64"/>
      <c r="E539" s="67"/>
      <c r="F539" s="67"/>
      <c r="G539" s="67"/>
      <c r="H539" s="67"/>
      <c r="I539" s="64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</row>
    <row r="540" spans="2:50" customFormat="1" ht="15.75" customHeight="1" x14ac:dyDescent="0.2">
      <c r="B540" s="2"/>
      <c r="C540" s="64"/>
      <c r="D540" s="64"/>
      <c r="E540" s="67"/>
      <c r="F540" s="67"/>
      <c r="G540" s="67"/>
      <c r="H540" s="67"/>
      <c r="I540" s="64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</row>
    <row r="541" spans="2:50" customFormat="1" ht="15.75" customHeight="1" x14ac:dyDescent="0.2">
      <c r="B541" s="2"/>
      <c r="C541" s="64"/>
      <c r="D541" s="64"/>
      <c r="E541" s="67"/>
      <c r="F541" s="67"/>
      <c r="G541" s="67"/>
      <c r="H541" s="67"/>
      <c r="I541" s="64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</row>
    <row r="542" spans="2:50" customFormat="1" ht="15.75" customHeight="1" x14ac:dyDescent="0.2">
      <c r="B542" s="2"/>
      <c r="C542" s="64"/>
      <c r="D542" s="64"/>
      <c r="E542" s="67"/>
      <c r="F542" s="67"/>
      <c r="G542" s="67"/>
      <c r="H542" s="67"/>
      <c r="I542" s="64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</row>
    <row r="543" spans="2:50" customFormat="1" ht="15.75" customHeight="1" x14ac:dyDescent="0.2">
      <c r="B543" s="2"/>
      <c r="C543" s="64"/>
      <c r="D543" s="64"/>
      <c r="E543" s="67"/>
      <c r="F543" s="67"/>
      <c r="G543" s="67"/>
      <c r="H543" s="67"/>
      <c r="I543" s="64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</row>
    <row r="544" spans="2:50" customFormat="1" ht="15.75" customHeight="1" x14ac:dyDescent="0.2">
      <c r="B544" s="2"/>
      <c r="C544" s="64"/>
      <c r="D544" s="64"/>
      <c r="E544" s="67"/>
      <c r="F544" s="67"/>
      <c r="G544" s="67"/>
      <c r="H544" s="67"/>
      <c r="I544" s="64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</row>
    <row r="545" spans="2:50" customFormat="1" ht="15.75" customHeight="1" x14ac:dyDescent="0.2">
      <c r="B545" s="2"/>
      <c r="C545" s="64"/>
      <c r="D545" s="64"/>
      <c r="E545" s="67"/>
      <c r="F545" s="67"/>
      <c r="G545" s="67"/>
      <c r="H545" s="67"/>
      <c r="I545" s="6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</row>
    <row r="546" spans="2:50" customFormat="1" ht="15.75" customHeight="1" x14ac:dyDescent="0.2">
      <c r="B546" s="2"/>
      <c r="C546" s="64"/>
      <c r="D546" s="64"/>
      <c r="E546" s="67"/>
      <c r="F546" s="67"/>
      <c r="G546" s="67"/>
      <c r="H546" s="67"/>
      <c r="I546" s="64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</row>
    <row r="547" spans="2:50" customFormat="1" ht="15.75" customHeight="1" x14ac:dyDescent="0.2">
      <c r="B547" s="2"/>
      <c r="C547" s="64"/>
      <c r="D547" s="64"/>
      <c r="E547" s="67"/>
      <c r="F547" s="67"/>
      <c r="G547" s="67"/>
      <c r="H547" s="67"/>
      <c r="I547" s="64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</row>
    <row r="548" spans="2:50" customFormat="1" ht="15.75" customHeight="1" x14ac:dyDescent="0.2">
      <c r="B548" s="2"/>
      <c r="C548" s="64"/>
      <c r="D548" s="64"/>
      <c r="E548" s="67"/>
      <c r="F548" s="67"/>
      <c r="G548" s="67"/>
      <c r="H548" s="67"/>
      <c r="I548" s="64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</row>
    <row r="549" spans="2:50" customFormat="1" ht="15.75" customHeight="1" x14ac:dyDescent="0.2">
      <c r="B549" s="2"/>
      <c r="C549" s="64"/>
      <c r="D549" s="64"/>
      <c r="E549" s="67"/>
      <c r="F549" s="67"/>
      <c r="G549" s="67"/>
      <c r="H549" s="67"/>
      <c r="I549" s="64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</row>
    <row r="550" spans="2:50" customFormat="1" ht="15.75" customHeight="1" x14ac:dyDescent="0.2">
      <c r="B550" s="2"/>
      <c r="C550" s="64"/>
      <c r="D550" s="64"/>
      <c r="E550" s="67"/>
      <c r="F550" s="67"/>
      <c r="G550" s="67"/>
      <c r="H550" s="67"/>
      <c r="I550" s="64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</row>
    <row r="551" spans="2:50" customFormat="1" ht="15.75" customHeight="1" x14ac:dyDescent="0.2">
      <c r="B551" s="2"/>
      <c r="C551" s="64"/>
      <c r="D551" s="64"/>
      <c r="E551" s="67"/>
      <c r="F551" s="67"/>
      <c r="G551" s="67"/>
      <c r="H551" s="67"/>
      <c r="I551" s="64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</row>
    <row r="552" spans="2:50" customFormat="1" ht="15.75" customHeight="1" x14ac:dyDescent="0.2">
      <c r="B552" s="2"/>
      <c r="C552" s="64"/>
      <c r="D552" s="64"/>
      <c r="E552" s="67"/>
      <c r="F552" s="67"/>
      <c r="G552" s="67"/>
      <c r="H552" s="67"/>
      <c r="I552" s="64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</row>
    <row r="553" spans="2:50" customFormat="1" ht="15.75" customHeight="1" x14ac:dyDescent="0.2">
      <c r="B553" s="2"/>
      <c r="C553" s="64"/>
      <c r="D553" s="64"/>
      <c r="E553" s="67"/>
      <c r="F553" s="67"/>
      <c r="G553" s="67"/>
      <c r="H553" s="67"/>
      <c r="I553" s="64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</row>
    <row r="554" spans="2:50" customFormat="1" ht="15.75" customHeight="1" x14ac:dyDescent="0.2">
      <c r="B554" s="2"/>
      <c r="C554" s="64"/>
      <c r="D554" s="64"/>
      <c r="E554" s="67"/>
      <c r="F554" s="67"/>
      <c r="G554" s="67"/>
      <c r="H554" s="67"/>
      <c r="I554" s="64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</row>
    <row r="555" spans="2:50" customFormat="1" ht="15.75" customHeight="1" x14ac:dyDescent="0.2">
      <c r="B555" s="2"/>
      <c r="C555" s="64"/>
      <c r="D555" s="64"/>
      <c r="E555" s="67"/>
      <c r="F555" s="67"/>
      <c r="G555" s="67"/>
      <c r="H555" s="67"/>
      <c r="I555" s="64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</row>
    <row r="556" spans="2:50" customFormat="1" ht="15.75" customHeight="1" x14ac:dyDescent="0.2">
      <c r="B556" s="2"/>
      <c r="C556" s="64"/>
      <c r="D556" s="64"/>
      <c r="E556" s="67"/>
      <c r="F556" s="67"/>
      <c r="G556" s="67"/>
      <c r="H556" s="67"/>
      <c r="I556" s="64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</row>
    <row r="557" spans="2:50" customFormat="1" ht="15.75" customHeight="1" x14ac:dyDescent="0.2">
      <c r="B557" s="2"/>
      <c r="C557" s="64"/>
      <c r="D557" s="64"/>
      <c r="E557" s="67"/>
      <c r="F557" s="67"/>
      <c r="G557" s="67"/>
      <c r="H557" s="67"/>
      <c r="I557" s="64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</row>
    <row r="558" spans="2:50" customFormat="1" ht="15.75" customHeight="1" x14ac:dyDescent="0.2">
      <c r="B558" s="2"/>
      <c r="C558" s="64"/>
      <c r="D558" s="64"/>
      <c r="E558" s="67"/>
      <c r="F558" s="67"/>
      <c r="G558" s="67"/>
      <c r="H558" s="67"/>
      <c r="I558" s="64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</row>
    <row r="559" spans="2:50" customFormat="1" ht="15.75" customHeight="1" x14ac:dyDescent="0.2">
      <c r="B559" s="2"/>
      <c r="C559" s="64"/>
      <c r="D559" s="64"/>
      <c r="E559" s="67"/>
      <c r="F559" s="67"/>
      <c r="G559" s="67"/>
      <c r="H559" s="67"/>
      <c r="I559" s="64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</row>
    <row r="560" spans="2:50" customFormat="1" ht="15.75" customHeight="1" x14ac:dyDescent="0.2">
      <c r="B560" s="2"/>
      <c r="C560" s="64"/>
      <c r="D560" s="64"/>
      <c r="E560" s="67"/>
      <c r="F560" s="67"/>
      <c r="G560" s="67"/>
      <c r="H560" s="67"/>
      <c r="I560" s="64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</row>
    <row r="561" spans="2:50" customFormat="1" ht="15.75" customHeight="1" x14ac:dyDescent="0.2">
      <c r="B561" s="2"/>
      <c r="C561" s="64"/>
      <c r="D561" s="64"/>
      <c r="E561" s="67"/>
      <c r="F561" s="67"/>
      <c r="G561" s="67"/>
      <c r="H561" s="67"/>
      <c r="I561" s="64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</row>
    <row r="562" spans="2:50" customFormat="1" ht="15.75" customHeight="1" x14ac:dyDescent="0.2">
      <c r="B562" s="2"/>
      <c r="C562" s="64"/>
      <c r="D562" s="64"/>
      <c r="E562" s="67"/>
      <c r="F562" s="67"/>
      <c r="G562" s="67"/>
      <c r="H562" s="67"/>
      <c r="I562" s="64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</row>
    <row r="563" spans="2:50" customFormat="1" ht="15.75" customHeight="1" x14ac:dyDescent="0.2">
      <c r="B563" s="2"/>
      <c r="C563" s="64"/>
      <c r="D563" s="64"/>
      <c r="E563" s="67"/>
      <c r="F563" s="67"/>
      <c r="G563" s="67"/>
      <c r="H563" s="67"/>
      <c r="I563" s="64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</row>
    <row r="564" spans="2:50" customFormat="1" ht="15.75" customHeight="1" x14ac:dyDescent="0.2">
      <c r="B564" s="2"/>
      <c r="C564" s="64"/>
      <c r="D564" s="64"/>
      <c r="E564" s="67"/>
      <c r="F564" s="67"/>
      <c r="G564" s="67"/>
      <c r="H564" s="67"/>
      <c r="I564" s="64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</row>
    <row r="565" spans="2:50" customFormat="1" ht="15.75" customHeight="1" x14ac:dyDescent="0.2">
      <c r="B565" s="2"/>
      <c r="C565" s="64"/>
      <c r="D565" s="64"/>
      <c r="E565" s="67"/>
      <c r="F565" s="67"/>
      <c r="G565" s="67"/>
      <c r="H565" s="67"/>
      <c r="I565" s="64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</row>
    <row r="566" spans="2:50" customFormat="1" ht="15.75" customHeight="1" x14ac:dyDescent="0.2">
      <c r="B566" s="2"/>
      <c r="C566" s="64"/>
      <c r="D566" s="64"/>
      <c r="E566" s="67"/>
      <c r="F566" s="67"/>
      <c r="G566" s="67"/>
      <c r="H566" s="67"/>
      <c r="I566" s="64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</row>
    <row r="567" spans="2:50" customFormat="1" ht="15.75" customHeight="1" x14ac:dyDescent="0.2">
      <c r="B567" s="2"/>
      <c r="C567" s="64"/>
      <c r="D567" s="64"/>
      <c r="E567" s="67"/>
      <c r="F567" s="67"/>
      <c r="G567" s="67"/>
      <c r="H567" s="67"/>
      <c r="I567" s="64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</row>
    <row r="568" spans="2:50" customFormat="1" ht="15.75" customHeight="1" x14ac:dyDescent="0.2">
      <c r="B568" s="2"/>
      <c r="C568" s="64"/>
      <c r="D568" s="64"/>
      <c r="E568" s="67"/>
      <c r="F568" s="67"/>
      <c r="G568" s="67"/>
      <c r="H568" s="67"/>
      <c r="I568" s="64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</row>
    <row r="569" spans="2:50" customFormat="1" ht="15.75" customHeight="1" x14ac:dyDescent="0.2">
      <c r="B569" s="2"/>
      <c r="C569" s="64"/>
      <c r="D569" s="64"/>
      <c r="E569" s="67"/>
      <c r="F569" s="67"/>
      <c r="G569" s="67"/>
      <c r="H569" s="67"/>
      <c r="I569" s="64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</row>
    <row r="570" spans="2:50" customFormat="1" ht="15.75" customHeight="1" x14ac:dyDescent="0.2">
      <c r="B570" s="2"/>
      <c r="C570" s="64"/>
      <c r="D570" s="64"/>
      <c r="E570" s="67"/>
      <c r="F570" s="67"/>
      <c r="G570" s="67"/>
      <c r="H570" s="67"/>
      <c r="I570" s="64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</row>
    <row r="571" spans="2:50" customFormat="1" ht="15.75" customHeight="1" x14ac:dyDescent="0.2">
      <c r="B571" s="2"/>
      <c r="C571" s="64"/>
      <c r="D571" s="64"/>
      <c r="E571" s="67"/>
      <c r="F571" s="67"/>
      <c r="G571" s="67"/>
      <c r="H571" s="67"/>
      <c r="I571" s="64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</row>
    <row r="572" spans="2:50" customFormat="1" ht="15.75" customHeight="1" x14ac:dyDescent="0.2">
      <c r="B572" s="2"/>
      <c r="C572" s="64"/>
      <c r="D572" s="64"/>
      <c r="E572" s="67"/>
      <c r="F572" s="67"/>
      <c r="G572" s="67"/>
      <c r="H572" s="67"/>
      <c r="I572" s="64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</row>
    <row r="573" spans="2:50" customFormat="1" ht="15.75" customHeight="1" x14ac:dyDescent="0.2">
      <c r="B573" s="2"/>
      <c r="C573" s="64"/>
      <c r="D573" s="64"/>
      <c r="E573" s="67"/>
      <c r="F573" s="67"/>
      <c r="G573" s="67"/>
      <c r="H573" s="67"/>
      <c r="I573" s="64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</row>
    <row r="574" spans="2:50" customFormat="1" ht="15.75" customHeight="1" x14ac:dyDescent="0.2">
      <c r="B574" s="2"/>
      <c r="C574" s="64"/>
      <c r="D574" s="64"/>
      <c r="E574" s="67"/>
      <c r="F574" s="67"/>
      <c r="G574" s="67"/>
      <c r="H574" s="67"/>
      <c r="I574" s="64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</row>
    <row r="575" spans="2:50" customFormat="1" ht="15.75" customHeight="1" x14ac:dyDescent="0.2">
      <c r="B575" s="2"/>
      <c r="C575" s="64"/>
      <c r="D575" s="64"/>
      <c r="E575" s="67"/>
      <c r="F575" s="67"/>
      <c r="G575" s="67"/>
      <c r="H575" s="67"/>
      <c r="I575" s="64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</row>
    <row r="576" spans="2:50" customFormat="1" ht="15.75" customHeight="1" x14ac:dyDescent="0.2">
      <c r="B576" s="2"/>
      <c r="C576" s="64"/>
      <c r="D576" s="64"/>
      <c r="E576" s="67"/>
      <c r="F576" s="67"/>
      <c r="G576" s="67"/>
      <c r="H576" s="67"/>
      <c r="I576" s="64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</row>
    <row r="577" spans="2:50" customFormat="1" ht="15.75" customHeight="1" x14ac:dyDescent="0.2">
      <c r="B577" s="2"/>
      <c r="C577" s="64"/>
      <c r="D577" s="64"/>
      <c r="E577" s="67"/>
      <c r="F577" s="67"/>
      <c r="G577" s="67"/>
      <c r="H577" s="67"/>
      <c r="I577" s="64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</row>
    <row r="578" spans="2:50" customFormat="1" ht="15.75" customHeight="1" x14ac:dyDescent="0.2">
      <c r="B578" s="2"/>
      <c r="C578" s="64"/>
      <c r="D578" s="64"/>
      <c r="E578" s="67"/>
      <c r="F578" s="67"/>
      <c r="G578" s="67"/>
      <c r="H578" s="67"/>
      <c r="I578" s="64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</row>
    <row r="579" spans="2:50" customFormat="1" ht="15.75" customHeight="1" x14ac:dyDescent="0.2">
      <c r="B579" s="2"/>
      <c r="C579" s="64"/>
      <c r="D579" s="64"/>
      <c r="E579" s="67"/>
      <c r="F579" s="67"/>
      <c r="G579" s="67"/>
      <c r="H579" s="67"/>
      <c r="I579" s="64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</row>
    <row r="580" spans="2:50" customFormat="1" ht="15.75" customHeight="1" x14ac:dyDescent="0.2">
      <c r="B580" s="2"/>
      <c r="C580" s="64"/>
      <c r="D580" s="64"/>
      <c r="E580" s="67"/>
      <c r="F580" s="67"/>
      <c r="G580" s="67"/>
      <c r="H580" s="67"/>
      <c r="I580" s="64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</row>
    <row r="581" spans="2:50" customFormat="1" ht="15.75" customHeight="1" x14ac:dyDescent="0.2">
      <c r="B581" s="2"/>
      <c r="C581" s="64"/>
      <c r="D581" s="64"/>
      <c r="E581" s="67"/>
      <c r="F581" s="67"/>
      <c r="G581" s="67"/>
      <c r="H581" s="67"/>
      <c r="I581" s="64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</row>
    <row r="582" spans="2:50" customFormat="1" ht="15.75" customHeight="1" x14ac:dyDescent="0.2">
      <c r="B582" s="2"/>
      <c r="C582" s="64"/>
      <c r="D582" s="64"/>
      <c r="E582" s="67"/>
      <c r="F582" s="67"/>
      <c r="G582" s="67"/>
      <c r="H582" s="67"/>
      <c r="I582" s="64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</row>
    <row r="583" spans="2:50" customFormat="1" ht="15.75" customHeight="1" x14ac:dyDescent="0.2">
      <c r="B583" s="2"/>
      <c r="C583" s="64"/>
      <c r="D583" s="64"/>
      <c r="E583" s="67"/>
      <c r="F583" s="67"/>
      <c r="G583" s="67"/>
      <c r="H583" s="67"/>
      <c r="I583" s="64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</row>
    <row r="584" spans="2:50" customFormat="1" ht="15.75" customHeight="1" x14ac:dyDescent="0.2">
      <c r="B584" s="2"/>
      <c r="C584" s="64"/>
      <c r="D584" s="64"/>
      <c r="E584" s="67"/>
      <c r="F584" s="67"/>
      <c r="G584" s="67"/>
      <c r="H584" s="67"/>
      <c r="I584" s="64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</row>
    <row r="585" spans="2:50" customFormat="1" ht="15.75" customHeight="1" x14ac:dyDescent="0.2">
      <c r="B585" s="2"/>
      <c r="C585" s="64"/>
      <c r="D585" s="64"/>
      <c r="E585" s="67"/>
      <c r="F585" s="67"/>
      <c r="G585" s="67"/>
      <c r="H585" s="67"/>
      <c r="I585" s="64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</row>
    <row r="586" spans="2:50" customFormat="1" ht="15.75" customHeight="1" x14ac:dyDescent="0.2">
      <c r="B586" s="2"/>
      <c r="C586" s="64"/>
      <c r="D586" s="64"/>
      <c r="E586" s="67"/>
      <c r="F586" s="67"/>
      <c r="G586" s="67"/>
      <c r="H586" s="67"/>
      <c r="I586" s="64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</row>
    <row r="587" spans="2:50" customFormat="1" ht="15.75" customHeight="1" x14ac:dyDescent="0.2">
      <c r="B587" s="2"/>
      <c r="C587" s="64"/>
      <c r="D587" s="64"/>
      <c r="E587" s="67"/>
      <c r="F587" s="67"/>
      <c r="G587" s="67"/>
      <c r="H587" s="67"/>
      <c r="I587" s="64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</row>
    <row r="588" spans="2:50" customFormat="1" ht="15.75" customHeight="1" x14ac:dyDescent="0.2">
      <c r="B588" s="2"/>
      <c r="C588" s="64"/>
      <c r="D588" s="64"/>
      <c r="E588" s="67"/>
      <c r="F588" s="67"/>
      <c r="G588" s="67"/>
      <c r="H588" s="67"/>
      <c r="I588" s="64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</row>
    <row r="589" spans="2:50" customFormat="1" ht="15.75" customHeight="1" x14ac:dyDescent="0.2">
      <c r="B589" s="2"/>
      <c r="C589" s="64"/>
      <c r="D589" s="64"/>
      <c r="E589" s="67"/>
      <c r="F589" s="67"/>
      <c r="G589" s="67"/>
      <c r="H589" s="67"/>
      <c r="I589" s="64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</row>
    <row r="590" spans="2:50" customFormat="1" ht="15.75" customHeight="1" x14ac:dyDescent="0.2">
      <c r="B590" s="2"/>
      <c r="C590" s="64"/>
      <c r="D590" s="64"/>
      <c r="E590" s="67"/>
      <c r="F590" s="67"/>
      <c r="G590" s="67"/>
      <c r="H590" s="67"/>
      <c r="I590" s="64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</row>
    <row r="591" spans="2:50" customFormat="1" ht="15.75" customHeight="1" x14ac:dyDescent="0.2">
      <c r="B591" s="2"/>
      <c r="C591" s="64"/>
      <c r="D591" s="64"/>
      <c r="E591" s="67"/>
      <c r="F591" s="67"/>
      <c r="G591" s="67"/>
      <c r="H591" s="67"/>
      <c r="I591" s="64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</row>
    <row r="592" spans="2:50" customFormat="1" ht="15.75" customHeight="1" x14ac:dyDescent="0.2">
      <c r="B592" s="2"/>
      <c r="C592" s="64"/>
      <c r="D592" s="64"/>
      <c r="E592" s="67"/>
      <c r="F592" s="67"/>
      <c r="G592" s="67"/>
      <c r="H592" s="67"/>
      <c r="I592" s="64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</row>
    <row r="593" spans="2:50" customFormat="1" ht="15.75" customHeight="1" x14ac:dyDescent="0.2">
      <c r="B593" s="2"/>
      <c r="C593" s="64"/>
      <c r="D593" s="64"/>
      <c r="E593" s="67"/>
      <c r="F593" s="67"/>
      <c r="G593" s="67"/>
      <c r="H593" s="67"/>
      <c r="I593" s="64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</row>
    <row r="594" spans="2:50" customFormat="1" ht="15.75" customHeight="1" x14ac:dyDescent="0.2">
      <c r="B594" s="2"/>
      <c r="C594" s="64"/>
      <c r="D594" s="64"/>
      <c r="E594" s="67"/>
      <c r="F594" s="67"/>
      <c r="G594" s="67"/>
      <c r="H594" s="67"/>
      <c r="I594" s="64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</row>
    <row r="595" spans="2:50" customFormat="1" ht="15.75" customHeight="1" x14ac:dyDescent="0.2">
      <c r="B595" s="2"/>
      <c r="C595" s="64"/>
      <c r="D595" s="64"/>
      <c r="E595" s="67"/>
      <c r="F595" s="67"/>
      <c r="G595" s="67"/>
      <c r="H595" s="67"/>
      <c r="I595" s="64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</row>
    <row r="596" spans="2:50" customFormat="1" ht="15.75" customHeight="1" x14ac:dyDescent="0.2">
      <c r="B596" s="2"/>
      <c r="C596" s="64"/>
      <c r="D596" s="64"/>
      <c r="E596" s="67"/>
      <c r="F596" s="67"/>
      <c r="G596" s="67"/>
      <c r="H596" s="67"/>
      <c r="I596" s="64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</row>
    <row r="597" spans="2:50" customFormat="1" ht="15.75" customHeight="1" x14ac:dyDescent="0.2">
      <c r="B597" s="2"/>
      <c r="C597" s="64"/>
      <c r="D597" s="64"/>
      <c r="E597" s="67"/>
      <c r="F597" s="67"/>
      <c r="G597" s="67"/>
      <c r="H597" s="67"/>
      <c r="I597" s="64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</row>
    <row r="598" spans="2:50" customFormat="1" ht="15.75" customHeight="1" x14ac:dyDescent="0.2">
      <c r="B598" s="2"/>
      <c r="C598" s="64"/>
      <c r="D598" s="64"/>
      <c r="E598" s="67"/>
      <c r="F598" s="67"/>
      <c r="G598" s="67"/>
      <c r="H598" s="67"/>
      <c r="I598" s="64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</row>
    <row r="599" spans="2:50" customFormat="1" ht="15.75" customHeight="1" x14ac:dyDescent="0.2">
      <c r="B599" s="2"/>
      <c r="C599" s="64"/>
      <c r="D599" s="64"/>
      <c r="E599" s="67"/>
      <c r="F599" s="67"/>
      <c r="G599" s="67"/>
      <c r="H599" s="67"/>
      <c r="I599" s="64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</row>
    <row r="600" spans="2:50" customFormat="1" ht="15.75" customHeight="1" x14ac:dyDescent="0.2">
      <c r="B600" s="2"/>
      <c r="C600" s="64"/>
      <c r="D600" s="64"/>
      <c r="E600" s="67"/>
      <c r="F600" s="67"/>
      <c r="G600" s="67"/>
      <c r="H600" s="67"/>
      <c r="I600" s="64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</row>
    <row r="601" spans="2:50" customFormat="1" ht="15.75" customHeight="1" x14ac:dyDescent="0.2">
      <c r="B601" s="2"/>
      <c r="C601" s="64"/>
      <c r="D601" s="64"/>
      <c r="E601" s="67"/>
      <c r="F601" s="67"/>
      <c r="G601" s="67"/>
      <c r="H601" s="67"/>
      <c r="I601" s="64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</row>
    <row r="602" spans="2:50" customFormat="1" ht="15.75" customHeight="1" x14ac:dyDescent="0.2">
      <c r="B602" s="2"/>
      <c r="C602" s="64"/>
      <c r="D602" s="64"/>
      <c r="E602" s="67"/>
      <c r="F602" s="67"/>
      <c r="G602" s="67"/>
      <c r="H602" s="67"/>
      <c r="I602" s="64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</row>
    <row r="603" spans="2:50" customFormat="1" ht="15.75" customHeight="1" x14ac:dyDescent="0.2">
      <c r="B603" s="2"/>
      <c r="C603" s="64"/>
      <c r="D603" s="64"/>
      <c r="E603" s="67"/>
      <c r="F603" s="67"/>
      <c r="G603" s="67"/>
      <c r="H603" s="67"/>
      <c r="I603" s="64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</row>
    <row r="604" spans="2:50" customFormat="1" ht="15.75" customHeight="1" x14ac:dyDescent="0.2">
      <c r="B604" s="2"/>
      <c r="C604" s="64"/>
      <c r="D604" s="64"/>
      <c r="E604" s="67"/>
      <c r="F604" s="67"/>
      <c r="G604" s="67"/>
      <c r="H604" s="67"/>
      <c r="I604" s="6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</row>
    <row r="605" spans="2:50" customFormat="1" ht="15.75" customHeight="1" x14ac:dyDescent="0.2">
      <c r="B605" s="2"/>
      <c r="C605" s="64"/>
      <c r="D605" s="64"/>
      <c r="E605" s="67"/>
      <c r="F605" s="67"/>
      <c r="G605" s="67"/>
      <c r="H605" s="67"/>
      <c r="I605" s="6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</row>
    <row r="606" spans="2:50" customFormat="1" ht="15.75" customHeight="1" x14ac:dyDescent="0.2">
      <c r="B606" s="2"/>
      <c r="C606" s="64"/>
      <c r="D606" s="64"/>
      <c r="E606" s="67"/>
      <c r="F606" s="67"/>
      <c r="G606" s="67"/>
      <c r="H606" s="67"/>
      <c r="I606" s="6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</row>
    <row r="607" spans="2:50" customFormat="1" ht="15.75" customHeight="1" x14ac:dyDescent="0.2">
      <c r="B607" s="2"/>
      <c r="C607" s="64"/>
      <c r="D607" s="64"/>
      <c r="E607" s="67"/>
      <c r="F607" s="67"/>
      <c r="G607" s="67"/>
      <c r="H607" s="67"/>
      <c r="I607" s="6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</row>
    <row r="608" spans="2:50" customFormat="1" ht="15.75" customHeight="1" x14ac:dyDescent="0.2">
      <c r="B608" s="2"/>
      <c r="C608" s="64"/>
      <c r="D608" s="64"/>
      <c r="E608" s="67"/>
      <c r="F608" s="67"/>
      <c r="G608" s="67"/>
      <c r="H608" s="67"/>
      <c r="I608" s="64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</row>
    <row r="609" spans="2:50" customFormat="1" ht="15.75" customHeight="1" x14ac:dyDescent="0.2">
      <c r="B609" s="2"/>
      <c r="C609" s="64"/>
      <c r="D609" s="64"/>
      <c r="E609" s="67"/>
      <c r="F609" s="67"/>
      <c r="G609" s="67"/>
      <c r="H609" s="67"/>
      <c r="I609" s="64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</row>
    <row r="610" spans="2:50" customFormat="1" ht="15.75" customHeight="1" x14ac:dyDescent="0.2">
      <c r="B610" s="2"/>
      <c r="C610" s="64"/>
      <c r="D610" s="64"/>
      <c r="E610" s="67"/>
      <c r="F610" s="67"/>
      <c r="G610" s="67"/>
      <c r="H610" s="67"/>
      <c r="I610" s="64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</row>
    <row r="611" spans="2:50" customFormat="1" ht="15.75" customHeight="1" x14ac:dyDescent="0.2">
      <c r="B611" s="2"/>
      <c r="C611" s="64"/>
      <c r="D611" s="64"/>
      <c r="E611" s="67"/>
      <c r="F611" s="67"/>
      <c r="G611" s="67"/>
      <c r="H611" s="67"/>
      <c r="I611" s="64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</row>
    <row r="612" spans="2:50" customFormat="1" ht="15.75" customHeight="1" x14ac:dyDescent="0.2">
      <c r="B612" s="2"/>
      <c r="C612" s="64"/>
      <c r="D612" s="64"/>
      <c r="E612" s="67"/>
      <c r="F612" s="67"/>
      <c r="G612" s="67"/>
      <c r="H612" s="67"/>
      <c r="I612" s="64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</row>
    <row r="613" spans="2:50" customFormat="1" ht="15.75" customHeight="1" x14ac:dyDescent="0.2">
      <c r="B613" s="2"/>
      <c r="C613" s="64"/>
      <c r="D613" s="64"/>
      <c r="E613" s="67"/>
      <c r="F613" s="67"/>
      <c r="G613" s="67"/>
      <c r="H613" s="67"/>
      <c r="I613" s="64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</row>
    <row r="614" spans="2:50" customFormat="1" ht="15.75" customHeight="1" x14ac:dyDescent="0.2">
      <c r="B614" s="2"/>
      <c r="C614" s="64"/>
      <c r="D614" s="64"/>
      <c r="E614" s="67"/>
      <c r="F614" s="67"/>
      <c r="G614" s="67"/>
      <c r="H614" s="67"/>
      <c r="I614" s="64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</row>
    <row r="615" spans="2:50" customFormat="1" ht="15.75" customHeight="1" x14ac:dyDescent="0.2">
      <c r="B615" s="2"/>
      <c r="C615" s="64"/>
      <c r="D615" s="64"/>
      <c r="E615" s="67"/>
      <c r="F615" s="67"/>
      <c r="G615" s="67"/>
      <c r="H615" s="67"/>
      <c r="I615" s="64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</row>
    <row r="616" spans="2:50" customFormat="1" ht="15.75" customHeight="1" x14ac:dyDescent="0.2">
      <c r="B616" s="2"/>
      <c r="C616" s="64"/>
      <c r="D616" s="64"/>
      <c r="E616" s="67"/>
      <c r="F616" s="67"/>
      <c r="G616" s="67"/>
      <c r="H616" s="67"/>
      <c r="I616" s="6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</row>
    <row r="617" spans="2:50" customFormat="1" ht="15.75" customHeight="1" x14ac:dyDescent="0.2">
      <c r="B617" s="2"/>
      <c r="C617" s="64"/>
      <c r="D617" s="64"/>
      <c r="E617" s="67"/>
      <c r="F617" s="67"/>
      <c r="G617" s="67"/>
      <c r="H617" s="67"/>
      <c r="I617" s="6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</row>
    <row r="618" spans="2:50" customFormat="1" ht="15.75" customHeight="1" x14ac:dyDescent="0.2">
      <c r="B618" s="2"/>
      <c r="C618" s="64"/>
      <c r="D618" s="64"/>
      <c r="E618" s="67"/>
      <c r="F618" s="67"/>
      <c r="G618" s="67"/>
      <c r="H618" s="67"/>
      <c r="I618" s="6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</row>
    <row r="619" spans="2:50" customFormat="1" ht="15.75" customHeight="1" x14ac:dyDescent="0.2">
      <c r="B619" s="2"/>
      <c r="C619" s="64"/>
      <c r="D619" s="64"/>
      <c r="E619" s="67"/>
      <c r="F619" s="67"/>
      <c r="G619" s="67"/>
      <c r="H619" s="67"/>
      <c r="I619" s="6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</row>
    <row r="620" spans="2:50" customFormat="1" ht="15.75" customHeight="1" x14ac:dyDescent="0.2">
      <c r="B620" s="2"/>
      <c r="C620" s="64"/>
      <c r="D620" s="64"/>
      <c r="E620" s="67"/>
      <c r="F620" s="67"/>
      <c r="G620" s="67"/>
      <c r="H620" s="67"/>
      <c r="I620" s="64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</row>
    <row r="621" spans="2:50" customFormat="1" ht="15.75" customHeight="1" x14ac:dyDescent="0.2">
      <c r="B621" s="2"/>
      <c r="C621" s="64"/>
      <c r="D621" s="64"/>
      <c r="E621" s="67"/>
      <c r="F621" s="67"/>
      <c r="G621" s="67"/>
      <c r="H621" s="67"/>
      <c r="I621" s="64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</row>
    <row r="622" spans="2:50" customFormat="1" ht="15.75" customHeight="1" x14ac:dyDescent="0.2">
      <c r="B622" s="2"/>
      <c r="C622" s="64"/>
      <c r="D622" s="64"/>
      <c r="E622" s="67"/>
      <c r="F622" s="67"/>
      <c r="G622" s="67"/>
      <c r="H622" s="67"/>
      <c r="I622" s="64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</row>
    <row r="623" spans="2:50" customFormat="1" ht="15.75" customHeight="1" x14ac:dyDescent="0.2">
      <c r="B623" s="2"/>
      <c r="C623" s="64"/>
      <c r="D623" s="64"/>
      <c r="E623" s="67"/>
      <c r="F623" s="67"/>
      <c r="G623" s="67"/>
      <c r="H623" s="67"/>
      <c r="I623" s="64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</row>
    <row r="624" spans="2:50" customFormat="1" ht="15.75" customHeight="1" x14ac:dyDescent="0.2">
      <c r="B624" s="2"/>
      <c r="C624" s="64"/>
      <c r="D624" s="64"/>
      <c r="E624" s="67"/>
      <c r="F624" s="67"/>
      <c r="G624" s="67"/>
      <c r="H624" s="67"/>
      <c r="I624" s="64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</row>
    <row r="625" spans="2:50" customFormat="1" ht="15.75" customHeight="1" x14ac:dyDescent="0.2">
      <c r="B625" s="2"/>
      <c r="C625" s="64"/>
      <c r="D625" s="64"/>
      <c r="E625" s="67"/>
      <c r="F625" s="67"/>
      <c r="G625" s="67"/>
      <c r="H625" s="67"/>
      <c r="I625" s="64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</row>
    <row r="626" spans="2:50" customFormat="1" ht="15.75" customHeight="1" x14ac:dyDescent="0.2">
      <c r="B626" s="2"/>
      <c r="C626" s="64"/>
      <c r="D626" s="64"/>
      <c r="E626" s="88"/>
      <c r="F626" s="67"/>
      <c r="G626" s="67"/>
      <c r="H626" s="67"/>
      <c r="I626" s="64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</row>
    <row r="627" spans="2:50" customFormat="1" ht="15.75" customHeight="1" x14ac:dyDescent="0.2">
      <c r="B627" s="2"/>
      <c r="C627" s="64"/>
      <c r="D627" s="64"/>
      <c r="E627" s="88"/>
      <c r="F627" s="67"/>
      <c r="G627" s="67"/>
      <c r="H627" s="67"/>
      <c r="I627" s="64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</row>
    <row r="628" spans="2:50" customFormat="1" ht="15.75" customHeight="1" x14ac:dyDescent="0.2">
      <c r="B628" s="2"/>
      <c r="C628" s="64"/>
      <c r="D628" s="64"/>
      <c r="E628" s="88"/>
      <c r="F628" s="67"/>
      <c r="G628" s="67"/>
      <c r="H628" s="67"/>
      <c r="I628" s="64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</row>
    <row r="629" spans="2:50" customFormat="1" ht="15.75" customHeight="1" x14ac:dyDescent="0.2">
      <c r="B629" s="2"/>
      <c r="C629" s="64"/>
      <c r="D629" s="64"/>
      <c r="E629" s="88"/>
      <c r="F629" s="67"/>
      <c r="G629" s="67"/>
      <c r="H629" s="67"/>
      <c r="I629" s="64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</row>
    <row r="630" spans="2:50" customFormat="1" ht="15.75" customHeight="1" x14ac:dyDescent="0.2">
      <c r="B630" s="2"/>
      <c r="C630" s="64"/>
      <c r="D630" s="64"/>
      <c r="E630" s="88"/>
      <c r="F630" s="67"/>
      <c r="G630" s="67"/>
      <c r="H630" s="67"/>
      <c r="I630" s="64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</row>
    <row r="631" spans="2:50" customFormat="1" ht="15.75" customHeight="1" x14ac:dyDescent="0.2">
      <c r="C631" s="14"/>
      <c r="D631" s="14"/>
      <c r="E631" s="88"/>
      <c r="F631" s="88"/>
      <c r="G631" s="88"/>
      <c r="H631" s="88"/>
      <c r="I631" s="14"/>
    </row>
    <row r="632" spans="2:50" customFormat="1" ht="15.75" customHeight="1" x14ac:dyDescent="0.2">
      <c r="C632" s="14"/>
      <c r="D632" s="14"/>
      <c r="E632" s="88"/>
      <c r="F632" s="88"/>
      <c r="G632" s="88"/>
      <c r="H632" s="88"/>
      <c r="I632" s="14"/>
    </row>
    <row r="633" spans="2:50" customFormat="1" ht="15.75" customHeight="1" x14ac:dyDescent="0.2">
      <c r="C633" s="14"/>
      <c r="D633" s="14"/>
      <c r="E633" s="88"/>
      <c r="F633" s="88"/>
      <c r="G633" s="88"/>
      <c r="H633" s="88"/>
      <c r="I633" s="14"/>
    </row>
    <row r="634" spans="2:50" customFormat="1" ht="15.75" customHeight="1" x14ac:dyDescent="0.2">
      <c r="C634" s="14"/>
      <c r="D634" s="14"/>
      <c r="E634" s="88"/>
      <c r="F634" s="88"/>
      <c r="G634" s="88"/>
      <c r="H634" s="88"/>
      <c r="I634" s="14"/>
    </row>
    <row r="635" spans="2:50" customFormat="1" ht="15.75" customHeight="1" x14ac:dyDescent="0.2">
      <c r="C635" s="14"/>
      <c r="D635" s="14"/>
      <c r="E635" s="88"/>
      <c r="F635" s="88"/>
      <c r="G635" s="88"/>
      <c r="H635" s="88"/>
      <c r="I635" s="14"/>
    </row>
    <row r="636" spans="2:50" customFormat="1" ht="15.75" customHeight="1" x14ac:dyDescent="0.2">
      <c r="C636" s="14"/>
      <c r="D636" s="14"/>
      <c r="E636" s="88"/>
      <c r="F636" s="88"/>
      <c r="G636" s="88"/>
      <c r="H636" s="88"/>
      <c r="I636" s="14"/>
    </row>
    <row r="637" spans="2:50" customFormat="1" ht="15.75" customHeight="1" x14ac:dyDescent="0.2">
      <c r="C637" s="14"/>
      <c r="D637" s="14"/>
      <c r="E637" s="88"/>
      <c r="F637" s="88"/>
      <c r="G637" s="88"/>
      <c r="H637" s="88"/>
      <c r="I637" s="14"/>
    </row>
    <row r="638" spans="2:50" customFormat="1" ht="15.75" customHeight="1" x14ac:dyDescent="0.2">
      <c r="C638" s="14"/>
      <c r="D638" s="14"/>
      <c r="E638" s="88"/>
      <c r="F638" s="88"/>
      <c r="G638" s="88"/>
      <c r="H638" s="88"/>
      <c r="I638" s="14"/>
    </row>
    <row r="639" spans="2:50" customFormat="1" ht="15.75" customHeight="1" x14ac:dyDescent="0.2">
      <c r="C639" s="14"/>
      <c r="D639" s="14"/>
      <c r="E639" s="88"/>
      <c r="F639" s="88"/>
      <c r="G639" s="88"/>
      <c r="H639" s="88"/>
      <c r="I639" s="14"/>
    </row>
    <row r="640" spans="2:50" s="2" customFormat="1" ht="15.75" customHeight="1" x14ac:dyDescent="0.2">
      <c r="B640"/>
      <c r="C640" s="14"/>
      <c r="D640" s="14"/>
      <c r="E640" s="88"/>
      <c r="F640" s="88"/>
      <c r="G640" s="88"/>
      <c r="H640" s="88"/>
      <c r="I640" s="14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</row>
    <row r="641" spans="2:50" s="2" customFormat="1" ht="15.75" customHeight="1" x14ac:dyDescent="0.2">
      <c r="B641"/>
      <c r="C641" s="14"/>
      <c r="D641" s="14"/>
      <c r="E641" s="88"/>
      <c r="F641" s="88"/>
      <c r="G641" s="88"/>
      <c r="H641" s="88"/>
      <c r="I641" s="14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</row>
    <row r="642" spans="2:50" s="2" customFormat="1" ht="15.75" customHeight="1" x14ac:dyDescent="0.2">
      <c r="B642"/>
      <c r="C642" s="14"/>
      <c r="D642" s="14"/>
      <c r="E642" s="88"/>
      <c r="F642" s="88"/>
      <c r="G642" s="88"/>
      <c r="H642" s="88"/>
      <c r="I642" s="14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</row>
    <row r="643" spans="2:50" s="2" customFormat="1" ht="15.75" customHeight="1" x14ac:dyDescent="0.2">
      <c r="B643"/>
      <c r="C643" s="14"/>
      <c r="D643" s="14"/>
      <c r="E643" s="88"/>
      <c r="F643" s="88"/>
      <c r="G643" s="88"/>
      <c r="H643" s="88"/>
      <c r="I643" s="14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</row>
    <row r="644" spans="2:50" s="2" customFormat="1" ht="15.75" customHeight="1" x14ac:dyDescent="0.2">
      <c r="B644"/>
      <c r="C644" s="14"/>
      <c r="D644" s="14"/>
      <c r="E644" s="88"/>
      <c r="F644" s="88"/>
      <c r="G644" s="88"/>
      <c r="H644" s="88"/>
      <c r="I644" s="1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</row>
    <row r="645" spans="2:50" s="2" customFormat="1" ht="15.75" customHeight="1" x14ac:dyDescent="0.2">
      <c r="B645"/>
      <c r="C645" s="14"/>
      <c r="D645" s="14"/>
      <c r="E645" s="88"/>
      <c r="F645" s="88"/>
      <c r="G645" s="88"/>
      <c r="H645" s="88"/>
      <c r="I645" s="14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</row>
    <row r="646" spans="2:50" s="2" customFormat="1" ht="15.75" customHeight="1" x14ac:dyDescent="0.2">
      <c r="B646"/>
      <c r="C646" s="14"/>
      <c r="D646" s="14"/>
      <c r="E646" s="88"/>
      <c r="F646" s="88"/>
      <c r="G646" s="88"/>
      <c r="H646" s="88"/>
      <c r="I646" s="14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</row>
    <row r="647" spans="2:50" s="2" customFormat="1" ht="15.75" customHeight="1" x14ac:dyDescent="0.2">
      <c r="B647"/>
      <c r="C647" s="14"/>
      <c r="D647" s="14"/>
      <c r="E647" s="88"/>
      <c r="F647" s="88"/>
      <c r="G647" s="88"/>
      <c r="H647" s="88"/>
      <c r="I647" s="14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</row>
    <row r="648" spans="2:50" s="2" customFormat="1" ht="15.75" customHeight="1" x14ac:dyDescent="0.2">
      <c r="B648"/>
      <c r="C648" s="14"/>
      <c r="D648" s="14"/>
      <c r="E648" s="88"/>
      <c r="F648" s="88"/>
      <c r="G648" s="88"/>
      <c r="H648" s="88"/>
      <c r="I648" s="14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</row>
    <row r="649" spans="2:50" s="2" customFormat="1" ht="15.75" customHeight="1" x14ac:dyDescent="0.2">
      <c r="B649"/>
      <c r="C649" s="14"/>
      <c r="D649" s="14"/>
      <c r="E649" s="88"/>
      <c r="F649" s="88"/>
      <c r="G649" s="88"/>
      <c r="H649" s="88"/>
      <c r="I649" s="14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</row>
    <row r="650" spans="2:50" s="2" customFormat="1" ht="15.75" customHeight="1" x14ac:dyDescent="0.2">
      <c r="B650"/>
      <c r="C650" s="14"/>
      <c r="D650" s="14"/>
      <c r="E650" s="88"/>
      <c r="F650" s="88"/>
      <c r="G650" s="88"/>
      <c r="H650" s="88"/>
      <c r="I650" s="14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</row>
    <row r="651" spans="2:50" s="2" customFormat="1" ht="15.75" customHeight="1" x14ac:dyDescent="0.2">
      <c r="B651"/>
      <c r="C651" s="14"/>
      <c r="D651" s="14"/>
      <c r="E651" s="88"/>
      <c r="F651" s="88"/>
      <c r="G651" s="88"/>
      <c r="H651" s="88"/>
      <c r="I651" s="14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</row>
    <row r="652" spans="2:50" s="2" customFormat="1" ht="15.75" customHeight="1" x14ac:dyDescent="0.2">
      <c r="B652"/>
      <c r="C652" s="14"/>
      <c r="D652" s="14"/>
      <c r="E652" s="88"/>
      <c r="F652" s="88"/>
      <c r="G652" s="88"/>
      <c r="H652" s="88"/>
      <c r="I652" s="14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</row>
    <row r="653" spans="2:50" s="2" customFormat="1" ht="15.75" customHeight="1" x14ac:dyDescent="0.2">
      <c r="B653"/>
      <c r="C653" s="14"/>
      <c r="D653" s="14"/>
      <c r="E653" s="88"/>
      <c r="F653" s="88"/>
      <c r="G653" s="88"/>
      <c r="H653" s="88"/>
      <c r="I653" s="14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</row>
    <row r="654" spans="2:50" s="2" customFormat="1" ht="15.75" customHeight="1" x14ac:dyDescent="0.2">
      <c r="B654"/>
      <c r="C654" s="14"/>
      <c r="D654" s="14"/>
      <c r="E654" s="88"/>
      <c r="F654" s="88"/>
      <c r="G654" s="88"/>
      <c r="H654" s="88"/>
      <c r="I654" s="1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</row>
    <row r="655" spans="2:50" s="2" customFormat="1" ht="15.75" customHeight="1" x14ac:dyDescent="0.2">
      <c r="B655"/>
      <c r="C655" s="14"/>
      <c r="D655" s="14"/>
      <c r="E655" s="88"/>
      <c r="F655" s="88"/>
      <c r="G655" s="88"/>
      <c r="H655" s="88"/>
      <c r="I655" s="14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</row>
    <row r="656" spans="2:50" s="2" customFormat="1" ht="15.75" customHeight="1" x14ac:dyDescent="0.2">
      <c r="B656"/>
      <c r="C656" s="14"/>
      <c r="D656" s="14"/>
      <c r="E656" s="88"/>
      <c r="F656" s="88"/>
      <c r="G656" s="88"/>
      <c r="H656" s="88"/>
      <c r="I656" s="14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</row>
    <row r="657" spans="2:50" s="2" customFormat="1" ht="15.75" customHeight="1" x14ac:dyDescent="0.2">
      <c r="B657"/>
      <c r="C657" s="14"/>
      <c r="D657" s="14"/>
      <c r="E657" s="88"/>
      <c r="F657" s="88"/>
      <c r="G657" s="88"/>
      <c r="H657" s="88"/>
      <c r="I657" s="14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</row>
    <row r="658" spans="2:50" s="2" customFormat="1" ht="15.75" customHeight="1" x14ac:dyDescent="0.2">
      <c r="B658"/>
      <c r="C658" s="14"/>
      <c r="D658" s="14"/>
      <c r="E658" s="88"/>
      <c r="F658" s="88"/>
      <c r="G658" s="88"/>
      <c r="H658" s="88"/>
      <c r="I658" s="14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</row>
    <row r="659" spans="2:50" s="2" customFormat="1" ht="15.75" customHeight="1" x14ac:dyDescent="0.2">
      <c r="B659"/>
      <c r="C659" s="14"/>
      <c r="D659" s="14"/>
      <c r="E659" s="88"/>
      <c r="F659" s="88"/>
      <c r="G659" s="88"/>
      <c r="H659" s="88"/>
      <c r="I659" s="14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</row>
    <row r="660" spans="2:50" s="2" customFormat="1" ht="15.75" customHeight="1" x14ac:dyDescent="0.2">
      <c r="B660"/>
      <c r="C660" s="14"/>
      <c r="D660" s="14"/>
      <c r="E660" s="88"/>
      <c r="F660" s="88"/>
      <c r="G660" s="88"/>
      <c r="H660" s="88"/>
      <c r="I660" s="14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</row>
    <row r="661" spans="2:50" s="2" customFormat="1" ht="15.75" customHeight="1" x14ac:dyDescent="0.2">
      <c r="B661"/>
      <c r="C661" s="14"/>
      <c r="D661" s="14"/>
      <c r="E661" s="88"/>
      <c r="F661" s="88"/>
      <c r="G661" s="88"/>
      <c r="H661" s="88"/>
      <c r="I661" s="14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</row>
    <row r="662" spans="2:50" s="2" customFormat="1" ht="15.75" customHeight="1" x14ac:dyDescent="0.2">
      <c r="B662"/>
      <c r="C662" s="14"/>
      <c r="D662" s="14"/>
      <c r="E662" s="88"/>
      <c r="F662" s="88"/>
      <c r="G662" s="88"/>
      <c r="H662" s="88"/>
      <c r="I662" s="14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</row>
    <row r="663" spans="2:50" s="2" customFormat="1" ht="15.75" customHeight="1" x14ac:dyDescent="0.2">
      <c r="B663"/>
      <c r="C663" s="14"/>
      <c r="D663" s="14"/>
      <c r="E663" s="88"/>
      <c r="F663" s="88"/>
      <c r="G663" s="88"/>
      <c r="H663" s="88"/>
      <c r="I663" s="14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</row>
    <row r="664" spans="2:50" s="2" customFormat="1" ht="15.75" customHeight="1" x14ac:dyDescent="0.2">
      <c r="B664"/>
      <c r="C664" s="14"/>
      <c r="D664" s="14"/>
      <c r="E664" s="88"/>
      <c r="F664" s="88"/>
      <c r="G664" s="88"/>
      <c r="H664" s="88"/>
      <c r="I664" s="1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</row>
    <row r="665" spans="2:50" s="2" customFormat="1" ht="15.75" customHeight="1" x14ac:dyDescent="0.2">
      <c r="B665"/>
      <c r="C665" s="14"/>
      <c r="D665" s="14"/>
      <c r="E665" s="88"/>
      <c r="F665" s="88"/>
      <c r="G665" s="88"/>
      <c r="H665" s="88"/>
      <c r="I665" s="14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</row>
    <row r="666" spans="2:50" s="2" customFormat="1" ht="15.75" customHeight="1" x14ac:dyDescent="0.2">
      <c r="B666"/>
      <c r="C666" s="14"/>
      <c r="D666" s="14"/>
      <c r="E666" s="88"/>
      <c r="F666" s="88"/>
      <c r="G666" s="88"/>
      <c r="H666" s="88"/>
      <c r="I666" s="14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</row>
    <row r="667" spans="2:50" s="2" customFormat="1" ht="15.75" customHeight="1" x14ac:dyDescent="0.2">
      <c r="B667"/>
      <c r="C667" s="14"/>
      <c r="D667" s="14"/>
      <c r="E667" s="88"/>
      <c r="F667" s="88"/>
      <c r="G667" s="88"/>
      <c r="H667" s="88"/>
      <c r="I667" s="14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</row>
    <row r="668" spans="2:50" s="2" customFormat="1" ht="15.75" customHeight="1" x14ac:dyDescent="0.2">
      <c r="B668"/>
      <c r="C668" s="14"/>
      <c r="D668" s="14"/>
      <c r="E668" s="88"/>
      <c r="F668" s="88"/>
      <c r="G668" s="88"/>
      <c r="H668" s="88"/>
      <c r="I668" s="14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</row>
    <row r="669" spans="2:50" s="2" customFormat="1" ht="15.75" customHeight="1" x14ac:dyDescent="0.2">
      <c r="B669"/>
      <c r="C669" s="14"/>
      <c r="D669" s="14"/>
      <c r="E669" s="88"/>
      <c r="F669" s="88"/>
      <c r="G669" s="88"/>
      <c r="H669" s="88"/>
      <c r="I669" s="14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</row>
    <row r="670" spans="2:50" s="2" customFormat="1" ht="15.75" customHeight="1" x14ac:dyDescent="0.2">
      <c r="B670"/>
      <c r="C670" s="14"/>
      <c r="D670" s="14"/>
      <c r="E670" s="88"/>
      <c r="F670" s="88"/>
      <c r="G670" s="88"/>
      <c r="H670" s="88"/>
      <c r="I670" s="14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</row>
    <row r="671" spans="2:50" s="2" customFormat="1" ht="15.75" customHeight="1" x14ac:dyDescent="0.2">
      <c r="B671"/>
      <c r="C671" s="14"/>
      <c r="D671" s="14"/>
      <c r="E671" s="88"/>
      <c r="F671" s="88"/>
      <c r="G671" s="88"/>
      <c r="H671" s="88"/>
      <c r="I671" s="14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</row>
    <row r="672" spans="2:50" s="2" customFormat="1" ht="15.75" customHeight="1" x14ac:dyDescent="0.2">
      <c r="B672"/>
      <c r="C672" s="14"/>
      <c r="D672" s="14"/>
      <c r="E672" s="88"/>
      <c r="F672" s="88"/>
      <c r="G672" s="88"/>
      <c r="H672" s="88"/>
      <c r="I672" s="14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</row>
    <row r="673" spans="2:50" s="2" customFormat="1" ht="15.75" customHeight="1" x14ac:dyDescent="0.2">
      <c r="B673"/>
      <c r="C673" s="14"/>
      <c r="D673" s="14"/>
      <c r="E673" s="88"/>
      <c r="F673" s="88"/>
      <c r="G673" s="88"/>
      <c r="H673" s="88"/>
      <c r="I673" s="14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</row>
    <row r="674" spans="2:50" s="2" customFormat="1" ht="15.75" customHeight="1" x14ac:dyDescent="0.2">
      <c r="B674"/>
      <c r="C674" s="14"/>
      <c r="D674" s="14"/>
      <c r="E674" s="88"/>
      <c r="F674" s="88"/>
      <c r="G674" s="88"/>
      <c r="H674" s="88"/>
      <c r="I674" s="1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</row>
    <row r="675" spans="2:50" s="2" customFormat="1" ht="15.75" customHeight="1" x14ac:dyDescent="0.2">
      <c r="B675"/>
      <c r="C675" s="14"/>
      <c r="D675" s="14"/>
      <c r="E675" s="88"/>
      <c r="F675" s="88"/>
      <c r="G675" s="88"/>
      <c r="H675" s="88"/>
      <c r="I675" s="14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</row>
    <row r="676" spans="2:50" s="2" customFormat="1" ht="15.75" customHeight="1" x14ac:dyDescent="0.2">
      <c r="B676"/>
      <c r="C676" s="14"/>
      <c r="D676" s="14"/>
      <c r="E676" s="88"/>
      <c r="F676" s="88"/>
      <c r="G676" s="88"/>
      <c r="H676" s="88"/>
      <c r="I676" s="14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</row>
    <row r="677" spans="2:50" s="2" customFormat="1" ht="15.75" customHeight="1" x14ac:dyDescent="0.2">
      <c r="B677"/>
      <c r="C677" s="14"/>
      <c r="D677" s="14"/>
      <c r="E677" s="88"/>
      <c r="F677" s="88"/>
      <c r="G677" s="88"/>
      <c r="H677" s="88"/>
      <c r="I677" s="14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</row>
    <row r="678" spans="2:50" s="2" customFormat="1" ht="15.75" customHeight="1" x14ac:dyDescent="0.2">
      <c r="B678"/>
      <c r="C678" s="14"/>
      <c r="D678" s="14"/>
      <c r="E678" s="88"/>
      <c r="F678" s="88"/>
      <c r="G678" s="88"/>
      <c r="H678" s="88"/>
      <c r="I678" s="14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</row>
    <row r="679" spans="2:50" s="2" customFormat="1" ht="15.75" customHeight="1" x14ac:dyDescent="0.2">
      <c r="B679"/>
      <c r="C679" s="14"/>
      <c r="D679" s="14"/>
      <c r="E679" s="88"/>
      <c r="F679" s="88"/>
      <c r="G679" s="88"/>
      <c r="H679" s="88"/>
      <c r="I679" s="14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</row>
    <row r="680" spans="2:50" s="2" customFormat="1" ht="15.75" customHeight="1" x14ac:dyDescent="0.2">
      <c r="B680"/>
      <c r="C680" s="14"/>
      <c r="D680" s="14"/>
      <c r="E680" s="88"/>
      <c r="F680" s="88"/>
      <c r="G680" s="88"/>
      <c r="H680" s="88"/>
      <c r="I680" s="14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</row>
    <row r="681" spans="2:50" s="2" customFormat="1" ht="15.75" customHeight="1" x14ac:dyDescent="0.2">
      <c r="B681"/>
      <c r="C681" s="14"/>
      <c r="D681" s="14"/>
      <c r="E681" s="88"/>
      <c r="F681" s="88"/>
      <c r="G681" s="88"/>
      <c r="H681" s="88"/>
      <c r="I681" s="14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</row>
    <row r="682" spans="2:50" s="2" customFormat="1" ht="15.75" customHeight="1" x14ac:dyDescent="0.2">
      <c r="B682"/>
      <c r="C682" s="14"/>
      <c r="D682" s="14"/>
      <c r="E682" s="88"/>
      <c r="F682" s="88"/>
      <c r="G682" s="88"/>
      <c r="H682" s="88"/>
      <c r="I682" s="14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</row>
    <row r="683" spans="2:50" s="2" customFormat="1" ht="15.75" customHeight="1" x14ac:dyDescent="0.2">
      <c r="B683"/>
      <c r="C683" s="14"/>
      <c r="D683" s="14"/>
      <c r="E683" s="88"/>
      <c r="F683" s="88"/>
      <c r="G683" s="88"/>
      <c r="H683" s="88"/>
      <c r="I683" s="14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</row>
    <row r="684" spans="2:50" s="2" customFormat="1" ht="15.75" customHeight="1" x14ac:dyDescent="0.2">
      <c r="B684"/>
      <c r="C684" s="14"/>
      <c r="D684" s="14"/>
      <c r="E684" s="88"/>
      <c r="F684" s="88"/>
      <c r="G684" s="88"/>
      <c r="H684" s="88"/>
      <c r="I684" s="1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</row>
    <row r="685" spans="2:50" s="2" customFormat="1" ht="15.75" customHeight="1" x14ac:dyDescent="0.2">
      <c r="B685"/>
      <c r="C685" s="14"/>
      <c r="D685" s="14"/>
      <c r="E685" s="88"/>
      <c r="F685" s="88"/>
      <c r="G685" s="88"/>
      <c r="H685" s="88"/>
      <c r="I685" s="14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</row>
    <row r="686" spans="2:50" s="2" customFormat="1" ht="15.75" customHeight="1" x14ac:dyDescent="0.2">
      <c r="B686"/>
      <c r="C686" s="14"/>
      <c r="D686" s="14"/>
      <c r="E686" s="88"/>
      <c r="F686" s="88"/>
      <c r="G686" s="88"/>
      <c r="H686" s="88"/>
      <c r="I686" s="14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</row>
    <row r="687" spans="2:50" s="2" customFormat="1" ht="15.75" customHeight="1" x14ac:dyDescent="0.2">
      <c r="B687"/>
      <c r="C687" s="14"/>
      <c r="D687" s="14"/>
      <c r="E687" s="88"/>
      <c r="F687" s="88"/>
      <c r="G687" s="88"/>
      <c r="H687" s="88"/>
      <c r="I687" s="14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</row>
    <row r="688" spans="2:50" s="2" customFormat="1" ht="15.75" customHeight="1" x14ac:dyDescent="0.2">
      <c r="B688"/>
      <c r="C688" s="14"/>
      <c r="D688" s="14"/>
      <c r="E688" s="88"/>
      <c r="F688" s="88"/>
      <c r="G688" s="88"/>
      <c r="H688" s="88"/>
      <c r="I688" s="14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</row>
    <row r="689" spans="2:50" s="2" customFormat="1" ht="15.75" customHeight="1" x14ac:dyDescent="0.2">
      <c r="B689"/>
      <c r="C689" s="14"/>
      <c r="D689" s="14"/>
      <c r="E689" s="88"/>
      <c r="F689" s="88"/>
      <c r="G689" s="88"/>
      <c r="H689" s="88"/>
      <c r="I689" s="14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</row>
    <row r="690" spans="2:50" s="2" customFormat="1" ht="15.75" customHeight="1" x14ac:dyDescent="0.2">
      <c r="B690"/>
      <c r="C690" s="14"/>
      <c r="D690" s="14"/>
      <c r="E690" s="88"/>
      <c r="F690" s="88"/>
      <c r="G690" s="88"/>
      <c r="H690" s="88"/>
      <c r="I690" s="14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</row>
    <row r="691" spans="2:50" s="2" customFormat="1" ht="15.75" customHeight="1" x14ac:dyDescent="0.2">
      <c r="B691"/>
      <c r="C691" s="14"/>
      <c r="D691" s="14"/>
      <c r="E691" s="88"/>
      <c r="F691" s="88"/>
      <c r="G691" s="88"/>
      <c r="H691" s="88"/>
      <c r="I691" s="14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</row>
    <row r="692" spans="2:50" s="2" customFormat="1" ht="15.75" customHeight="1" x14ac:dyDescent="0.2">
      <c r="B692"/>
      <c r="C692" s="14"/>
      <c r="D692" s="14"/>
      <c r="E692" s="88"/>
      <c r="F692" s="88"/>
      <c r="G692" s="88"/>
      <c r="H692" s="88"/>
      <c r="I692" s="14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</row>
    <row r="693" spans="2:50" s="2" customFormat="1" ht="15.75" customHeight="1" x14ac:dyDescent="0.2">
      <c r="B693"/>
      <c r="C693" s="14"/>
      <c r="D693" s="14"/>
      <c r="E693" s="88"/>
      <c r="F693" s="88"/>
      <c r="G693" s="88"/>
      <c r="H693" s="88"/>
      <c r="I693" s="14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</row>
    <row r="694" spans="2:50" s="2" customFormat="1" ht="15.75" customHeight="1" x14ac:dyDescent="0.2">
      <c r="B694"/>
      <c r="C694" s="14"/>
      <c r="D694" s="14"/>
      <c r="E694" s="88"/>
      <c r="F694" s="88"/>
      <c r="G694" s="88"/>
      <c r="H694" s="88"/>
      <c r="I694" s="1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</row>
    <row r="695" spans="2:50" s="2" customFormat="1" ht="15.75" customHeight="1" x14ac:dyDescent="0.2">
      <c r="B695"/>
      <c r="C695" s="14"/>
      <c r="D695" s="14"/>
      <c r="E695" s="88"/>
      <c r="F695" s="88"/>
      <c r="G695" s="88"/>
      <c r="H695" s="88"/>
      <c r="I695" s="14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</row>
    <row r="696" spans="2:50" s="2" customFormat="1" ht="15.75" customHeight="1" x14ac:dyDescent="0.2">
      <c r="B696"/>
      <c r="C696" s="14"/>
      <c r="D696" s="14"/>
      <c r="E696" s="88"/>
      <c r="F696" s="88"/>
      <c r="G696" s="88"/>
      <c r="H696" s="88"/>
      <c r="I696" s="14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</row>
    <row r="697" spans="2:50" s="2" customFormat="1" ht="15.75" customHeight="1" x14ac:dyDescent="0.2">
      <c r="B697"/>
      <c r="C697" s="14"/>
      <c r="D697" s="14"/>
      <c r="E697" s="88"/>
      <c r="F697" s="88"/>
      <c r="G697" s="88"/>
      <c r="H697" s="88"/>
      <c r="I697" s="14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</row>
    <row r="698" spans="2:50" s="2" customFormat="1" ht="15.75" customHeight="1" x14ac:dyDescent="0.2">
      <c r="B698"/>
      <c r="C698" s="14"/>
      <c r="D698" s="14"/>
      <c r="E698" s="88"/>
      <c r="F698" s="88"/>
      <c r="G698" s="88"/>
      <c r="H698" s="88"/>
      <c r="I698" s="14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</row>
    <row r="699" spans="2:50" s="2" customFormat="1" ht="15.75" customHeight="1" x14ac:dyDescent="0.2">
      <c r="B699"/>
      <c r="C699" s="14"/>
      <c r="D699" s="14"/>
      <c r="E699" s="88"/>
      <c r="F699" s="88"/>
      <c r="G699" s="88"/>
      <c r="H699" s="88"/>
      <c r="I699" s="14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</row>
    <row r="700" spans="2:50" s="2" customFormat="1" ht="15.75" customHeight="1" x14ac:dyDescent="0.2">
      <c r="B700"/>
      <c r="C700" s="14"/>
      <c r="D700" s="14"/>
      <c r="E700" s="88"/>
      <c r="F700" s="88"/>
      <c r="G700" s="88"/>
      <c r="H700" s="88"/>
      <c r="I700" s="14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</row>
    <row r="701" spans="2:50" s="2" customFormat="1" ht="15.75" customHeight="1" x14ac:dyDescent="0.2">
      <c r="B701"/>
      <c r="C701" s="14"/>
      <c r="D701" s="14"/>
      <c r="E701" s="88"/>
      <c r="F701" s="88"/>
      <c r="G701" s="88"/>
      <c r="H701" s="88"/>
      <c r="I701" s="14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</row>
    <row r="702" spans="2:50" s="2" customFormat="1" ht="15.75" customHeight="1" x14ac:dyDescent="0.2">
      <c r="B702"/>
      <c r="C702" s="14"/>
      <c r="D702" s="14"/>
      <c r="E702" s="88"/>
      <c r="F702" s="88"/>
      <c r="G702" s="88"/>
      <c r="H702" s="88"/>
      <c r="I702" s="14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</row>
    <row r="703" spans="2:50" s="2" customFormat="1" ht="15.75" customHeight="1" x14ac:dyDescent="0.2">
      <c r="B703"/>
      <c r="C703" s="14"/>
      <c r="D703" s="14"/>
      <c r="E703" s="88"/>
      <c r="F703" s="88"/>
      <c r="G703" s="88"/>
      <c r="H703" s="88"/>
      <c r="I703" s="14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</row>
    <row r="704" spans="2:50" s="2" customFormat="1" ht="15.75" customHeight="1" x14ac:dyDescent="0.2">
      <c r="B704"/>
      <c r="C704" s="14"/>
      <c r="D704" s="14"/>
      <c r="E704" s="88"/>
      <c r="F704" s="88"/>
      <c r="G704" s="88"/>
      <c r="H704" s="88"/>
      <c r="I704" s="1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</row>
    <row r="705" spans="2:50" s="2" customFormat="1" ht="15.75" customHeight="1" x14ac:dyDescent="0.2">
      <c r="B705"/>
      <c r="C705" s="14"/>
      <c r="D705" s="14"/>
      <c r="E705" s="88"/>
      <c r="F705" s="88"/>
      <c r="G705" s="88"/>
      <c r="H705" s="88"/>
      <c r="I705" s="14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</row>
    <row r="706" spans="2:50" s="2" customFormat="1" ht="15.75" customHeight="1" x14ac:dyDescent="0.2">
      <c r="B706"/>
      <c r="C706" s="14"/>
      <c r="D706" s="14"/>
      <c r="E706" s="88"/>
      <c r="F706" s="88"/>
      <c r="G706" s="88"/>
      <c r="H706" s="88"/>
      <c r="I706" s="14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</row>
    <row r="707" spans="2:50" s="2" customFormat="1" ht="15.75" customHeight="1" x14ac:dyDescent="0.2">
      <c r="B707"/>
      <c r="C707" s="14"/>
      <c r="D707" s="14"/>
      <c r="E707" s="88"/>
      <c r="F707" s="88"/>
      <c r="G707" s="88"/>
      <c r="H707" s="88"/>
      <c r="I707" s="14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</row>
    <row r="708" spans="2:50" s="2" customFormat="1" ht="15.75" customHeight="1" x14ac:dyDescent="0.2">
      <c r="B708"/>
      <c r="C708" s="14"/>
      <c r="D708" s="14"/>
      <c r="E708" s="88"/>
      <c r="F708" s="88"/>
      <c r="G708" s="88"/>
      <c r="H708" s="88"/>
      <c r="I708" s="14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</row>
    <row r="709" spans="2:50" s="2" customFormat="1" ht="15.75" customHeight="1" x14ac:dyDescent="0.2">
      <c r="B709"/>
      <c r="C709" s="14"/>
      <c r="D709" s="14"/>
      <c r="E709" s="88"/>
      <c r="F709" s="88"/>
      <c r="G709" s="88"/>
      <c r="H709" s="88"/>
      <c r="I709" s="14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</row>
    <row r="710" spans="2:50" s="2" customFormat="1" ht="15.75" customHeight="1" x14ac:dyDescent="0.2">
      <c r="B710"/>
      <c r="C710" s="14"/>
      <c r="D710" s="14"/>
      <c r="E710" s="88"/>
      <c r="F710" s="88"/>
      <c r="G710" s="88"/>
      <c r="H710" s="88"/>
      <c r="I710" s="14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</row>
    <row r="711" spans="2:50" s="2" customFormat="1" ht="15.75" customHeight="1" x14ac:dyDescent="0.2">
      <c r="B711"/>
      <c r="C711" s="14"/>
      <c r="D711" s="14"/>
      <c r="E711" s="88"/>
      <c r="F711" s="88"/>
      <c r="G711" s="88"/>
      <c r="H711" s="88"/>
      <c r="I711" s="14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</row>
    <row r="712" spans="2:50" s="2" customFormat="1" ht="15.75" customHeight="1" x14ac:dyDescent="0.2">
      <c r="B712"/>
      <c r="C712" s="14"/>
      <c r="D712" s="14"/>
      <c r="E712" s="88"/>
      <c r="F712" s="88"/>
      <c r="G712" s="88"/>
      <c r="H712" s="88"/>
      <c r="I712" s="14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</row>
    <row r="713" spans="2:50" s="2" customFormat="1" ht="15.75" customHeight="1" x14ac:dyDescent="0.2">
      <c r="B713"/>
      <c r="C713" s="14"/>
      <c r="D713" s="14"/>
      <c r="E713" s="88"/>
      <c r="F713" s="88"/>
      <c r="G713" s="88"/>
      <c r="H713" s="88"/>
      <c r="I713" s="14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</row>
    <row r="714" spans="2:50" s="2" customFormat="1" ht="15.75" customHeight="1" x14ac:dyDescent="0.2">
      <c r="B714"/>
      <c r="C714" s="14"/>
      <c r="D714" s="14"/>
      <c r="E714" s="88"/>
      <c r="F714" s="88"/>
      <c r="G714" s="88"/>
      <c r="H714" s="88"/>
      <c r="I714" s="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</row>
    <row r="715" spans="2:50" s="2" customFormat="1" ht="15.75" customHeight="1" x14ac:dyDescent="0.2">
      <c r="B715"/>
      <c r="C715" s="14"/>
      <c r="D715" s="14"/>
      <c r="E715" s="88"/>
      <c r="F715" s="88"/>
      <c r="G715" s="88"/>
      <c r="H715" s="88"/>
      <c r="I715" s="14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</row>
    <row r="716" spans="2:50" s="2" customFormat="1" ht="15.75" customHeight="1" x14ac:dyDescent="0.2">
      <c r="B716"/>
      <c r="C716" s="14"/>
      <c r="D716" s="14"/>
      <c r="E716" s="88"/>
      <c r="F716" s="88"/>
      <c r="G716" s="88"/>
      <c r="H716" s="88"/>
      <c r="I716" s="14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</row>
    <row r="717" spans="2:50" s="2" customFormat="1" ht="15.75" customHeight="1" x14ac:dyDescent="0.2">
      <c r="B717"/>
      <c r="C717" s="14"/>
      <c r="D717" s="14"/>
      <c r="E717" s="88"/>
      <c r="F717" s="88"/>
      <c r="G717" s="88"/>
      <c r="H717" s="88"/>
      <c r="I717" s="14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</row>
    <row r="718" spans="2:50" s="2" customFormat="1" ht="15.75" customHeight="1" x14ac:dyDescent="0.2">
      <c r="B718"/>
      <c r="C718" s="14"/>
      <c r="D718" s="14"/>
      <c r="E718" s="88"/>
      <c r="F718" s="88"/>
      <c r="G718" s="88"/>
      <c r="H718" s="88"/>
      <c r="I718" s="14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</row>
    <row r="719" spans="2:50" s="2" customFormat="1" ht="15.75" customHeight="1" x14ac:dyDescent="0.2">
      <c r="B719"/>
      <c r="C719" s="14"/>
      <c r="D719" s="14"/>
      <c r="E719" s="88"/>
      <c r="F719" s="88"/>
      <c r="G719" s="88"/>
      <c r="H719" s="88"/>
      <c r="I719" s="14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</row>
    <row r="720" spans="2:50" s="2" customFormat="1" ht="15.75" customHeight="1" x14ac:dyDescent="0.2">
      <c r="B720"/>
      <c r="C720" s="14"/>
      <c r="D720" s="14"/>
      <c r="E720" s="88"/>
      <c r="F720" s="88"/>
      <c r="G720" s="88"/>
      <c r="H720" s="88"/>
      <c r="I720" s="14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</row>
    <row r="721" spans="2:50" s="2" customFormat="1" ht="15.75" customHeight="1" x14ac:dyDescent="0.2">
      <c r="B721"/>
      <c r="C721" s="14"/>
      <c r="D721" s="14"/>
      <c r="E721" s="88"/>
      <c r="F721" s="88"/>
      <c r="G721" s="88"/>
      <c r="H721" s="88"/>
      <c r="I721" s="14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</row>
    <row r="722" spans="2:50" s="2" customFormat="1" ht="15.75" customHeight="1" x14ac:dyDescent="0.2">
      <c r="B722"/>
      <c r="C722" s="14"/>
      <c r="D722" s="14"/>
      <c r="E722" s="88"/>
      <c r="F722" s="88"/>
      <c r="G722" s="88"/>
      <c r="H722" s="88"/>
      <c r="I722" s="14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</row>
    <row r="723" spans="2:50" s="2" customFormat="1" ht="15.75" customHeight="1" x14ac:dyDescent="0.2">
      <c r="B723"/>
      <c r="C723" s="14"/>
      <c r="D723" s="14"/>
      <c r="E723" s="88"/>
      <c r="F723" s="88"/>
      <c r="G723" s="88"/>
      <c r="H723" s="88"/>
      <c r="I723" s="14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</row>
    <row r="724" spans="2:50" s="2" customFormat="1" ht="15.75" customHeight="1" x14ac:dyDescent="0.2">
      <c r="B724"/>
      <c r="C724" s="14"/>
      <c r="D724" s="14"/>
      <c r="E724" s="88"/>
      <c r="F724" s="88"/>
      <c r="G724" s="88"/>
      <c r="H724" s="88"/>
      <c r="I724" s="1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</row>
    <row r="725" spans="2:50" s="2" customFormat="1" ht="15.75" customHeight="1" x14ac:dyDescent="0.2">
      <c r="B725"/>
      <c r="C725" s="14"/>
      <c r="D725" s="14"/>
      <c r="E725" s="88"/>
      <c r="F725" s="88"/>
      <c r="G725" s="88"/>
      <c r="H725" s="88"/>
      <c r="I725" s="14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</row>
    <row r="726" spans="2:50" s="2" customFormat="1" ht="15.75" customHeight="1" x14ac:dyDescent="0.2">
      <c r="B726"/>
      <c r="C726" s="14"/>
      <c r="D726" s="14"/>
      <c r="E726" s="88"/>
      <c r="F726" s="88"/>
      <c r="G726" s="88"/>
      <c r="H726" s="88"/>
      <c r="I726" s="14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</row>
    <row r="727" spans="2:50" s="2" customFormat="1" ht="15.75" customHeight="1" x14ac:dyDescent="0.2">
      <c r="B727"/>
      <c r="C727" s="14"/>
      <c r="D727" s="14"/>
      <c r="E727" s="88"/>
      <c r="F727" s="88"/>
      <c r="G727" s="88"/>
      <c r="H727" s="88"/>
      <c r="I727" s="14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</row>
    <row r="728" spans="2:50" s="2" customFormat="1" ht="15.75" customHeight="1" x14ac:dyDescent="0.2">
      <c r="B728"/>
      <c r="C728" s="14"/>
      <c r="D728" s="14"/>
      <c r="E728" s="88"/>
      <c r="F728" s="88"/>
      <c r="G728" s="88"/>
      <c r="H728" s="88"/>
      <c r="I728" s="14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</row>
    <row r="729" spans="2:50" s="2" customFormat="1" ht="15.75" customHeight="1" x14ac:dyDescent="0.2">
      <c r="B729"/>
      <c r="C729" s="14"/>
      <c r="D729" s="14"/>
      <c r="E729" s="88"/>
      <c r="F729" s="88"/>
      <c r="G729" s="88"/>
      <c r="H729" s="88"/>
      <c r="I729" s="14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</row>
    <row r="730" spans="2:50" s="2" customFormat="1" ht="15.75" customHeight="1" x14ac:dyDescent="0.2">
      <c r="B730"/>
      <c r="C730" s="14"/>
      <c r="D730" s="14"/>
      <c r="E730" s="88"/>
      <c r="F730" s="88"/>
      <c r="G730" s="88"/>
      <c r="H730" s="88"/>
      <c r="I730" s="14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</row>
    <row r="731" spans="2:50" s="2" customFormat="1" ht="15.75" customHeight="1" x14ac:dyDescent="0.2">
      <c r="B731"/>
      <c r="C731" s="14"/>
      <c r="D731" s="14"/>
      <c r="E731" s="88"/>
      <c r="F731" s="88"/>
      <c r="G731" s="88"/>
      <c r="H731" s="88"/>
      <c r="I731" s="14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</row>
    <row r="732" spans="2:50" s="2" customFormat="1" ht="15.75" customHeight="1" x14ac:dyDescent="0.2">
      <c r="B732"/>
      <c r="C732" s="14"/>
      <c r="D732" s="14"/>
      <c r="E732" s="88"/>
      <c r="F732" s="88"/>
      <c r="G732" s="88"/>
      <c r="H732" s="88"/>
      <c r="I732" s="14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</row>
    <row r="733" spans="2:50" s="2" customFormat="1" ht="15.75" customHeight="1" x14ac:dyDescent="0.2">
      <c r="B733"/>
      <c r="C733" s="14"/>
      <c r="D733" s="14"/>
      <c r="E733" s="88"/>
      <c r="F733" s="88"/>
      <c r="G733" s="88"/>
      <c r="H733" s="88"/>
      <c r="I733" s="14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</row>
    <row r="734" spans="2:50" s="2" customFormat="1" ht="15.75" customHeight="1" x14ac:dyDescent="0.2">
      <c r="B734"/>
      <c r="C734" s="14"/>
      <c r="D734" s="14"/>
      <c r="E734" s="88"/>
      <c r="F734" s="88"/>
      <c r="G734" s="88"/>
      <c r="H734" s="88"/>
      <c r="I734" s="1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</row>
  </sheetData>
  <mergeCells count="2">
    <mergeCell ref="B2:H2"/>
    <mergeCell ref="B3:H3"/>
  </mergeCells>
  <phoneticPr fontId="12" type="noConversion"/>
  <pageMargins left="0.42" right="0.15748031496062992" top="0.15748031496062992" bottom="0.15748031496062992" header="0.15748031496062992" footer="0.15748031496062992"/>
  <pageSetup paperSize="9" scale="7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opLeftCell="A29" zoomScaleNormal="100" workbookViewId="0">
      <selection activeCell="A19" sqref="A19:A20"/>
    </sheetView>
  </sheetViews>
  <sheetFormatPr defaultRowHeight="12.75" x14ac:dyDescent="0.2"/>
  <cols>
    <col min="1" max="1" width="77.7109375" customWidth="1"/>
    <col min="2" max="2" width="18.7109375" style="154" customWidth="1"/>
    <col min="3" max="3" width="7.42578125" style="14" customWidth="1"/>
  </cols>
  <sheetData>
    <row r="1" spans="1:2" x14ac:dyDescent="0.2">
      <c r="A1" s="6"/>
      <c r="B1" s="169" t="s">
        <v>576</v>
      </c>
    </row>
    <row r="2" spans="1:2" ht="6" hidden="1" customHeight="1" x14ac:dyDescent="0.2">
      <c r="A2" s="6" t="s">
        <v>440</v>
      </c>
    </row>
    <row r="3" spans="1:2" ht="19.5" customHeight="1" x14ac:dyDescent="0.35">
      <c r="A3" s="585" t="s">
        <v>575</v>
      </c>
      <c r="B3" s="586"/>
    </row>
    <row r="4" spans="1:2" ht="19.5" customHeight="1" x14ac:dyDescent="0.35">
      <c r="A4" s="585" t="s">
        <v>827</v>
      </c>
      <c r="B4" s="586"/>
    </row>
    <row r="5" spans="1:2" ht="13.5" thickBot="1" x14ac:dyDescent="0.25">
      <c r="A5" s="1"/>
      <c r="B5" s="169" t="s">
        <v>441</v>
      </c>
    </row>
    <row r="6" spans="1:2" ht="57" customHeight="1" thickBot="1" x14ac:dyDescent="0.25">
      <c r="A6" s="132" t="s">
        <v>518</v>
      </c>
      <c r="B6" s="128" t="s">
        <v>645</v>
      </c>
    </row>
    <row r="7" spans="1:2" ht="15.75" customHeight="1" x14ac:dyDescent="0.2">
      <c r="A7" s="50" t="s">
        <v>519</v>
      </c>
      <c r="B7" s="155"/>
    </row>
    <row r="8" spans="1:2" ht="13.5" customHeight="1" x14ac:dyDescent="0.2">
      <c r="A8" s="94" t="s">
        <v>950</v>
      </c>
      <c r="B8" s="26">
        <f>SUM(B9+B13+B17+B21+B22)</f>
        <v>32500</v>
      </c>
    </row>
    <row r="9" spans="1:2" ht="13.5" customHeight="1" x14ac:dyDescent="0.2">
      <c r="A9" s="25" t="s">
        <v>480</v>
      </c>
      <c r="B9" s="10">
        <f>SUM(B10:B12)</f>
        <v>1000</v>
      </c>
    </row>
    <row r="10" spans="1:2" ht="13.5" customHeight="1" x14ac:dyDescent="0.2">
      <c r="A10" s="51" t="s">
        <v>583</v>
      </c>
      <c r="B10" s="23">
        <v>1000</v>
      </c>
    </row>
    <row r="11" spans="1:2" ht="13.5" customHeight="1" x14ac:dyDescent="0.2">
      <c r="A11" s="51" t="s">
        <v>584</v>
      </c>
      <c r="B11" s="23"/>
    </row>
    <row r="12" spans="1:2" ht="13.5" customHeight="1" x14ac:dyDescent="0.2">
      <c r="A12" s="51" t="s">
        <v>585</v>
      </c>
      <c r="B12" s="23"/>
    </row>
    <row r="13" spans="1:2" ht="13.5" customHeight="1" x14ac:dyDescent="0.2">
      <c r="A13" s="25" t="s">
        <v>481</v>
      </c>
      <c r="B13" s="10">
        <f>SUM(B14:B16)</f>
        <v>7000</v>
      </c>
    </row>
    <row r="14" spans="1:2" ht="13.5" customHeight="1" x14ac:dyDescent="0.2">
      <c r="A14" s="51" t="s">
        <v>586</v>
      </c>
      <c r="B14" s="23"/>
    </row>
    <row r="15" spans="1:2" ht="13.5" customHeight="1" x14ac:dyDescent="0.2">
      <c r="A15" s="51" t="s">
        <v>587</v>
      </c>
      <c r="B15" s="23"/>
    </row>
    <row r="16" spans="1:2" ht="13.5" customHeight="1" x14ac:dyDescent="0.2">
      <c r="A16" s="51" t="s">
        <v>919</v>
      </c>
      <c r="B16" s="23">
        <v>7000</v>
      </c>
    </row>
    <row r="17" spans="1:3" ht="13.5" customHeight="1" x14ac:dyDescent="0.2">
      <c r="A17" s="52" t="s">
        <v>482</v>
      </c>
      <c r="B17" s="10">
        <f>SUM(B18:B20)</f>
        <v>22000</v>
      </c>
    </row>
    <row r="18" spans="1:3" ht="13.5" customHeight="1" x14ac:dyDescent="0.2">
      <c r="A18" s="51" t="s">
        <v>588</v>
      </c>
      <c r="B18" s="22">
        <v>17000</v>
      </c>
    </row>
    <row r="19" spans="1:3" ht="13.5" customHeight="1" x14ac:dyDescent="0.2">
      <c r="A19" s="51" t="s">
        <v>590</v>
      </c>
      <c r="B19" s="23"/>
    </row>
    <row r="20" spans="1:3" s="8" customFormat="1" ht="13.5" customHeight="1" x14ac:dyDescent="0.2">
      <c r="A20" s="51" t="s">
        <v>589</v>
      </c>
      <c r="B20" s="22">
        <v>5000</v>
      </c>
      <c r="C20" s="145"/>
    </row>
    <row r="21" spans="1:3" ht="13.5" customHeight="1" x14ac:dyDescent="0.2">
      <c r="A21" s="25" t="s">
        <v>483</v>
      </c>
      <c r="B21" s="10">
        <v>2000</v>
      </c>
    </row>
    <row r="22" spans="1:3" ht="13.5" customHeight="1" x14ac:dyDescent="0.2">
      <c r="A22" s="25" t="s">
        <v>954</v>
      </c>
      <c r="B22" s="10">
        <v>500</v>
      </c>
    </row>
    <row r="23" spans="1:3" ht="13.5" customHeight="1" x14ac:dyDescent="0.2">
      <c r="A23" s="35" t="s">
        <v>953</v>
      </c>
      <c r="B23" s="26">
        <v>2000</v>
      </c>
    </row>
    <row r="24" spans="1:3" ht="13.5" customHeight="1" x14ac:dyDescent="0.2">
      <c r="A24" s="94" t="s">
        <v>952</v>
      </c>
      <c r="B24" s="26">
        <f>SUM(B25+B31+B32)</f>
        <v>294229</v>
      </c>
    </row>
    <row r="25" spans="1:3" ht="13.5" customHeight="1" x14ac:dyDescent="0.2">
      <c r="A25" s="25" t="s">
        <v>443</v>
      </c>
      <c r="B25" s="10">
        <f>SUM(B26:B30)</f>
        <v>281000</v>
      </c>
    </row>
    <row r="26" spans="1:3" ht="13.5" customHeight="1" x14ac:dyDescent="0.2">
      <c r="A26" s="13" t="s">
        <v>578</v>
      </c>
      <c r="B26" s="23">
        <v>145000</v>
      </c>
    </row>
    <row r="27" spans="1:3" ht="13.5" customHeight="1" x14ac:dyDescent="0.2">
      <c r="A27" s="13" t="s">
        <v>579</v>
      </c>
      <c r="B27" s="23">
        <v>10000</v>
      </c>
    </row>
    <row r="28" spans="1:3" ht="13.5" customHeight="1" x14ac:dyDescent="0.2">
      <c r="A28" s="13" t="s">
        <v>580</v>
      </c>
      <c r="B28" s="23">
        <v>55000</v>
      </c>
    </row>
    <row r="29" spans="1:3" ht="13.5" customHeight="1" x14ac:dyDescent="0.2">
      <c r="A29" s="13" t="s">
        <v>581</v>
      </c>
      <c r="B29" s="23">
        <v>57000</v>
      </c>
    </row>
    <row r="30" spans="1:3" ht="13.5" customHeight="1" x14ac:dyDescent="0.2">
      <c r="A30" s="13" t="s">
        <v>582</v>
      </c>
      <c r="B30" s="23">
        <v>14000</v>
      </c>
    </row>
    <row r="31" spans="1:3" ht="13.5" customHeight="1" x14ac:dyDescent="0.2">
      <c r="A31" s="25" t="s">
        <v>449</v>
      </c>
      <c r="B31" s="23"/>
    </row>
    <row r="32" spans="1:3" ht="13.5" customHeight="1" x14ac:dyDescent="0.2">
      <c r="A32" s="25" t="s">
        <v>484</v>
      </c>
      <c r="B32" s="21">
        <f>SUM(B33:B34)</f>
        <v>13229</v>
      </c>
    </row>
    <row r="33" spans="1:3" ht="13.5" customHeight="1" x14ac:dyDescent="0.2">
      <c r="A33" s="13" t="s">
        <v>444</v>
      </c>
      <c r="B33" s="23">
        <v>1000</v>
      </c>
    </row>
    <row r="34" spans="1:3" ht="13.5" customHeight="1" x14ac:dyDescent="0.2">
      <c r="A34" s="13" t="s">
        <v>485</v>
      </c>
      <c r="B34" s="22">
        <v>12229</v>
      </c>
    </row>
    <row r="35" spans="1:3" ht="18" customHeight="1" x14ac:dyDescent="0.25">
      <c r="A35" s="420" t="s">
        <v>951</v>
      </c>
      <c r="B35" s="86">
        <f>SUM(B36+B42+B43+B44+B45)</f>
        <v>389068</v>
      </c>
    </row>
    <row r="36" spans="1:3" ht="13.5" customHeight="1" x14ac:dyDescent="0.2">
      <c r="A36" s="25" t="s">
        <v>453</v>
      </c>
      <c r="B36" s="100">
        <f>SUM(B37+B41)</f>
        <v>305078</v>
      </c>
    </row>
    <row r="37" spans="1:3" ht="13.5" customHeight="1" x14ac:dyDescent="0.2">
      <c r="A37" s="172" t="s">
        <v>593</v>
      </c>
      <c r="B37" s="333">
        <f>SUM(B38:B40)</f>
        <v>150177</v>
      </c>
    </row>
    <row r="38" spans="1:3" ht="23.25" customHeight="1" x14ac:dyDescent="0.2">
      <c r="A38" s="173" t="s">
        <v>844</v>
      </c>
      <c r="B38" s="334">
        <v>137049</v>
      </c>
      <c r="C38" s="88"/>
    </row>
    <row r="39" spans="1:3" ht="13.5" customHeight="1" x14ac:dyDescent="0.2">
      <c r="A39" s="173" t="s">
        <v>845</v>
      </c>
      <c r="B39" s="334">
        <v>2728</v>
      </c>
      <c r="C39" s="88"/>
    </row>
    <row r="40" spans="1:3" ht="13.5" customHeight="1" x14ac:dyDescent="0.2">
      <c r="A40" s="173" t="s">
        <v>846</v>
      </c>
      <c r="B40" s="171">
        <v>10400</v>
      </c>
      <c r="C40" s="88"/>
    </row>
    <row r="41" spans="1:3" ht="26.25" customHeight="1" x14ac:dyDescent="0.2">
      <c r="A41" s="53" t="s">
        <v>847</v>
      </c>
      <c r="B41" s="167">
        <v>154901</v>
      </c>
      <c r="C41" s="88"/>
    </row>
    <row r="42" spans="1:3" ht="13.5" customHeight="1" x14ac:dyDescent="0.2">
      <c r="A42" s="95" t="s">
        <v>507</v>
      </c>
      <c r="B42" s="10">
        <v>8000</v>
      </c>
      <c r="C42" s="88"/>
    </row>
    <row r="43" spans="1:3" ht="13.5" customHeight="1" x14ac:dyDescent="0.2">
      <c r="A43" s="53" t="s">
        <v>594</v>
      </c>
      <c r="B43" s="23"/>
      <c r="C43" s="88"/>
    </row>
    <row r="44" spans="1:3" ht="13.5" customHeight="1" x14ac:dyDescent="0.2">
      <c r="A44" s="96" t="s">
        <v>544</v>
      </c>
      <c r="B44" s="10">
        <v>70619</v>
      </c>
      <c r="C44" s="88"/>
    </row>
    <row r="45" spans="1:3" ht="13.5" customHeight="1" x14ac:dyDescent="0.2">
      <c r="A45" s="54" t="s">
        <v>510</v>
      </c>
      <c r="B45" s="10">
        <f>SUM(B46:B47)</f>
        <v>5371</v>
      </c>
      <c r="C45" s="88"/>
    </row>
    <row r="46" spans="1:3" ht="13.5" customHeight="1" x14ac:dyDescent="0.2">
      <c r="A46" s="13" t="s">
        <v>591</v>
      </c>
      <c r="B46" s="23">
        <v>3800</v>
      </c>
      <c r="C46" s="88"/>
    </row>
    <row r="47" spans="1:3" ht="13.5" customHeight="1" x14ac:dyDescent="0.2">
      <c r="A47" s="40" t="s">
        <v>592</v>
      </c>
      <c r="B47" s="23">
        <v>1571</v>
      </c>
      <c r="C47" s="88"/>
    </row>
    <row r="48" spans="1:3" ht="13.5" customHeight="1" x14ac:dyDescent="0.2">
      <c r="A48" s="54" t="s">
        <v>509</v>
      </c>
      <c r="B48" s="23"/>
      <c r="C48" s="88"/>
    </row>
    <row r="49" spans="1:4" ht="13.5" hidden="1" customHeight="1" x14ac:dyDescent="0.2">
      <c r="A49" s="54" t="s">
        <v>541</v>
      </c>
      <c r="B49" s="23"/>
      <c r="C49" s="88"/>
    </row>
    <row r="50" spans="1:4" ht="13.5" customHeight="1" x14ac:dyDescent="0.2">
      <c r="A50" s="94" t="s">
        <v>508</v>
      </c>
      <c r="B50" s="26">
        <f>SUM(B51:B53)</f>
        <v>11673</v>
      </c>
      <c r="C50" s="88"/>
    </row>
    <row r="51" spans="1:4" ht="13.5" customHeight="1" x14ac:dyDescent="0.2">
      <c r="A51" s="25" t="s">
        <v>912</v>
      </c>
      <c r="B51" s="23">
        <v>10563</v>
      </c>
      <c r="C51" s="352"/>
    </row>
    <row r="52" spans="1:4" ht="13.5" customHeight="1" x14ac:dyDescent="0.2">
      <c r="A52" s="25" t="s">
        <v>918</v>
      </c>
      <c r="B52" s="23">
        <v>1110</v>
      </c>
      <c r="C52" s="352"/>
    </row>
    <row r="53" spans="1:4" ht="13.5" customHeight="1" x14ac:dyDescent="0.2">
      <c r="A53" s="44" t="s">
        <v>913</v>
      </c>
      <c r="B53" s="23"/>
      <c r="C53" s="88"/>
    </row>
    <row r="54" spans="1:4" ht="13.5" customHeight="1" x14ac:dyDescent="0.2">
      <c r="A54" s="44" t="s">
        <v>948</v>
      </c>
      <c r="B54" s="23"/>
      <c r="C54" s="88"/>
    </row>
    <row r="55" spans="1:4" ht="13.5" customHeight="1" thickBot="1" x14ac:dyDescent="0.3">
      <c r="A55" s="418" t="s">
        <v>949</v>
      </c>
      <c r="B55" s="419"/>
      <c r="C55" s="88"/>
    </row>
    <row r="56" spans="1:4" ht="22.5" customHeight="1" thickBot="1" x14ac:dyDescent="0.25">
      <c r="A56" s="71" t="s">
        <v>486</v>
      </c>
      <c r="B56" s="174">
        <f>SUM(B8+B24+B35+B50+B23)</f>
        <v>729470</v>
      </c>
      <c r="C56" s="88"/>
    </row>
    <row r="57" spans="1:4" ht="16.5" customHeight="1" x14ac:dyDescent="0.2">
      <c r="A57" s="50" t="s">
        <v>520</v>
      </c>
      <c r="B57" s="127"/>
      <c r="C57" s="88"/>
    </row>
    <row r="58" spans="1:4" ht="13.5" customHeight="1" x14ac:dyDescent="0.25">
      <c r="A58" s="48" t="s">
        <v>450</v>
      </c>
      <c r="B58" s="10" t="e">
        <f>SUM(B59+B64)</f>
        <v>#REF!</v>
      </c>
      <c r="C58" s="104"/>
    </row>
    <row r="59" spans="1:4" ht="13.5" customHeight="1" x14ac:dyDescent="0.2">
      <c r="A59" s="41" t="s">
        <v>598</v>
      </c>
      <c r="B59" s="10" t="e">
        <f>SUM(B60:B63)</f>
        <v>#REF!</v>
      </c>
      <c r="C59" s="104">
        <f>SUM('8.Önk.'!C71+'8.2.Önk.2.régi'!C23+'8.2.Önk.2.régi'!C30+'8.2.Önk.2.régi'!C37+'8.2.Önk.2.régi'!C70+'8.3.Önk.3.régi'!C22+'8.3.Önk.3.régi'!C32+'8.3.Önk.3.régi'!C51+'8.3.Önk.3.régi'!C56+'8.3.Önk.3.régi'!C73)</f>
        <v>9489566</v>
      </c>
    </row>
    <row r="60" spans="1:4" ht="13.5" customHeight="1" x14ac:dyDescent="0.2">
      <c r="A60" s="41" t="s">
        <v>599</v>
      </c>
      <c r="B60" s="23">
        <f>SUM('8.Önk.'!C19+'8.2.Önk.2.régi'!C9+'8.2.Önk.2.régi'!C35+'8.3.Önk.3.régi'!C8+'8.3.Önk.3.régi'!C27)</f>
        <v>6510853</v>
      </c>
      <c r="C60" s="342"/>
    </row>
    <row r="61" spans="1:4" ht="13.5" customHeight="1" x14ac:dyDescent="0.2">
      <c r="A61" s="41" t="s">
        <v>942</v>
      </c>
      <c r="B61" s="23">
        <f>SUM('8.Önk.'!C22+'8.2.Önk.2.régi'!C12+'8.2.Önk.2.régi'!C36+'8.3.Önk.3.régi'!C11+'8.3.Önk.3.régi'!C28)</f>
        <v>1264976</v>
      </c>
      <c r="C61" s="342"/>
    </row>
    <row r="62" spans="1:4" ht="13.5" customHeight="1" x14ac:dyDescent="0.2">
      <c r="A62" s="41" t="s">
        <v>600</v>
      </c>
      <c r="B62" s="23" t="e">
        <f>SUM('8.Önk.'!#REF!+'8.2.Önk.2.régi'!C22+'8.2.Önk.2.régi'!C30++'8.2.Önk.2.régi'!C70+'8.3.Önk.3.régi'!C21+'8.3.Önk.3.régi'!C31+'8.3.Önk.3.régi'!C56+'8.3.Önk.3.régi'!C73)</f>
        <v>#REF!</v>
      </c>
      <c r="C62" s="342"/>
    </row>
    <row r="63" spans="1:4" ht="13.5" customHeight="1" x14ac:dyDescent="0.2">
      <c r="A63" s="41" t="s">
        <v>601</v>
      </c>
      <c r="B63" s="23" t="e">
        <f>SUM('8.Önk.'!#REF!+'8.3.Önk.3.régi'!C51)</f>
        <v>#REF!</v>
      </c>
      <c r="C63" s="342"/>
    </row>
    <row r="64" spans="1:4" ht="13.5" customHeight="1" x14ac:dyDescent="0.2">
      <c r="A64" s="41" t="s">
        <v>864</v>
      </c>
      <c r="B64" s="10" t="e">
        <f>SUM(B65:B68)</f>
        <v>#REF!</v>
      </c>
      <c r="C64" s="104"/>
      <c r="D64" s="349"/>
    </row>
    <row r="65" spans="1:4" ht="13.5" customHeight="1" x14ac:dyDescent="0.2">
      <c r="A65" s="41" t="s">
        <v>931</v>
      </c>
      <c r="B65" s="23">
        <f>SUM('4. Átadott p.eszk.'!B12)</f>
        <v>1123692</v>
      </c>
      <c r="C65" s="88"/>
      <c r="D65" s="349"/>
    </row>
    <row r="66" spans="1:4" ht="13.5" customHeight="1" x14ac:dyDescent="0.2">
      <c r="A66" s="41" t="s">
        <v>930</v>
      </c>
      <c r="B66" s="23">
        <f>SUM('4. Átadott p.eszk.'!B21)</f>
        <v>100000</v>
      </c>
      <c r="C66" s="88"/>
      <c r="D66" s="249"/>
    </row>
    <row r="67" spans="1:4" ht="13.5" customHeight="1" x14ac:dyDescent="0.2">
      <c r="A67" s="41" t="s">
        <v>865</v>
      </c>
      <c r="B67" s="23">
        <f>SUM('4. Átadott p.eszk.'!B9)</f>
        <v>254974</v>
      </c>
      <c r="C67" s="88"/>
    </row>
    <row r="68" spans="1:4" ht="13.5" customHeight="1" x14ac:dyDescent="0.2">
      <c r="A68" s="41" t="s">
        <v>917</v>
      </c>
      <c r="B68" s="23" t="e">
        <f>SUM('4. Átadott p.eszk.'!#REF!)</f>
        <v>#REF!</v>
      </c>
      <c r="C68" s="88"/>
    </row>
    <row r="69" spans="1:4" ht="15" customHeight="1" x14ac:dyDescent="0.25">
      <c r="A69" s="48" t="s">
        <v>451</v>
      </c>
      <c r="B69" s="21">
        <f>SUM(B70+B74+B75)</f>
        <v>73580</v>
      </c>
      <c r="C69" s="88">
        <v>279041</v>
      </c>
    </row>
    <row r="70" spans="1:4" x14ac:dyDescent="0.2">
      <c r="A70" s="41" t="s">
        <v>494</v>
      </c>
      <c r="B70" s="23">
        <f>SUM('6.Kiad.össz.'!H14)</f>
        <v>0</v>
      </c>
      <c r="C70" s="88"/>
    </row>
    <row r="71" spans="1:4" x14ac:dyDescent="0.2">
      <c r="A71" s="41" t="s">
        <v>911</v>
      </c>
      <c r="B71" s="23">
        <v>152087</v>
      </c>
      <c r="C71" s="88"/>
    </row>
    <row r="72" spans="1:4" x14ac:dyDescent="0.2">
      <c r="A72" s="41" t="s">
        <v>854</v>
      </c>
      <c r="B72" s="23">
        <v>10378</v>
      </c>
      <c r="C72" s="88"/>
    </row>
    <row r="73" spans="1:4" x14ac:dyDescent="0.2">
      <c r="A73" s="41" t="s">
        <v>855</v>
      </c>
      <c r="B73" s="23">
        <f>SUM('9.2.Hiv.2.régi'!D29)</f>
        <v>12229</v>
      </c>
      <c r="C73" s="88"/>
    </row>
    <row r="74" spans="1:4" ht="13.5" customHeight="1" x14ac:dyDescent="0.2">
      <c r="A74" s="13" t="s">
        <v>495</v>
      </c>
      <c r="B74" s="23">
        <f>SUM('6.Kiad.össz.'!H18)</f>
        <v>0</v>
      </c>
      <c r="C74" s="88"/>
    </row>
    <row r="75" spans="1:4" ht="13.5" customHeight="1" x14ac:dyDescent="0.2">
      <c r="A75" s="13" t="s">
        <v>496</v>
      </c>
      <c r="B75" s="23">
        <f>SUM('11.1.GAMESZ 1.régi'!D27+'11.1.GAMESZ 1.régi'!D53+'11.1.GAMESZ 1.régi'!D63+'11.2. GAMESZ 2.régi'!C26+'11.2. GAMESZ 2.régi'!C60)</f>
        <v>73580</v>
      </c>
      <c r="C75" s="88"/>
    </row>
    <row r="76" spans="1:4" ht="18" customHeight="1" x14ac:dyDescent="0.25">
      <c r="A76" s="370" t="s">
        <v>596</v>
      </c>
      <c r="B76" s="371" t="e">
        <f>SUM(B58+B69)</f>
        <v>#REF!</v>
      </c>
      <c r="C76" s="88"/>
    </row>
    <row r="77" spans="1:4" ht="18" customHeight="1" x14ac:dyDescent="0.25">
      <c r="A77" s="175" t="s">
        <v>866</v>
      </c>
      <c r="B77" s="176" t="e">
        <f>SUM(B56-B76)</f>
        <v>#REF!</v>
      </c>
      <c r="C77" s="88"/>
    </row>
    <row r="78" spans="1:4" ht="13.5" customHeight="1" x14ac:dyDescent="0.25">
      <c r="A78" s="60" t="s">
        <v>490</v>
      </c>
      <c r="B78" s="10">
        <f>SUM(B79:B81)</f>
        <v>25000</v>
      </c>
      <c r="C78" s="88"/>
    </row>
    <row r="79" spans="1:4" ht="13.5" customHeight="1" x14ac:dyDescent="0.2">
      <c r="A79" s="37" t="s">
        <v>514</v>
      </c>
      <c r="B79" s="23">
        <v>15000</v>
      </c>
      <c r="C79" s="88"/>
    </row>
    <row r="80" spans="1:4" ht="13.5" customHeight="1" x14ac:dyDescent="0.2">
      <c r="A80" s="37" t="s">
        <v>542</v>
      </c>
      <c r="B80" s="23"/>
      <c r="C80" s="88"/>
    </row>
    <row r="81" spans="1:3" ht="13.5" customHeight="1" thickBot="1" x14ac:dyDescent="0.25">
      <c r="A81" s="38" t="s">
        <v>513</v>
      </c>
      <c r="B81" s="77">
        <v>10000</v>
      </c>
      <c r="C81" s="88"/>
    </row>
    <row r="82" spans="1:3" ht="22.5" customHeight="1" thickBot="1" x14ac:dyDescent="0.25">
      <c r="A82" s="71" t="s">
        <v>492</v>
      </c>
      <c r="B82" s="174" t="e">
        <f>SUM(B58+B69+B78)</f>
        <v>#REF!</v>
      </c>
      <c r="C82" s="88"/>
    </row>
    <row r="83" spans="1:3" ht="17.25" customHeight="1" x14ac:dyDescent="0.2">
      <c r="A83" s="133" t="s">
        <v>944</v>
      </c>
      <c r="B83" s="87" t="e">
        <f>SUM(B56-B82)</f>
        <v>#REF!</v>
      </c>
      <c r="C83" s="88"/>
    </row>
    <row r="84" spans="1:3" ht="14.25" customHeight="1" x14ac:dyDescent="0.2">
      <c r="A84" s="97" t="s">
        <v>487</v>
      </c>
      <c r="B84" s="23"/>
      <c r="C84" s="88"/>
    </row>
    <row r="85" spans="1:3" ht="22.5" customHeight="1" x14ac:dyDescent="0.25">
      <c r="A85" s="36" t="s">
        <v>511</v>
      </c>
      <c r="B85" s="156">
        <f>SUM(B86)</f>
        <v>0</v>
      </c>
      <c r="C85" s="88"/>
    </row>
    <row r="86" spans="1:3" ht="15" customHeight="1" x14ac:dyDescent="0.2">
      <c r="A86" s="70" t="s">
        <v>603</v>
      </c>
      <c r="B86" s="93"/>
      <c r="C86" s="88"/>
    </row>
    <row r="87" spans="1:3" ht="18" customHeight="1" x14ac:dyDescent="0.25">
      <c r="A87" s="36" t="s">
        <v>512</v>
      </c>
      <c r="B87" s="23"/>
      <c r="C87" s="88"/>
    </row>
    <row r="88" spans="1:3" ht="14.25" customHeight="1" x14ac:dyDescent="0.2">
      <c r="A88" s="13" t="s">
        <v>452</v>
      </c>
      <c r="B88" s="23"/>
      <c r="C88" s="88"/>
    </row>
    <row r="89" spans="1:3" ht="14.25" customHeight="1" thickBot="1" x14ac:dyDescent="0.25">
      <c r="A89" s="19" t="s">
        <v>521</v>
      </c>
      <c r="B89" s="77"/>
      <c r="C89" s="88"/>
    </row>
    <row r="90" spans="1:3" ht="21.75" customHeight="1" thickBot="1" x14ac:dyDescent="0.4">
      <c r="A90" s="76" t="s">
        <v>445</v>
      </c>
      <c r="B90" s="157">
        <f>SUM(B56+B85)</f>
        <v>729470</v>
      </c>
      <c r="C90" s="88"/>
    </row>
    <row r="91" spans="1:3" ht="18.75" customHeight="1" x14ac:dyDescent="0.2">
      <c r="A91" s="50" t="s">
        <v>442</v>
      </c>
      <c r="B91" s="127"/>
      <c r="C91" s="88"/>
    </row>
    <row r="92" spans="1:3" x14ac:dyDescent="0.2">
      <c r="A92" s="13" t="s">
        <v>493</v>
      </c>
      <c r="B92" s="23"/>
      <c r="C92" s="88"/>
    </row>
    <row r="93" spans="1:3" ht="13.5" thickBot="1" x14ac:dyDescent="0.25">
      <c r="A93" s="106"/>
      <c r="B93" s="77"/>
      <c r="C93" s="88"/>
    </row>
    <row r="94" spans="1:3" ht="21.75" customHeight="1" thickBot="1" x14ac:dyDescent="0.4">
      <c r="A94" s="76" t="s">
        <v>446</v>
      </c>
      <c r="B94" s="157" t="e">
        <f>SUM(B82+B91)</f>
        <v>#REF!</v>
      </c>
      <c r="C94" s="88"/>
    </row>
    <row r="95" spans="1:3" ht="11.25" customHeight="1" x14ac:dyDescent="0.2">
      <c r="A95" s="2"/>
      <c r="B95" s="158"/>
      <c r="C95" s="88"/>
    </row>
    <row r="96" spans="1:3" ht="14.1" customHeight="1" x14ac:dyDescent="0.2">
      <c r="A96" s="2" t="s">
        <v>595</v>
      </c>
      <c r="B96" s="158" t="e">
        <f>SUM(B90-B94)</f>
        <v>#REF!</v>
      </c>
      <c r="C96" s="88"/>
    </row>
    <row r="97" spans="1:3" ht="14.1" customHeight="1" x14ac:dyDescent="0.2">
      <c r="A97" s="2"/>
      <c r="B97" s="158"/>
      <c r="C97" s="88"/>
    </row>
    <row r="98" spans="1:3" ht="14.1" customHeight="1" x14ac:dyDescent="0.2">
      <c r="A98" s="2"/>
      <c r="B98" s="158"/>
      <c r="C98" s="88"/>
    </row>
    <row r="99" spans="1:3" ht="14.1" customHeight="1" x14ac:dyDescent="0.2">
      <c r="A99" s="2"/>
      <c r="B99" s="158"/>
      <c r="C99" s="88"/>
    </row>
    <row r="100" spans="1:3" ht="14.1" customHeight="1" x14ac:dyDescent="0.2">
      <c r="A100" s="2"/>
      <c r="B100" s="158"/>
      <c r="C100" s="88"/>
    </row>
    <row r="101" spans="1:3" ht="14.1" customHeight="1" x14ac:dyDescent="0.2">
      <c r="A101" s="2"/>
      <c r="B101" s="158"/>
      <c r="C101" s="88"/>
    </row>
    <row r="102" spans="1:3" ht="14.1" customHeight="1" x14ac:dyDescent="0.2">
      <c r="A102" s="2"/>
      <c r="B102" s="158"/>
      <c r="C102" s="88"/>
    </row>
    <row r="103" spans="1:3" ht="14.1" customHeight="1" x14ac:dyDescent="0.2">
      <c r="A103" s="2"/>
      <c r="B103" s="158"/>
      <c r="C103" s="88"/>
    </row>
    <row r="104" spans="1:3" ht="14.1" customHeight="1" x14ac:dyDescent="0.2">
      <c r="A104" s="2"/>
      <c r="B104" s="158"/>
      <c r="C104" s="88"/>
    </row>
    <row r="105" spans="1:3" ht="14.1" customHeight="1" x14ac:dyDescent="0.2">
      <c r="A105" s="2"/>
      <c r="B105" s="158"/>
      <c r="C105" s="88"/>
    </row>
    <row r="106" spans="1:3" ht="14.1" customHeight="1" x14ac:dyDescent="0.2">
      <c r="A106" s="2"/>
      <c r="B106" s="158"/>
      <c r="C106" s="88"/>
    </row>
    <row r="107" spans="1:3" ht="14.1" customHeight="1" x14ac:dyDescent="0.2">
      <c r="A107" s="2"/>
      <c r="B107" s="158"/>
      <c r="C107" s="88"/>
    </row>
    <row r="108" spans="1:3" ht="14.1" customHeight="1" x14ac:dyDescent="0.2">
      <c r="A108" s="2"/>
      <c r="B108" s="158"/>
      <c r="C108" s="88"/>
    </row>
    <row r="109" spans="1:3" ht="14.1" customHeight="1" x14ac:dyDescent="0.2">
      <c r="A109" s="2"/>
      <c r="B109" s="158"/>
      <c r="C109" s="88"/>
    </row>
    <row r="110" spans="1:3" ht="14.1" customHeight="1" x14ac:dyDescent="0.2">
      <c r="A110" s="2"/>
      <c r="B110" s="158"/>
      <c r="C110" s="88"/>
    </row>
    <row r="111" spans="1:3" ht="14.1" customHeight="1" x14ac:dyDescent="0.2">
      <c r="A111" s="2"/>
      <c r="B111" s="158"/>
      <c r="C111" s="88"/>
    </row>
    <row r="112" spans="1:3" ht="14.1" customHeight="1" x14ac:dyDescent="0.2">
      <c r="A112" s="2"/>
      <c r="B112" s="158"/>
      <c r="C112" s="88"/>
    </row>
    <row r="113" spans="1:3" ht="14.1" customHeight="1" x14ac:dyDescent="0.2">
      <c r="A113" s="2"/>
      <c r="B113" s="158"/>
      <c r="C113" s="88"/>
    </row>
    <row r="114" spans="1:3" ht="14.1" customHeight="1" x14ac:dyDescent="0.2"/>
    <row r="115" spans="1:3" ht="14.1" customHeight="1" x14ac:dyDescent="0.2"/>
    <row r="116" spans="1:3" ht="14.1" customHeight="1" x14ac:dyDescent="0.2"/>
    <row r="117" spans="1:3" ht="14.1" customHeight="1" x14ac:dyDescent="0.2"/>
    <row r="118" spans="1:3" ht="14.1" customHeight="1" x14ac:dyDescent="0.2"/>
    <row r="119" spans="1:3" ht="14.1" customHeight="1" x14ac:dyDescent="0.2"/>
    <row r="120" spans="1:3" ht="14.1" customHeight="1" x14ac:dyDescent="0.2"/>
    <row r="121" spans="1:3" ht="14.1" customHeight="1" x14ac:dyDescent="0.2"/>
  </sheetData>
  <mergeCells count="2">
    <mergeCell ref="A3:B3"/>
    <mergeCell ref="A4:B4"/>
  </mergeCells>
  <phoneticPr fontId="12" type="noConversion"/>
  <pageMargins left="1.96" right="0.15748031496062992" top="0.15748031496062992" bottom="0.15748031496062992" header="7.874015748031496E-2" footer="0.15748031496062992"/>
  <pageSetup paperSize="9" scale="5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selection activeCell="A19" sqref="A19:A20"/>
    </sheetView>
  </sheetViews>
  <sheetFormatPr defaultRowHeight="12.75" x14ac:dyDescent="0.2"/>
  <cols>
    <col min="1" max="1" width="77.7109375" customWidth="1"/>
    <col min="2" max="2" width="14.7109375" hidden="1" customWidth="1"/>
    <col min="3" max="3" width="14.28515625" hidden="1" customWidth="1"/>
    <col min="4" max="4" width="13.28515625" hidden="1" customWidth="1"/>
    <col min="5" max="5" width="10" style="14" hidden="1" customWidth="1"/>
    <col min="6" max="6" width="18.7109375" style="14" customWidth="1"/>
  </cols>
  <sheetData>
    <row r="1" spans="1:6" x14ac:dyDescent="0.2">
      <c r="A1" s="6"/>
      <c r="B1" s="6"/>
      <c r="C1" s="16"/>
      <c r="D1" s="16"/>
      <c r="E1" s="31"/>
      <c r="F1" s="17" t="s">
        <v>577</v>
      </c>
    </row>
    <row r="2" spans="1:6" ht="19.5" x14ac:dyDescent="0.35">
      <c r="A2" s="29" t="s">
        <v>454</v>
      </c>
      <c r="B2" s="6"/>
      <c r="C2" s="6"/>
      <c r="D2" s="6"/>
      <c r="E2" s="144"/>
      <c r="F2" s="1"/>
    </row>
    <row r="3" spans="1:6" ht="19.5" x14ac:dyDescent="0.35">
      <c r="A3" s="29" t="s">
        <v>551</v>
      </c>
      <c r="B3" s="6"/>
      <c r="C3" s="6"/>
      <c r="D3" s="6"/>
      <c r="E3" s="144"/>
      <c r="F3" s="1"/>
    </row>
    <row r="4" spans="1:6" ht="13.5" thickBot="1" x14ac:dyDescent="0.25">
      <c r="A4" s="6"/>
      <c r="B4" s="6"/>
      <c r="C4" s="17"/>
      <c r="D4" s="17"/>
      <c r="F4" s="17" t="s">
        <v>441</v>
      </c>
    </row>
    <row r="5" spans="1:6" ht="50.25" customHeight="1" thickBot="1" x14ac:dyDescent="0.25">
      <c r="A5" s="129" t="s">
        <v>516</v>
      </c>
      <c r="B5" s="130" t="s">
        <v>455</v>
      </c>
      <c r="C5" s="130" t="s">
        <v>530</v>
      </c>
      <c r="D5" s="130" t="s">
        <v>543</v>
      </c>
      <c r="E5" s="316" t="s">
        <v>536</v>
      </c>
      <c r="F5" s="128" t="s">
        <v>645</v>
      </c>
    </row>
    <row r="6" spans="1:6" ht="16.5" customHeight="1" x14ac:dyDescent="0.2">
      <c r="A6" s="50" t="s">
        <v>515</v>
      </c>
      <c r="B6" s="24">
        <f>SUM(B7+B10)</f>
        <v>0</v>
      </c>
      <c r="C6" s="107">
        <f>SUM(C7+C10)</f>
        <v>129350</v>
      </c>
      <c r="D6" s="146" t="e">
        <f>SUM(D7+D10)</f>
        <v>#REF!</v>
      </c>
      <c r="E6" s="147" t="e">
        <f>SUM(E7+E10)</f>
        <v>#REF!</v>
      </c>
      <c r="F6" s="159">
        <f>SUM(F7+F10)</f>
        <v>510755</v>
      </c>
    </row>
    <row r="7" spans="1:6" ht="13.5" customHeight="1" x14ac:dyDescent="0.2">
      <c r="A7" s="49" t="s">
        <v>946</v>
      </c>
      <c r="B7" s="20"/>
      <c r="C7" s="108">
        <v>8200</v>
      </c>
      <c r="D7" s="108">
        <v>8200</v>
      </c>
      <c r="E7" s="84">
        <v>8263</v>
      </c>
      <c r="F7" s="10">
        <f>SUM(F8:F9)</f>
        <v>502755</v>
      </c>
    </row>
    <row r="8" spans="1:6" ht="13.5" customHeight="1" x14ac:dyDescent="0.2">
      <c r="A8" s="37" t="s">
        <v>557</v>
      </c>
      <c r="B8" s="20"/>
      <c r="C8" s="108"/>
      <c r="D8" s="108"/>
      <c r="E8" s="84"/>
      <c r="F8" s="23">
        <v>474707</v>
      </c>
    </row>
    <row r="9" spans="1:6" ht="13.5" customHeight="1" x14ac:dyDescent="0.2">
      <c r="A9" s="37" t="s">
        <v>873</v>
      </c>
      <c r="B9" s="20"/>
      <c r="C9" s="109"/>
      <c r="D9" s="109"/>
      <c r="E9" s="80"/>
      <c r="F9" s="22">
        <v>28048</v>
      </c>
    </row>
    <row r="10" spans="1:6" ht="13.5" customHeight="1" x14ac:dyDescent="0.2">
      <c r="A10" s="55" t="s">
        <v>947</v>
      </c>
      <c r="B10" s="20">
        <f>SUM(B12:B14)</f>
        <v>0</v>
      </c>
      <c r="C10" s="108">
        <f>SUM(C11+C14)</f>
        <v>121150</v>
      </c>
      <c r="D10" s="148" t="e">
        <f>SUM(D11+D14+#REF!+#REF!+D15+D16)</f>
        <v>#REF!</v>
      </c>
      <c r="E10" s="84" t="e">
        <f>SUM(E11+E14+E16+E15+#REF!)</f>
        <v>#REF!</v>
      </c>
      <c r="F10" s="10">
        <f>SUM(F11:F16)</f>
        <v>8000</v>
      </c>
    </row>
    <row r="11" spans="1:6" ht="13.5" customHeight="1" x14ac:dyDescent="0.2">
      <c r="A11" s="55" t="s">
        <v>529</v>
      </c>
      <c r="B11" s="20"/>
      <c r="C11" s="108">
        <v>120000</v>
      </c>
      <c r="D11" s="108">
        <v>120000</v>
      </c>
      <c r="E11" s="84" t="e">
        <f>SUM(#REF!)</f>
        <v>#REF!</v>
      </c>
      <c r="F11" s="10"/>
    </row>
    <row r="12" spans="1:6" ht="13.5" customHeight="1" x14ac:dyDescent="0.2">
      <c r="A12" s="55" t="s">
        <v>545</v>
      </c>
      <c r="B12" s="10"/>
      <c r="C12" s="109"/>
      <c r="D12" s="109"/>
      <c r="E12" s="80"/>
      <c r="F12" s="23">
        <v>1000</v>
      </c>
    </row>
    <row r="13" spans="1:6" ht="13.5" customHeight="1" x14ac:dyDescent="0.2">
      <c r="A13" s="25" t="s">
        <v>955</v>
      </c>
      <c r="B13" s="20"/>
      <c r="C13" s="109"/>
      <c r="D13" s="109"/>
      <c r="E13" s="80"/>
      <c r="F13" s="23"/>
    </row>
    <row r="14" spans="1:6" ht="13.5" customHeight="1" x14ac:dyDescent="0.2">
      <c r="A14" s="25" t="s">
        <v>956</v>
      </c>
      <c r="B14" s="20"/>
      <c r="C14" s="108">
        <v>1150</v>
      </c>
      <c r="D14" s="108">
        <v>1150</v>
      </c>
      <c r="E14" s="84">
        <v>1150</v>
      </c>
      <c r="F14" s="10"/>
    </row>
    <row r="15" spans="1:6" ht="13.5" customHeight="1" x14ac:dyDescent="0.2">
      <c r="A15" s="43" t="s">
        <v>957</v>
      </c>
      <c r="B15" s="39"/>
      <c r="C15" s="110"/>
      <c r="D15" s="149">
        <v>180</v>
      </c>
      <c r="E15" s="150">
        <v>180</v>
      </c>
      <c r="F15" s="131"/>
    </row>
    <row r="16" spans="1:6" ht="26.25" customHeight="1" thickBot="1" x14ac:dyDescent="0.25">
      <c r="A16" s="122" t="s">
        <v>958</v>
      </c>
      <c r="B16" s="39"/>
      <c r="C16" s="110"/>
      <c r="D16" s="149">
        <v>4069</v>
      </c>
      <c r="E16" s="102">
        <v>4069</v>
      </c>
      <c r="F16" s="77">
        <v>7000</v>
      </c>
    </row>
    <row r="17" spans="1:6" ht="21.75" customHeight="1" thickBot="1" x14ac:dyDescent="0.4">
      <c r="A17" s="76" t="s">
        <v>497</v>
      </c>
      <c r="B17" s="317">
        <v>0</v>
      </c>
      <c r="C17" s="318">
        <f>SUM(C6)</f>
        <v>129350</v>
      </c>
      <c r="D17" s="318" t="e">
        <f>SUM(D6)</f>
        <v>#REF!</v>
      </c>
      <c r="E17" s="319" t="e">
        <f>SUM(E6)</f>
        <v>#REF!</v>
      </c>
      <c r="F17" s="134">
        <f>SUM(F6)</f>
        <v>510755</v>
      </c>
    </row>
    <row r="18" spans="1:6" ht="21.75" customHeight="1" x14ac:dyDescent="0.2">
      <c r="A18" s="50" t="s">
        <v>517</v>
      </c>
      <c r="B18" s="24"/>
      <c r="C18" s="101"/>
      <c r="D18" s="101"/>
      <c r="E18" s="68"/>
      <c r="F18" s="127"/>
    </row>
    <row r="19" spans="1:6" ht="13.5" customHeight="1" x14ac:dyDescent="0.2">
      <c r="A19" s="49" t="s">
        <v>477</v>
      </c>
      <c r="B19" s="10">
        <f>SUM(B21+B24)</f>
        <v>2000</v>
      </c>
      <c r="C19" s="10">
        <f>SUM(C21+C24)</f>
        <v>2000</v>
      </c>
      <c r="D19" s="137">
        <f>SUM(D21+D24)</f>
        <v>2000</v>
      </c>
      <c r="E19" s="138">
        <f>SUM(E21+E24)</f>
        <v>2775</v>
      </c>
      <c r="F19" s="10">
        <f>SUM(F20+F31)</f>
        <v>511533</v>
      </c>
    </row>
    <row r="20" spans="1:6" ht="13.5" customHeight="1" x14ac:dyDescent="0.2">
      <c r="A20" s="49" t="s">
        <v>33</v>
      </c>
      <c r="B20" s="10"/>
      <c r="C20" s="10"/>
      <c r="D20" s="137"/>
      <c r="E20" s="138"/>
      <c r="F20" s="10">
        <f>SUM(F21+F24)</f>
        <v>510183</v>
      </c>
    </row>
    <row r="21" spans="1:6" ht="13.5" customHeight="1" x14ac:dyDescent="0.2">
      <c r="A21" s="49" t="s">
        <v>478</v>
      </c>
      <c r="B21" s="10"/>
      <c r="C21" s="85"/>
      <c r="D21" s="85"/>
      <c r="E21" s="80"/>
      <c r="F21" s="10">
        <f>SUM(F22:F23)</f>
        <v>498391</v>
      </c>
    </row>
    <row r="22" spans="1:6" ht="13.5" customHeight="1" x14ac:dyDescent="0.2">
      <c r="A22" s="37" t="s">
        <v>7</v>
      </c>
      <c r="B22" s="10"/>
      <c r="C22" s="85"/>
      <c r="D22" s="85"/>
      <c r="E22" s="80"/>
      <c r="F22" s="23">
        <v>496891</v>
      </c>
    </row>
    <row r="23" spans="1:6" ht="13.5" customHeight="1" x14ac:dyDescent="0.2">
      <c r="A23" s="37" t="s">
        <v>556</v>
      </c>
      <c r="B23" s="10"/>
      <c r="C23" s="85"/>
      <c r="D23" s="85"/>
      <c r="E23" s="80"/>
      <c r="F23" s="23">
        <v>1500</v>
      </c>
    </row>
    <row r="24" spans="1:6" ht="13.5" customHeight="1" x14ac:dyDescent="0.2">
      <c r="A24" s="49" t="s">
        <v>479</v>
      </c>
      <c r="B24" s="10">
        <f>SUM(B27:B28)</f>
        <v>2000</v>
      </c>
      <c r="C24" s="11">
        <f>SUM(C27:C28)</f>
        <v>2000</v>
      </c>
      <c r="D24" s="137">
        <f>SUM(D27:D29)</f>
        <v>2000</v>
      </c>
      <c r="E24" s="138">
        <f>SUM(E27:E29)</f>
        <v>2775</v>
      </c>
      <c r="F24" s="10">
        <f>SUM(F25:F30)</f>
        <v>11792</v>
      </c>
    </row>
    <row r="25" spans="1:6" ht="13.5" customHeight="1" x14ac:dyDescent="0.2">
      <c r="A25" s="49" t="s">
        <v>564</v>
      </c>
      <c r="B25" s="10"/>
      <c r="C25" s="11"/>
      <c r="D25" s="137"/>
      <c r="E25" s="138"/>
      <c r="F25" s="23">
        <v>2272</v>
      </c>
    </row>
    <row r="26" spans="1:6" ht="13.5" customHeight="1" x14ac:dyDescent="0.2">
      <c r="A26" s="37" t="s">
        <v>548</v>
      </c>
      <c r="B26" s="10"/>
      <c r="C26" s="11"/>
      <c r="D26" s="137"/>
      <c r="E26" s="138"/>
      <c r="F26" s="23">
        <v>5000</v>
      </c>
    </row>
    <row r="27" spans="1:6" ht="13.5" customHeight="1" x14ac:dyDescent="0.2">
      <c r="A27" s="13" t="s">
        <v>525</v>
      </c>
      <c r="B27" s="23">
        <v>1400</v>
      </c>
      <c r="C27" s="112">
        <v>1400</v>
      </c>
      <c r="D27" s="112">
        <v>1400</v>
      </c>
      <c r="E27" s="80">
        <v>619</v>
      </c>
      <c r="F27" s="23">
        <v>1000</v>
      </c>
    </row>
    <row r="28" spans="1:6" ht="13.5" customHeight="1" x14ac:dyDescent="0.2">
      <c r="A28" s="13" t="s">
        <v>524</v>
      </c>
      <c r="B28" s="23">
        <v>600</v>
      </c>
      <c r="C28" s="115">
        <v>600</v>
      </c>
      <c r="D28" s="115">
        <v>600</v>
      </c>
      <c r="E28" s="80">
        <v>456</v>
      </c>
      <c r="F28" s="23">
        <v>500</v>
      </c>
    </row>
    <row r="29" spans="1:6" ht="13.5" customHeight="1" x14ac:dyDescent="0.2">
      <c r="A29" s="40" t="s">
        <v>570</v>
      </c>
      <c r="B29" s="22"/>
      <c r="C29" s="113"/>
      <c r="D29" s="113"/>
      <c r="E29" s="81">
        <v>1700</v>
      </c>
      <c r="F29" s="23">
        <v>2500</v>
      </c>
    </row>
    <row r="30" spans="1:6" ht="13.5" customHeight="1" x14ac:dyDescent="0.2">
      <c r="A30" s="40" t="s">
        <v>32</v>
      </c>
      <c r="B30" s="22"/>
      <c r="C30" s="113"/>
      <c r="D30" s="113"/>
      <c r="E30" s="81"/>
      <c r="F30" s="23">
        <v>520</v>
      </c>
    </row>
    <row r="31" spans="1:6" ht="13.5" customHeight="1" x14ac:dyDescent="0.2">
      <c r="A31" s="44" t="s">
        <v>34</v>
      </c>
      <c r="B31" s="21"/>
      <c r="C31" s="453"/>
      <c r="D31" s="453"/>
      <c r="E31" s="84"/>
      <c r="F31" s="10">
        <v>1350</v>
      </c>
    </row>
    <row r="32" spans="1:6" ht="13.5" customHeight="1" x14ac:dyDescent="0.2">
      <c r="A32" s="49" t="s">
        <v>456</v>
      </c>
      <c r="B32" s="20">
        <f>SUM(B33+B36)</f>
        <v>62316</v>
      </c>
      <c r="C32" s="111">
        <f>SUM(C33+C36)</f>
        <v>52697</v>
      </c>
      <c r="D32" s="111">
        <f>SUM(D33+D36)</f>
        <v>53611</v>
      </c>
      <c r="E32" s="151">
        <f>SUM(E33+E36)</f>
        <v>49990</v>
      </c>
      <c r="F32" s="10">
        <f>SUM(F33+F36)</f>
        <v>301427</v>
      </c>
    </row>
    <row r="33" spans="1:6" ht="13.5" customHeight="1" x14ac:dyDescent="0.2">
      <c r="A33" s="49" t="s">
        <v>458</v>
      </c>
      <c r="B33" s="20">
        <f>SUM(B34:B35)</f>
        <v>0</v>
      </c>
      <c r="C33" s="11">
        <f>SUM(C34:C35)</f>
        <v>0</v>
      </c>
      <c r="D33" s="11">
        <f>SUM(D34:D35)</f>
        <v>0</v>
      </c>
      <c r="E33" s="139">
        <f>SUM(E34:E35)</f>
        <v>0</v>
      </c>
      <c r="F33" s="10">
        <f>SUM(F34:F35)</f>
        <v>38801</v>
      </c>
    </row>
    <row r="34" spans="1:6" ht="13.5" customHeight="1" x14ac:dyDescent="0.2">
      <c r="A34" s="37" t="s">
        <v>567</v>
      </c>
      <c r="B34" s="18"/>
      <c r="C34" s="115"/>
      <c r="D34" s="115"/>
      <c r="E34" s="81"/>
      <c r="F34" s="23">
        <v>1753</v>
      </c>
    </row>
    <row r="35" spans="1:6" ht="13.5" customHeight="1" x14ac:dyDescent="0.2">
      <c r="A35" s="40" t="s">
        <v>8</v>
      </c>
      <c r="B35" s="18"/>
      <c r="C35" s="115"/>
      <c r="D35" s="115"/>
      <c r="E35" s="81"/>
      <c r="F35" s="22">
        <v>37048</v>
      </c>
    </row>
    <row r="36" spans="1:6" ht="13.5" customHeight="1" x14ac:dyDescent="0.2">
      <c r="A36" s="49" t="s">
        <v>457</v>
      </c>
      <c r="B36" s="10">
        <f>SUM(B38:B38)</f>
        <v>62316</v>
      </c>
      <c r="C36" s="111">
        <f>SUM(C38:C48)</f>
        <v>52697</v>
      </c>
      <c r="D36" s="148">
        <f>SUM(D38:D48)</f>
        <v>53611</v>
      </c>
      <c r="E36" s="151">
        <f>SUM(E38:E48)</f>
        <v>49990</v>
      </c>
      <c r="F36" s="10">
        <f>SUM(F38:F48)</f>
        <v>262626</v>
      </c>
    </row>
    <row r="37" spans="1:6" ht="13.5" customHeight="1" x14ac:dyDescent="0.2">
      <c r="A37" s="13" t="s">
        <v>553</v>
      </c>
      <c r="B37" s="10"/>
      <c r="C37" s="111"/>
      <c r="D37" s="148"/>
      <c r="E37" s="151"/>
      <c r="F37" s="23">
        <v>292</v>
      </c>
    </row>
    <row r="38" spans="1:6" ht="13.5" customHeight="1" x14ac:dyDescent="0.2">
      <c r="A38" s="13" t="s">
        <v>554</v>
      </c>
      <c r="B38" s="23">
        <v>62316</v>
      </c>
      <c r="C38" s="112">
        <v>52316</v>
      </c>
      <c r="D38" s="112">
        <v>52316</v>
      </c>
      <c r="E38" s="81">
        <v>49076</v>
      </c>
      <c r="F38" s="23">
        <v>572</v>
      </c>
    </row>
    <row r="39" spans="1:6" ht="13.5" customHeight="1" x14ac:dyDescent="0.2">
      <c r="A39" s="13" t="s">
        <v>563</v>
      </c>
      <c r="B39" s="23"/>
      <c r="C39" s="112"/>
      <c r="D39" s="112"/>
      <c r="E39" s="81"/>
      <c r="F39" s="23">
        <v>165500</v>
      </c>
    </row>
    <row r="40" spans="1:6" ht="13.5" customHeight="1" x14ac:dyDescent="0.2">
      <c r="A40" s="13" t="s">
        <v>555</v>
      </c>
      <c r="B40" s="23"/>
      <c r="C40" s="112"/>
      <c r="D40" s="112"/>
      <c r="E40" s="81"/>
      <c r="F40" s="23">
        <v>1270</v>
      </c>
    </row>
    <row r="41" spans="1:6" ht="13.5" customHeight="1" x14ac:dyDescent="0.2">
      <c r="A41" s="13" t="s">
        <v>546</v>
      </c>
      <c r="B41" s="23"/>
      <c r="C41" s="112"/>
      <c r="D41" s="112"/>
      <c r="E41" s="81"/>
      <c r="F41" s="23">
        <v>10504</v>
      </c>
    </row>
    <row r="42" spans="1:6" ht="13.5" customHeight="1" x14ac:dyDescent="0.2">
      <c r="A42" s="13" t="s">
        <v>568</v>
      </c>
      <c r="B42" s="23"/>
      <c r="C42" s="112"/>
      <c r="D42" s="112"/>
      <c r="E42" s="81"/>
      <c r="F42" s="23">
        <v>1702</v>
      </c>
    </row>
    <row r="43" spans="1:6" ht="13.5" customHeight="1" x14ac:dyDescent="0.2">
      <c r="A43" s="13" t="s">
        <v>569</v>
      </c>
      <c r="B43" s="22"/>
      <c r="C43" s="113">
        <v>381</v>
      </c>
      <c r="D43" s="113">
        <v>381</v>
      </c>
      <c r="E43" s="80"/>
      <c r="F43" s="23">
        <v>17000</v>
      </c>
    </row>
    <row r="44" spans="1:6" ht="13.5" customHeight="1" x14ac:dyDescent="0.2">
      <c r="A44" s="13" t="s">
        <v>572</v>
      </c>
      <c r="B44" s="22"/>
      <c r="C44" s="113"/>
      <c r="D44" s="98">
        <v>457</v>
      </c>
      <c r="E44" s="80">
        <v>457</v>
      </c>
      <c r="F44" s="23">
        <v>14175</v>
      </c>
    </row>
    <row r="45" spans="1:6" ht="13.5" customHeight="1" x14ac:dyDescent="0.2">
      <c r="A45" s="13" t="s">
        <v>562</v>
      </c>
      <c r="B45" s="22"/>
      <c r="C45" s="113"/>
      <c r="D45" s="98"/>
      <c r="E45" s="80"/>
      <c r="F45" s="23">
        <v>903</v>
      </c>
    </row>
    <row r="46" spans="1:6" ht="13.5" customHeight="1" x14ac:dyDescent="0.2">
      <c r="A46" s="13" t="s">
        <v>547</v>
      </c>
      <c r="B46" s="22"/>
      <c r="C46" s="113"/>
      <c r="D46" s="98">
        <v>457</v>
      </c>
      <c r="E46" s="80">
        <v>457</v>
      </c>
      <c r="F46" s="23">
        <v>5000</v>
      </c>
    </row>
    <row r="47" spans="1:6" ht="13.5" customHeight="1" x14ac:dyDescent="0.2">
      <c r="A47" s="13" t="s">
        <v>574</v>
      </c>
      <c r="B47" s="22"/>
      <c r="C47" s="113"/>
      <c r="D47" s="98"/>
      <c r="E47" s="80"/>
      <c r="F47" s="23">
        <v>1000</v>
      </c>
    </row>
    <row r="48" spans="1:6" ht="13.5" customHeight="1" x14ac:dyDescent="0.2">
      <c r="A48" s="40" t="s">
        <v>573</v>
      </c>
      <c r="B48" s="22"/>
      <c r="C48" s="113"/>
      <c r="D48" s="98"/>
      <c r="E48" s="80"/>
      <c r="F48" s="23">
        <v>45000</v>
      </c>
    </row>
    <row r="49" spans="1:9" ht="13.5" customHeight="1" x14ac:dyDescent="0.2">
      <c r="A49" s="25" t="s">
        <v>500</v>
      </c>
      <c r="B49" s="20">
        <f>SUM(B50:B50)</f>
        <v>0</v>
      </c>
      <c r="C49" s="111">
        <f>SUM(C50:C50)</f>
        <v>0</v>
      </c>
      <c r="D49" s="111">
        <f>SUM(D50:D50)</f>
        <v>0</v>
      </c>
      <c r="E49" s="151">
        <f>SUM(E50:E50)</f>
        <v>0</v>
      </c>
      <c r="F49" s="10">
        <f>SUM(F50:F50)</f>
        <v>2880</v>
      </c>
      <c r="I49" s="5"/>
    </row>
    <row r="50" spans="1:9" ht="13.5" customHeight="1" x14ac:dyDescent="0.2">
      <c r="A50" s="13" t="s">
        <v>565</v>
      </c>
      <c r="B50" s="18"/>
      <c r="C50" s="112"/>
      <c r="D50" s="112"/>
      <c r="E50" s="81"/>
      <c r="F50" s="23">
        <v>2880</v>
      </c>
      <c r="I50" s="5"/>
    </row>
    <row r="51" spans="1:9" ht="18" customHeight="1" x14ac:dyDescent="0.25">
      <c r="A51" s="175" t="s">
        <v>597</v>
      </c>
      <c r="B51" s="177"/>
      <c r="C51" s="178"/>
      <c r="D51" s="178"/>
      <c r="E51" s="179"/>
      <c r="F51" s="176">
        <f>SUM(F19+F32+F49)</f>
        <v>815840</v>
      </c>
      <c r="I51" s="5"/>
    </row>
    <row r="52" spans="1:9" s="7" customFormat="1" ht="13.5" customHeight="1" x14ac:dyDescent="0.2">
      <c r="A52" s="44" t="s">
        <v>459</v>
      </c>
      <c r="B52" s="21">
        <v>99728</v>
      </c>
      <c r="C52" s="111" t="e">
        <f>SUM(C53+#REF!)</f>
        <v>#REF!</v>
      </c>
      <c r="D52" s="108" t="e">
        <f>SUM(D53+#REF!)</f>
        <v>#REF!</v>
      </c>
      <c r="E52" s="151"/>
      <c r="F52" s="10">
        <f>SUM(F53)</f>
        <v>10000</v>
      </c>
      <c r="H52" s="58"/>
    </row>
    <row r="53" spans="1:9" s="7" customFormat="1" ht="13.5" customHeight="1" x14ac:dyDescent="0.2">
      <c r="A53" s="44" t="s">
        <v>531</v>
      </c>
      <c r="B53" s="21"/>
      <c r="C53" s="111">
        <v>99728</v>
      </c>
      <c r="D53" s="108">
        <v>99728</v>
      </c>
      <c r="E53" s="84"/>
      <c r="F53" s="10">
        <v>10000</v>
      </c>
      <c r="H53" s="58"/>
    </row>
    <row r="54" spans="1:9" s="7" customFormat="1" ht="13.5" customHeight="1" x14ac:dyDescent="0.2">
      <c r="A54" s="40" t="s">
        <v>552</v>
      </c>
      <c r="B54" s="22"/>
      <c r="C54" s="113"/>
      <c r="D54" s="113"/>
      <c r="E54" s="80"/>
      <c r="F54" s="23"/>
      <c r="H54" s="58"/>
    </row>
    <row r="55" spans="1:9" s="7" customFormat="1" ht="13.5" customHeight="1" x14ac:dyDescent="0.2">
      <c r="A55" s="40" t="s">
        <v>549</v>
      </c>
      <c r="B55" s="22"/>
      <c r="C55" s="113"/>
      <c r="D55" s="113"/>
      <c r="E55" s="80"/>
      <c r="F55" s="23"/>
      <c r="H55" s="58"/>
    </row>
    <row r="56" spans="1:9" s="7" customFormat="1" ht="13.5" customHeight="1" x14ac:dyDescent="0.2">
      <c r="A56" s="40" t="s">
        <v>571</v>
      </c>
      <c r="B56" s="22"/>
      <c r="C56" s="113"/>
      <c r="D56" s="113"/>
      <c r="E56" s="80"/>
      <c r="F56" s="23"/>
      <c r="H56" s="58"/>
    </row>
    <row r="57" spans="1:9" s="7" customFormat="1" ht="13.5" customHeight="1" x14ac:dyDescent="0.2">
      <c r="A57" s="40" t="s">
        <v>910</v>
      </c>
      <c r="B57" s="22"/>
      <c r="C57" s="113"/>
      <c r="D57" s="113"/>
      <c r="E57" s="80"/>
      <c r="F57" s="23"/>
      <c r="H57" s="58"/>
    </row>
    <row r="58" spans="1:9" s="7" customFormat="1" ht="13.5" customHeight="1" x14ac:dyDescent="0.2">
      <c r="A58" s="13" t="s">
        <v>566</v>
      </c>
      <c r="B58" s="22"/>
      <c r="C58" s="113"/>
      <c r="D58" s="113"/>
      <c r="E58" s="80"/>
      <c r="F58" s="23"/>
      <c r="H58" s="58"/>
    </row>
    <row r="59" spans="1:9" s="7" customFormat="1" ht="13.5" customHeight="1" thickBot="1" x14ac:dyDescent="0.25">
      <c r="A59" s="45" t="s">
        <v>550</v>
      </c>
      <c r="B59" s="100"/>
      <c r="C59" s="114"/>
      <c r="D59" s="114"/>
      <c r="E59" s="102"/>
      <c r="F59" s="131"/>
    </row>
    <row r="60" spans="1:9" s="7" customFormat="1" ht="21" customHeight="1" thickBot="1" x14ac:dyDescent="0.4">
      <c r="A60" s="76" t="s">
        <v>498</v>
      </c>
      <c r="B60" s="320">
        <f>SUM(B19+B32+B52+B49)</f>
        <v>164044</v>
      </c>
      <c r="C60" s="321" t="e">
        <f>SUM(C19+C32+C49+C52)</f>
        <v>#REF!</v>
      </c>
      <c r="D60" s="321" t="e">
        <f>SUM(D19+D32+D49+D52)</f>
        <v>#REF!</v>
      </c>
      <c r="E60" s="322">
        <f>SUM(E19+E32+E49+E52)</f>
        <v>52765</v>
      </c>
      <c r="F60" s="424">
        <f>SUM(F19+F32+F49+F52)</f>
        <v>825840</v>
      </c>
    </row>
    <row r="61" spans="1:9" s="7" customFormat="1" ht="21" customHeight="1" x14ac:dyDescent="0.35">
      <c r="A61" s="135" t="s">
        <v>945</v>
      </c>
      <c r="B61" s="136">
        <f>SUM(B17-B60)</f>
        <v>-164044</v>
      </c>
      <c r="C61" s="136" t="e">
        <f>SUM(C17-C60)</f>
        <v>#REF!</v>
      </c>
      <c r="D61" s="136" t="e">
        <f>SUM(D17-D60)</f>
        <v>#REF!</v>
      </c>
      <c r="E61" s="118"/>
      <c r="F61" s="160">
        <f>SUM(F17-F60)</f>
        <v>-315085</v>
      </c>
    </row>
    <row r="62" spans="1:9" s="7" customFormat="1" ht="14.25" customHeight="1" x14ac:dyDescent="0.35">
      <c r="A62" s="97" t="s">
        <v>487</v>
      </c>
      <c r="B62" s="74"/>
      <c r="C62" s="56"/>
      <c r="D62" s="56"/>
      <c r="E62" s="80"/>
      <c r="F62" s="23"/>
    </row>
    <row r="63" spans="1:9" s="7" customFormat="1" ht="16.5" customHeight="1" x14ac:dyDescent="0.25">
      <c r="A63" s="36" t="s">
        <v>511</v>
      </c>
      <c r="B63" s="75">
        <f>SUM(B64)</f>
        <v>180000</v>
      </c>
      <c r="C63" s="75">
        <f>SUM(C64:C65)</f>
        <v>180000</v>
      </c>
      <c r="D63" s="75">
        <f>SUM(D64:D65)</f>
        <v>180000</v>
      </c>
      <c r="E63" s="80"/>
      <c r="F63" s="75">
        <f>SUM(F64:F65)</f>
        <v>281000</v>
      </c>
    </row>
    <row r="64" spans="1:9" s="7" customFormat="1" ht="13.5" customHeight="1" x14ac:dyDescent="0.2">
      <c r="A64" s="70" t="s">
        <v>522</v>
      </c>
      <c r="B64" s="126">
        <v>180000</v>
      </c>
      <c r="C64" s="57">
        <v>180000</v>
      </c>
      <c r="D64" s="57">
        <v>180000</v>
      </c>
      <c r="E64" s="80"/>
      <c r="F64" s="23">
        <v>241000</v>
      </c>
    </row>
    <row r="65" spans="1:6" s="7" customFormat="1" ht="13.5" customHeight="1" x14ac:dyDescent="0.2">
      <c r="A65" s="70" t="s">
        <v>535</v>
      </c>
      <c r="B65" s="73"/>
      <c r="C65" s="98"/>
      <c r="D65" s="98"/>
      <c r="E65" s="80"/>
      <c r="F65" s="23">
        <v>40000</v>
      </c>
    </row>
    <row r="66" spans="1:6" s="7" customFormat="1" ht="18" customHeight="1" x14ac:dyDescent="0.25">
      <c r="A66" s="36" t="s">
        <v>512</v>
      </c>
      <c r="B66" s="75">
        <v>0</v>
      </c>
      <c r="C66" s="56"/>
      <c r="D66" s="56"/>
      <c r="E66" s="80"/>
      <c r="F66" s="23"/>
    </row>
    <row r="67" spans="1:6" s="7" customFormat="1" ht="13.5" customHeight="1" x14ac:dyDescent="0.35">
      <c r="A67" s="13" t="s">
        <v>523</v>
      </c>
      <c r="B67" s="74"/>
      <c r="C67" s="56"/>
      <c r="D67" s="56"/>
      <c r="E67" s="80"/>
      <c r="F67" s="23"/>
    </row>
    <row r="68" spans="1:6" s="7" customFormat="1" ht="13.5" customHeight="1" thickBot="1" x14ac:dyDescent="0.4">
      <c r="A68" s="19" t="s">
        <v>521</v>
      </c>
      <c r="B68" s="89"/>
      <c r="C68" s="90"/>
      <c r="D68" s="90"/>
      <c r="E68" s="99"/>
      <c r="F68" s="77"/>
    </row>
    <row r="69" spans="1:6" s="7" customFormat="1" ht="21" customHeight="1" thickBot="1" x14ac:dyDescent="0.4">
      <c r="A69" s="76" t="s">
        <v>447</v>
      </c>
      <c r="B69" s="320">
        <f>SUM(B17+B63)</f>
        <v>180000</v>
      </c>
      <c r="C69" s="321">
        <f>SUM(C17+C63)</f>
        <v>309350</v>
      </c>
      <c r="D69" s="321" t="e">
        <f>SUM(D17+D63)</f>
        <v>#REF!</v>
      </c>
      <c r="E69" s="322" t="e">
        <f>SUM(E17)</f>
        <v>#REF!</v>
      </c>
      <c r="F69" s="424">
        <f>SUM(F17+F63)</f>
        <v>791755</v>
      </c>
    </row>
    <row r="70" spans="1:6" s="7" customFormat="1" ht="13.5" customHeight="1" x14ac:dyDescent="0.2">
      <c r="A70" s="50" t="s">
        <v>442</v>
      </c>
      <c r="B70" s="116">
        <f>SUM(B71)</f>
        <v>0</v>
      </c>
      <c r="C70" s="117"/>
      <c r="D70" s="117"/>
      <c r="E70" s="118"/>
      <c r="F70" s="161"/>
    </row>
    <row r="71" spans="1:6" s="7" customFormat="1" ht="13.5" thickBot="1" x14ac:dyDescent="0.25">
      <c r="A71" s="19" t="s">
        <v>499</v>
      </c>
      <c r="B71" s="119">
        <v>0</v>
      </c>
      <c r="C71" s="120"/>
      <c r="D71" s="120"/>
      <c r="E71" s="121"/>
      <c r="F71" s="162"/>
    </row>
    <row r="72" spans="1:6" ht="21.75" customHeight="1" thickBot="1" x14ac:dyDescent="0.4">
      <c r="A72" s="76" t="s">
        <v>448</v>
      </c>
      <c r="B72" s="320">
        <f>SUM(B60+B70)</f>
        <v>164044</v>
      </c>
      <c r="C72" s="321" t="e">
        <f>SUM(C60)</f>
        <v>#REF!</v>
      </c>
      <c r="D72" s="321" t="e">
        <f>SUM(D60)</f>
        <v>#REF!</v>
      </c>
      <c r="E72" s="322">
        <f>SUM(E60)</f>
        <v>52765</v>
      </c>
      <c r="F72" s="424">
        <f>SUM(F60)</f>
        <v>825840</v>
      </c>
    </row>
    <row r="73" spans="1:6" ht="14.1" customHeight="1" x14ac:dyDescent="0.2">
      <c r="A73" s="28"/>
      <c r="B73" s="78"/>
      <c r="C73" s="5"/>
      <c r="D73" s="5"/>
      <c r="E73" s="15"/>
      <c r="F73" s="163"/>
    </row>
    <row r="74" spans="1:6" ht="14.1" customHeight="1" x14ac:dyDescent="0.2">
      <c r="A74" s="28" t="s">
        <v>602</v>
      </c>
      <c r="B74" s="78"/>
      <c r="C74" s="5"/>
      <c r="D74" s="5"/>
      <c r="E74" s="15"/>
      <c r="F74" s="163">
        <f>SUM(F69-F72)</f>
        <v>-34085</v>
      </c>
    </row>
    <row r="75" spans="1:6" ht="14.1" customHeight="1" x14ac:dyDescent="0.2">
      <c r="A75" s="28"/>
      <c r="B75" s="78"/>
      <c r="C75" s="5"/>
      <c r="D75" s="5"/>
      <c r="E75" s="15"/>
      <c r="F75" s="163"/>
    </row>
    <row r="76" spans="1:6" ht="14.1" customHeight="1" x14ac:dyDescent="0.2">
      <c r="A76" s="28"/>
      <c r="B76" s="78"/>
      <c r="C76" s="5"/>
      <c r="D76" s="5"/>
      <c r="E76" s="15"/>
      <c r="F76" s="163"/>
    </row>
    <row r="77" spans="1:6" ht="14.1" customHeight="1" x14ac:dyDescent="0.2">
      <c r="A77" s="28"/>
      <c r="B77" s="78"/>
      <c r="C77" s="5"/>
      <c r="D77" s="5"/>
      <c r="E77" s="15"/>
      <c r="F77" s="163"/>
    </row>
    <row r="78" spans="1:6" ht="14.1" customHeight="1" x14ac:dyDescent="0.2">
      <c r="A78" s="28"/>
      <c r="B78" s="78"/>
      <c r="C78" s="5"/>
      <c r="D78" s="5"/>
      <c r="E78" s="15"/>
      <c r="F78" s="163"/>
    </row>
    <row r="79" spans="1:6" ht="14.1" customHeight="1" x14ac:dyDescent="0.2">
      <c r="A79" s="28"/>
      <c r="B79" s="78"/>
      <c r="C79" s="5"/>
      <c r="D79" s="5"/>
      <c r="E79" s="15"/>
      <c r="F79" s="163"/>
    </row>
    <row r="80" spans="1:6" ht="14.1" customHeight="1" x14ac:dyDescent="0.2">
      <c r="A80" s="28"/>
      <c r="B80" s="78"/>
      <c r="C80" s="5"/>
      <c r="D80" s="5"/>
      <c r="E80" s="15"/>
      <c r="F80" s="163"/>
    </row>
    <row r="81" spans="1:9" ht="14.1" customHeight="1" x14ac:dyDescent="0.2">
      <c r="A81" s="28"/>
      <c r="B81" s="78"/>
      <c r="C81" s="5"/>
      <c r="D81" s="5"/>
      <c r="E81" s="15"/>
      <c r="F81" s="163"/>
    </row>
    <row r="82" spans="1:9" s="14" customFormat="1" ht="14.1" customHeight="1" x14ac:dyDescent="0.2">
      <c r="A82" s="28"/>
      <c r="B82" s="12"/>
      <c r="C82"/>
      <c r="D82"/>
      <c r="E82" s="15"/>
      <c r="F82" s="163"/>
      <c r="G82"/>
      <c r="H82"/>
      <c r="I82"/>
    </row>
    <row r="83" spans="1:9" s="14" customFormat="1" ht="14.1" customHeight="1" x14ac:dyDescent="0.2">
      <c r="A83" s="28"/>
      <c r="B83" s="12"/>
      <c r="C83"/>
      <c r="D83"/>
      <c r="E83" s="15"/>
      <c r="F83" s="163"/>
      <c r="G83"/>
      <c r="H83"/>
      <c r="I83"/>
    </row>
    <row r="84" spans="1:9" s="14" customFormat="1" ht="14.1" customHeight="1" x14ac:dyDescent="0.2">
      <c r="A84" s="28"/>
      <c r="B84" s="2"/>
      <c r="C84"/>
      <c r="D84"/>
      <c r="F84" s="163"/>
      <c r="G84"/>
      <c r="H84"/>
      <c r="I84"/>
    </row>
    <row r="85" spans="1:9" s="14" customFormat="1" ht="18.75" customHeight="1" x14ac:dyDescent="0.2">
      <c r="A85" s="28"/>
      <c r="B85" s="2"/>
      <c r="C85"/>
      <c r="D85"/>
      <c r="F85" s="163"/>
      <c r="G85"/>
      <c r="H85"/>
      <c r="I85"/>
    </row>
    <row r="86" spans="1:9" s="14" customFormat="1" ht="14.1" customHeight="1" x14ac:dyDescent="0.2">
      <c r="A86" s="28"/>
      <c r="B86" s="2"/>
      <c r="C86"/>
      <c r="D86"/>
      <c r="F86" s="163"/>
      <c r="G86"/>
      <c r="H86"/>
      <c r="I86"/>
    </row>
    <row r="87" spans="1:9" s="14" customFormat="1" ht="14.1" customHeight="1" x14ac:dyDescent="0.2">
      <c r="A87" s="28"/>
      <c r="B87" s="2"/>
      <c r="C87"/>
      <c r="D87"/>
      <c r="F87" s="163"/>
      <c r="G87"/>
      <c r="H87"/>
      <c r="I87"/>
    </row>
    <row r="88" spans="1:9" s="14" customFormat="1" ht="14.1" customHeight="1" x14ac:dyDescent="0.2">
      <c r="A88" s="28"/>
      <c r="B88" s="2"/>
      <c r="C88"/>
      <c r="D88"/>
      <c r="F88" s="163"/>
      <c r="G88"/>
      <c r="H88"/>
      <c r="I88"/>
    </row>
    <row r="89" spans="1:9" s="14" customFormat="1" ht="14.1" customHeight="1" x14ac:dyDescent="0.2">
      <c r="A89" s="28"/>
      <c r="B89" s="2"/>
      <c r="C89"/>
      <c r="D89"/>
      <c r="F89" s="163"/>
      <c r="G89"/>
      <c r="H89"/>
      <c r="I89"/>
    </row>
    <row r="90" spans="1:9" s="14" customFormat="1" ht="14.1" customHeight="1" x14ac:dyDescent="0.2">
      <c r="A90" s="28"/>
      <c r="B90" s="2"/>
      <c r="C90"/>
      <c r="D90"/>
      <c r="F90" s="163"/>
      <c r="G90"/>
      <c r="H90"/>
      <c r="I90"/>
    </row>
    <row r="91" spans="1:9" s="14" customFormat="1" ht="14.1" customHeight="1" x14ac:dyDescent="0.2">
      <c r="A91" s="28"/>
      <c r="B91" s="2"/>
      <c r="C91"/>
      <c r="D91"/>
      <c r="F91" s="163"/>
      <c r="G91"/>
      <c r="H91"/>
      <c r="I91"/>
    </row>
    <row r="92" spans="1:9" s="14" customFormat="1" ht="14.1" customHeight="1" x14ac:dyDescent="0.2">
      <c r="A92" s="28"/>
      <c r="B92" s="2"/>
      <c r="C92"/>
      <c r="D92"/>
      <c r="F92" s="163"/>
      <c r="G92"/>
      <c r="H92"/>
      <c r="I92"/>
    </row>
    <row r="93" spans="1:9" s="14" customFormat="1" ht="14.1" customHeight="1" x14ac:dyDescent="0.2">
      <c r="A93" s="28"/>
      <c r="B93" s="2"/>
      <c r="C93"/>
      <c r="D93"/>
      <c r="F93" s="163"/>
      <c r="G93"/>
      <c r="H93"/>
      <c r="I93"/>
    </row>
    <row r="94" spans="1:9" s="14" customFormat="1" ht="14.1" customHeight="1" x14ac:dyDescent="0.2">
      <c r="A94" s="1"/>
      <c r="B94" s="2"/>
      <c r="C94"/>
      <c r="D94"/>
      <c r="F94" s="163"/>
      <c r="G94"/>
      <c r="H94"/>
      <c r="I94"/>
    </row>
    <row r="95" spans="1:9" s="14" customFormat="1" ht="14.1" customHeight="1" x14ac:dyDescent="0.2">
      <c r="A95" s="1"/>
      <c r="B95" s="2"/>
      <c r="C95"/>
      <c r="D95"/>
      <c r="F95" s="163"/>
      <c r="G95"/>
      <c r="H95"/>
      <c r="I95"/>
    </row>
    <row r="96" spans="1:9" s="14" customFormat="1" ht="14.1" customHeight="1" x14ac:dyDescent="0.2">
      <c r="A96" s="1"/>
      <c r="B96" s="2"/>
      <c r="C96"/>
      <c r="D96"/>
      <c r="F96" s="163"/>
      <c r="G96"/>
      <c r="H96"/>
      <c r="I96"/>
    </row>
    <row r="97" spans="1:9" s="14" customFormat="1" ht="14.1" customHeight="1" x14ac:dyDescent="0.2">
      <c r="A97" s="1"/>
      <c r="B97" s="2"/>
      <c r="C97"/>
      <c r="D97"/>
      <c r="F97" s="163"/>
      <c r="G97"/>
      <c r="H97"/>
      <c r="I97"/>
    </row>
    <row r="98" spans="1:9" ht="14.1" customHeight="1" x14ac:dyDescent="0.2">
      <c r="A98" s="1"/>
      <c r="B98" s="2"/>
      <c r="F98" s="163"/>
    </row>
    <row r="99" spans="1:9" ht="14.1" customHeight="1" x14ac:dyDescent="0.2">
      <c r="A99" s="2"/>
      <c r="B99" s="2"/>
      <c r="F99" s="163"/>
    </row>
    <row r="100" spans="1:9" ht="14.1" customHeight="1" x14ac:dyDescent="0.2">
      <c r="A100" s="2"/>
      <c r="B100" s="2"/>
      <c r="F100" s="163"/>
    </row>
    <row r="101" spans="1:9" ht="14.1" customHeight="1" x14ac:dyDescent="0.2">
      <c r="A101" s="2"/>
      <c r="B101" s="2"/>
      <c r="F101" s="163"/>
    </row>
    <row r="102" spans="1:9" ht="14.1" customHeight="1" x14ac:dyDescent="0.2">
      <c r="A102" s="2"/>
      <c r="B102" s="2"/>
      <c r="F102" s="163"/>
    </row>
    <row r="103" spans="1:9" ht="14.1" customHeight="1" x14ac:dyDescent="0.2">
      <c r="A103" s="2"/>
      <c r="B103" s="2"/>
      <c r="F103" s="163"/>
    </row>
    <row r="104" spans="1:9" ht="14.1" customHeight="1" x14ac:dyDescent="0.2">
      <c r="A104" s="2"/>
      <c r="B104" s="2"/>
      <c r="F104" s="163"/>
    </row>
    <row r="105" spans="1:9" ht="14.1" customHeight="1" x14ac:dyDescent="0.2">
      <c r="A105" s="2"/>
      <c r="B105" s="2"/>
      <c r="F105" s="163"/>
    </row>
    <row r="106" spans="1:9" ht="14.1" customHeight="1" x14ac:dyDescent="0.2">
      <c r="A106" s="2"/>
      <c r="B106" s="2"/>
      <c r="F106" s="67"/>
    </row>
    <row r="107" spans="1:9" ht="14.1" customHeight="1" x14ac:dyDescent="0.2">
      <c r="F107" s="67"/>
    </row>
    <row r="108" spans="1:9" ht="14.1" customHeight="1" x14ac:dyDescent="0.2">
      <c r="F108" s="88"/>
    </row>
    <row r="109" spans="1:9" x14ac:dyDescent="0.2">
      <c r="F109" s="88"/>
    </row>
  </sheetData>
  <phoneticPr fontId="12" type="noConversion"/>
  <pageMargins left="1.24" right="0.31496062992125984" top="0.15748031496062992" bottom="0.15748031496062992" header="0.15748031496062992" footer="0.15748031496062992"/>
  <pageSetup paperSize="9" scale="76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zoomScaleNormal="100" workbookViewId="0">
      <selection activeCell="A19" sqref="A19:A20"/>
    </sheetView>
  </sheetViews>
  <sheetFormatPr defaultRowHeight="12.75" x14ac:dyDescent="0.2"/>
  <cols>
    <col min="1" max="1" width="6.140625" customWidth="1"/>
    <col min="2" max="2" width="70.7109375" customWidth="1"/>
    <col min="3" max="3" width="15.7109375" hidden="1" customWidth="1"/>
    <col min="4" max="4" width="18.7109375" customWidth="1"/>
    <col min="5" max="5" width="7.85546875" style="14" customWidth="1"/>
  </cols>
  <sheetData>
    <row r="1" spans="1:5" x14ac:dyDescent="0.2">
      <c r="A1" s="6"/>
      <c r="B1" s="1"/>
      <c r="C1" s="181"/>
      <c r="D1" s="181" t="s">
        <v>205</v>
      </c>
    </row>
    <row r="2" spans="1:5" ht="15.75" x14ac:dyDescent="0.25">
      <c r="A2" s="6"/>
      <c r="B2" s="624" t="s">
        <v>896</v>
      </c>
      <c r="C2" s="629"/>
      <c r="D2" s="629"/>
    </row>
    <row r="3" spans="1:5" ht="15.75" customHeight="1" x14ac:dyDescent="0.25">
      <c r="A3" s="6"/>
      <c r="B3" s="624" t="s">
        <v>199</v>
      </c>
      <c r="C3" s="629"/>
      <c r="D3" s="629"/>
    </row>
    <row r="4" spans="1:5" ht="16.5" thickBot="1" x14ac:dyDescent="0.3">
      <c r="A4" s="6"/>
      <c r="B4" s="182"/>
      <c r="C4" s="181"/>
      <c r="D4" s="181" t="s">
        <v>441</v>
      </c>
    </row>
    <row r="5" spans="1:5" ht="51.75" customHeight="1" thickBot="1" x14ac:dyDescent="0.25">
      <c r="A5" s="462" t="s">
        <v>37</v>
      </c>
      <c r="B5" s="454" t="s">
        <v>10</v>
      </c>
      <c r="C5" s="130" t="s">
        <v>606</v>
      </c>
      <c r="D5" s="128" t="s">
        <v>929</v>
      </c>
      <c r="E5" s="486" t="s">
        <v>291</v>
      </c>
    </row>
    <row r="6" spans="1:5" ht="13.5" customHeight="1" x14ac:dyDescent="0.2">
      <c r="A6" s="193"/>
      <c r="B6" s="475" t="s">
        <v>608</v>
      </c>
      <c r="C6" s="258"/>
      <c r="D6" s="258"/>
    </row>
    <row r="7" spans="1:5" ht="13.5" customHeight="1" x14ac:dyDescent="0.2">
      <c r="A7" s="193" t="s">
        <v>243</v>
      </c>
      <c r="B7" s="482" t="s">
        <v>244</v>
      </c>
      <c r="C7" s="483"/>
      <c r="D7" s="484"/>
    </row>
    <row r="8" spans="1:5" ht="12.75" customHeight="1" x14ac:dyDescent="0.2">
      <c r="A8" s="193"/>
      <c r="B8" s="476" t="s">
        <v>731</v>
      </c>
      <c r="C8" s="18">
        <v>5101</v>
      </c>
      <c r="D8" s="18"/>
    </row>
    <row r="9" spans="1:5" ht="12.75" customHeight="1" x14ac:dyDescent="0.2">
      <c r="A9" s="193"/>
      <c r="B9" s="476" t="s">
        <v>295</v>
      </c>
      <c r="C9" s="18"/>
      <c r="D9" s="18">
        <v>600</v>
      </c>
    </row>
    <row r="10" spans="1:5" ht="12.75" customHeight="1" x14ac:dyDescent="0.2">
      <c r="A10" s="193"/>
      <c r="B10" s="476" t="s">
        <v>296</v>
      </c>
      <c r="C10" s="18"/>
      <c r="D10" s="27">
        <v>6000</v>
      </c>
    </row>
    <row r="11" spans="1:5" ht="12.75" customHeight="1" x14ac:dyDescent="0.2">
      <c r="A11" s="193"/>
      <c r="B11" s="476" t="s">
        <v>848</v>
      </c>
      <c r="C11" s="18"/>
      <c r="D11" s="18">
        <v>1800</v>
      </c>
    </row>
    <row r="12" spans="1:5" ht="12.75" customHeight="1" x14ac:dyDescent="0.2">
      <c r="A12" s="193" t="s">
        <v>245</v>
      </c>
      <c r="B12" s="477" t="s">
        <v>246</v>
      </c>
      <c r="C12" s="20"/>
      <c r="D12" s="20"/>
    </row>
    <row r="13" spans="1:5" ht="13.5" customHeight="1" x14ac:dyDescent="0.2">
      <c r="A13" s="266" t="s">
        <v>137</v>
      </c>
      <c r="B13" s="478" t="s">
        <v>242</v>
      </c>
      <c r="C13" s="480">
        <f>SUM(C8:C8)</f>
        <v>5101</v>
      </c>
      <c r="D13" s="480">
        <f>SUM(D8:D12)</f>
        <v>8400</v>
      </c>
    </row>
    <row r="14" spans="1:5" ht="13.5" customHeight="1" x14ac:dyDescent="0.2">
      <c r="A14" s="193"/>
      <c r="B14" s="476" t="s">
        <v>612</v>
      </c>
      <c r="C14" s="23">
        <v>2602</v>
      </c>
      <c r="D14" s="23"/>
    </row>
    <row r="15" spans="1:5" x14ac:dyDescent="0.2">
      <c r="A15" s="193"/>
      <c r="B15" s="476" t="s">
        <v>9</v>
      </c>
      <c r="C15" s="18"/>
      <c r="D15" s="18"/>
    </row>
    <row r="16" spans="1:5" ht="13.5" customHeight="1" x14ac:dyDescent="0.2">
      <c r="A16" s="266" t="s">
        <v>138</v>
      </c>
      <c r="B16" s="478" t="s">
        <v>943</v>
      </c>
      <c r="C16" s="480">
        <f>SUM(C14)</f>
        <v>2602</v>
      </c>
      <c r="D16" s="480">
        <f>SUM(D14:D15)</f>
        <v>0</v>
      </c>
    </row>
    <row r="17" spans="1:4" ht="13.5" customHeight="1" x14ac:dyDescent="0.2">
      <c r="A17" s="266" t="s">
        <v>208</v>
      </c>
      <c r="B17" s="477" t="s">
        <v>231</v>
      </c>
      <c r="C17" s="248"/>
      <c r="D17" s="248"/>
    </row>
    <row r="18" spans="1:4" ht="13.5" customHeight="1" x14ac:dyDescent="0.2">
      <c r="A18" s="193" t="s">
        <v>209</v>
      </c>
      <c r="B18" s="476" t="s">
        <v>255</v>
      </c>
      <c r="C18" s="248"/>
      <c r="D18" s="248"/>
    </row>
    <row r="19" spans="1:4" ht="13.5" customHeight="1" x14ac:dyDescent="0.2">
      <c r="A19" s="193" t="s">
        <v>211</v>
      </c>
      <c r="B19" s="476" t="s">
        <v>232</v>
      </c>
      <c r="C19" s="248"/>
      <c r="D19" s="248"/>
    </row>
    <row r="20" spans="1:4" ht="13.5" customHeight="1" x14ac:dyDescent="0.2">
      <c r="A20" s="193"/>
      <c r="B20" s="485" t="s">
        <v>254</v>
      </c>
      <c r="C20" s="248"/>
      <c r="D20" s="248"/>
    </row>
    <row r="21" spans="1:4" ht="13.5" customHeight="1" x14ac:dyDescent="0.2">
      <c r="A21" s="193"/>
      <c r="B21" s="485" t="s">
        <v>256</v>
      </c>
      <c r="C21" s="248"/>
      <c r="D21" s="248"/>
    </row>
    <row r="22" spans="1:4" ht="13.5" hidden="1" customHeight="1" x14ac:dyDescent="0.2">
      <c r="A22" s="193" t="s">
        <v>210</v>
      </c>
      <c r="B22" s="476" t="s">
        <v>233</v>
      </c>
      <c r="C22" s="248"/>
      <c r="D22" s="248"/>
    </row>
    <row r="23" spans="1:4" ht="13.5" customHeight="1" x14ac:dyDescent="0.2">
      <c r="A23" s="193"/>
      <c r="B23" s="476" t="s">
        <v>257</v>
      </c>
      <c r="C23" s="248"/>
      <c r="D23" s="248"/>
    </row>
    <row r="24" spans="1:4" ht="13.5" customHeight="1" x14ac:dyDescent="0.2">
      <c r="A24" s="193"/>
      <c r="B24" s="476" t="s">
        <v>258</v>
      </c>
      <c r="C24" s="248"/>
      <c r="D24" s="248"/>
    </row>
    <row r="25" spans="1:4" ht="13.5" customHeight="1" x14ac:dyDescent="0.2">
      <c r="A25" s="266" t="s">
        <v>212</v>
      </c>
      <c r="B25" s="477" t="s">
        <v>234</v>
      </c>
      <c r="C25" s="248"/>
      <c r="D25" s="248"/>
    </row>
    <row r="26" spans="1:4" ht="13.5" customHeight="1" x14ac:dyDescent="0.2">
      <c r="A26" s="193" t="s">
        <v>213</v>
      </c>
      <c r="B26" s="476" t="s">
        <v>276</v>
      </c>
      <c r="C26" s="248"/>
      <c r="D26" s="248"/>
    </row>
    <row r="27" spans="1:4" ht="13.5" customHeight="1" x14ac:dyDescent="0.2">
      <c r="A27" s="193"/>
      <c r="B27" s="476" t="s">
        <v>277</v>
      </c>
      <c r="C27" s="248"/>
      <c r="D27" s="248"/>
    </row>
    <row r="28" spans="1:4" ht="13.5" customHeight="1" x14ac:dyDescent="0.2">
      <c r="A28" s="193"/>
      <c r="B28" s="476" t="s">
        <v>278</v>
      </c>
      <c r="C28" s="248"/>
      <c r="D28" s="248"/>
    </row>
    <row r="29" spans="1:4" ht="13.5" customHeight="1" x14ac:dyDescent="0.2">
      <c r="A29" s="193" t="s">
        <v>214</v>
      </c>
      <c r="B29" s="476" t="s">
        <v>259</v>
      </c>
      <c r="C29" s="248"/>
      <c r="D29" s="248"/>
    </row>
    <row r="30" spans="1:4" ht="13.5" customHeight="1" x14ac:dyDescent="0.2">
      <c r="A30" s="266" t="s">
        <v>215</v>
      </c>
      <c r="B30" s="477" t="s">
        <v>235</v>
      </c>
      <c r="C30" s="248"/>
      <c r="D30" s="248"/>
    </row>
    <row r="31" spans="1:4" ht="13.5" customHeight="1" x14ac:dyDescent="0.2">
      <c r="A31" s="193" t="s">
        <v>216</v>
      </c>
      <c r="B31" s="476" t="s">
        <v>253</v>
      </c>
      <c r="C31" s="248"/>
      <c r="D31" s="248"/>
    </row>
    <row r="32" spans="1:4" ht="13.5" customHeight="1" x14ac:dyDescent="0.2">
      <c r="A32" s="193" t="s">
        <v>217</v>
      </c>
      <c r="B32" s="476" t="s">
        <v>252</v>
      </c>
      <c r="C32" s="248"/>
      <c r="D32" s="248"/>
    </row>
    <row r="33" spans="1:5" ht="13.5" customHeight="1" x14ac:dyDescent="0.2">
      <c r="A33" s="193" t="s">
        <v>218</v>
      </c>
      <c r="B33" s="476" t="s">
        <v>251</v>
      </c>
      <c r="C33" s="248"/>
      <c r="D33" s="248"/>
    </row>
    <row r="34" spans="1:5" ht="13.5" customHeight="1" x14ac:dyDescent="0.2">
      <c r="A34" s="193" t="s">
        <v>219</v>
      </c>
      <c r="B34" s="476" t="s">
        <v>250</v>
      </c>
      <c r="C34" s="248"/>
      <c r="D34" s="248"/>
    </row>
    <row r="35" spans="1:5" ht="13.5" customHeight="1" x14ac:dyDescent="0.2">
      <c r="A35" s="193" t="s">
        <v>220</v>
      </c>
      <c r="B35" s="476" t="s">
        <v>249</v>
      </c>
      <c r="C35" s="248"/>
      <c r="D35" s="248"/>
    </row>
    <row r="36" spans="1:5" ht="13.5" customHeight="1" x14ac:dyDescent="0.2">
      <c r="A36" s="193"/>
      <c r="B36" s="476" t="s">
        <v>285</v>
      </c>
      <c r="C36" s="248"/>
      <c r="D36" s="248"/>
    </row>
    <row r="37" spans="1:5" ht="13.5" customHeight="1" x14ac:dyDescent="0.2">
      <c r="A37" s="193"/>
      <c r="B37" s="476" t="s">
        <v>286</v>
      </c>
      <c r="C37" s="248"/>
      <c r="D37" s="481">
        <v>567</v>
      </c>
      <c r="E37" s="14">
        <v>153</v>
      </c>
    </row>
    <row r="38" spans="1:5" ht="13.5" customHeight="1" x14ac:dyDescent="0.2">
      <c r="A38" s="193"/>
      <c r="B38" s="476" t="s">
        <v>280</v>
      </c>
      <c r="C38" s="248"/>
      <c r="D38" s="248"/>
    </row>
    <row r="39" spans="1:5" ht="13.5" customHeight="1" x14ac:dyDescent="0.2">
      <c r="A39" s="193"/>
      <c r="B39" s="476"/>
      <c r="C39" s="248"/>
      <c r="D39" s="248"/>
    </row>
    <row r="40" spans="1:5" ht="13.5" customHeight="1" x14ac:dyDescent="0.2">
      <c r="A40" s="193"/>
      <c r="B40" s="476"/>
      <c r="C40" s="248"/>
      <c r="D40" s="248"/>
    </row>
    <row r="41" spans="1:5" ht="13.5" customHeight="1" x14ac:dyDescent="0.2">
      <c r="A41" s="193" t="s">
        <v>221</v>
      </c>
      <c r="B41" s="476" t="s">
        <v>248</v>
      </c>
      <c r="C41" s="248"/>
      <c r="D41" s="248"/>
    </row>
    <row r="42" spans="1:5" ht="13.5" customHeight="1" x14ac:dyDescent="0.2">
      <c r="A42" s="193"/>
      <c r="B42" s="13" t="s">
        <v>282</v>
      </c>
      <c r="C42" s="13"/>
      <c r="D42" s="13"/>
    </row>
    <row r="43" spans="1:5" ht="13.5" customHeight="1" x14ac:dyDescent="0.2">
      <c r="A43" s="193"/>
      <c r="B43" s="458" t="s">
        <v>300</v>
      </c>
      <c r="C43" s="13"/>
      <c r="D43" s="13"/>
    </row>
    <row r="44" spans="1:5" ht="13.5" customHeight="1" x14ac:dyDescent="0.2">
      <c r="A44" s="193"/>
      <c r="B44" s="476" t="s">
        <v>283</v>
      </c>
      <c r="C44" s="248"/>
      <c r="D44" s="248"/>
    </row>
    <row r="45" spans="1:5" ht="13.5" customHeight="1" x14ac:dyDescent="0.2">
      <c r="A45" s="193"/>
      <c r="B45" s="476" t="s">
        <v>284</v>
      </c>
      <c r="C45" s="248"/>
      <c r="D45" s="248"/>
    </row>
    <row r="46" spans="1:5" ht="13.5" customHeight="1" x14ac:dyDescent="0.2">
      <c r="A46" s="193"/>
      <c r="B46" s="476" t="s">
        <v>298</v>
      </c>
      <c r="C46" s="248"/>
      <c r="D46" s="248"/>
    </row>
    <row r="47" spans="1:5" ht="13.5" customHeight="1" x14ac:dyDescent="0.2">
      <c r="A47" s="193"/>
      <c r="B47" s="476" t="s">
        <v>292</v>
      </c>
      <c r="C47" s="248"/>
      <c r="D47" s="248"/>
    </row>
    <row r="48" spans="1:5" ht="13.5" customHeight="1" x14ac:dyDescent="0.2">
      <c r="A48" s="193"/>
      <c r="B48" s="476" t="s">
        <v>289</v>
      </c>
      <c r="C48" s="248"/>
      <c r="D48" s="481">
        <v>500</v>
      </c>
    </row>
    <row r="49" spans="1:6" ht="13.5" customHeight="1" x14ac:dyDescent="0.2">
      <c r="A49" s="193"/>
      <c r="B49" s="476"/>
      <c r="C49" s="248"/>
      <c r="D49" s="248"/>
    </row>
    <row r="50" spans="1:6" ht="13.5" customHeight="1" x14ac:dyDescent="0.2">
      <c r="A50" s="193"/>
      <c r="B50" s="476" t="s">
        <v>280</v>
      </c>
      <c r="C50" s="248"/>
      <c r="D50" s="248"/>
    </row>
    <row r="51" spans="1:6" ht="13.5" customHeight="1" x14ac:dyDescent="0.2">
      <c r="A51" s="193"/>
      <c r="B51" s="476" t="s">
        <v>287</v>
      </c>
      <c r="C51" s="22">
        <v>500</v>
      </c>
      <c r="D51" s="22">
        <v>500</v>
      </c>
    </row>
    <row r="52" spans="1:6" ht="13.5" customHeight="1" x14ac:dyDescent="0.2">
      <c r="A52" s="193"/>
      <c r="B52" s="476" t="s">
        <v>293</v>
      </c>
      <c r="C52" s="22"/>
      <c r="D52" s="22">
        <v>10000</v>
      </c>
      <c r="F52" t="s">
        <v>294</v>
      </c>
    </row>
    <row r="53" spans="1:6" ht="13.5" customHeight="1" x14ac:dyDescent="0.2">
      <c r="A53" s="193"/>
      <c r="B53" s="476" t="s">
        <v>297</v>
      </c>
      <c r="C53" s="22"/>
      <c r="D53" s="22">
        <v>350</v>
      </c>
    </row>
    <row r="54" spans="1:6" ht="13.5" customHeight="1" x14ac:dyDescent="0.2">
      <c r="A54" s="266" t="s">
        <v>222</v>
      </c>
      <c r="B54" s="477" t="s">
        <v>206</v>
      </c>
      <c r="C54" s="248"/>
      <c r="D54" s="248"/>
    </row>
    <row r="55" spans="1:6" ht="13.5" customHeight="1" x14ac:dyDescent="0.2">
      <c r="A55" s="193" t="s">
        <v>223</v>
      </c>
      <c r="B55" s="476" t="s">
        <v>247</v>
      </c>
      <c r="C55" s="248"/>
      <c r="D55" s="248"/>
    </row>
    <row r="56" spans="1:6" ht="13.5" customHeight="1" x14ac:dyDescent="0.2">
      <c r="A56" s="193" t="s">
        <v>224</v>
      </c>
      <c r="B56" s="476" t="s">
        <v>288</v>
      </c>
      <c r="C56" s="248"/>
      <c r="D56" s="248"/>
    </row>
    <row r="57" spans="1:6" ht="13.5" customHeight="1" x14ac:dyDescent="0.2">
      <c r="A57" s="193"/>
      <c r="B57" s="476"/>
      <c r="C57" s="248"/>
      <c r="D57" s="248"/>
    </row>
    <row r="58" spans="1:6" ht="13.5" customHeight="1" x14ac:dyDescent="0.2">
      <c r="A58" s="266" t="s">
        <v>225</v>
      </c>
      <c r="B58" s="477" t="s">
        <v>207</v>
      </c>
      <c r="C58" s="248"/>
      <c r="D58" s="248"/>
    </row>
    <row r="59" spans="1:6" ht="13.5" customHeight="1" x14ac:dyDescent="0.2">
      <c r="A59" s="193" t="s">
        <v>226</v>
      </c>
      <c r="B59" s="476" t="s">
        <v>236</v>
      </c>
      <c r="C59" s="481"/>
      <c r="D59" s="481"/>
    </row>
    <row r="60" spans="1:6" ht="13.5" customHeight="1" x14ac:dyDescent="0.2">
      <c r="A60" s="193" t="s">
        <v>227</v>
      </c>
      <c r="B60" s="476" t="s">
        <v>237</v>
      </c>
      <c r="C60" s="481"/>
      <c r="D60" s="481"/>
    </row>
    <row r="61" spans="1:6" ht="13.5" customHeight="1" x14ac:dyDescent="0.2">
      <c r="A61" s="193" t="s">
        <v>228</v>
      </c>
      <c r="B61" s="476" t="s">
        <v>238</v>
      </c>
      <c r="C61" s="481"/>
      <c r="D61" s="481"/>
    </row>
    <row r="62" spans="1:6" ht="13.5" customHeight="1" x14ac:dyDescent="0.2">
      <c r="A62" s="193" t="s">
        <v>229</v>
      </c>
      <c r="B62" s="476" t="s">
        <v>239</v>
      </c>
      <c r="C62" s="481"/>
      <c r="D62" s="481"/>
    </row>
    <row r="63" spans="1:6" ht="13.5" customHeight="1" x14ac:dyDescent="0.2">
      <c r="A63" s="193" t="s">
        <v>230</v>
      </c>
      <c r="B63" s="476" t="s">
        <v>732</v>
      </c>
      <c r="C63" s="481"/>
      <c r="D63" s="481"/>
    </row>
    <row r="64" spans="1:6" ht="13.5" customHeight="1" x14ac:dyDescent="0.2">
      <c r="A64" s="193"/>
      <c r="B64" s="476" t="s">
        <v>279</v>
      </c>
      <c r="C64" s="481"/>
      <c r="D64" s="481">
        <v>68</v>
      </c>
      <c r="E64" s="14">
        <v>18</v>
      </c>
    </row>
    <row r="65" spans="1:6" ht="13.5" customHeight="1" x14ac:dyDescent="0.2">
      <c r="A65" s="193"/>
      <c r="B65" s="476" t="s">
        <v>281</v>
      </c>
      <c r="C65" s="481"/>
      <c r="D65" s="481"/>
    </row>
    <row r="66" spans="1:6" ht="13.5" customHeight="1" x14ac:dyDescent="0.2">
      <c r="A66" s="193"/>
      <c r="B66" s="476" t="s">
        <v>290</v>
      </c>
      <c r="C66" s="481"/>
      <c r="D66" s="481">
        <v>985</v>
      </c>
      <c r="E66" s="14">
        <v>266</v>
      </c>
    </row>
    <row r="67" spans="1:6" ht="13.5" customHeight="1" x14ac:dyDescent="0.2">
      <c r="A67" s="193"/>
      <c r="B67" s="476" t="s">
        <v>299</v>
      </c>
      <c r="C67" s="22"/>
      <c r="D67" s="22">
        <v>600</v>
      </c>
    </row>
    <row r="68" spans="1:6" ht="13.5" customHeight="1" x14ac:dyDescent="0.2">
      <c r="A68" s="193"/>
      <c r="B68" s="476" t="s">
        <v>301</v>
      </c>
      <c r="C68" s="22"/>
      <c r="D68" s="22">
        <v>500</v>
      </c>
    </row>
    <row r="69" spans="1:6" ht="13.5" customHeight="1" x14ac:dyDescent="0.2">
      <c r="A69" s="266" t="s">
        <v>241</v>
      </c>
      <c r="B69" s="478" t="s">
        <v>637</v>
      </c>
      <c r="C69" s="480"/>
      <c r="D69" s="480"/>
    </row>
    <row r="70" spans="1:6" ht="13.5" customHeight="1" x14ac:dyDescent="0.2">
      <c r="A70" s="85"/>
      <c r="B70" s="476"/>
      <c r="C70" s="481"/>
      <c r="D70" s="481"/>
    </row>
    <row r="71" spans="1:6" ht="13.5" customHeight="1" thickBot="1" x14ac:dyDescent="0.25">
      <c r="A71" s="266" t="s">
        <v>240</v>
      </c>
      <c r="B71" s="478" t="s">
        <v>703</v>
      </c>
      <c r="C71" s="480"/>
      <c r="D71" s="480">
        <v>200</v>
      </c>
    </row>
    <row r="72" spans="1:6" ht="15.75" thickBot="1" x14ac:dyDescent="0.3">
      <c r="A72" s="193"/>
      <c r="B72" s="479" t="s">
        <v>488</v>
      </c>
      <c r="C72" s="250" t="e">
        <f>SUM(C13+C16+#REF!)</f>
        <v>#REF!</v>
      </c>
      <c r="D72" s="350"/>
      <c r="E72" s="349"/>
      <c r="F72" s="249"/>
    </row>
    <row r="73" spans="1:6" x14ac:dyDescent="0.2">
      <c r="A73" s="193"/>
      <c r="B73" s="251" t="s">
        <v>733</v>
      </c>
      <c r="C73" s="252">
        <v>1</v>
      </c>
      <c r="D73" s="252">
        <v>1</v>
      </c>
      <c r="E73" s="349"/>
      <c r="F73" s="249"/>
    </row>
    <row r="74" spans="1:6" x14ac:dyDescent="0.2">
      <c r="C74" s="253"/>
      <c r="D74" s="5"/>
      <c r="E74" s="349"/>
      <c r="F74" s="249"/>
    </row>
    <row r="75" spans="1:6" x14ac:dyDescent="0.2">
      <c r="E75" s="349"/>
      <c r="F75" s="249"/>
    </row>
    <row r="81" spans="2:8" s="14" customFormat="1" x14ac:dyDescent="0.2">
      <c r="B81"/>
      <c r="C81"/>
      <c r="D81"/>
      <c r="F81"/>
      <c r="G81"/>
      <c r="H81"/>
    </row>
    <row r="82" spans="2:8" s="14" customFormat="1" x14ac:dyDescent="0.2">
      <c r="B82"/>
      <c r="C82"/>
      <c r="D82"/>
      <c r="F82"/>
      <c r="G82"/>
      <c r="H82"/>
    </row>
    <row r="83" spans="2:8" s="14" customFormat="1" x14ac:dyDescent="0.2">
      <c r="B83"/>
      <c r="C83"/>
      <c r="D83"/>
      <c r="F83"/>
      <c r="G83"/>
      <c r="H83"/>
    </row>
    <row r="84" spans="2:8" s="14" customFormat="1" x14ac:dyDescent="0.2">
      <c r="B84"/>
      <c r="C84"/>
      <c r="D84"/>
      <c r="F84"/>
      <c r="G84"/>
      <c r="H84"/>
    </row>
    <row r="85" spans="2:8" s="14" customFormat="1" x14ac:dyDescent="0.2">
      <c r="B85"/>
      <c r="C85"/>
      <c r="D85"/>
      <c r="F85"/>
      <c r="G85"/>
      <c r="H85"/>
    </row>
    <row r="86" spans="2:8" s="14" customFormat="1" x14ac:dyDescent="0.2">
      <c r="B86"/>
      <c r="C86" s="5"/>
      <c r="D86" s="5"/>
      <c r="F86"/>
      <c r="G86"/>
      <c r="H86"/>
    </row>
    <row r="87" spans="2:8" s="14" customFormat="1" x14ac:dyDescent="0.2">
      <c r="B87"/>
      <c r="C87" s="5"/>
      <c r="D87" s="5"/>
      <c r="F87"/>
      <c r="G87"/>
      <c r="H87"/>
    </row>
    <row r="88" spans="2:8" s="14" customFormat="1" x14ac:dyDescent="0.2">
      <c r="B88"/>
      <c r="C88"/>
      <c r="D88"/>
      <c r="F88"/>
      <c r="G88"/>
      <c r="H88"/>
    </row>
  </sheetData>
  <mergeCells count="2">
    <mergeCell ref="B2:D2"/>
    <mergeCell ref="B3:D3"/>
  </mergeCells>
  <phoneticPr fontId="12" type="noConversion"/>
  <pageMargins left="0.82677165354330717" right="0.15748031496062992" top="0.39370078740157483" bottom="0.15748031496062992" header="0.23622047244094491" footer="0.15748031496062992"/>
  <pageSetup paperSize="9" scale="9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16" zoomScaleNormal="100" workbookViewId="0">
      <selection activeCell="A19" sqref="A19:A20"/>
    </sheetView>
  </sheetViews>
  <sheetFormatPr defaultRowHeight="12.75" x14ac:dyDescent="0.2"/>
  <cols>
    <col min="1" max="1" width="70.7109375" customWidth="1"/>
    <col min="2" max="2" width="16" hidden="1" customWidth="1"/>
    <col min="3" max="3" width="18.7109375" customWidth="1"/>
  </cols>
  <sheetData>
    <row r="1" spans="1:4" x14ac:dyDescent="0.2">
      <c r="A1" s="254"/>
      <c r="B1" s="255"/>
      <c r="C1" s="255" t="s">
        <v>868</v>
      </c>
    </row>
    <row r="2" spans="1:4" x14ac:dyDescent="0.2">
      <c r="A2" s="28"/>
      <c r="B2" s="255"/>
      <c r="C2" s="255"/>
    </row>
    <row r="3" spans="1:4" ht="13.5" thickBot="1" x14ac:dyDescent="0.25">
      <c r="A3" s="28"/>
      <c r="B3" s="255"/>
      <c r="C3" s="255" t="s">
        <v>441</v>
      </c>
    </row>
    <row r="4" spans="1:4" ht="49.5" customHeight="1" thickBot="1" x14ac:dyDescent="0.25">
      <c r="A4" s="129" t="s">
        <v>11</v>
      </c>
      <c r="B4" s="130" t="s">
        <v>606</v>
      </c>
      <c r="C4" s="128" t="s">
        <v>929</v>
      </c>
      <c r="D4" s="256"/>
    </row>
    <row r="5" spans="1:4" ht="13.5" customHeight="1" x14ac:dyDescent="0.2">
      <c r="A5" s="257" t="s">
        <v>608</v>
      </c>
      <c r="B5" s="258"/>
      <c r="C5" s="258"/>
    </row>
    <row r="6" spans="1:4" x14ac:dyDescent="0.2">
      <c r="A6" s="40" t="s">
        <v>734</v>
      </c>
      <c r="B6" s="18">
        <v>3663</v>
      </c>
      <c r="C6" s="18">
        <v>3898</v>
      </c>
    </row>
    <row r="7" spans="1:4" x14ac:dyDescent="0.2">
      <c r="A7" s="40" t="s">
        <v>735</v>
      </c>
      <c r="B7" s="18">
        <v>100</v>
      </c>
      <c r="C7" s="18">
        <v>100</v>
      </c>
    </row>
    <row r="8" spans="1:4" x14ac:dyDescent="0.2">
      <c r="A8" s="40" t="s">
        <v>736</v>
      </c>
      <c r="B8" s="18">
        <v>120</v>
      </c>
      <c r="C8" s="27">
        <v>180</v>
      </c>
    </row>
    <row r="9" spans="1:4" x14ac:dyDescent="0.2">
      <c r="A9" s="44" t="s">
        <v>643</v>
      </c>
      <c r="B9" s="10">
        <f>SUM(B6:B8)</f>
        <v>3883</v>
      </c>
      <c r="C9" s="10">
        <f>SUM(C6:C8)</f>
        <v>4178</v>
      </c>
    </row>
    <row r="10" spans="1:4" x14ac:dyDescent="0.2">
      <c r="A10" s="40" t="s">
        <v>612</v>
      </c>
      <c r="B10" s="18">
        <v>989</v>
      </c>
      <c r="C10" s="18">
        <v>1052</v>
      </c>
    </row>
    <row r="11" spans="1:4" x14ac:dyDescent="0.2">
      <c r="A11" s="40" t="s">
        <v>9</v>
      </c>
      <c r="B11" s="18"/>
      <c r="C11" s="18">
        <v>50</v>
      </c>
    </row>
    <row r="12" spans="1:4" x14ac:dyDescent="0.2">
      <c r="A12" s="44" t="s">
        <v>613</v>
      </c>
      <c r="B12" s="10">
        <f>SUM(B10:B10)</f>
        <v>989</v>
      </c>
      <c r="C12" s="10">
        <f>SUM(C10:C11)</f>
        <v>1102</v>
      </c>
    </row>
    <row r="13" spans="1:4" x14ac:dyDescent="0.2">
      <c r="A13" s="40" t="s">
        <v>737</v>
      </c>
      <c r="B13" s="18">
        <v>10</v>
      </c>
      <c r="C13" s="18">
        <v>10</v>
      </c>
    </row>
    <row r="14" spans="1:4" x14ac:dyDescent="0.2">
      <c r="A14" s="40" t="s">
        <v>738</v>
      </c>
      <c r="B14" s="18">
        <v>20</v>
      </c>
      <c r="C14" s="18">
        <v>20</v>
      </c>
    </row>
    <row r="15" spans="1:4" x14ac:dyDescent="0.2">
      <c r="A15" s="40" t="s">
        <v>739</v>
      </c>
      <c r="B15" s="18">
        <v>50</v>
      </c>
      <c r="C15" s="18">
        <v>50</v>
      </c>
    </row>
    <row r="16" spans="1:4" x14ac:dyDescent="0.2">
      <c r="A16" s="40" t="s">
        <v>616</v>
      </c>
      <c r="B16" s="18">
        <v>50</v>
      </c>
      <c r="C16" s="18">
        <v>100</v>
      </c>
    </row>
    <row r="17" spans="1:5" x14ac:dyDescent="0.2">
      <c r="A17" s="40" t="s">
        <v>740</v>
      </c>
      <c r="B17" s="18">
        <v>30</v>
      </c>
      <c r="C17" s="18">
        <v>15</v>
      </c>
    </row>
    <row r="18" spans="1:5" x14ac:dyDescent="0.2">
      <c r="A18" s="40" t="s">
        <v>732</v>
      </c>
      <c r="B18" s="18">
        <v>30</v>
      </c>
      <c r="C18" s="18">
        <v>30</v>
      </c>
    </row>
    <row r="19" spans="1:5" x14ac:dyDescent="0.2">
      <c r="A19" s="40" t="s">
        <v>633</v>
      </c>
      <c r="B19" s="18">
        <v>50</v>
      </c>
      <c r="C19" s="18">
        <v>30</v>
      </c>
      <c r="E19" s="259"/>
    </row>
    <row r="20" spans="1:5" x14ac:dyDescent="0.2">
      <c r="A20" s="40" t="s">
        <v>856</v>
      </c>
      <c r="B20" s="18"/>
      <c r="C20" s="18">
        <v>50</v>
      </c>
    </row>
    <row r="21" spans="1:5" x14ac:dyDescent="0.2">
      <c r="A21" s="13" t="s">
        <v>741</v>
      </c>
      <c r="B21" s="18">
        <v>220</v>
      </c>
      <c r="C21" s="18">
        <v>80</v>
      </c>
    </row>
    <row r="22" spans="1:5" ht="13.5" thickBot="1" x14ac:dyDescent="0.25">
      <c r="A22" s="43" t="s">
        <v>637</v>
      </c>
      <c r="B22" s="131">
        <f>SUM(B13:B21)</f>
        <v>460</v>
      </c>
      <c r="C22" s="131">
        <f>SUM(C13:C21)</f>
        <v>385</v>
      </c>
    </row>
    <row r="23" spans="1:5" ht="16.5" thickBot="1" x14ac:dyDescent="0.3">
      <c r="A23" s="199" t="s">
        <v>488</v>
      </c>
      <c r="B23" s="358">
        <f>SUM(B22,B12,B9)</f>
        <v>5332</v>
      </c>
      <c r="C23" s="164">
        <f>SUM(C22,C12,C9)</f>
        <v>5665</v>
      </c>
    </row>
    <row r="24" spans="1:5" x14ac:dyDescent="0.2">
      <c r="A24" s="260"/>
      <c r="B24" s="261"/>
      <c r="C24" s="203"/>
    </row>
    <row r="25" spans="1:5" ht="13.5" thickBot="1" x14ac:dyDescent="0.25">
      <c r="A25" s="262"/>
      <c r="B25" s="263"/>
      <c r="C25" s="331"/>
    </row>
    <row r="26" spans="1:5" ht="39.75" customHeight="1" thickBot="1" x14ac:dyDescent="0.25">
      <c r="A26" s="132" t="s">
        <v>12</v>
      </c>
      <c r="B26" s="130" t="s">
        <v>721</v>
      </c>
      <c r="C26" s="128" t="s">
        <v>929</v>
      </c>
    </row>
    <row r="27" spans="1:5" ht="15" customHeight="1" x14ac:dyDescent="0.2">
      <c r="A27" s="185" t="s">
        <v>608</v>
      </c>
      <c r="B27" s="247"/>
      <c r="C27" s="247"/>
    </row>
    <row r="28" spans="1:5" ht="12.75" customHeight="1" x14ac:dyDescent="0.2">
      <c r="A28" s="37" t="s">
        <v>742</v>
      </c>
      <c r="B28" s="264">
        <v>14000</v>
      </c>
      <c r="C28" s="264">
        <v>17486</v>
      </c>
    </row>
    <row r="29" spans="1:5" ht="12.75" customHeight="1" thickBot="1" x14ac:dyDescent="0.25">
      <c r="A29" s="38" t="s">
        <v>664</v>
      </c>
      <c r="B29" s="265">
        <v>3780</v>
      </c>
      <c r="C29" s="265">
        <v>4721</v>
      </c>
    </row>
    <row r="30" spans="1:5" ht="16.5" thickBot="1" x14ac:dyDescent="0.3">
      <c r="A30" s="105" t="s">
        <v>488</v>
      </c>
      <c r="B30" s="356">
        <f>SUM(B28:B29)</f>
        <v>17780</v>
      </c>
      <c r="C30" s="357">
        <f>SUM(C28:C29)</f>
        <v>22207</v>
      </c>
    </row>
    <row r="31" spans="1:5" x14ac:dyDescent="0.2">
      <c r="A31" s="202"/>
      <c r="B31" s="203"/>
      <c r="C31" s="203"/>
    </row>
    <row r="32" spans="1:5" ht="13.5" thickBot="1" x14ac:dyDescent="0.25">
      <c r="A32" s="28"/>
      <c r="B32" s="28"/>
      <c r="C32" s="28"/>
    </row>
    <row r="33" spans="1:6" ht="32.25" thickBot="1" x14ac:dyDescent="0.25">
      <c r="A33" s="132" t="s">
        <v>13</v>
      </c>
      <c r="B33" s="130" t="s">
        <v>721</v>
      </c>
      <c r="C33" s="128" t="s">
        <v>929</v>
      </c>
    </row>
    <row r="34" spans="1:6" x14ac:dyDescent="0.2">
      <c r="A34" s="185" t="s">
        <v>608</v>
      </c>
      <c r="B34" s="185"/>
      <c r="C34" s="185"/>
      <c r="D34" s="259"/>
    </row>
    <row r="35" spans="1:6" ht="12.75" customHeight="1" x14ac:dyDescent="0.2">
      <c r="A35" s="37" t="s">
        <v>0</v>
      </c>
      <c r="B35" s="264">
        <v>3775</v>
      </c>
      <c r="C35" s="264">
        <v>1237</v>
      </c>
    </row>
    <row r="36" spans="1:6" ht="13.5" thickBot="1" x14ac:dyDescent="0.25">
      <c r="A36" s="38" t="s">
        <v>743</v>
      </c>
      <c r="B36" s="265">
        <v>1019</v>
      </c>
      <c r="C36" s="265">
        <v>334</v>
      </c>
    </row>
    <row r="37" spans="1:6" ht="16.5" thickBot="1" x14ac:dyDescent="0.3">
      <c r="A37" s="105" t="s">
        <v>488</v>
      </c>
      <c r="B37" s="356">
        <f>SUM(B35:B36)</f>
        <v>4794</v>
      </c>
      <c r="C37" s="357">
        <f>SUM(C35:C36)</f>
        <v>1571</v>
      </c>
    </row>
    <row r="38" spans="1:6" x14ac:dyDescent="0.2">
      <c r="A38" s="2"/>
      <c r="B38" s="2"/>
      <c r="C38" s="2"/>
    </row>
    <row r="39" spans="1:6" hidden="1" x14ac:dyDescent="0.2"/>
    <row r="40" spans="1:6" ht="51" hidden="1" customHeight="1" thickBot="1" x14ac:dyDescent="0.25">
      <c r="A40" s="129" t="s">
        <v>745</v>
      </c>
      <c r="B40" s="130" t="s">
        <v>721</v>
      </c>
      <c r="C40" s="194"/>
    </row>
    <row r="41" spans="1:6" hidden="1" x14ac:dyDescent="0.2">
      <c r="A41" s="185" t="s">
        <v>608</v>
      </c>
      <c r="B41" s="187"/>
      <c r="C41" s="187"/>
    </row>
    <row r="42" spans="1:6" hidden="1" x14ac:dyDescent="0.2">
      <c r="A42" s="193" t="s">
        <v>746</v>
      </c>
      <c r="B42" s="193"/>
      <c r="C42" s="193"/>
    </row>
    <row r="43" spans="1:6" hidden="1" x14ac:dyDescent="0.2">
      <c r="A43" s="193" t="s">
        <v>747</v>
      </c>
      <c r="B43" s="193"/>
      <c r="C43" s="193"/>
    </row>
    <row r="44" spans="1:6" hidden="1" x14ac:dyDescent="0.2">
      <c r="A44" s="193" t="s">
        <v>748</v>
      </c>
      <c r="B44" s="193"/>
      <c r="C44" s="193"/>
    </row>
    <row r="45" spans="1:6" hidden="1" x14ac:dyDescent="0.2">
      <c r="A45" s="266" t="s">
        <v>749</v>
      </c>
      <c r="B45" s="193"/>
      <c r="C45" s="193"/>
    </row>
    <row r="46" spans="1:6" hidden="1" x14ac:dyDescent="0.2">
      <c r="A46" s="267" t="s">
        <v>638</v>
      </c>
      <c r="B46" s="193"/>
      <c r="C46" s="193"/>
      <c r="F46" s="5"/>
    </row>
    <row r="47" spans="1:6" hidden="1" x14ac:dyDescent="0.2">
      <c r="A47" s="193"/>
      <c r="B47" s="193"/>
      <c r="C47" s="193"/>
    </row>
    <row r="48" spans="1:6" hidden="1" x14ac:dyDescent="0.2"/>
    <row r="49" spans="1:3" ht="18.75" hidden="1" customHeight="1" x14ac:dyDescent="0.2"/>
    <row r="50" spans="1:3" ht="54" hidden="1" customHeight="1" thickBot="1" x14ac:dyDescent="0.25">
      <c r="A50" s="268" t="s">
        <v>750</v>
      </c>
      <c r="B50" s="130" t="s">
        <v>721</v>
      </c>
      <c r="C50" s="194"/>
    </row>
    <row r="51" spans="1:3" hidden="1" x14ac:dyDescent="0.2">
      <c r="A51" s="185" t="s">
        <v>608</v>
      </c>
      <c r="B51" s="187"/>
      <c r="C51" s="187"/>
    </row>
    <row r="52" spans="1:3" hidden="1" x14ac:dyDescent="0.2">
      <c r="A52" s="193" t="s">
        <v>751</v>
      </c>
      <c r="B52" s="193"/>
      <c r="C52" s="193"/>
    </row>
    <row r="53" spans="1:3" hidden="1" x14ac:dyDescent="0.2">
      <c r="A53" s="193" t="s">
        <v>683</v>
      </c>
      <c r="B53" s="193"/>
      <c r="C53" s="193"/>
    </row>
    <row r="54" spans="1:3" hidden="1" x14ac:dyDescent="0.2">
      <c r="A54" s="193" t="s">
        <v>752</v>
      </c>
      <c r="B54" s="193"/>
      <c r="C54" s="193"/>
    </row>
    <row r="55" spans="1:3" hidden="1" x14ac:dyDescent="0.2">
      <c r="A55" s="193" t="s">
        <v>742</v>
      </c>
      <c r="B55" s="193"/>
      <c r="C55" s="193"/>
    </row>
    <row r="56" spans="1:3" hidden="1" x14ac:dyDescent="0.2">
      <c r="A56" s="193" t="s">
        <v>753</v>
      </c>
      <c r="B56" s="193"/>
      <c r="C56" s="193"/>
    </row>
    <row r="57" spans="1:3" hidden="1" x14ac:dyDescent="0.2">
      <c r="A57" s="193" t="s">
        <v>754</v>
      </c>
      <c r="B57" s="193"/>
      <c r="C57" s="193"/>
    </row>
    <row r="58" spans="1:3" hidden="1" x14ac:dyDescent="0.2">
      <c r="A58" s="193" t="s">
        <v>664</v>
      </c>
      <c r="B58" s="193"/>
      <c r="C58" s="193"/>
    </row>
    <row r="59" spans="1:3" hidden="1" x14ac:dyDescent="0.2">
      <c r="A59" s="266" t="s">
        <v>637</v>
      </c>
      <c r="B59" s="193"/>
      <c r="C59" s="193"/>
    </row>
    <row r="60" spans="1:3" hidden="1" x14ac:dyDescent="0.2">
      <c r="A60" s="267" t="s">
        <v>638</v>
      </c>
      <c r="B60" s="193"/>
      <c r="C60" s="193"/>
    </row>
    <row r="61" spans="1:3" hidden="1" x14ac:dyDescent="0.2">
      <c r="A61" s="193"/>
      <c r="B61" s="193"/>
      <c r="C61" s="193"/>
    </row>
    <row r="62" spans="1:3" ht="15" customHeight="1" thickBot="1" x14ac:dyDescent="0.25"/>
    <row r="63" spans="1:3" ht="32.25" thickBot="1" x14ac:dyDescent="0.25">
      <c r="A63" s="129" t="s">
        <v>755</v>
      </c>
      <c r="B63" s="130" t="s">
        <v>721</v>
      </c>
      <c r="C63" s="128" t="s">
        <v>929</v>
      </c>
    </row>
    <row r="64" spans="1:3" x14ac:dyDescent="0.2">
      <c r="A64" s="185" t="s">
        <v>608</v>
      </c>
      <c r="B64" s="187"/>
      <c r="C64" s="187"/>
    </row>
    <row r="65" spans="1:3" x14ac:dyDescent="0.2">
      <c r="A65" s="42" t="s">
        <v>857</v>
      </c>
      <c r="B65" s="93">
        <v>1200</v>
      </c>
      <c r="C65" s="93">
        <v>1200</v>
      </c>
    </row>
    <row r="66" spans="1:3" x14ac:dyDescent="0.2">
      <c r="A66" s="32" t="s">
        <v>858</v>
      </c>
      <c r="B66" s="93">
        <v>900</v>
      </c>
      <c r="C66" s="93">
        <v>900</v>
      </c>
    </row>
    <row r="67" spans="1:3" x14ac:dyDescent="0.2">
      <c r="A67" s="32" t="s">
        <v>859</v>
      </c>
      <c r="B67" s="93">
        <v>800</v>
      </c>
      <c r="C67" s="93">
        <v>800</v>
      </c>
    </row>
    <row r="68" spans="1:3" x14ac:dyDescent="0.2">
      <c r="A68" s="32" t="s">
        <v>860</v>
      </c>
      <c r="B68" s="93">
        <v>1200</v>
      </c>
      <c r="C68" s="93">
        <v>1200</v>
      </c>
    </row>
    <row r="69" spans="1:3" ht="13.5" thickBot="1" x14ac:dyDescent="0.25">
      <c r="A69" s="32" t="s">
        <v>861</v>
      </c>
      <c r="B69" s="93">
        <v>4700</v>
      </c>
      <c r="C69" s="93">
        <v>4700</v>
      </c>
    </row>
    <row r="70" spans="1:3" ht="17.25" customHeight="1" thickBot="1" x14ac:dyDescent="0.3">
      <c r="A70" s="105" t="s">
        <v>488</v>
      </c>
      <c r="B70" s="207">
        <f>SUM(B65:B69)</f>
        <v>8800</v>
      </c>
      <c r="C70" s="208">
        <f>SUM(C65:C69)</f>
        <v>8800</v>
      </c>
    </row>
    <row r="71" spans="1:3" x14ac:dyDescent="0.2">
      <c r="C71" s="238"/>
    </row>
  </sheetData>
  <phoneticPr fontId="12" type="noConversion"/>
  <pageMargins left="1.1100000000000001" right="0.39370078740157483" top="0.19685039370078741" bottom="0.15748031496062992" header="0.15748031496062992" footer="0.19685039370078741"/>
  <pageSetup paperSize="9" scale="90" orientation="portrait" r:id="rId1"/>
  <headerFooter alignWithMargins="0"/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13" zoomScaleNormal="100" workbookViewId="0">
      <selection activeCell="A19" sqref="A19:A20"/>
    </sheetView>
  </sheetViews>
  <sheetFormatPr defaultRowHeight="12.75" x14ac:dyDescent="0.2"/>
  <cols>
    <col min="1" max="1" width="77.7109375" customWidth="1"/>
    <col min="2" max="2" width="15.140625" hidden="1" customWidth="1"/>
    <col min="3" max="3" width="18.7109375" customWidth="1"/>
  </cols>
  <sheetData>
    <row r="1" spans="1:3" x14ac:dyDescent="0.2">
      <c r="A1" s="1"/>
      <c r="B1" s="17"/>
      <c r="C1" s="17" t="s">
        <v>867</v>
      </c>
    </row>
    <row r="2" spans="1:3" x14ac:dyDescent="0.2">
      <c r="A2" s="270"/>
      <c r="B2" s="17"/>
      <c r="C2" s="17"/>
    </row>
    <row r="3" spans="1:3" ht="13.5" thickBot="1" x14ac:dyDescent="0.25">
      <c r="A3" s="1"/>
      <c r="B3" s="17"/>
      <c r="C3" s="17" t="s">
        <v>441</v>
      </c>
    </row>
    <row r="4" spans="1:3" ht="52.5" customHeight="1" thickBot="1" x14ac:dyDescent="0.25">
      <c r="A4" s="132" t="s">
        <v>14</v>
      </c>
      <c r="B4" s="130" t="s">
        <v>606</v>
      </c>
      <c r="C4" s="128" t="s">
        <v>929</v>
      </c>
    </row>
    <row r="5" spans="1:3" ht="13.5" customHeight="1" x14ac:dyDescent="0.2">
      <c r="A5" s="185" t="s">
        <v>608</v>
      </c>
      <c r="B5" s="247"/>
      <c r="C5" s="247"/>
    </row>
    <row r="6" spans="1:3" x14ac:dyDescent="0.2">
      <c r="A6" s="40" t="s">
        <v>1</v>
      </c>
      <c r="B6" s="23">
        <v>13528</v>
      </c>
      <c r="C6" s="23">
        <v>9840</v>
      </c>
    </row>
    <row r="7" spans="1:3" x14ac:dyDescent="0.2">
      <c r="A7" s="40" t="s">
        <v>756</v>
      </c>
      <c r="B7" s="23">
        <v>480</v>
      </c>
      <c r="C7" s="23">
        <v>576</v>
      </c>
    </row>
    <row r="8" spans="1:3" x14ac:dyDescent="0.2">
      <c r="A8" s="34" t="s">
        <v>643</v>
      </c>
      <c r="B8" s="21">
        <f>SUM(B6:B7)</f>
        <v>14008</v>
      </c>
      <c r="C8" s="21">
        <f>SUM(C6:C7)</f>
        <v>10416</v>
      </c>
    </row>
    <row r="9" spans="1:3" x14ac:dyDescent="0.2">
      <c r="A9" s="40" t="s">
        <v>612</v>
      </c>
      <c r="B9" s="23">
        <v>3652</v>
      </c>
      <c r="C9" s="23">
        <v>2657</v>
      </c>
    </row>
    <row r="10" spans="1:3" x14ac:dyDescent="0.2">
      <c r="A10" s="40" t="s">
        <v>9</v>
      </c>
      <c r="B10" s="23"/>
      <c r="C10" s="23">
        <v>30</v>
      </c>
    </row>
    <row r="11" spans="1:3" x14ac:dyDescent="0.2">
      <c r="A11" s="44" t="s">
        <v>613</v>
      </c>
      <c r="B11" s="21">
        <f>SUM(B9:B9)</f>
        <v>3652</v>
      </c>
      <c r="C11" s="21">
        <f>SUM(C9:C10)</f>
        <v>2687</v>
      </c>
    </row>
    <row r="12" spans="1:3" x14ac:dyDescent="0.2">
      <c r="A12" s="40" t="s">
        <v>907</v>
      </c>
      <c r="B12" s="21"/>
      <c r="C12" s="22">
        <v>100</v>
      </c>
    </row>
    <row r="13" spans="1:3" x14ac:dyDescent="0.2">
      <c r="A13" s="40" t="s">
        <v>908</v>
      </c>
      <c r="B13" s="23">
        <v>1500</v>
      </c>
      <c r="C13" s="23">
        <v>2000</v>
      </c>
    </row>
    <row r="14" spans="1:3" x14ac:dyDescent="0.2">
      <c r="A14" s="40" t="s">
        <v>757</v>
      </c>
      <c r="B14" s="23">
        <v>500</v>
      </c>
      <c r="C14" s="23">
        <v>500</v>
      </c>
    </row>
    <row r="15" spans="1:3" x14ac:dyDescent="0.2">
      <c r="A15" s="40" t="s">
        <v>758</v>
      </c>
      <c r="B15" s="23">
        <v>250</v>
      </c>
      <c r="C15" s="23">
        <v>200</v>
      </c>
    </row>
    <row r="16" spans="1:3" x14ac:dyDescent="0.2">
      <c r="A16" s="40" t="s">
        <v>759</v>
      </c>
      <c r="B16" s="23">
        <v>1000</v>
      </c>
      <c r="C16" s="23">
        <v>800</v>
      </c>
    </row>
    <row r="17" spans="1:4" x14ac:dyDescent="0.2">
      <c r="A17" s="40" t="s">
        <v>760</v>
      </c>
      <c r="B17" s="23">
        <v>200</v>
      </c>
      <c r="C17" s="23">
        <v>400</v>
      </c>
    </row>
    <row r="18" spans="1:4" x14ac:dyDescent="0.2">
      <c r="A18" s="40" t="s">
        <v>761</v>
      </c>
      <c r="B18" s="23">
        <v>2500</v>
      </c>
      <c r="C18" s="23">
        <v>4300</v>
      </c>
    </row>
    <row r="19" spans="1:4" x14ac:dyDescent="0.2">
      <c r="A19" s="40" t="s">
        <v>762</v>
      </c>
      <c r="B19" s="23">
        <v>100</v>
      </c>
      <c r="C19" s="23">
        <v>100</v>
      </c>
    </row>
    <row r="20" spans="1:4" x14ac:dyDescent="0.2">
      <c r="A20" s="40" t="s">
        <v>744</v>
      </c>
      <c r="B20" s="23">
        <v>3000</v>
      </c>
      <c r="C20" s="23">
        <v>2200</v>
      </c>
    </row>
    <row r="21" spans="1:4" ht="13.5" thickBot="1" x14ac:dyDescent="0.25">
      <c r="A21" s="45" t="s">
        <v>702</v>
      </c>
      <c r="B21" s="100">
        <f>SUM(B13:B20)</f>
        <v>9050</v>
      </c>
      <c r="C21" s="100">
        <f>SUM(C12:C20)</f>
        <v>10600</v>
      </c>
    </row>
    <row r="22" spans="1:4" ht="17.25" customHeight="1" thickBot="1" x14ac:dyDescent="0.3">
      <c r="A22" s="434" t="s">
        <v>488</v>
      </c>
      <c r="B22" s="360">
        <f>SUM(B8+B11+B21)</f>
        <v>26710</v>
      </c>
      <c r="C22" s="360">
        <f>SUM(C8+C11+C21)</f>
        <v>23703</v>
      </c>
    </row>
    <row r="23" spans="1:4" x14ac:dyDescent="0.2">
      <c r="A23" s="202"/>
      <c r="B23" s="203"/>
      <c r="C23" s="203"/>
    </row>
    <row r="24" spans="1:4" ht="13.5" thickBot="1" x14ac:dyDescent="0.25">
      <c r="A24" s="1"/>
      <c r="B24" s="1"/>
      <c r="C24" s="1"/>
    </row>
    <row r="25" spans="1:4" ht="53.25" customHeight="1" thickBot="1" x14ac:dyDescent="0.25">
      <c r="A25" s="132" t="s">
        <v>15</v>
      </c>
      <c r="B25" s="130" t="s">
        <v>606</v>
      </c>
      <c r="C25" s="128" t="s">
        <v>929</v>
      </c>
    </row>
    <row r="26" spans="1:4" ht="13.5" customHeight="1" x14ac:dyDescent="0.2">
      <c r="A26" s="185" t="s">
        <v>608</v>
      </c>
      <c r="B26" s="185"/>
      <c r="C26" s="185"/>
    </row>
    <row r="27" spans="1:4" x14ac:dyDescent="0.2">
      <c r="A27" s="34" t="s">
        <v>2</v>
      </c>
      <c r="B27" s="20">
        <v>588</v>
      </c>
      <c r="C27" s="20">
        <v>962</v>
      </c>
    </row>
    <row r="28" spans="1:4" x14ac:dyDescent="0.2">
      <c r="A28" s="34" t="s">
        <v>763</v>
      </c>
      <c r="B28" s="20">
        <v>159</v>
      </c>
      <c r="C28" s="20">
        <v>257</v>
      </c>
    </row>
    <row r="29" spans="1:4" x14ac:dyDescent="0.2">
      <c r="A29" s="40" t="s">
        <v>764</v>
      </c>
      <c r="B29" s="18">
        <v>2500</v>
      </c>
      <c r="C29" s="18">
        <v>6200</v>
      </c>
    </row>
    <row r="30" spans="1:4" x14ac:dyDescent="0.2">
      <c r="A30" s="13" t="s">
        <v>765</v>
      </c>
      <c r="B30" s="18">
        <v>675</v>
      </c>
      <c r="C30" s="18">
        <v>1674</v>
      </c>
    </row>
    <row r="31" spans="1:4" ht="13.5" thickBot="1" x14ac:dyDescent="0.25">
      <c r="A31" s="43" t="s">
        <v>766</v>
      </c>
      <c r="B31" s="39">
        <f>SUM(B29:B30)</f>
        <v>3175</v>
      </c>
      <c r="C31" s="39">
        <f>SUM(C29:C30)</f>
        <v>7874</v>
      </c>
    </row>
    <row r="32" spans="1:4" ht="15" customHeight="1" thickBot="1" x14ac:dyDescent="0.3">
      <c r="A32" s="434" t="s">
        <v>488</v>
      </c>
      <c r="B32" s="358">
        <f>SUM(B27+B28+B31)</f>
        <v>3922</v>
      </c>
      <c r="C32" s="164">
        <f>SUM(C27+C28+C31)</f>
        <v>9093</v>
      </c>
      <c r="D32" s="256"/>
    </row>
    <row r="33" spans="1:7" x14ac:dyDescent="0.2">
      <c r="A33" s="1"/>
      <c r="B33" s="1"/>
      <c r="C33" s="1"/>
    </row>
    <row r="34" spans="1:7" ht="13.5" thickBot="1" x14ac:dyDescent="0.25">
      <c r="A34" s="1"/>
      <c r="B34" s="1"/>
      <c r="C34" s="1"/>
    </row>
    <row r="35" spans="1:7" ht="50.25" customHeight="1" thickBot="1" x14ac:dyDescent="0.25">
      <c r="A35" s="129" t="s">
        <v>703</v>
      </c>
      <c r="B35" s="130" t="s">
        <v>606</v>
      </c>
      <c r="C35" s="128" t="s">
        <v>929</v>
      </c>
    </row>
    <row r="36" spans="1:7" ht="12.75" customHeight="1" x14ac:dyDescent="0.2">
      <c r="A36" s="271" t="s">
        <v>904</v>
      </c>
      <c r="B36" s="272">
        <v>4500</v>
      </c>
      <c r="C36" s="272">
        <v>3000</v>
      </c>
    </row>
    <row r="37" spans="1:7" ht="12.75" customHeight="1" x14ac:dyDescent="0.2">
      <c r="A37" s="27" t="s">
        <v>713</v>
      </c>
      <c r="B37" s="273">
        <v>500</v>
      </c>
      <c r="C37" s="273">
        <v>750</v>
      </c>
    </row>
    <row r="38" spans="1:7" x14ac:dyDescent="0.2">
      <c r="A38" s="13" t="s">
        <v>709</v>
      </c>
      <c r="B38" s="18">
        <v>1400</v>
      </c>
      <c r="C38" s="18">
        <v>1500</v>
      </c>
      <c r="G38" s="5"/>
    </row>
    <row r="39" spans="1:7" x14ac:dyDescent="0.2">
      <c r="A39" s="13" t="s">
        <v>710</v>
      </c>
      <c r="B39" s="18">
        <v>300</v>
      </c>
      <c r="C39" s="18">
        <v>500</v>
      </c>
      <c r="G39" s="5"/>
    </row>
    <row r="40" spans="1:7" ht="24.75" customHeight="1" x14ac:dyDescent="0.2">
      <c r="A40" s="346" t="s">
        <v>905</v>
      </c>
      <c r="B40" s="18"/>
      <c r="C40" s="18">
        <v>1500</v>
      </c>
      <c r="G40" s="5"/>
    </row>
    <row r="41" spans="1:7" x14ac:dyDescent="0.2">
      <c r="A41" s="13" t="s">
        <v>711</v>
      </c>
      <c r="B41" s="18">
        <f>SUM(B42:B49)</f>
        <v>17840</v>
      </c>
      <c r="C41" s="18">
        <v>18000</v>
      </c>
    </row>
    <row r="42" spans="1:7" x14ac:dyDescent="0.2">
      <c r="A42" s="13" t="s">
        <v>767</v>
      </c>
      <c r="B42" s="18">
        <v>1700</v>
      </c>
      <c r="C42" s="18"/>
    </row>
    <row r="43" spans="1:7" x14ac:dyDescent="0.2">
      <c r="A43" s="13" t="s">
        <v>768</v>
      </c>
      <c r="B43" s="18">
        <v>1488</v>
      </c>
      <c r="C43" s="18"/>
    </row>
    <row r="44" spans="1:7" x14ac:dyDescent="0.2">
      <c r="A44" s="13" t="s">
        <v>769</v>
      </c>
      <c r="B44" s="18">
        <v>600</v>
      </c>
      <c r="C44" s="18"/>
    </row>
    <row r="45" spans="1:7" x14ac:dyDescent="0.2">
      <c r="A45" s="13" t="s">
        <v>770</v>
      </c>
      <c r="B45" s="18">
        <v>1400</v>
      </c>
      <c r="C45" s="18"/>
    </row>
    <row r="46" spans="1:7" x14ac:dyDescent="0.2">
      <c r="A46" s="13" t="s">
        <v>771</v>
      </c>
      <c r="B46" s="18">
        <v>1552</v>
      </c>
      <c r="C46" s="18"/>
    </row>
    <row r="47" spans="1:7" x14ac:dyDescent="0.2">
      <c r="A47" s="13" t="s">
        <v>772</v>
      </c>
      <c r="B47" s="18">
        <v>10268</v>
      </c>
      <c r="C47" s="18"/>
    </row>
    <row r="48" spans="1:7" x14ac:dyDescent="0.2">
      <c r="A48" s="13" t="s">
        <v>906</v>
      </c>
      <c r="B48" s="18"/>
      <c r="C48" s="18"/>
    </row>
    <row r="49" spans="1:7" x14ac:dyDescent="0.2">
      <c r="A49" s="13" t="s">
        <v>773</v>
      </c>
      <c r="B49" s="18">
        <v>832</v>
      </c>
      <c r="C49" s="18"/>
    </row>
    <row r="50" spans="1:7" ht="13.5" thickBot="1" x14ac:dyDescent="0.25">
      <c r="A50" s="13" t="s">
        <v>712</v>
      </c>
      <c r="B50" s="18"/>
      <c r="C50" s="18">
        <v>250</v>
      </c>
    </row>
    <row r="51" spans="1:7" ht="15.75" customHeight="1" thickBot="1" x14ac:dyDescent="0.3">
      <c r="A51" s="434" t="s">
        <v>488</v>
      </c>
      <c r="B51" s="360" t="e">
        <f>SUM(B36+B37+#REF!+B38+B39+B40+#REF!+#REF!+B41)</f>
        <v>#REF!</v>
      </c>
      <c r="C51" s="361">
        <f>SUM(C36:C50)</f>
        <v>25500</v>
      </c>
    </row>
    <row r="52" spans="1:7" x14ac:dyDescent="0.2">
      <c r="A52" s="2"/>
      <c r="B52" s="4"/>
      <c r="C52" s="4"/>
    </row>
    <row r="53" spans="1:7" ht="13.5" thickBot="1" x14ac:dyDescent="0.25">
      <c r="B53" s="2"/>
      <c r="C53" s="2"/>
    </row>
    <row r="54" spans="1:7" ht="48" thickBot="1" x14ac:dyDescent="0.25">
      <c r="A54" s="129" t="s">
        <v>16</v>
      </c>
      <c r="B54" s="130" t="s">
        <v>606</v>
      </c>
      <c r="C54" s="128" t="s">
        <v>929</v>
      </c>
    </row>
    <row r="55" spans="1:7" ht="13.5" thickBot="1" x14ac:dyDescent="0.25">
      <c r="A55" s="271" t="s">
        <v>774</v>
      </c>
      <c r="B55" s="272">
        <v>2420</v>
      </c>
      <c r="C55" s="272">
        <v>2640</v>
      </c>
    </row>
    <row r="56" spans="1:7" ht="15" customHeight="1" thickBot="1" x14ac:dyDescent="0.3">
      <c r="A56" s="434" t="s">
        <v>488</v>
      </c>
      <c r="B56" s="360">
        <f>SUM(B55:B55)</f>
        <v>2420</v>
      </c>
      <c r="C56" s="361">
        <f>SUM(C55:C55)</f>
        <v>2640</v>
      </c>
    </row>
    <row r="58" spans="1:7" s="5" customFormat="1" ht="13.5" thickBot="1" x14ac:dyDescent="0.25"/>
    <row r="59" spans="1:7" ht="51" customHeight="1" thickBot="1" x14ac:dyDescent="0.25">
      <c r="A59" s="132" t="s">
        <v>17</v>
      </c>
      <c r="B59" s="274" t="s">
        <v>606</v>
      </c>
      <c r="C59" s="128" t="s">
        <v>929</v>
      </c>
    </row>
    <row r="60" spans="1:7" hidden="1" x14ac:dyDescent="0.2">
      <c r="A60" s="189" t="s">
        <v>775</v>
      </c>
      <c r="B60" s="193"/>
      <c r="C60" s="193"/>
    </row>
    <row r="61" spans="1:7" hidden="1" x14ac:dyDescent="0.2">
      <c r="A61" s="189"/>
      <c r="B61" s="193"/>
      <c r="C61" s="193"/>
    </row>
    <row r="62" spans="1:7" hidden="1" x14ac:dyDescent="0.2">
      <c r="A62" s="189"/>
      <c r="B62" s="193"/>
      <c r="C62" s="193"/>
    </row>
    <row r="63" spans="1:7" s="14" customFormat="1" hidden="1" x14ac:dyDescent="0.2">
      <c r="A63" s="189"/>
      <c r="B63" s="193"/>
      <c r="C63" s="193"/>
      <c r="D63"/>
      <c r="E63"/>
      <c r="F63"/>
      <c r="G63"/>
    </row>
    <row r="64" spans="1:7" s="14" customFormat="1" hidden="1" x14ac:dyDescent="0.2">
      <c r="A64" s="189" t="s">
        <v>776</v>
      </c>
      <c r="B64" s="193"/>
      <c r="C64" s="193"/>
      <c r="D64"/>
      <c r="E64"/>
      <c r="F64"/>
      <c r="G64"/>
    </row>
    <row r="65" spans="1:7" s="14" customFormat="1" hidden="1" x14ac:dyDescent="0.2">
      <c r="A65" s="189" t="s">
        <v>777</v>
      </c>
      <c r="B65" s="193"/>
      <c r="C65" s="193"/>
      <c r="D65"/>
      <c r="E65"/>
      <c r="F65"/>
      <c r="G65"/>
    </row>
    <row r="66" spans="1:7" s="14" customFormat="1" hidden="1" x14ac:dyDescent="0.2">
      <c r="A66" s="189" t="s">
        <v>778</v>
      </c>
      <c r="B66" s="193"/>
      <c r="C66" s="193"/>
      <c r="D66"/>
      <c r="E66"/>
      <c r="F66"/>
      <c r="G66"/>
    </row>
    <row r="67" spans="1:7" s="14" customFormat="1" hidden="1" x14ac:dyDescent="0.2">
      <c r="A67" s="189" t="s">
        <v>779</v>
      </c>
      <c r="B67" s="193"/>
      <c r="C67" s="193"/>
      <c r="D67"/>
      <c r="E67"/>
      <c r="F67"/>
      <c r="G67"/>
    </row>
    <row r="68" spans="1:7" s="14" customFormat="1" hidden="1" x14ac:dyDescent="0.2">
      <c r="A68" s="189" t="s">
        <v>780</v>
      </c>
      <c r="B68" s="193"/>
      <c r="C68" s="193"/>
      <c r="D68"/>
      <c r="E68"/>
      <c r="F68"/>
      <c r="G68"/>
    </row>
    <row r="69" spans="1:7" s="14" customFormat="1" hidden="1" x14ac:dyDescent="0.2">
      <c r="A69" s="189" t="s">
        <v>781</v>
      </c>
      <c r="B69" s="193"/>
      <c r="C69" s="193"/>
      <c r="D69"/>
      <c r="E69"/>
      <c r="F69"/>
      <c r="G69"/>
    </row>
    <row r="70" spans="1:7" s="14" customFormat="1" hidden="1" x14ac:dyDescent="0.2">
      <c r="A70" s="189" t="s">
        <v>782</v>
      </c>
      <c r="B70" s="193"/>
      <c r="C70" s="193"/>
      <c r="D70"/>
      <c r="E70"/>
      <c r="F70"/>
      <c r="G70"/>
    </row>
    <row r="71" spans="1:7" s="14" customFormat="1" hidden="1" x14ac:dyDescent="0.2">
      <c r="A71" s="189" t="s">
        <v>783</v>
      </c>
      <c r="B71" s="193"/>
      <c r="C71" s="193"/>
      <c r="D71"/>
      <c r="E71"/>
      <c r="F71"/>
      <c r="G71"/>
    </row>
    <row r="72" spans="1:7" s="14" customFormat="1" ht="13.5" hidden="1" thickBot="1" x14ac:dyDescent="0.25">
      <c r="A72" s="275" t="s">
        <v>784</v>
      </c>
      <c r="B72" s="196"/>
      <c r="C72" s="196"/>
      <c r="D72"/>
      <c r="E72"/>
      <c r="F72"/>
      <c r="G72"/>
    </row>
    <row r="73" spans="1:7" s="14" customFormat="1" ht="15.75" customHeight="1" thickBot="1" x14ac:dyDescent="0.3">
      <c r="A73" s="434" t="s">
        <v>488</v>
      </c>
      <c r="B73" s="359"/>
      <c r="C73" s="269">
        <v>2500</v>
      </c>
      <c r="D73"/>
      <c r="E73"/>
      <c r="F73"/>
      <c r="G73"/>
    </row>
  </sheetData>
  <phoneticPr fontId="12" type="noConversion"/>
  <pageMargins left="1.07" right="0.35433070866141736" top="0.16" bottom="0.15748031496062992" header="0.16" footer="0.11811023622047245"/>
  <pageSetup paperSize="9" scale="8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Normal="100" workbookViewId="0">
      <selection activeCell="A19" sqref="A19:A20"/>
    </sheetView>
  </sheetViews>
  <sheetFormatPr defaultRowHeight="12.75" x14ac:dyDescent="0.2"/>
  <cols>
    <col min="1" max="1" width="70.7109375" customWidth="1"/>
    <col min="2" max="2" width="16.140625" hidden="1" customWidth="1"/>
    <col min="3" max="3" width="18.7109375" customWidth="1"/>
  </cols>
  <sheetData>
    <row r="1" spans="1:5" x14ac:dyDescent="0.2">
      <c r="A1" s="180" t="s">
        <v>604</v>
      </c>
      <c r="B1" s="181"/>
      <c r="C1" s="181" t="s">
        <v>869</v>
      </c>
    </row>
    <row r="2" spans="1:5" ht="15.75" x14ac:dyDescent="0.25">
      <c r="A2" s="624" t="s">
        <v>899</v>
      </c>
      <c r="B2" s="629"/>
      <c r="C2" s="629"/>
    </row>
    <row r="3" spans="1:5" ht="15.75" x14ac:dyDescent="0.25">
      <c r="A3" s="624" t="s">
        <v>199</v>
      </c>
      <c r="B3" s="629"/>
      <c r="C3" s="629"/>
    </row>
    <row r="4" spans="1:5" ht="16.5" thickBot="1" x14ac:dyDescent="0.3">
      <c r="A4" s="183"/>
      <c r="B4" s="181"/>
      <c r="C4" s="181" t="s">
        <v>605</v>
      </c>
    </row>
    <row r="5" spans="1:5" ht="48.75" customHeight="1" thickBot="1" x14ac:dyDescent="0.25">
      <c r="A5" s="132" t="s">
        <v>10</v>
      </c>
      <c r="B5" s="130" t="s">
        <v>606</v>
      </c>
      <c r="C5" s="128" t="s">
        <v>645</v>
      </c>
    </row>
    <row r="6" spans="1:5" ht="13.5" customHeight="1" x14ac:dyDescent="0.2">
      <c r="A6" s="184" t="s">
        <v>608</v>
      </c>
      <c r="B6" s="185"/>
      <c r="C6" s="186"/>
    </row>
    <row r="7" spans="1:5" ht="12.75" customHeight="1" x14ac:dyDescent="0.2">
      <c r="A7" s="13" t="s">
        <v>609</v>
      </c>
      <c r="B7" s="18">
        <v>74764</v>
      </c>
      <c r="C7" s="18"/>
    </row>
    <row r="8" spans="1:5" ht="12.75" customHeight="1" x14ac:dyDescent="0.2">
      <c r="A8" s="13" t="s">
        <v>831</v>
      </c>
      <c r="B8" s="18"/>
      <c r="C8" s="18">
        <v>60876</v>
      </c>
      <c r="E8" s="238"/>
    </row>
    <row r="9" spans="1:5" ht="12.75" customHeight="1" x14ac:dyDescent="0.2">
      <c r="A9" s="13" t="s">
        <v>874</v>
      </c>
      <c r="B9" s="18"/>
      <c r="C9" s="18">
        <v>300</v>
      </c>
    </row>
    <row r="10" spans="1:5" ht="12.75" customHeight="1" x14ac:dyDescent="0.2">
      <c r="A10" s="13" t="s">
        <v>830</v>
      </c>
      <c r="B10" s="18"/>
      <c r="C10" s="18">
        <v>16987</v>
      </c>
      <c r="E10" s="238"/>
    </row>
    <row r="11" spans="1:5" ht="12.75" customHeight="1" x14ac:dyDescent="0.2">
      <c r="A11" s="13" t="s">
        <v>895</v>
      </c>
      <c r="B11" s="18"/>
      <c r="C11" s="18">
        <v>6824</v>
      </c>
    </row>
    <row r="12" spans="1:5" ht="12.75" customHeight="1" x14ac:dyDescent="0.2">
      <c r="A12" s="40" t="s">
        <v>829</v>
      </c>
      <c r="B12" s="18">
        <v>6000</v>
      </c>
      <c r="C12" s="27">
        <v>4290</v>
      </c>
    </row>
    <row r="13" spans="1:5" ht="12.75" hidden="1" customHeight="1" x14ac:dyDescent="0.2">
      <c r="A13" s="13" t="s">
        <v>646</v>
      </c>
      <c r="B13" s="18"/>
      <c r="C13" s="13"/>
    </row>
    <row r="14" spans="1:5" ht="12.75" hidden="1" customHeight="1" x14ac:dyDescent="0.2">
      <c r="A14" s="13" t="s">
        <v>852</v>
      </c>
      <c r="B14" s="18"/>
      <c r="C14" s="18"/>
    </row>
    <row r="15" spans="1:5" ht="12.75" hidden="1" customHeight="1" x14ac:dyDescent="0.2">
      <c r="A15" s="13" t="s">
        <v>647</v>
      </c>
      <c r="B15" s="18"/>
      <c r="C15" s="13"/>
    </row>
    <row r="16" spans="1:5" x14ac:dyDescent="0.2">
      <c r="A16" s="40" t="s">
        <v>610</v>
      </c>
      <c r="B16" s="18">
        <v>958</v>
      </c>
      <c r="C16" s="18">
        <v>1262</v>
      </c>
    </row>
    <row r="17" spans="1:4" ht="13.5" customHeight="1" x14ac:dyDescent="0.2">
      <c r="A17" s="44" t="s">
        <v>611</v>
      </c>
      <c r="B17" s="11">
        <f>SUM(B7:B16)</f>
        <v>81722</v>
      </c>
      <c r="C17" s="11">
        <f>SUM(C7:C16)</f>
        <v>90539</v>
      </c>
    </row>
    <row r="18" spans="1:4" ht="13.5" customHeight="1" x14ac:dyDescent="0.2">
      <c r="A18" s="40" t="s">
        <v>612</v>
      </c>
      <c r="B18" s="23">
        <v>20623</v>
      </c>
      <c r="C18" s="18">
        <v>22946</v>
      </c>
    </row>
    <row r="19" spans="1:4" ht="13.5" customHeight="1" x14ac:dyDescent="0.2">
      <c r="A19" s="40" t="s">
        <v>9</v>
      </c>
      <c r="B19" s="23"/>
      <c r="C19" s="18">
        <v>2300</v>
      </c>
    </row>
    <row r="20" spans="1:4" ht="13.5" customHeight="1" x14ac:dyDescent="0.2">
      <c r="A20" s="44" t="s">
        <v>613</v>
      </c>
      <c r="B20" s="11">
        <f>SUM(B18:B18)</f>
        <v>20623</v>
      </c>
      <c r="C20" s="11">
        <f>SUM(C18:C19)</f>
        <v>25246</v>
      </c>
    </row>
    <row r="21" spans="1:4" ht="12" customHeight="1" x14ac:dyDescent="0.2">
      <c r="A21" s="40" t="s">
        <v>614</v>
      </c>
      <c r="B21" s="27">
        <v>1000</v>
      </c>
      <c r="C21" s="18">
        <v>1500</v>
      </c>
    </row>
    <row r="22" spans="1:4" ht="12" customHeight="1" x14ac:dyDescent="0.2">
      <c r="A22" s="40" t="s">
        <v>615</v>
      </c>
      <c r="B22" s="27">
        <v>200</v>
      </c>
      <c r="C22" s="18">
        <v>200</v>
      </c>
    </row>
    <row r="23" spans="1:4" ht="12" customHeight="1" x14ac:dyDescent="0.2">
      <c r="A23" s="40" t="s">
        <v>616</v>
      </c>
      <c r="B23" s="27">
        <v>500</v>
      </c>
      <c r="C23" s="18">
        <v>500</v>
      </c>
    </row>
    <row r="24" spans="1:4" ht="12" customHeight="1" x14ac:dyDescent="0.2">
      <c r="A24" s="40" t="s">
        <v>617</v>
      </c>
      <c r="B24" s="27">
        <v>800</v>
      </c>
      <c r="C24" s="18">
        <v>300</v>
      </c>
    </row>
    <row r="25" spans="1:4" ht="12" customHeight="1" x14ac:dyDescent="0.2">
      <c r="A25" s="40" t="s">
        <v>618</v>
      </c>
      <c r="B25" s="27">
        <v>800</v>
      </c>
      <c r="C25" s="18">
        <v>1000</v>
      </c>
      <c r="D25" s="5"/>
    </row>
    <row r="26" spans="1:4" ht="12" customHeight="1" x14ac:dyDescent="0.2">
      <c r="A26" s="40" t="s">
        <v>619</v>
      </c>
      <c r="B26" s="27">
        <v>2000</v>
      </c>
      <c r="C26" s="18">
        <v>1200</v>
      </c>
      <c r="D26" s="5"/>
    </row>
    <row r="27" spans="1:4" ht="12" customHeight="1" x14ac:dyDescent="0.2">
      <c r="A27" s="40" t="s">
        <v>620</v>
      </c>
      <c r="B27" s="27">
        <v>1500</v>
      </c>
      <c r="C27" s="18">
        <v>1500</v>
      </c>
      <c r="D27" s="5"/>
    </row>
    <row r="28" spans="1:4" ht="12" customHeight="1" x14ac:dyDescent="0.2">
      <c r="A28" s="40" t="s">
        <v>621</v>
      </c>
      <c r="B28" s="27"/>
      <c r="C28" s="18"/>
    </row>
    <row r="29" spans="1:4" ht="12" customHeight="1" x14ac:dyDescent="0.2">
      <c r="A29" s="40" t="s">
        <v>622</v>
      </c>
      <c r="B29" s="27">
        <v>220</v>
      </c>
      <c r="C29" s="18">
        <v>200</v>
      </c>
    </row>
    <row r="30" spans="1:4" ht="12" customHeight="1" x14ac:dyDescent="0.2">
      <c r="A30" s="40" t="s">
        <v>835</v>
      </c>
      <c r="B30" s="27"/>
      <c r="C30" s="18">
        <v>800</v>
      </c>
    </row>
    <row r="31" spans="1:4" ht="12" customHeight="1" x14ac:dyDescent="0.2">
      <c r="A31" s="40" t="s">
        <v>623</v>
      </c>
      <c r="B31" s="27">
        <v>1000</v>
      </c>
      <c r="C31" s="18">
        <v>200</v>
      </c>
    </row>
    <row r="32" spans="1:4" ht="12" customHeight="1" x14ac:dyDescent="0.2">
      <c r="A32" s="40" t="s">
        <v>624</v>
      </c>
      <c r="B32" s="27">
        <v>2000</v>
      </c>
      <c r="C32" s="18">
        <v>1000</v>
      </c>
    </row>
    <row r="33" spans="1:3" ht="12" customHeight="1" x14ac:dyDescent="0.2">
      <c r="A33" s="40" t="s">
        <v>893</v>
      </c>
      <c r="B33" s="27">
        <v>951</v>
      </c>
      <c r="C33" s="18">
        <v>840</v>
      </c>
    </row>
    <row r="34" spans="1:3" ht="12" customHeight="1" x14ac:dyDescent="0.2">
      <c r="A34" s="40" t="s">
        <v>625</v>
      </c>
      <c r="B34" s="27">
        <v>900</v>
      </c>
      <c r="C34" s="18">
        <v>900</v>
      </c>
    </row>
    <row r="35" spans="1:3" ht="12" customHeight="1" x14ac:dyDescent="0.2">
      <c r="A35" s="40" t="s">
        <v>626</v>
      </c>
      <c r="B35" s="27">
        <v>240</v>
      </c>
      <c r="C35" s="18">
        <v>240</v>
      </c>
    </row>
    <row r="36" spans="1:3" ht="12" customHeight="1" x14ac:dyDescent="0.2">
      <c r="A36" s="40" t="s">
        <v>627</v>
      </c>
      <c r="B36" s="27">
        <v>300</v>
      </c>
      <c r="C36" s="18">
        <v>300</v>
      </c>
    </row>
    <row r="37" spans="1:3" ht="12" customHeight="1" x14ac:dyDescent="0.2">
      <c r="A37" s="40" t="s">
        <v>628</v>
      </c>
      <c r="B37" s="27">
        <v>190</v>
      </c>
      <c r="C37" s="27">
        <v>150</v>
      </c>
    </row>
    <row r="38" spans="1:3" ht="12" customHeight="1" x14ac:dyDescent="0.2">
      <c r="A38" s="40" t="s">
        <v>894</v>
      </c>
      <c r="B38" s="27">
        <v>3000</v>
      </c>
      <c r="C38" s="27">
        <v>4160</v>
      </c>
    </row>
    <row r="39" spans="1:3" ht="12" customHeight="1" x14ac:dyDescent="0.2">
      <c r="A39" s="40" t="s">
        <v>836</v>
      </c>
      <c r="B39" s="27"/>
      <c r="C39" s="27">
        <v>1000</v>
      </c>
    </row>
    <row r="40" spans="1:3" ht="12" customHeight="1" x14ac:dyDescent="0.2">
      <c r="A40" s="40" t="s">
        <v>629</v>
      </c>
      <c r="B40" s="27">
        <v>2000</v>
      </c>
      <c r="C40" s="18">
        <v>500</v>
      </c>
    </row>
    <row r="41" spans="1:3" ht="12" customHeight="1" x14ac:dyDescent="0.2">
      <c r="A41" s="40" t="s">
        <v>839</v>
      </c>
      <c r="B41" s="27"/>
      <c r="C41" s="18">
        <v>1800</v>
      </c>
    </row>
    <row r="42" spans="1:3" ht="12" customHeight="1" x14ac:dyDescent="0.2">
      <c r="A42" s="40" t="s">
        <v>837</v>
      </c>
      <c r="B42" s="27"/>
      <c r="C42" s="18">
        <v>578</v>
      </c>
    </row>
    <row r="43" spans="1:3" ht="12" customHeight="1" x14ac:dyDescent="0.2">
      <c r="A43" s="40" t="s">
        <v>630</v>
      </c>
      <c r="B43" s="27">
        <v>3000</v>
      </c>
      <c r="C43" s="18">
        <v>3000</v>
      </c>
    </row>
    <row r="44" spans="1:3" ht="12" customHeight="1" x14ac:dyDescent="0.2">
      <c r="A44" s="40" t="s">
        <v>897</v>
      </c>
      <c r="B44" s="27"/>
      <c r="C44" s="18">
        <v>100</v>
      </c>
    </row>
    <row r="45" spans="1:3" ht="12" customHeight="1" x14ac:dyDescent="0.2">
      <c r="A45" s="40" t="s">
        <v>631</v>
      </c>
      <c r="B45" s="27">
        <v>350</v>
      </c>
      <c r="C45" s="18">
        <v>350</v>
      </c>
    </row>
    <row r="46" spans="1:3" ht="12" customHeight="1" x14ac:dyDescent="0.2">
      <c r="A46" s="40" t="s">
        <v>632</v>
      </c>
      <c r="B46" s="27">
        <v>6330</v>
      </c>
      <c r="C46" s="18">
        <v>6000</v>
      </c>
    </row>
    <row r="47" spans="1:3" ht="12" customHeight="1" x14ac:dyDescent="0.2">
      <c r="A47" s="40" t="s">
        <v>633</v>
      </c>
      <c r="B47" s="27">
        <v>400</v>
      </c>
      <c r="C47" s="18">
        <v>400</v>
      </c>
    </row>
    <row r="48" spans="1:3" ht="12" customHeight="1" x14ac:dyDescent="0.2">
      <c r="A48" s="40" t="s">
        <v>634</v>
      </c>
      <c r="B48" s="27">
        <v>400</v>
      </c>
      <c r="C48" s="18">
        <v>200</v>
      </c>
    </row>
    <row r="49" spans="1:3" ht="12" customHeight="1" x14ac:dyDescent="0.2">
      <c r="A49" s="40" t="s">
        <v>635</v>
      </c>
      <c r="B49" s="27"/>
      <c r="C49" s="18">
        <v>250</v>
      </c>
    </row>
    <row r="50" spans="1:3" ht="12" customHeight="1" x14ac:dyDescent="0.2">
      <c r="A50" s="40" t="s">
        <v>636</v>
      </c>
      <c r="B50" s="27"/>
      <c r="C50" s="18">
        <v>250</v>
      </c>
    </row>
    <row r="51" spans="1:3" x14ac:dyDescent="0.2">
      <c r="A51" s="43" t="s">
        <v>637</v>
      </c>
      <c r="B51" s="190">
        <f>SUM(B21:B48)</f>
        <v>28081</v>
      </c>
      <c r="C51" s="190">
        <f>SUM(C21:C50)</f>
        <v>29418</v>
      </c>
    </row>
    <row r="52" spans="1:3" x14ac:dyDescent="0.2">
      <c r="A52" s="40" t="s">
        <v>832</v>
      </c>
      <c r="B52" s="27">
        <v>500</v>
      </c>
      <c r="C52" s="18"/>
    </row>
    <row r="53" spans="1:3" x14ac:dyDescent="0.2">
      <c r="A53" s="40" t="s">
        <v>833</v>
      </c>
      <c r="B53" s="27"/>
      <c r="C53" s="18">
        <v>500</v>
      </c>
    </row>
    <row r="54" spans="1:3" x14ac:dyDescent="0.2">
      <c r="A54" s="40" t="s">
        <v>834</v>
      </c>
      <c r="B54" s="27"/>
      <c r="C54" s="18">
        <v>500</v>
      </c>
    </row>
    <row r="55" spans="1:3" ht="13.5" thickBot="1" x14ac:dyDescent="0.25">
      <c r="A55" s="435" t="s">
        <v>18</v>
      </c>
      <c r="B55" s="436"/>
      <c r="C55" s="39">
        <f>SUM(C53:C54)</f>
        <v>1000</v>
      </c>
    </row>
    <row r="56" spans="1:3" ht="16.5" customHeight="1" thickBot="1" x14ac:dyDescent="0.3">
      <c r="A56" s="191" t="s">
        <v>488</v>
      </c>
      <c r="B56" s="192">
        <f>SUM(B51,B20,B17)</f>
        <v>130426</v>
      </c>
      <c r="C56" s="355">
        <f>SUM(C17+C20+C51+C55)</f>
        <v>146203</v>
      </c>
    </row>
    <row r="57" spans="1:3" ht="14.25" customHeight="1" x14ac:dyDescent="0.2">
      <c r="A57" s="437" t="s">
        <v>733</v>
      </c>
      <c r="B57" s="438"/>
      <c r="C57" s="438">
        <v>34</v>
      </c>
    </row>
    <row r="58" spans="1:3" x14ac:dyDescent="0.2">
      <c r="A58" s="425" t="s">
        <v>828</v>
      </c>
      <c r="B58" s="451"/>
      <c r="C58" s="452"/>
    </row>
    <row r="59" spans="1:3" x14ac:dyDescent="0.2">
      <c r="A59" s="2" t="s">
        <v>838</v>
      </c>
      <c r="B59" s="2"/>
      <c r="C59" s="88">
        <v>101081</v>
      </c>
    </row>
    <row r="60" spans="1:3" x14ac:dyDescent="0.2">
      <c r="A60" s="2" t="s">
        <v>842</v>
      </c>
      <c r="B60" s="2"/>
      <c r="C60" s="88">
        <v>9650</v>
      </c>
    </row>
    <row r="61" spans="1:3" x14ac:dyDescent="0.2">
      <c r="A61" s="2" t="s">
        <v>840</v>
      </c>
      <c r="B61" s="2"/>
      <c r="C61" s="88">
        <v>10563</v>
      </c>
    </row>
    <row r="62" spans="1:3" x14ac:dyDescent="0.2">
      <c r="A62" s="2" t="s">
        <v>841</v>
      </c>
      <c r="B62" s="2"/>
      <c r="C62" s="365">
        <v>1110</v>
      </c>
    </row>
    <row r="63" spans="1:3" x14ac:dyDescent="0.2">
      <c r="A63" s="2" t="s">
        <v>843</v>
      </c>
      <c r="B63" s="2"/>
      <c r="C63" s="365">
        <v>185</v>
      </c>
    </row>
    <row r="64" spans="1:3" x14ac:dyDescent="0.2">
      <c r="A64" s="2"/>
      <c r="B64" s="2"/>
      <c r="C64" s="332"/>
    </row>
    <row r="65" spans="1:2" x14ac:dyDescent="0.2">
      <c r="A65" s="2"/>
      <c r="B65" s="2"/>
    </row>
    <row r="66" spans="1:2" x14ac:dyDescent="0.2">
      <c r="A66" s="2"/>
      <c r="B66" s="2"/>
    </row>
    <row r="67" spans="1:2" x14ac:dyDescent="0.2">
      <c r="A67" s="2"/>
      <c r="B67" s="2"/>
    </row>
    <row r="68" spans="1:2" x14ac:dyDescent="0.2">
      <c r="A68" s="2"/>
      <c r="B68" s="2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  <row r="74" spans="1:2" x14ac:dyDescent="0.2">
      <c r="A74" s="2"/>
      <c r="B74" s="2"/>
    </row>
    <row r="75" spans="1:2" x14ac:dyDescent="0.2">
      <c r="A75" s="2"/>
      <c r="B75" s="2"/>
    </row>
    <row r="76" spans="1:2" x14ac:dyDescent="0.2">
      <c r="A76" s="2"/>
      <c r="B76" s="2"/>
    </row>
    <row r="77" spans="1:2" x14ac:dyDescent="0.2">
      <c r="A77" s="2"/>
      <c r="B77" s="2"/>
    </row>
    <row r="78" spans="1:2" x14ac:dyDescent="0.2">
      <c r="A78" s="2"/>
      <c r="B78" s="2"/>
    </row>
    <row r="79" spans="1:2" x14ac:dyDescent="0.2">
      <c r="A79" s="2"/>
      <c r="B79" s="2"/>
    </row>
    <row r="80" spans="1:2" x14ac:dyDescent="0.2">
      <c r="A80" s="2"/>
      <c r="B80" s="2"/>
    </row>
  </sheetData>
  <mergeCells count="2">
    <mergeCell ref="A2:C2"/>
    <mergeCell ref="A3:C3"/>
  </mergeCells>
  <phoneticPr fontId="12" type="noConversion"/>
  <pageMargins left="0.87" right="0.15748031496062992" top="0.23622047244094491" bottom="0.15748031496062992" header="0.23622047244094491" footer="0.15748031496062992"/>
  <pageSetup paperSize="9" scale="95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zoomScaleNormal="100" workbookViewId="0">
      <selection activeCell="A19" sqref="A19:A20"/>
    </sheetView>
  </sheetViews>
  <sheetFormatPr defaultRowHeight="12.75" x14ac:dyDescent="0.2"/>
  <cols>
    <col min="1" max="1" width="59.7109375" customWidth="1"/>
    <col min="2" max="2" width="16.42578125" hidden="1" customWidth="1"/>
    <col min="3" max="5" width="12.7109375" customWidth="1"/>
  </cols>
  <sheetData>
    <row r="1" spans="1:6" x14ac:dyDescent="0.2">
      <c r="A1" s="1"/>
      <c r="B1" s="181"/>
      <c r="C1" s="6"/>
      <c r="D1" s="181"/>
      <c r="E1" s="181" t="s">
        <v>673</v>
      </c>
    </row>
    <row r="2" spans="1:6" ht="15.75" x14ac:dyDescent="0.25">
      <c r="A2" s="624" t="s">
        <v>899</v>
      </c>
      <c r="B2" s="624"/>
      <c r="C2" s="624"/>
      <c r="D2" s="624"/>
      <c r="E2" s="624"/>
    </row>
    <row r="3" spans="1:6" ht="15.75" x14ac:dyDescent="0.25">
      <c r="A3" s="624" t="s">
        <v>19</v>
      </c>
      <c r="B3" s="624"/>
      <c r="C3" s="624"/>
      <c r="D3" s="624"/>
      <c r="E3" s="624"/>
    </row>
    <row r="4" spans="1:6" x14ac:dyDescent="0.2">
      <c r="A4" s="631" t="s">
        <v>901</v>
      </c>
      <c r="B4" s="631"/>
      <c r="C4" s="631"/>
      <c r="D4" s="631"/>
      <c r="E4" s="631"/>
    </row>
    <row r="5" spans="1:6" ht="13.5" thickBot="1" x14ac:dyDescent="0.25">
      <c r="A5" s="1"/>
      <c r="B5" s="181"/>
      <c r="C5" s="6"/>
      <c r="D5" s="181"/>
      <c r="E5" s="181" t="s">
        <v>441</v>
      </c>
    </row>
    <row r="6" spans="1:6" ht="48.75" customHeight="1" thickBot="1" x14ac:dyDescent="0.25">
      <c r="A6" s="46" t="s">
        <v>20</v>
      </c>
      <c r="B6" s="130" t="s">
        <v>606</v>
      </c>
      <c r="C6" s="630" t="s">
        <v>645</v>
      </c>
      <c r="D6" s="626"/>
      <c r="E6" s="627"/>
    </row>
    <row r="7" spans="1:6" ht="13.5" customHeight="1" x14ac:dyDescent="0.2">
      <c r="A7" s="184" t="s">
        <v>608</v>
      </c>
      <c r="B7" s="185"/>
      <c r="C7" s="335" t="s">
        <v>849</v>
      </c>
      <c r="D7" s="335" t="s">
        <v>850</v>
      </c>
      <c r="E7" s="340" t="s">
        <v>851</v>
      </c>
    </row>
    <row r="8" spans="1:6" x14ac:dyDescent="0.2">
      <c r="A8" s="13" t="s">
        <v>876</v>
      </c>
      <c r="B8" s="18">
        <v>3271</v>
      </c>
      <c r="C8" s="18">
        <v>9274</v>
      </c>
      <c r="D8" s="195">
        <v>5329</v>
      </c>
      <c r="E8" s="18">
        <f t="shared" ref="E8:E13" si="0">SUM(C8:D8)</f>
        <v>14603</v>
      </c>
    </row>
    <row r="9" spans="1:6" x14ac:dyDescent="0.2">
      <c r="A9" s="13" t="s">
        <v>853</v>
      </c>
      <c r="B9" s="18"/>
      <c r="C9" s="18"/>
      <c r="D9" s="195">
        <v>190</v>
      </c>
      <c r="E9" s="18">
        <f t="shared" si="0"/>
        <v>190</v>
      </c>
    </row>
    <row r="10" spans="1:6" x14ac:dyDescent="0.2">
      <c r="A10" s="40" t="s">
        <v>875</v>
      </c>
      <c r="B10" s="23">
        <v>2200</v>
      </c>
      <c r="C10" s="23">
        <v>2200</v>
      </c>
      <c r="D10" s="336"/>
      <c r="E10" s="18">
        <f t="shared" si="0"/>
        <v>2200</v>
      </c>
    </row>
    <row r="11" spans="1:6" x14ac:dyDescent="0.2">
      <c r="A11" s="40" t="s">
        <v>639</v>
      </c>
      <c r="B11" s="18">
        <v>800</v>
      </c>
      <c r="C11" s="18">
        <v>650</v>
      </c>
      <c r="D11" s="351">
        <v>260</v>
      </c>
      <c r="E11" s="18">
        <f t="shared" si="0"/>
        <v>910</v>
      </c>
    </row>
    <row r="12" spans="1:6" x14ac:dyDescent="0.2">
      <c r="A12" s="40" t="s">
        <v>900</v>
      </c>
      <c r="B12" s="18"/>
      <c r="C12" s="18"/>
      <c r="D12" s="351">
        <v>96</v>
      </c>
      <c r="E12" s="18">
        <f t="shared" si="0"/>
        <v>96</v>
      </c>
    </row>
    <row r="13" spans="1:6" x14ac:dyDescent="0.2">
      <c r="A13" s="40" t="s">
        <v>610</v>
      </c>
      <c r="B13" s="18">
        <v>350</v>
      </c>
      <c r="C13" s="18">
        <v>175</v>
      </c>
      <c r="D13" s="195">
        <v>350</v>
      </c>
      <c r="E13" s="18">
        <f t="shared" si="0"/>
        <v>525</v>
      </c>
    </row>
    <row r="14" spans="1:6" x14ac:dyDescent="0.2">
      <c r="A14" s="44" t="s">
        <v>611</v>
      </c>
      <c r="B14" s="11">
        <f>SUM(B8:B13)</f>
        <v>6621</v>
      </c>
      <c r="C14" s="11">
        <f>SUM(C8:C13)</f>
        <v>12299</v>
      </c>
      <c r="D14" s="338">
        <f>SUM(D8:D13)</f>
        <v>6225</v>
      </c>
      <c r="E14" s="20">
        <f t="shared" ref="E14:E27" si="1">SUM(C14:D14)</f>
        <v>18524</v>
      </c>
      <c r="F14" s="88"/>
    </row>
    <row r="15" spans="1:6" x14ac:dyDescent="0.2">
      <c r="A15" s="40" t="s">
        <v>612</v>
      </c>
      <c r="B15" s="23">
        <v>2287</v>
      </c>
      <c r="C15" s="23">
        <v>3098</v>
      </c>
      <c r="D15" s="337">
        <v>1490</v>
      </c>
      <c r="E15" s="18">
        <f t="shared" si="1"/>
        <v>4588</v>
      </c>
    </row>
    <row r="16" spans="1:6" x14ac:dyDescent="0.2">
      <c r="A16" s="40" t="s">
        <v>9</v>
      </c>
      <c r="B16" s="23"/>
      <c r="C16" s="23">
        <v>350</v>
      </c>
      <c r="D16" s="337">
        <v>140</v>
      </c>
      <c r="E16" s="18">
        <f t="shared" si="1"/>
        <v>490</v>
      </c>
    </row>
    <row r="17" spans="1:5" x14ac:dyDescent="0.2">
      <c r="A17" s="44" t="s">
        <v>613</v>
      </c>
      <c r="B17" s="11">
        <f>SUM(B15:B15)</f>
        <v>2287</v>
      </c>
      <c r="C17" s="11">
        <f>SUM(C15:C16)</f>
        <v>3448</v>
      </c>
      <c r="D17" s="11">
        <f>SUM(D15:D16)</f>
        <v>1630</v>
      </c>
      <c r="E17" s="11">
        <f>SUM(E15:E16)</f>
        <v>5078</v>
      </c>
    </row>
    <row r="18" spans="1:5" x14ac:dyDescent="0.2">
      <c r="A18" s="40" t="s">
        <v>614</v>
      </c>
      <c r="B18" s="18">
        <v>200</v>
      </c>
      <c r="C18" s="18">
        <v>300</v>
      </c>
      <c r="D18" s="195">
        <v>200</v>
      </c>
      <c r="E18" s="18">
        <f t="shared" si="1"/>
        <v>500</v>
      </c>
    </row>
    <row r="19" spans="1:5" x14ac:dyDescent="0.2">
      <c r="A19" s="40" t="s">
        <v>617</v>
      </c>
      <c r="B19" s="18">
        <v>100</v>
      </c>
      <c r="C19" s="18">
        <v>100</v>
      </c>
      <c r="D19" s="195">
        <v>50</v>
      </c>
      <c r="E19" s="18">
        <f t="shared" si="1"/>
        <v>150</v>
      </c>
    </row>
    <row r="20" spans="1:5" x14ac:dyDescent="0.2">
      <c r="A20" s="40" t="s">
        <v>640</v>
      </c>
      <c r="B20" s="18">
        <v>300</v>
      </c>
      <c r="C20" s="18">
        <v>300</v>
      </c>
      <c r="D20" s="195">
        <v>300</v>
      </c>
      <c r="E20" s="18">
        <f t="shared" si="1"/>
        <v>600</v>
      </c>
    </row>
    <row r="21" spans="1:5" x14ac:dyDescent="0.2">
      <c r="A21" s="13" t="s">
        <v>644</v>
      </c>
      <c r="B21" s="18"/>
      <c r="C21" s="18"/>
      <c r="D21" s="351">
        <v>44</v>
      </c>
      <c r="E21" s="18">
        <f t="shared" si="1"/>
        <v>44</v>
      </c>
    </row>
    <row r="22" spans="1:5" x14ac:dyDescent="0.2">
      <c r="A22" s="13" t="s">
        <v>641</v>
      </c>
      <c r="B22" s="18">
        <v>1920</v>
      </c>
      <c r="C22" s="18"/>
      <c r="D22" s="195">
        <v>1920</v>
      </c>
      <c r="E22" s="18">
        <f t="shared" si="1"/>
        <v>1920</v>
      </c>
    </row>
    <row r="23" spans="1:5" x14ac:dyDescent="0.2">
      <c r="A23" s="40" t="s">
        <v>630</v>
      </c>
      <c r="B23" s="18">
        <v>500</v>
      </c>
      <c r="C23" s="18">
        <v>500</v>
      </c>
      <c r="D23" s="195">
        <v>1000</v>
      </c>
      <c r="E23" s="18">
        <f t="shared" si="1"/>
        <v>1500</v>
      </c>
    </row>
    <row r="24" spans="1:5" x14ac:dyDescent="0.2">
      <c r="A24" s="13" t="s">
        <v>632</v>
      </c>
      <c r="B24" s="18">
        <v>800</v>
      </c>
      <c r="C24" s="18">
        <v>385</v>
      </c>
      <c r="D24" s="195">
        <v>520</v>
      </c>
      <c r="E24" s="18">
        <f t="shared" si="1"/>
        <v>905</v>
      </c>
    </row>
    <row r="25" spans="1:5" x14ac:dyDescent="0.2">
      <c r="A25" s="13" t="s">
        <v>633</v>
      </c>
      <c r="B25" s="18">
        <v>1300</v>
      </c>
      <c r="C25" s="18"/>
      <c r="D25" s="195">
        <v>240</v>
      </c>
      <c r="E25" s="18">
        <f t="shared" si="1"/>
        <v>240</v>
      </c>
    </row>
    <row r="26" spans="1:5" x14ac:dyDescent="0.2">
      <c r="A26" s="13" t="s">
        <v>642</v>
      </c>
      <c r="B26" s="18">
        <v>27</v>
      </c>
      <c r="C26" s="18">
        <v>30</v>
      </c>
      <c r="D26" s="195"/>
      <c r="E26" s="18">
        <f t="shared" si="1"/>
        <v>30</v>
      </c>
    </row>
    <row r="27" spans="1:5" x14ac:dyDescent="0.2">
      <c r="A27" s="43" t="s">
        <v>637</v>
      </c>
      <c r="B27" s="190">
        <f>SUM(B18:B26)</f>
        <v>5147</v>
      </c>
      <c r="C27" s="190">
        <f>SUM(C18:C26)</f>
        <v>1615</v>
      </c>
      <c r="D27" s="339">
        <f>SUM(D18:D26)</f>
        <v>4274</v>
      </c>
      <c r="E27" s="39">
        <f t="shared" si="1"/>
        <v>5889</v>
      </c>
    </row>
    <row r="28" spans="1:5" ht="13.5" thickBot="1" x14ac:dyDescent="0.25">
      <c r="A28" s="44" t="s">
        <v>21</v>
      </c>
      <c r="B28" s="20">
        <v>200</v>
      </c>
      <c r="C28" s="20">
        <v>200</v>
      </c>
      <c r="D28" s="439">
        <v>100</v>
      </c>
      <c r="E28" s="20">
        <f>SUM(C28:D28)</f>
        <v>300</v>
      </c>
    </row>
    <row r="29" spans="1:5" ht="16.5" thickBot="1" x14ac:dyDescent="0.3">
      <c r="A29" s="441" t="s">
        <v>488</v>
      </c>
      <c r="B29" s="442">
        <f>SUM(B27,B17,B14)</f>
        <v>14055</v>
      </c>
      <c r="C29" s="442">
        <f>SUM(C14+C17+C27+C28)</f>
        <v>17562</v>
      </c>
      <c r="D29" s="442">
        <f>SUM(D14+D17+D27+D28)</f>
        <v>12229</v>
      </c>
      <c r="E29" s="443">
        <f>SUM(E14+E17+E27+E28)</f>
        <v>29791</v>
      </c>
    </row>
    <row r="30" spans="1:5" x14ac:dyDescent="0.2">
      <c r="A30" s="440" t="s">
        <v>733</v>
      </c>
      <c r="B30" s="440"/>
      <c r="C30" s="59">
        <v>6</v>
      </c>
      <c r="D30" s="59">
        <v>2</v>
      </c>
      <c r="E30" s="271">
        <f>SUM(C30:D30)</f>
        <v>8</v>
      </c>
    </row>
    <row r="31" spans="1:5" x14ac:dyDescent="0.2">
      <c r="A31" s="4"/>
      <c r="B31" s="4"/>
      <c r="C31" s="5"/>
      <c r="D31" s="5"/>
    </row>
    <row r="33" spans="1:2" x14ac:dyDescent="0.2">
      <c r="A33" s="2"/>
      <c r="B33" s="2"/>
    </row>
    <row r="34" spans="1:2" x14ac:dyDescent="0.2">
      <c r="A34" s="2"/>
      <c r="B34" s="2"/>
    </row>
    <row r="35" spans="1:2" x14ac:dyDescent="0.2">
      <c r="A35" s="2"/>
      <c r="B35" s="2"/>
    </row>
    <row r="36" spans="1:2" x14ac:dyDescent="0.2">
      <c r="A36" s="2"/>
      <c r="B36" s="2"/>
    </row>
    <row r="37" spans="1:2" x14ac:dyDescent="0.2">
      <c r="A37" s="2"/>
      <c r="B37" s="2"/>
    </row>
    <row r="38" spans="1:2" x14ac:dyDescent="0.2">
      <c r="A38" s="2"/>
      <c r="B38" s="2"/>
    </row>
    <row r="39" spans="1:2" x14ac:dyDescent="0.2">
      <c r="A39" s="2"/>
      <c r="B39" s="2"/>
    </row>
    <row r="40" spans="1:2" x14ac:dyDescent="0.2">
      <c r="A40" s="2"/>
      <c r="B40" s="2"/>
    </row>
    <row r="41" spans="1:2" x14ac:dyDescent="0.2">
      <c r="A41" s="2"/>
      <c r="B41" s="2"/>
    </row>
    <row r="42" spans="1:2" x14ac:dyDescent="0.2">
      <c r="A42" s="2"/>
      <c r="B42" s="2"/>
    </row>
    <row r="43" spans="1:2" x14ac:dyDescent="0.2">
      <c r="A43" s="2"/>
      <c r="B43" s="2"/>
    </row>
    <row r="44" spans="1:2" x14ac:dyDescent="0.2">
      <c r="A44" s="2"/>
      <c r="B44" s="2"/>
    </row>
    <row r="45" spans="1:2" x14ac:dyDescent="0.2">
      <c r="A45" s="2"/>
      <c r="B45" s="2"/>
    </row>
    <row r="46" spans="1:2" x14ac:dyDescent="0.2">
      <c r="A46" s="2"/>
      <c r="B46" s="2"/>
    </row>
    <row r="47" spans="1:2" x14ac:dyDescent="0.2">
      <c r="A47" s="2"/>
      <c r="B47" s="2"/>
    </row>
    <row r="48" spans="1:2" x14ac:dyDescent="0.2">
      <c r="A48" s="2"/>
      <c r="B48" s="2"/>
    </row>
    <row r="49" spans="1:2" x14ac:dyDescent="0.2">
      <c r="A49" s="2"/>
      <c r="B49" s="2"/>
    </row>
    <row r="50" spans="1:2" x14ac:dyDescent="0.2">
      <c r="A50" s="2"/>
      <c r="B50" s="2"/>
    </row>
    <row r="51" spans="1:2" x14ac:dyDescent="0.2">
      <c r="A51" s="2"/>
      <c r="B51" s="2"/>
    </row>
    <row r="52" spans="1:2" x14ac:dyDescent="0.2">
      <c r="A52" s="2"/>
      <c r="B52" s="2"/>
    </row>
    <row r="53" spans="1:2" x14ac:dyDescent="0.2">
      <c r="A53" s="2"/>
      <c r="B53" s="2"/>
    </row>
    <row r="54" spans="1:2" x14ac:dyDescent="0.2">
      <c r="A54" s="2"/>
      <c r="B54" s="2"/>
    </row>
    <row r="55" spans="1:2" x14ac:dyDescent="0.2">
      <c r="A55" s="2"/>
      <c r="B55" s="2"/>
    </row>
    <row r="56" spans="1:2" x14ac:dyDescent="0.2">
      <c r="A56" s="2"/>
      <c r="B56" s="2"/>
    </row>
    <row r="57" spans="1:2" x14ac:dyDescent="0.2">
      <c r="A57" s="2"/>
      <c r="B57" s="2"/>
    </row>
    <row r="58" spans="1:2" x14ac:dyDescent="0.2">
      <c r="A58" s="2"/>
      <c r="B58" s="2"/>
    </row>
    <row r="59" spans="1:2" x14ac:dyDescent="0.2">
      <c r="A59" s="2"/>
      <c r="B59" s="2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  <row r="66" spans="1:2" x14ac:dyDescent="0.2">
      <c r="A66" s="2"/>
      <c r="B66" s="2"/>
    </row>
    <row r="67" spans="1:2" x14ac:dyDescent="0.2">
      <c r="A67" s="2"/>
      <c r="B67" s="2"/>
    </row>
    <row r="68" spans="1:2" x14ac:dyDescent="0.2">
      <c r="A68" s="2"/>
      <c r="B68" s="2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  <row r="74" spans="1:2" x14ac:dyDescent="0.2">
      <c r="A74" s="2"/>
      <c r="B74" s="2"/>
    </row>
    <row r="75" spans="1:2" x14ac:dyDescent="0.2">
      <c r="A75" s="2"/>
      <c r="B75" s="2"/>
    </row>
    <row r="76" spans="1:2" x14ac:dyDescent="0.2">
      <c r="A76" s="2"/>
      <c r="B76" s="2"/>
    </row>
    <row r="77" spans="1:2" x14ac:dyDescent="0.2">
      <c r="A77" s="2"/>
      <c r="B77" s="2"/>
    </row>
    <row r="78" spans="1:2" x14ac:dyDescent="0.2">
      <c r="A78" s="2"/>
      <c r="B78" s="2"/>
    </row>
    <row r="79" spans="1:2" x14ac:dyDescent="0.2">
      <c r="A79" s="2"/>
      <c r="B79" s="2"/>
    </row>
    <row r="80" spans="1:2" x14ac:dyDescent="0.2">
      <c r="A80" s="2"/>
      <c r="B80" s="2"/>
    </row>
    <row r="81" spans="1:2" x14ac:dyDescent="0.2">
      <c r="A81" s="2"/>
      <c r="B81" s="2"/>
    </row>
    <row r="82" spans="1:2" x14ac:dyDescent="0.2">
      <c r="A82" s="2"/>
      <c r="B82" s="2"/>
    </row>
    <row r="83" spans="1:2" x14ac:dyDescent="0.2">
      <c r="A83" s="2"/>
      <c r="B83" s="2"/>
    </row>
    <row r="84" spans="1:2" x14ac:dyDescent="0.2">
      <c r="A84" s="2"/>
      <c r="B84" s="2"/>
    </row>
    <row r="85" spans="1:2" x14ac:dyDescent="0.2">
      <c r="A85" s="2"/>
      <c r="B85" s="2"/>
    </row>
    <row r="86" spans="1:2" x14ac:dyDescent="0.2">
      <c r="A86" s="2"/>
      <c r="B86" s="2"/>
    </row>
    <row r="87" spans="1:2" x14ac:dyDescent="0.2">
      <c r="A87" s="2"/>
      <c r="B87" s="2"/>
    </row>
    <row r="88" spans="1:2" x14ac:dyDescent="0.2">
      <c r="A88" s="2"/>
      <c r="B88" s="2"/>
    </row>
    <row r="89" spans="1:2" x14ac:dyDescent="0.2">
      <c r="A89" s="2"/>
      <c r="B89" s="2"/>
    </row>
    <row r="90" spans="1:2" x14ac:dyDescent="0.2">
      <c r="A90" s="2"/>
      <c r="B90" s="2"/>
    </row>
    <row r="91" spans="1:2" x14ac:dyDescent="0.2">
      <c r="A91" s="2"/>
      <c r="B91" s="2"/>
    </row>
    <row r="92" spans="1:2" x14ac:dyDescent="0.2">
      <c r="A92" s="2"/>
      <c r="B92" s="2"/>
    </row>
    <row r="93" spans="1:2" x14ac:dyDescent="0.2">
      <c r="A93" s="2"/>
      <c r="B93" s="2"/>
    </row>
    <row r="94" spans="1:2" x14ac:dyDescent="0.2">
      <c r="A94" s="2"/>
      <c r="B94" s="2"/>
    </row>
    <row r="95" spans="1:2" x14ac:dyDescent="0.2">
      <c r="A95" s="2"/>
      <c r="B95" s="2"/>
    </row>
    <row r="96" spans="1:2" x14ac:dyDescent="0.2">
      <c r="A96" s="2"/>
      <c r="B96" s="2"/>
    </row>
    <row r="97" spans="1:2" x14ac:dyDescent="0.2">
      <c r="A97" s="2"/>
      <c r="B97" s="2"/>
    </row>
    <row r="98" spans="1:2" x14ac:dyDescent="0.2">
      <c r="A98" s="2"/>
      <c r="B98" s="2"/>
    </row>
    <row r="99" spans="1:2" x14ac:dyDescent="0.2">
      <c r="A99" s="2"/>
      <c r="B99" s="2"/>
    </row>
    <row r="100" spans="1:2" x14ac:dyDescent="0.2">
      <c r="A100" s="2"/>
      <c r="B100" s="2"/>
    </row>
    <row r="101" spans="1:2" x14ac:dyDescent="0.2">
      <c r="A101" s="2"/>
      <c r="B101" s="2"/>
    </row>
    <row r="102" spans="1:2" x14ac:dyDescent="0.2">
      <c r="A102" s="2"/>
      <c r="B102" s="2"/>
    </row>
    <row r="103" spans="1:2" x14ac:dyDescent="0.2">
      <c r="A103" s="2"/>
      <c r="B103" s="2"/>
    </row>
    <row r="104" spans="1:2" x14ac:dyDescent="0.2">
      <c r="A104" s="2"/>
      <c r="B104" s="2"/>
    </row>
    <row r="105" spans="1:2" x14ac:dyDescent="0.2">
      <c r="A105" s="2"/>
      <c r="B105" s="2"/>
    </row>
    <row r="106" spans="1:2" x14ac:dyDescent="0.2">
      <c r="A106" s="2"/>
      <c r="B106" s="2"/>
    </row>
    <row r="107" spans="1:2" x14ac:dyDescent="0.2">
      <c r="A107" s="2"/>
      <c r="B107" s="2"/>
    </row>
    <row r="108" spans="1:2" x14ac:dyDescent="0.2">
      <c r="A108" s="2"/>
      <c r="B108" s="2"/>
    </row>
    <row r="109" spans="1:2" x14ac:dyDescent="0.2">
      <c r="A109" s="2"/>
      <c r="B109" s="2"/>
    </row>
    <row r="110" spans="1:2" x14ac:dyDescent="0.2">
      <c r="A110" s="2"/>
      <c r="B110" s="2"/>
    </row>
    <row r="111" spans="1:2" x14ac:dyDescent="0.2">
      <c r="A111" s="2"/>
      <c r="B111" s="2"/>
    </row>
    <row r="112" spans="1:2" x14ac:dyDescent="0.2">
      <c r="A112" s="2"/>
      <c r="B112" s="2"/>
    </row>
    <row r="113" spans="1:2" x14ac:dyDescent="0.2">
      <c r="A113" s="2"/>
      <c r="B113" s="2"/>
    </row>
    <row r="114" spans="1:2" x14ac:dyDescent="0.2">
      <c r="A114" s="2"/>
      <c r="B114" s="2"/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x14ac:dyDescent="0.2">
      <c r="A157" s="2"/>
      <c r="B157" s="2"/>
    </row>
    <row r="158" spans="1:2" x14ac:dyDescent="0.2">
      <c r="A158" s="2"/>
      <c r="B158" s="2"/>
    </row>
    <row r="159" spans="1:2" x14ac:dyDescent="0.2">
      <c r="A159" s="2"/>
      <c r="B159" s="2"/>
    </row>
    <row r="160" spans="1:2" x14ac:dyDescent="0.2">
      <c r="A160" s="2"/>
      <c r="B160" s="2"/>
    </row>
    <row r="161" spans="1:2" x14ac:dyDescent="0.2">
      <c r="A161" s="2"/>
      <c r="B161" s="2"/>
    </row>
    <row r="162" spans="1:2" x14ac:dyDescent="0.2">
      <c r="A162" s="2"/>
      <c r="B162" s="2"/>
    </row>
    <row r="163" spans="1:2" x14ac:dyDescent="0.2">
      <c r="A163" s="2"/>
      <c r="B163" s="2"/>
    </row>
    <row r="164" spans="1:2" x14ac:dyDescent="0.2">
      <c r="A164" s="2"/>
      <c r="B164" s="2"/>
    </row>
    <row r="165" spans="1:2" x14ac:dyDescent="0.2">
      <c r="A165" s="2"/>
      <c r="B165" s="2"/>
    </row>
    <row r="166" spans="1:2" x14ac:dyDescent="0.2">
      <c r="A166" s="2"/>
      <c r="B166" s="2"/>
    </row>
    <row r="167" spans="1:2" x14ac:dyDescent="0.2">
      <c r="A167" s="2"/>
      <c r="B167" s="2"/>
    </row>
    <row r="168" spans="1:2" x14ac:dyDescent="0.2">
      <c r="A168" s="2"/>
      <c r="B168" s="2"/>
    </row>
    <row r="169" spans="1:2" x14ac:dyDescent="0.2">
      <c r="A169" s="2"/>
      <c r="B169" s="2"/>
    </row>
    <row r="170" spans="1:2" x14ac:dyDescent="0.2">
      <c r="A170" s="2"/>
      <c r="B170" s="2"/>
    </row>
    <row r="171" spans="1:2" x14ac:dyDescent="0.2">
      <c r="A171" s="2"/>
      <c r="B171" s="2"/>
    </row>
    <row r="172" spans="1:2" x14ac:dyDescent="0.2">
      <c r="A172" s="2"/>
      <c r="B172" s="2"/>
    </row>
    <row r="173" spans="1:2" x14ac:dyDescent="0.2">
      <c r="A173" s="2"/>
      <c r="B173" s="2"/>
    </row>
    <row r="174" spans="1:2" x14ac:dyDescent="0.2">
      <c r="A174" s="2"/>
      <c r="B174" s="2"/>
    </row>
  </sheetData>
  <mergeCells count="4">
    <mergeCell ref="C6:E6"/>
    <mergeCell ref="A2:E2"/>
    <mergeCell ref="A3:E3"/>
    <mergeCell ref="A4:E4"/>
  </mergeCells>
  <phoneticPr fontId="12" type="noConversion"/>
  <pageMargins left="0.6" right="0.15748031496062992" top="0.71" bottom="0.98425196850393704" header="0.51181102362204722" footer="0.51181102362204722"/>
  <pageSetup paperSize="9" scale="9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40" zoomScaleNormal="100" zoomScaleSheetLayoutView="65" workbookViewId="0">
      <selection activeCell="A19" sqref="A19:A20"/>
    </sheetView>
  </sheetViews>
  <sheetFormatPr defaultRowHeight="12.75" x14ac:dyDescent="0.2"/>
  <cols>
    <col min="1" max="1" width="77.7109375" customWidth="1"/>
    <col min="2" max="2" width="15.7109375" hidden="1" customWidth="1"/>
    <col min="3" max="3" width="18.7109375" customWidth="1"/>
    <col min="4" max="4" width="15.7109375" hidden="1" customWidth="1"/>
    <col min="5" max="5" width="7.140625" style="14" customWidth="1"/>
    <col min="6" max="6" width="4.28515625" style="14" customWidth="1"/>
  </cols>
  <sheetData>
    <row r="1" spans="1:6" s="277" customFormat="1" ht="16.5" x14ac:dyDescent="0.25">
      <c r="A1" s="276"/>
      <c r="B1" s="276"/>
      <c r="C1" s="17" t="s">
        <v>870</v>
      </c>
      <c r="D1" s="17"/>
      <c r="E1" s="362"/>
      <c r="F1" s="362"/>
    </row>
    <row r="2" spans="1:6" s="277" customFormat="1" ht="7.5" customHeight="1" x14ac:dyDescent="0.25">
      <c r="A2" s="276"/>
      <c r="B2" s="17"/>
      <c r="C2" s="276"/>
      <c r="D2" s="276"/>
      <c r="E2" s="362"/>
      <c r="F2" s="362"/>
    </row>
    <row r="3" spans="1:6" s="277" customFormat="1" ht="16.5" x14ac:dyDescent="0.25">
      <c r="A3" s="632" t="s">
        <v>200</v>
      </c>
      <c r="B3" s="632"/>
      <c r="C3" s="632"/>
      <c r="D3" s="632"/>
      <c r="E3" s="362"/>
      <c r="F3" s="362"/>
    </row>
    <row r="4" spans="1:6" s="277" customFormat="1" ht="15.75" customHeight="1" thickBot="1" x14ac:dyDescent="0.3">
      <c r="A4" s="278"/>
      <c r="B4" s="276"/>
      <c r="C4" s="17" t="s">
        <v>441</v>
      </c>
      <c r="D4" s="278"/>
      <c r="E4" s="362"/>
      <c r="F4" s="362"/>
    </row>
    <row r="5" spans="1:6" ht="59.25" customHeight="1" thickBot="1" x14ac:dyDescent="0.25">
      <c r="A5" s="132" t="s">
        <v>23</v>
      </c>
      <c r="B5" s="130" t="s">
        <v>785</v>
      </c>
      <c r="C5" s="128" t="s">
        <v>929</v>
      </c>
      <c r="D5" s="344" t="s">
        <v>607</v>
      </c>
    </row>
    <row r="6" spans="1:6" ht="13.5" customHeight="1" x14ac:dyDescent="0.2">
      <c r="A6" s="185" t="s">
        <v>608</v>
      </c>
      <c r="B6" s="279"/>
      <c r="C6" s="279"/>
      <c r="D6" s="279"/>
    </row>
    <row r="7" spans="1:6" x14ac:dyDescent="0.2">
      <c r="A7" s="13" t="s">
        <v>863</v>
      </c>
      <c r="B7" s="13">
        <v>4230</v>
      </c>
      <c r="C7" s="18">
        <v>4418</v>
      </c>
      <c r="D7" s="18">
        <v>4346</v>
      </c>
    </row>
    <row r="8" spans="1:6" x14ac:dyDescent="0.2">
      <c r="A8" s="13" t="s">
        <v>877</v>
      </c>
      <c r="B8" s="13"/>
      <c r="C8" s="18">
        <v>800</v>
      </c>
      <c r="D8" s="18">
        <v>300</v>
      </c>
    </row>
    <row r="9" spans="1:6" x14ac:dyDescent="0.2">
      <c r="A9" s="13" t="s">
        <v>650</v>
      </c>
      <c r="B9" s="13">
        <v>135</v>
      </c>
      <c r="C9" s="18">
        <v>120</v>
      </c>
      <c r="D9" s="18">
        <v>120</v>
      </c>
    </row>
    <row r="10" spans="1:6" x14ac:dyDescent="0.2">
      <c r="A10" s="25" t="s">
        <v>651</v>
      </c>
      <c r="B10" s="20">
        <f>SUM(B7:B9)</f>
        <v>4365</v>
      </c>
      <c r="C10" s="20">
        <f>SUM(C7:C9)</f>
        <v>5338</v>
      </c>
      <c r="D10" s="20">
        <f>SUM(D7:D9)</f>
        <v>4766</v>
      </c>
    </row>
    <row r="11" spans="1:6" x14ac:dyDescent="0.2">
      <c r="A11" s="13" t="s">
        <v>652</v>
      </c>
      <c r="B11" s="13">
        <v>1200</v>
      </c>
      <c r="C11" s="18">
        <v>1409</v>
      </c>
      <c r="D11" s="18">
        <v>1173</v>
      </c>
    </row>
    <row r="12" spans="1:6" x14ac:dyDescent="0.2">
      <c r="A12" s="13" t="s">
        <v>24</v>
      </c>
      <c r="B12" s="13"/>
      <c r="C12" s="18">
        <v>50</v>
      </c>
      <c r="D12" s="18"/>
    </row>
    <row r="13" spans="1:6" x14ac:dyDescent="0.2">
      <c r="A13" s="25" t="s">
        <v>653</v>
      </c>
      <c r="B13" s="20">
        <f>SUM(B11:B11)</f>
        <v>1200</v>
      </c>
      <c r="C13" s="20">
        <f>SUM(C11:C12)</f>
        <v>1459</v>
      </c>
      <c r="D13" s="20">
        <f>SUM(D11:D11)</f>
        <v>1173</v>
      </c>
    </row>
    <row r="14" spans="1:6" x14ac:dyDescent="0.2">
      <c r="A14" s="13" t="s">
        <v>682</v>
      </c>
      <c r="B14" s="40">
        <v>50</v>
      </c>
      <c r="C14" s="27">
        <v>50</v>
      </c>
      <c r="D14" s="27">
        <v>50</v>
      </c>
    </row>
    <row r="15" spans="1:6" x14ac:dyDescent="0.2">
      <c r="A15" s="13" t="s">
        <v>658</v>
      </c>
      <c r="B15" s="40">
        <v>100</v>
      </c>
      <c r="C15" s="27">
        <v>200</v>
      </c>
      <c r="D15" s="27">
        <v>100</v>
      </c>
    </row>
    <row r="16" spans="1:6" x14ac:dyDescent="0.2">
      <c r="A16" s="13" t="s">
        <v>786</v>
      </c>
      <c r="B16" s="40">
        <v>300</v>
      </c>
      <c r="C16" s="27">
        <v>250</v>
      </c>
      <c r="D16" s="27">
        <v>300</v>
      </c>
    </row>
    <row r="17" spans="1:6" x14ac:dyDescent="0.2">
      <c r="A17" s="13" t="s">
        <v>684</v>
      </c>
      <c r="B17" s="40">
        <v>100</v>
      </c>
      <c r="C17" s="27">
        <v>120</v>
      </c>
      <c r="D17" s="27">
        <v>100</v>
      </c>
    </row>
    <row r="18" spans="1:6" x14ac:dyDescent="0.2">
      <c r="A18" s="13" t="s">
        <v>687</v>
      </c>
      <c r="B18" s="40">
        <v>2500</v>
      </c>
      <c r="C18" s="27">
        <v>3500</v>
      </c>
      <c r="D18" s="27">
        <v>3500</v>
      </c>
    </row>
    <row r="19" spans="1:6" x14ac:dyDescent="0.2">
      <c r="A19" s="13" t="s">
        <v>670</v>
      </c>
      <c r="B19" s="40">
        <v>1600</v>
      </c>
      <c r="C19" s="27">
        <v>2000</v>
      </c>
      <c r="D19" s="27">
        <v>2000</v>
      </c>
    </row>
    <row r="20" spans="1:6" x14ac:dyDescent="0.2">
      <c r="A20" s="13" t="s">
        <v>787</v>
      </c>
      <c r="B20" s="40">
        <v>750</v>
      </c>
      <c r="C20" s="27">
        <v>600</v>
      </c>
      <c r="D20" s="27">
        <v>700</v>
      </c>
    </row>
    <row r="21" spans="1:6" x14ac:dyDescent="0.2">
      <c r="A21" s="13" t="s">
        <v>788</v>
      </c>
      <c r="B21" s="40">
        <v>250</v>
      </c>
      <c r="C21" s="27">
        <v>150</v>
      </c>
      <c r="D21" s="27">
        <v>100</v>
      </c>
    </row>
    <row r="22" spans="1:6" x14ac:dyDescent="0.2">
      <c r="A22" s="13" t="s">
        <v>789</v>
      </c>
      <c r="B22" s="40">
        <v>150</v>
      </c>
      <c r="C22" s="27">
        <v>150</v>
      </c>
      <c r="D22" s="351">
        <v>150</v>
      </c>
      <c r="E22" s="15"/>
    </row>
    <row r="23" spans="1:6" x14ac:dyDescent="0.2">
      <c r="A23" s="40" t="s">
        <v>881</v>
      </c>
      <c r="B23" s="40">
        <v>100</v>
      </c>
      <c r="C23" s="27"/>
      <c r="D23" s="351">
        <v>4000</v>
      </c>
      <c r="E23" s="104">
        <f>SUM(E24:E30)</f>
        <v>2700</v>
      </c>
      <c r="F23" s="14" t="s">
        <v>889</v>
      </c>
    </row>
    <row r="24" spans="1:6" x14ac:dyDescent="0.2">
      <c r="A24" s="40" t="s">
        <v>882</v>
      </c>
      <c r="B24" s="40"/>
      <c r="C24" s="27">
        <v>197</v>
      </c>
      <c r="D24" s="351">
        <v>250</v>
      </c>
      <c r="E24" s="363">
        <v>250</v>
      </c>
    </row>
    <row r="25" spans="1:6" x14ac:dyDescent="0.2">
      <c r="A25" s="40" t="s">
        <v>883</v>
      </c>
      <c r="B25" s="40"/>
      <c r="C25" s="27">
        <v>157</v>
      </c>
      <c r="D25" s="351">
        <v>200</v>
      </c>
      <c r="E25" s="363">
        <v>200</v>
      </c>
    </row>
    <row r="26" spans="1:6" x14ac:dyDescent="0.2">
      <c r="A26" s="40" t="s">
        <v>884</v>
      </c>
      <c r="B26" s="40"/>
      <c r="C26" s="27">
        <v>394</v>
      </c>
      <c r="D26" s="351">
        <v>500</v>
      </c>
      <c r="E26" s="363">
        <v>500</v>
      </c>
    </row>
    <row r="27" spans="1:6" x14ac:dyDescent="0.2">
      <c r="A27" s="40" t="s">
        <v>885</v>
      </c>
      <c r="B27" s="40"/>
      <c r="C27" s="27">
        <v>118</v>
      </c>
      <c r="D27" s="351">
        <v>150</v>
      </c>
      <c r="E27" s="363">
        <v>150</v>
      </c>
    </row>
    <row r="28" spans="1:6" x14ac:dyDescent="0.2">
      <c r="A28" s="40" t="s">
        <v>886</v>
      </c>
      <c r="B28" s="40"/>
      <c r="C28" s="27">
        <v>315</v>
      </c>
      <c r="D28" s="351">
        <v>400</v>
      </c>
      <c r="E28" s="363">
        <v>400</v>
      </c>
    </row>
    <row r="29" spans="1:6" x14ac:dyDescent="0.2">
      <c r="A29" s="40" t="s">
        <v>887</v>
      </c>
      <c r="B29" s="40"/>
      <c r="C29" s="27">
        <v>472</v>
      </c>
      <c r="D29" s="351">
        <v>600</v>
      </c>
      <c r="E29" s="363">
        <v>600</v>
      </c>
    </row>
    <row r="30" spans="1:6" x14ac:dyDescent="0.2">
      <c r="A30" s="40" t="s">
        <v>909</v>
      </c>
      <c r="B30" s="40"/>
      <c r="C30" s="27">
        <v>472</v>
      </c>
      <c r="D30" s="351">
        <v>900</v>
      </c>
      <c r="E30" s="363">
        <v>600</v>
      </c>
      <c r="F30" s="14" t="s">
        <v>888</v>
      </c>
    </row>
    <row r="31" spans="1:6" x14ac:dyDescent="0.2">
      <c r="A31" s="40" t="s">
        <v>790</v>
      </c>
      <c r="B31" s="40">
        <v>2000</v>
      </c>
      <c r="C31" s="27">
        <v>4000</v>
      </c>
      <c r="D31" s="351">
        <v>2500</v>
      </c>
      <c r="E31" s="15"/>
    </row>
    <row r="32" spans="1:6" x14ac:dyDescent="0.2">
      <c r="A32" s="40" t="s">
        <v>791</v>
      </c>
      <c r="B32" s="40"/>
      <c r="C32" s="27">
        <v>400</v>
      </c>
      <c r="D32" s="351"/>
      <c r="E32" s="15"/>
    </row>
    <row r="33" spans="1:8" ht="24" x14ac:dyDescent="0.2">
      <c r="A33" s="346" t="s">
        <v>880</v>
      </c>
      <c r="B33" s="40">
        <v>980</v>
      </c>
      <c r="C33" s="27">
        <v>1350</v>
      </c>
      <c r="D33" s="27">
        <v>1200</v>
      </c>
    </row>
    <row r="34" spans="1:8" x14ac:dyDescent="0.2">
      <c r="A34" s="40" t="s">
        <v>878</v>
      </c>
      <c r="B34" s="40"/>
      <c r="C34" s="27">
        <v>300</v>
      </c>
      <c r="D34" s="27"/>
    </row>
    <row r="35" spans="1:8" x14ac:dyDescent="0.2">
      <c r="A35" s="40" t="s">
        <v>879</v>
      </c>
      <c r="B35" s="40"/>
      <c r="C35" s="27">
        <v>1970</v>
      </c>
      <c r="D35" s="27"/>
    </row>
    <row r="36" spans="1:8" x14ac:dyDescent="0.2">
      <c r="A36" s="40" t="s">
        <v>690</v>
      </c>
      <c r="B36" s="40"/>
      <c r="C36" s="27">
        <v>57</v>
      </c>
      <c r="D36" s="27">
        <v>57</v>
      </c>
    </row>
    <row r="37" spans="1:8" x14ac:dyDescent="0.2">
      <c r="A37" s="13" t="s">
        <v>792</v>
      </c>
      <c r="B37" s="40"/>
      <c r="C37" s="27">
        <v>500</v>
      </c>
      <c r="D37" s="27">
        <v>500</v>
      </c>
    </row>
    <row r="38" spans="1:8" x14ac:dyDescent="0.2">
      <c r="A38" s="13" t="s">
        <v>793</v>
      </c>
      <c r="B38" s="40"/>
      <c r="C38" s="27">
        <v>100</v>
      </c>
      <c r="D38" s="280">
        <v>151</v>
      </c>
    </row>
    <row r="39" spans="1:8" x14ac:dyDescent="0.2">
      <c r="A39" s="13" t="s">
        <v>892</v>
      </c>
      <c r="B39" s="40"/>
      <c r="C39" s="27">
        <v>400</v>
      </c>
      <c r="D39" s="27"/>
    </row>
    <row r="40" spans="1:8" x14ac:dyDescent="0.2">
      <c r="A40" s="25" t="s">
        <v>637</v>
      </c>
      <c r="B40" s="20">
        <f>SUM(B14:B33)</f>
        <v>8880</v>
      </c>
      <c r="C40" s="20">
        <f>SUM(C14:C39)</f>
        <v>18222</v>
      </c>
      <c r="D40" s="20">
        <f>SUM(D14:D38)</f>
        <v>18408</v>
      </c>
    </row>
    <row r="41" spans="1:8" x14ac:dyDescent="0.2">
      <c r="A41" s="13" t="s">
        <v>35</v>
      </c>
      <c r="B41" s="40"/>
      <c r="C41" s="27">
        <v>50</v>
      </c>
      <c r="D41" s="444"/>
    </row>
    <row r="42" spans="1:8" x14ac:dyDescent="0.2">
      <c r="A42" s="13" t="s">
        <v>36</v>
      </c>
      <c r="B42" s="40"/>
      <c r="C42" s="27">
        <v>400</v>
      </c>
      <c r="D42" s="444"/>
    </row>
    <row r="43" spans="1:8" ht="13.5" thickBot="1" x14ac:dyDescent="0.25">
      <c r="A43" s="25" t="s">
        <v>25</v>
      </c>
      <c r="B43" s="44"/>
      <c r="C43" s="445">
        <f>SUM(C41:C42)</f>
        <v>450</v>
      </c>
      <c r="D43" s="444"/>
    </row>
    <row r="44" spans="1:8" ht="16.5" thickBot="1" x14ac:dyDescent="0.3">
      <c r="A44" s="446" t="s">
        <v>488</v>
      </c>
      <c r="B44" s="447" t="e">
        <f>SUM(B10+B13+B40+#REF!)</f>
        <v>#REF!</v>
      </c>
      <c r="C44" s="448">
        <f>SUM(C10+C13+C40+C43)</f>
        <v>25469</v>
      </c>
      <c r="D44" s="345">
        <f>SUM(D10+D13+D40)</f>
        <v>24347</v>
      </c>
      <c r="H44" s="281"/>
    </row>
    <row r="45" spans="1:8" ht="14.25" thickBot="1" x14ac:dyDescent="0.3">
      <c r="A45" s="282"/>
      <c r="B45" s="2" t="s">
        <v>794</v>
      </c>
    </row>
    <row r="46" spans="1:8" ht="48.75" customHeight="1" thickBot="1" x14ac:dyDescent="0.25">
      <c r="A46" s="132" t="s">
        <v>22</v>
      </c>
      <c r="B46" s="130" t="s">
        <v>785</v>
      </c>
      <c r="C46" s="128" t="s">
        <v>929</v>
      </c>
      <c r="D46" s="344" t="s">
        <v>607</v>
      </c>
    </row>
    <row r="47" spans="1:8" ht="13.5" customHeight="1" x14ac:dyDescent="0.2">
      <c r="A47" s="185" t="s">
        <v>608</v>
      </c>
      <c r="B47" s="185"/>
      <c r="C47" s="279"/>
      <c r="D47" s="279"/>
    </row>
    <row r="48" spans="1:8" x14ac:dyDescent="0.2">
      <c r="A48" s="13" t="s">
        <v>862</v>
      </c>
      <c r="B48" s="13">
        <v>2300</v>
      </c>
      <c r="C48" s="18">
        <v>1789</v>
      </c>
      <c r="D48" s="18">
        <v>1789</v>
      </c>
    </row>
    <row r="49" spans="1:4" x14ac:dyDescent="0.2">
      <c r="A49" s="13" t="s">
        <v>650</v>
      </c>
      <c r="B49" s="13"/>
      <c r="C49" s="18">
        <v>60</v>
      </c>
      <c r="D49" s="18">
        <v>60</v>
      </c>
    </row>
    <row r="50" spans="1:4" x14ac:dyDescent="0.2">
      <c r="A50" s="25" t="s">
        <v>651</v>
      </c>
      <c r="B50" s="20">
        <f>SUM(B48:B49)</f>
        <v>2300</v>
      </c>
      <c r="C50" s="20">
        <f>SUM(C48:C49)</f>
        <v>1849</v>
      </c>
      <c r="D50" s="20">
        <f>SUM(D48:D49)</f>
        <v>1849</v>
      </c>
    </row>
    <row r="51" spans="1:4" x14ac:dyDescent="0.2">
      <c r="A51" s="13" t="s">
        <v>652</v>
      </c>
      <c r="B51" s="13">
        <v>830</v>
      </c>
      <c r="C51" s="18">
        <v>483</v>
      </c>
      <c r="D51" s="18">
        <v>483</v>
      </c>
    </row>
    <row r="52" spans="1:4" x14ac:dyDescent="0.2">
      <c r="A52" s="40" t="s">
        <v>24</v>
      </c>
      <c r="B52" s="13"/>
      <c r="C52" s="18">
        <v>25</v>
      </c>
      <c r="D52" s="18"/>
    </row>
    <row r="53" spans="1:4" x14ac:dyDescent="0.2">
      <c r="A53" s="25" t="s">
        <v>653</v>
      </c>
      <c r="B53" s="283">
        <f>SUM(B51:B51)</f>
        <v>830</v>
      </c>
      <c r="C53" s="20">
        <f>SUM(C51:C52)</f>
        <v>508</v>
      </c>
      <c r="D53" s="20">
        <f>SUM(D51:D51)</f>
        <v>483</v>
      </c>
    </row>
    <row r="54" spans="1:4" x14ac:dyDescent="0.2">
      <c r="A54" s="13" t="s">
        <v>795</v>
      </c>
      <c r="B54" s="40">
        <v>400</v>
      </c>
      <c r="C54" s="27">
        <v>500</v>
      </c>
      <c r="D54" s="27">
        <v>400</v>
      </c>
    </row>
    <row r="55" spans="1:4" x14ac:dyDescent="0.2">
      <c r="A55" s="13" t="s">
        <v>796</v>
      </c>
      <c r="B55" s="40">
        <v>300</v>
      </c>
      <c r="C55" s="27">
        <v>100</v>
      </c>
      <c r="D55" s="27">
        <v>100</v>
      </c>
    </row>
    <row r="56" spans="1:4" x14ac:dyDescent="0.2">
      <c r="A56" s="13" t="s">
        <v>797</v>
      </c>
      <c r="B56" s="40">
        <v>700</v>
      </c>
      <c r="C56" s="27">
        <v>700</v>
      </c>
      <c r="D56" s="27">
        <v>800</v>
      </c>
    </row>
    <row r="57" spans="1:4" x14ac:dyDescent="0.2">
      <c r="A57" s="13" t="s">
        <v>790</v>
      </c>
      <c r="B57" s="40">
        <v>200</v>
      </c>
      <c r="C57" s="27">
        <v>641</v>
      </c>
      <c r="D57" s="27">
        <v>350</v>
      </c>
    </row>
    <row r="58" spans="1:4" x14ac:dyDescent="0.2">
      <c r="A58" s="13" t="s">
        <v>890</v>
      </c>
      <c r="B58" s="40"/>
      <c r="C58" s="27">
        <v>1000</v>
      </c>
      <c r="D58" s="27"/>
    </row>
    <row r="59" spans="1:4" x14ac:dyDescent="0.2">
      <c r="A59" s="13" t="s">
        <v>792</v>
      </c>
      <c r="B59" s="40"/>
      <c r="C59" s="27">
        <v>50</v>
      </c>
      <c r="D59" s="27"/>
    </row>
    <row r="60" spans="1:4" ht="13.5" thickBot="1" x14ac:dyDescent="0.25">
      <c r="A60" s="43" t="s">
        <v>637</v>
      </c>
      <c r="B60" s="39">
        <f>SUM(B54:B57)</f>
        <v>1600</v>
      </c>
      <c r="C60" s="39">
        <f>SUM(C54:C59)</f>
        <v>2991</v>
      </c>
      <c r="D60" s="39">
        <f>SUM(D54:D57)</f>
        <v>1650</v>
      </c>
    </row>
    <row r="61" spans="1:4" ht="18" customHeight="1" thickBot="1" x14ac:dyDescent="0.3">
      <c r="A61" s="446" t="s">
        <v>488</v>
      </c>
      <c r="B61" s="447">
        <f>SUM(B50+B53+B60)</f>
        <v>4730</v>
      </c>
      <c r="C61" s="448">
        <f>SUM(C50+C53+C60)</f>
        <v>5348</v>
      </c>
      <c r="D61" s="345">
        <f>SUM(D50+D53+D60)</f>
        <v>3982</v>
      </c>
    </row>
    <row r="62" spans="1:4" ht="12.75" customHeight="1" x14ac:dyDescent="0.25">
      <c r="A62" s="185" t="s">
        <v>828</v>
      </c>
      <c r="B62" s="185"/>
      <c r="C62" s="279"/>
      <c r="D62" s="347"/>
    </row>
    <row r="63" spans="1:4" x14ac:dyDescent="0.2">
      <c r="A63" s="2" t="s">
        <v>201</v>
      </c>
      <c r="B63" s="2"/>
      <c r="C63" s="12">
        <v>2000</v>
      </c>
    </row>
    <row r="64" spans="1:4" x14ac:dyDescent="0.2">
      <c r="A64" s="2" t="s">
        <v>891</v>
      </c>
      <c r="B64" s="2"/>
      <c r="C64" s="12">
        <v>2500</v>
      </c>
    </row>
    <row r="65" spans="1:3" x14ac:dyDescent="0.2">
      <c r="A65" s="2" t="s">
        <v>902</v>
      </c>
      <c r="B65" s="2"/>
      <c r="C65" s="348">
        <v>600</v>
      </c>
    </row>
    <row r="66" spans="1:3" x14ac:dyDescent="0.2">
      <c r="A66" s="2" t="s">
        <v>903</v>
      </c>
      <c r="B66" s="2"/>
      <c r="C66" s="348">
        <v>4000</v>
      </c>
    </row>
    <row r="67" spans="1:3" x14ac:dyDescent="0.2">
      <c r="A67" s="2"/>
      <c r="B67" s="2"/>
      <c r="C67" s="332">
        <f>SUM(C63:C66)</f>
        <v>9100</v>
      </c>
    </row>
    <row r="68" spans="1:3" x14ac:dyDescent="0.2">
      <c r="A68" s="2"/>
      <c r="B68" s="2"/>
    </row>
    <row r="69" spans="1:3" x14ac:dyDescent="0.2">
      <c r="A69" s="2"/>
      <c r="B69" s="2"/>
    </row>
    <row r="70" spans="1:3" x14ac:dyDescent="0.2">
      <c r="A70" s="2"/>
      <c r="B70" s="2"/>
    </row>
    <row r="71" spans="1:3" x14ac:dyDescent="0.2">
      <c r="A71" s="2"/>
      <c r="B71" s="2"/>
    </row>
    <row r="72" spans="1:3" x14ac:dyDescent="0.2">
      <c r="A72" s="2"/>
      <c r="B72" s="2"/>
    </row>
    <row r="73" spans="1:3" x14ac:dyDescent="0.2">
      <c r="A73" s="2"/>
      <c r="B73" s="2"/>
    </row>
    <row r="74" spans="1:3" x14ac:dyDescent="0.2">
      <c r="A74" s="2"/>
      <c r="B74" s="2"/>
    </row>
    <row r="75" spans="1:3" x14ac:dyDescent="0.2">
      <c r="A75" s="2"/>
      <c r="B75" s="2"/>
    </row>
    <row r="76" spans="1:3" x14ac:dyDescent="0.2">
      <c r="A76" s="2"/>
      <c r="B76" s="2"/>
    </row>
    <row r="77" spans="1:3" x14ac:dyDescent="0.2">
      <c r="A77" s="2"/>
      <c r="B77" s="2"/>
    </row>
    <row r="78" spans="1:3" x14ac:dyDescent="0.2">
      <c r="A78" s="2"/>
      <c r="B78" s="2"/>
    </row>
    <row r="79" spans="1:3" x14ac:dyDescent="0.2">
      <c r="A79" s="284"/>
      <c r="B79" s="2"/>
    </row>
    <row r="83" ht="27" customHeight="1" x14ac:dyDescent="0.2"/>
  </sheetData>
  <mergeCells count="1">
    <mergeCell ref="A3:D3"/>
  </mergeCells>
  <phoneticPr fontId="12" type="noConversion"/>
  <pageMargins left="0.86614173228346458" right="0.15748031496062992" top="0.16" bottom="0.15748031496062992" header="0.16" footer="0.17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39"/>
  <sheetViews>
    <sheetView topLeftCell="A70" zoomScaleNormal="100" workbookViewId="0">
      <selection activeCell="C15" sqref="C15"/>
    </sheetView>
  </sheetViews>
  <sheetFormatPr defaultRowHeight="12.75" x14ac:dyDescent="0.2"/>
  <cols>
    <col min="1" max="1" width="6.28515625" style="2" customWidth="1"/>
    <col min="2" max="2" width="77.7109375" customWidth="1"/>
    <col min="3" max="3" width="18.7109375" style="88" customWidth="1"/>
    <col min="4" max="4" width="18.7109375" style="14" hidden="1" customWidth="1"/>
    <col min="5" max="6" width="18.7109375" hidden="1" customWidth="1"/>
    <col min="7" max="7" width="0" hidden="1" customWidth="1"/>
    <col min="9" max="9" width="8.7109375" bestFit="1" customWidth="1"/>
  </cols>
  <sheetData>
    <row r="1" spans="1:45" ht="15" customHeight="1" x14ac:dyDescent="0.3">
      <c r="A1" s="1"/>
      <c r="B1" s="83"/>
      <c r="C1" s="170" t="s">
        <v>128</v>
      </c>
      <c r="D1" s="6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9.5" x14ac:dyDescent="0.35">
      <c r="A2" s="1"/>
      <c r="B2" s="585" t="s">
        <v>988</v>
      </c>
      <c r="C2" s="586"/>
      <c r="D2" s="6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9.5" x14ac:dyDescent="0.35">
      <c r="A3" s="1"/>
      <c r="B3" s="585" t="s">
        <v>985</v>
      </c>
      <c r="C3" s="586"/>
      <c r="D3" s="6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13.5" thickBot="1" x14ac:dyDescent="0.25">
      <c r="A4" s="1"/>
      <c r="B4" s="1"/>
      <c r="C4" s="170" t="s">
        <v>964</v>
      </c>
      <c r="D4" s="6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53.25" customHeight="1" thickBot="1" x14ac:dyDescent="0.25">
      <c r="A5" s="462" t="s">
        <v>37</v>
      </c>
      <c r="B5" s="454" t="s">
        <v>130</v>
      </c>
      <c r="C5" s="128" t="s">
        <v>418</v>
      </c>
      <c r="D5" s="6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20.25" customHeight="1" x14ac:dyDescent="0.2">
      <c r="A6" s="463" t="s">
        <v>408</v>
      </c>
      <c r="B6" s="455" t="s">
        <v>403</v>
      </c>
      <c r="C6" s="542"/>
      <c r="D6" s="6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18" customHeight="1" x14ac:dyDescent="0.25">
      <c r="A7" s="13" t="s">
        <v>40</v>
      </c>
      <c r="B7" s="456" t="s">
        <v>142</v>
      </c>
      <c r="C7" s="507">
        <f>SUM(C8)</f>
        <v>17450205</v>
      </c>
      <c r="D7" s="64"/>
      <c r="E7" s="2"/>
      <c r="F7" s="2">
        <v>101035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13.5" customHeight="1" x14ac:dyDescent="0.2">
      <c r="A8" s="13" t="s">
        <v>41</v>
      </c>
      <c r="B8" s="458" t="s">
        <v>314</v>
      </c>
      <c r="C8" s="10">
        <f>SUM(C9,C17,C18)</f>
        <v>17450205</v>
      </c>
      <c r="D8" s="533" t="e">
        <f>SUM(C9+#REF!+C17)</f>
        <v>#REF!</v>
      </c>
      <c r="E8" s="2"/>
      <c r="F8" s="2">
        <v>37930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3.5" customHeight="1" x14ac:dyDescent="0.2">
      <c r="A9" s="13" t="s">
        <v>132</v>
      </c>
      <c r="B9" s="473" t="s">
        <v>152</v>
      </c>
      <c r="C9" s="23">
        <f>SUM(C10,C15,C16)</f>
        <v>13601945</v>
      </c>
      <c r="D9" s="64"/>
      <c r="E9" s="2"/>
      <c r="F9" s="2">
        <v>7694</v>
      </c>
      <c r="G9" s="2">
        <f>SUM(F9:F15)</f>
        <v>15210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ht="13.5" customHeight="1" x14ac:dyDescent="0.2">
      <c r="A10" s="13"/>
      <c r="B10" s="473" t="s">
        <v>316</v>
      </c>
      <c r="C10" s="506">
        <f>SUM(C11:C14)</f>
        <v>5001430</v>
      </c>
      <c r="D10" s="64"/>
      <c r="E10" s="2"/>
      <c r="F10" s="2">
        <v>100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ht="13.5" customHeight="1" x14ac:dyDescent="0.2">
      <c r="A11" s="13"/>
      <c r="B11" s="473" t="s">
        <v>392</v>
      </c>
      <c r="C11" s="506">
        <v>2618020</v>
      </c>
      <c r="D11" s="6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pans="1:45" ht="13.5" customHeight="1" x14ac:dyDescent="0.2">
      <c r="A12" s="13"/>
      <c r="B12" s="473" t="s">
        <v>393</v>
      </c>
      <c r="C12" s="506">
        <v>960000</v>
      </c>
      <c r="D12" s="64"/>
      <c r="E12" s="2"/>
      <c r="F12" s="2"/>
      <c r="G12" s="2"/>
      <c r="H12" s="2"/>
      <c r="I12" s="1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pans="1:45" ht="13.5" customHeight="1" x14ac:dyDescent="0.2">
      <c r="A13" s="13"/>
      <c r="B13" s="473" t="s">
        <v>394</v>
      </c>
      <c r="C13" s="506">
        <v>100000</v>
      </c>
      <c r="D13" s="6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45" ht="13.5" customHeight="1" x14ac:dyDescent="0.2">
      <c r="A14" s="13"/>
      <c r="B14" s="473" t="s">
        <v>395</v>
      </c>
      <c r="C14" s="506">
        <v>1323410</v>
      </c>
      <c r="D14" s="6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ht="13.5" customHeight="1" x14ac:dyDescent="0.2">
      <c r="A15" s="13"/>
      <c r="B15" s="473" t="s">
        <v>317</v>
      </c>
      <c r="C15" s="506">
        <v>5000000</v>
      </c>
      <c r="D15" s="64"/>
      <c r="E15" s="2"/>
      <c r="F15" s="2">
        <v>7416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pans="1:45" ht="13.5" customHeight="1" x14ac:dyDescent="0.2">
      <c r="A16" s="13"/>
      <c r="B16" s="473" t="s">
        <v>965</v>
      </c>
      <c r="C16" s="506">
        <v>3600515</v>
      </c>
      <c r="D16" s="510" t="s">
        <v>318</v>
      </c>
      <c r="E16" s="169" t="s">
        <v>319</v>
      </c>
      <c r="F16" s="2">
        <v>6410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 ht="13.5" customHeight="1" x14ac:dyDescent="0.2">
      <c r="A17" s="13" t="s">
        <v>133</v>
      </c>
      <c r="B17" s="473" t="s">
        <v>397</v>
      </c>
      <c r="C17" s="23">
        <v>2648260</v>
      </c>
      <c r="D17" s="64">
        <v>7200</v>
      </c>
      <c r="E17" s="2">
        <v>4872</v>
      </c>
      <c r="F17" s="3">
        <f>SUM(F7:F16)</f>
        <v>160585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ht="13.5" customHeight="1" x14ac:dyDescent="0.2">
      <c r="A18" s="13" t="s">
        <v>134</v>
      </c>
      <c r="B18" s="473" t="s">
        <v>153</v>
      </c>
      <c r="C18" s="23">
        <v>1200000</v>
      </c>
      <c r="D18" s="64">
        <v>13148</v>
      </c>
      <c r="E18" s="2">
        <v>3700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45" ht="13.5" customHeight="1" x14ac:dyDescent="0.2">
      <c r="A19" s="13"/>
      <c r="B19" s="473" t="s">
        <v>396</v>
      </c>
      <c r="C19" s="546">
        <v>1200000</v>
      </c>
      <c r="D19" s="6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ht="13.5" customHeight="1" x14ac:dyDescent="0.2">
      <c r="A20" s="13" t="s">
        <v>135</v>
      </c>
      <c r="B20" s="473" t="s">
        <v>154</v>
      </c>
      <c r="C20" s="23"/>
      <c r="D20" s="64">
        <v>332.5</v>
      </c>
      <c r="E20" s="2">
        <v>4872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5" ht="13.5" customHeight="1" x14ac:dyDescent="0.2">
      <c r="A21" s="13" t="s">
        <v>136</v>
      </c>
      <c r="B21" s="473" t="s">
        <v>155</v>
      </c>
      <c r="C21" s="23"/>
      <c r="D21" s="64">
        <v>3600</v>
      </c>
      <c r="E21" s="2">
        <v>1850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x14ac:dyDescent="0.2">
      <c r="A22" s="13" t="s">
        <v>90</v>
      </c>
      <c r="B22" s="458" t="s">
        <v>315</v>
      </c>
      <c r="C22" s="23"/>
      <c r="D22" s="64">
        <v>4713</v>
      </c>
      <c r="E22" s="2">
        <v>5536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hidden="1" x14ac:dyDescent="0.2">
      <c r="A23" s="13" t="s">
        <v>42</v>
      </c>
      <c r="B23" s="458" t="s">
        <v>46</v>
      </c>
      <c r="C23" s="11"/>
      <c r="D23" s="6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45" hidden="1" x14ac:dyDescent="0.2">
      <c r="A24" s="13" t="s">
        <v>43</v>
      </c>
      <c r="B24" s="458" t="s">
        <v>47</v>
      </c>
      <c r="C24" s="18"/>
      <c r="D24" s="6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45" hidden="1" x14ac:dyDescent="0.2">
      <c r="A25" s="13" t="s">
        <v>44</v>
      </c>
      <c r="B25" s="458" t="s">
        <v>48</v>
      </c>
      <c r="C25" s="23"/>
      <c r="D25" s="6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hidden="1" x14ac:dyDescent="0.2">
      <c r="A26" s="13" t="s">
        <v>45</v>
      </c>
      <c r="B26" s="458" t="s">
        <v>50</v>
      </c>
      <c r="C26" s="23"/>
      <c r="D26" s="6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ht="18" customHeight="1" x14ac:dyDescent="0.25">
      <c r="A27" s="25" t="s">
        <v>60</v>
      </c>
      <c r="B27" s="456" t="s">
        <v>151</v>
      </c>
      <c r="C27" s="124">
        <f>SUM(C34:C38)</f>
        <v>1782171</v>
      </c>
      <c r="D27" s="64">
        <v>2357</v>
      </c>
      <c r="E27" s="2">
        <v>37134.5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ht="13.5" hidden="1" customHeight="1" x14ac:dyDescent="0.2">
      <c r="A28" s="13" t="s">
        <v>61</v>
      </c>
      <c r="B28" s="458" t="s">
        <v>67</v>
      </c>
      <c r="C28" s="23"/>
      <c r="D28" s="6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ht="13.5" hidden="1" customHeight="1" x14ac:dyDescent="0.2">
      <c r="A29" s="13" t="s">
        <v>62</v>
      </c>
      <c r="B29" s="458" t="s">
        <v>68</v>
      </c>
      <c r="C29" s="23"/>
      <c r="D29" s="6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ht="13.5" hidden="1" customHeight="1" x14ac:dyDescent="0.2">
      <c r="A30" s="13" t="s">
        <v>63</v>
      </c>
      <c r="B30" s="459" t="s">
        <v>69</v>
      </c>
      <c r="C30" s="140"/>
      <c r="D30" s="6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5" ht="13.5" customHeight="1" x14ac:dyDescent="0.2">
      <c r="A31" s="13" t="s">
        <v>64</v>
      </c>
      <c r="B31" s="458" t="s">
        <v>157</v>
      </c>
      <c r="C31" s="504"/>
      <c r="D31" s="141">
        <v>3379</v>
      </c>
      <c r="E31" s="2">
        <v>14427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</row>
    <row r="32" spans="1:45" ht="13.5" customHeight="1" x14ac:dyDescent="0.2">
      <c r="A32" s="13"/>
      <c r="B32" s="473" t="s">
        <v>158</v>
      </c>
      <c r="C32" s="93"/>
      <c r="D32" s="141">
        <v>1689</v>
      </c>
      <c r="E32" s="2">
        <v>7344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</row>
    <row r="33" spans="1:45" ht="13.5" customHeight="1" x14ac:dyDescent="0.2">
      <c r="A33" s="13"/>
      <c r="B33" s="473" t="s">
        <v>159</v>
      </c>
      <c r="C33" s="93"/>
      <c r="D33" s="141">
        <v>704</v>
      </c>
      <c r="E33" s="534">
        <f>SUM(E17:E32)</f>
        <v>79735.5</v>
      </c>
      <c r="F33" s="2">
        <v>376035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45" ht="13.5" customHeight="1" x14ac:dyDescent="0.2">
      <c r="A34" s="13"/>
      <c r="B34" s="473" t="s">
        <v>160</v>
      </c>
      <c r="C34" s="93">
        <v>508262</v>
      </c>
      <c r="D34" s="509">
        <f>SUM(D17:D33)</f>
        <v>37122.5</v>
      </c>
      <c r="E34" s="2"/>
      <c r="F34" s="12">
        <f>(F33-C7)</f>
        <v>-17074170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ht="13.5" customHeight="1" x14ac:dyDescent="0.2">
      <c r="A35" s="13"/>
      <c r="B35" s="473" t="s">
        <v>161</v>
      </c>
      <c r="C35" s="93"/>
      <c r="D35" s="14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s="142" customFormat="1" ht="13.5" customHeight="1" x14ac:dyDescent="0.2">
      <c r="A36" s="13" t="s">
        <v>65</v>
      </c>
      <c r="B36" s="458" t="s">
        <v>162</v>
      </c>
      <c r="C36" s="10"/>
      <c r="D36" s="6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s="142" customFormat="1" ht="13.5" customHeight="1" x14ac:dyDescent="0.2">
      <c r="A37" s="13"/>
      <c r="B37" s="473" t="s">
        <v>163</v>
      </c>
      <c r="C37" s="23">
        <v>654987</v>
      </c>
      <c r="D37" s="6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s="142" customFormat="1" ht="13.5" customHeight="1" x14ac:dyDescent="0.2">
      <c r="A38" s="13"/>
      <c r="B38" s="473" t="s">
        <v>164</v>
      </c>
      <c r="C38" s="23">
        <v>618922</v>
      </c>
      <c r="D38" s="6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s="142" customFormat="1" ht="13.5" customHeight="1" x14ac:dyDescent="0.2">
      <c r="A39" s="13" t="s">
        <v>66</v>
      </c>
      <c r="B39" s="458" t="s">
        <v>320</v>
      </c>
      <c r="C39" s="10"/>
      <c r="D39" s="6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s="142" customFormat="1" ht="18" customHeight="1" x14ac:dyDescent="0.25">
      <c r="A40" s="25" t="s">
        <v>71</v>
      </c>
      <c r="B40" s="456" t="s">
        <v>165</v>
      </c>
      <c r="C40" s="124">
        <f>SUM(C41)</f>
        <v>190000</v>
      </c>
      <c r="D40" s="6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ht="13.5" customHeight="1" x14ac:dyDescent="0.2">
      <c r="A41" s="13" t="s">
        <v>74</v>
      </c>
      <c r="B41" s="458" t="s">
        <v>166</v>
      </c>
      <c r="C41" s="23">
        <v>190000</v>
      </c>
      <c r="D41" s="6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s="142" customFormat="1" ht="13.5" customHeight="1" x14ac:dyDescent="0.2">
      <c r="A42" s="13" t="s">
        <v>75</v>
      </c>
      <c r="B42" s="458" t="s">
        <v>167</v>
      </c>
      <c r="C42" s="23"/>
      <c r="D42" s="6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s="142" customFormat="1" ht="13.5" customHeight="1" x14ac:dyDescent="0.2">
      <c r="A43" s="13" t="s">
        <v>76</v>
      </c>
      <c r="B43" s="458" t="s">
        <v>168</v>
      </c>
      <c r="C43" s="18"/>
      <c r="D43" s="6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5" ht="13.5" customHeight="1" x14ac:dyDescent="0.2">
      <c r="A44" s="13" t="s">
        <v>77</v>
      </c>
      <c r="B44" s="459" t="s">
        <v>169</v>
      </c>
      <c r="C44" s="18"/>
      <c r="D44" s="6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  <row r="45" spans="1:45" ht="13.5" customHeight="1" x14ac:dyDescent="0.2">
      <c r="A45" s="13" t="s">
        <v>78</v>
      </c>
      <c r="B45" s="41" t="s">
        <v>170</v>
      </c>
      <c r="C45" s="18"/>
      <c r="D45" s="6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</row>
    <row r="46" spans="1:45" ht="13.5" customHeight="1" x14ac:dyDescent="0.2">
      <c r="A46" s="13" t="s">
        <v>82</v>
      </c>
      <c r="B46" s="41" t="s">
        <v>171</v>
      </c>
      <c r="C46" s="18"/>
      <c r="D46" s="6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</row>
    <row r="47" spans="1:45" ht="13.5" customHeight="1" x14ac:dyDescent="0.2">
      <c r="A47" s="13" t="s">
        <v>84</v>
      </c>
      <c r="B47" s="41" t="s">
        <v>172</v>
      </c>
      <c r="C47" s="18"/>
      <c r="D47" s="6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</row>
    <row r="48" spans="1:45" ht="13.5" customHeight="1" x14ac:dyDescent="0.2">
      <c r="A48" s="13" t="s">
        <v>86</v>
      </c>
      <c r="B48" s="41" t="s">
        <v>173</v>
      </c>
      <c r="C48" s="18"/>
      <c r="D48" s="6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</row>
    <row r="49" spans="1:45" ht="13.5" customHeight="1" x14ac:dyDescent="0.2">
      <c r="A49" s="13" t="s">
        <v>88</v>
      </c>
      <c r="B49" s="41" t="s">
        <v>175</v>
      </c>
      <c r="C49" s="18"/>
      <c r="D49" s="6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spans="1:45" ht="13.5" customHeight="1" x14ac:dyDescent="0.2">
      <c r="A50" s="13" t="s">
        <v>94</v>
      </c>
      <c r="B50" s="41" t="s">
        <v>174</v>
      </c>
      <c r="C50" s="18"/>
      <c r="D50" s="6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</row>
    <row r="51" spans="1:45" ht="18" customHeight="1" x14ac:dyDescent="0.25">
      <c r="A51" s="25" t="s">
        <v>109</v>
      </c>
      <c r="B51" s="456" t="s">
        <v>176</v>
      </c>
      <c r="C51" s="124">
        <f>SUM(C54:C55)</f>
        <v>6678632</v>
      </c>
      <c r="D51" s="6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</row>
    <row r="52" spans="1:45" ht="13.5" customHeight="1" x14ac:dyDescent="0.2">
      <c r="A52" s="440" t="s">
        <v>115</v>
      </c>
      <c r="B52" s="41" t="s">
        <v>177</v>
      </c>
      <c r="C52" s="18"/>
      <c r="D52" s="6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</row>
    <row r="53" spans="1:45" ht="13.5" customHeight="1" x14ac:dyDescent="0.2">
      <c r="A53" s="440" t="s">
        <v>116</v>
      </c>
      <c r="B53" s="41" t="s">
        <v>178</v>
      </c>
      <c r="C53" s="18"/>
      <c r="D53" s="6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</row>
    <row r="54" spans="1:45" ht="13.5" customHeight="1" x14ac:dyDescent="0.2">
      <c r="A54" s="440" t="s">
        <v>117</v>
      </c>
      <c r="B54" s="41" t="s">
        <v>1008</v>
      </c>
      <c r="C54" s="18">
        <v>5429880</v>
      </c>
      <c r="D54" s="6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</row>
    <row r="55" spans="1:45" ht="13.5" customHeight="1" x14ac:dyDescent="0.2">
      <c r="A55" s="505"/>
      <c r="B55" s="13" t="s">
        <v>1001</v>
      </c>
      <c r="C55" s="23">
        <v>1248752</v>
      </c>
      <c r="D55" s="6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spans="1:45" ht="25.5" customHeight="1" x14ac:dyDescent="0.25">
      <c r="A56" s="53" t="s">
        <v>111</v>
      </c>
      <c r="B56" s="540" t="s">
        <v>382</v>
      </c>
      <c r="C56" s="124"/>
      <c r="D56" s="6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spans="1:45" ht="13.5" customHeight="1" x14ac:dyDescent="0.25">
      <c r="A57" s="53"/>
      <c r="B57" s="47" t="s">
        <v>149</v>
      </c>
      <c r="C57" s="508"/>
      <c r="D57" s="6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spans="1:45" ht="13.5" customHeight="1" x14ac:dyDescent="0.2">
      <c r="A58" s="53"/>
      <c r="B58" s="461" t="s">
        <v>340</v>
      </c>
      <c r="C58" s="22"/>
      <c r="D58" s="6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spans="1:45" ht="13.5" customHeight="1" x14ac:dyDescent="0.25">
      <c r="A59" s="53"/>
      <c r="B59" s="47" t="s">
        <v>150</v>
      </c>
      <c r="C59" s="508"/>
      <c r="D59" s="6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5" ht="13.5" customHeight="1" x14ac:dyDescent="0.25">
      <c r="A60" s="547"/>
      <c r="B60" s="13" t="s">
        <v>183</v>
      </c>
      <c r="C60" s="508"/>
      <c r="D60" s="6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5" ht="13.5" customHeight="1" thickBot="1" x14ac:dyDescent="0.25">
      <c r="A61" s="505"/>
      <c r="B61" s="19"/>
      <c r="C61" s="537"/>
      <c r="D61" s="6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5" ht="23.25" customHeight="1" thickBot="1" x14ac:dyDescent="0.4">
      <c r="A62" s="471"/>
      <c r="B62" s="71" t="s">
        <v>433</v>
      </c>
      <c r="C62" s="134">
        <f>SUM(C7,C27,C40,C51)</f>
        <v>26101008</v>
      </c>
      <c r="D62" s="6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5" ht="20.25" customHeight="1" x14ac:dyDescent="0.25">
      <c r="A63" s="463" t="s">
        <v>407</v>
      </c>
      <c r="B63" s="460" t="s">
        <v>404</v>
      </c>
      <c r="C63" s="544"/>
      <c r="D63" s="6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5" ht="18" customHeight="1" x14ac:dyDescent="0.25">
      <c r="A64" s="25" t="s">
        <v>137</v>
      </c>
      <c r="B64" s="464" t="s">
        <v>179</v>
      </c>
      <c r="C64" s="466">
        <v>11505860</v>
      </c>
      <c r="D64" s="6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ht="18" customHeight="1" x14ac:dyDescent="0.25">
      <c r="A65" s="25" t="s">
        <v>138</v>
      </c>
      <c r="B65" s="456" t="s">
        <v>180</v>
      </c>
      <c r="C65" s="26">
        <v>1825076</v>
      </c>
      <c r="D65" s="6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ht="18" customHeight="1" x14ac:dyDescent="0.25">
      <c r="A66" s="25" t="s">
        <v>139</v>
      </c>
      <c r="B66" s="456" t="s">
        <v>181</v>
      </c>
      <c r="C66" s="26">
        <v>2474075</v>
      </c>
      <c r="D66" s="6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ht="18" customHeight="1" x14ac:dyDescent="0.25">
      <c r="A67" s="25" t="s">
        <v>140</v>
      </c>
      <c r="B67" s="456" t="s">
        <v>182</v>
      </c>
      <c r="C67" s="26">
        <v>1888000</v>
      </c>
      <c r="D67" s="6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ht="18" customHeight="1" x14ac:dyDescent="0.25">
      <c r="A68" s="172" t="s">
        <v>141</v>
      </c>
      <c r="B68" s="47" t="s">
        <v>329</v>
      </c>
      <c r="C68" s="26">
        <f>SUM(C69:C71)</f>
        <v>8407997</v>
      </c>
      <c r="D68" s="6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ht="15" customHeight="1" x14ac:dyDescent="0.2">
      <c r="A69" s="172"/>
      <c r="B69" s="19" t="s">
        <v>330</v>
      </c>
      <c r="C69" s="77">
        <v>2205866</v>
      </c>
      <c r="D69" s="6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ht="15" customHeight="1" x14ac:dyDescent="0.2">
      <c r="A70" s="172"/>
      <c r="B70" s="13" t="s">
        <v>331</v>
      </c>
      <c r="C70" s="23">
        <v>6202131</v>
      </c>
      <c r="D70" s="6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15" customHeight="1" x14ac:dyDescent="0.2">
      <c r="A71" s="172"/>
      <c r="B71" s="13"/>
      <c r="C71" s="23"/>
      <c r="D71" s="6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ht="18" customHeight="1" x14ac:dyDescent="0.25">
      <c r="A72" s="172" t="s">
        <v>126</v>
      </c>
      <c r="B72" s="540" t="s">
        <v>390</v>
      </c>
      <c r="C72" s="124"/>
      <c r="D72" s="6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ht="15" customHeight="1" x14ac:dyDescent="0.25">
      <c r="A73" s="172"/>
      <c r="B73" s="557" t="s">
        <v>435</v>
      </c>
      <c r="C73" s="124"/>
      <c r="D73" s="6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ht="13.5" customHeight="1" x14ac:dyDescent="0.25">
      <c r="A74" s="172"/>
      <c r="B74" s="558" t="s">
        <v>439</v>
      </c>
      <c r="C74" s="124"/>
      <c r="D74" s="6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ht="15" customHeight="1" x14ac:dyDescent="0.25">
      <c r="A75" s="172"/>
      <c r="B75" s="561" t="s">
        <v>437</v>
      </c>
      <c r="C75" s="124"/>
      <c r="D75" s="6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ht="15" customHeight="1" thickBot="1" x14ac:dyDescent="0.3">
      <c r="A76" s="172"/>
      <c r="B76" s="557" t="s">
        <v>438</v>
      </c>
      <c r="C76" s="538"/>
      <c r="D76" s="6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ht="25.5" customHeight="1" thickBot="1" x14ac:dyDescent="0.4">
      <c r="A77" s="471"/>
      <c r="B77" s="71" t="s">
        <v>638</v>
      </c>
      <c r="C77" s="134">
        <f>SUM(C64:C68)</f>
        <v>26101008</v>
      </c>
      <c r="D77" s="6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ht="15.75" hidden="1" customHeight="1" x14ac:dyDescent="0.2">
      <c r="B78" s="512" t="s">
        <v>380</v>
      </c>
      <c r="C78" s="12"/>
      <c r="D78" s="6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ht="15.75" hidden="1" customHeight="1" x14ac:dyDescent="0.2">
      <c r="B79" s="2" t="s">
        <v>421</v>
      </c>
      <c r="C79" s="12"/>
      <c r="D79" s="6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ht="15.75" customHeight="1" x14ac:dyDescent="0.2">
      <c r="C80" s="2"/>
      <c r="D80" s="6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2:45" ht="15.75" customHeight="1" x14ac:dyDescent="0.2">
      <c r="C81" s="2"/>
      <c r="D81" s="6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2:45" ht="15.75" customHeight="1" x14ac:dyDescent="0.2">
      <c r="C82" s="2"/>
      <c r="D82" s="6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2:45" ht="15.75" customHeight="1" x14ac:dyDescent="0.2">
      <c r="C83" s="2"/>
      <c r="D83" s="6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2:45" ht="15.75" customHeight="1" x14ac:dyDescent="0.2">
      <c r="B84" s="2"/>
      <c r="C84" s="2"/>
      <c r="D84" s="6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2:45" ht="15.75" customHeight="1" x14ac:dyDescent="0.2">
      <c r="B85" s="2"/>
      <c r="C85" s="2"/>
      <c r="D85" s="6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2:45" ht="15.75" customHeight="1" x14ac:dyDescent="0.2">
      <c r="B86" s="2"/>
      <c r="C86" s="2"/>
      <c r="D86" s="6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2:45" ht="15.75" customHeight="1" x14ac:dyDescent="0.2">
      <c r="B87" s="2"/>
      <c r="C87" s="2"/>
      <c r="D87" s="6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2:45" ht="15.75" customHeight="1" x14ac:dyDescent="0.2">
      <c r="B88" s="2"/>
      <c r="C88" s="2"/>
      <c r="D88" s="6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2:45" ht="15.75" customHeight="1" x14ac:dyDescent="0.2">
      <c r="B89" s="2"/>
      <c r="C89" s="2"/>
      <c r="D89" s="6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2:45" ht="15.75" customHeight="1" x14ac:dyDescent="0.2">
      <c r="B90" s="2"/>
      <c r="C90" s="2"/>
      <c r="D90" s="6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2:45" ht="15.75" customHeight="1" x14ac:dyDescent="0.2">
      <c r="B91" s="2"/>
      <c r="C91" s="2"/>
      <c r="D91" s="6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2:45" ht="15.75" customHeight="1" x14ac:dyDescent="0.2">
      <c r="B92" s="2"/>
      <c r="C92" s="2"/>
      <c r="D92" s="6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2:45" ht="15.75" customHeight="1" x14ac:dyDescent="0.2">
      <c r="B93" s="2"/>
      <c r="C93" s="2"/>
      <c r="D93" s="6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2:45" ht="15.75" customHeight="1" x14ac:dyDescent="0.2">
      <c r="B94" s="2"/>
      <c r="C94" s="2"/>
      <c r="D94" s="6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2:45" ht="15.75" customHeight="1" x14ac:dyDescent="0.2">
      <c r="B95" s="2"/>
      <c r="C95" s="2"/>
      <c r="D95" s="6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2:45" ht="15.75" customHeight="1" x14ac:dyDescent="0.2">
      <c r="B96" s="2"/>
      <c r="C96" s="2"/>
      <c r="D96" s="6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2:45" ht="15.75" customHeight="1" x14ac:dyDescent="0.2">
      <c r="B97" s="2"/>
      <c r="C97" s="2"/>
      <c r="D97" s="6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2:45" ht="15.75" customHeight="1" x14ac:dyDescent="0.2">
      <c r="B98" s="2"/>
      <c r="C98" s="2"/>
      <c r="D98" s="6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2:45" ht="15.75" customHeight="1" x14ac:dyDescent="0.2">
      <c r="B99" s="2"/>
      <c r="C99" s="2"/>
      <c r="D99" s="6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2:45" ht="15.75" customHeight="1" x14ac:dyDescent="0.2">
      <c r="B100" s="2"/>
      <c r="C100" s="2"/>
      <c r="D100" s="6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2:45" ht="15.75" customHeight="1" x14ac:dyDescent="0.2">
      <c r="B101" s="2"/>
      <c r="C101" s="2"/>
      <c r="D101" s="6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2:45" ht="15.75" customHeight="1" x14ac:dyDescent="0.2">
      <c r="B102" s="2"/>
      <c r="C102" s="2"/>
      <c r="D102" s="6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2:45" ht="15.75" customHeight="1" x14ac:dyDescent="0.2">
      <c r="B103" s="2"/>
      <c r="C103" s="2"/>
      <c r="D103" s="6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2:45" ht="15.75" customHeight="1" x14ac:dyDescent="0.2">
      <c r="B104" s="2"/>
      <c r="C104" s="2"/>
      <c r="D104" s="6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2:45" ht="15.75" customHeight="1" x14ac:dyDescent="0.2">
      <c r="B105" s="2"/>
      <c r="C105" s="2"/>
      <c r="D105" s="6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2:45" ht="15.75" customHeight="1" x14ac:dyDescent="0.2">
      <c r="B106" s="2"/>
      <c r="C106" s="2"/>
      <c r="D106" s="6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2:45" ht="15.75" customHeight="1" x14ac:dyDescent="0.2">
      <c r="B107" s="2"/>
      <c r="C107" s="2"/>
      <c r="D107" s="6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2:45" ht="15.75" customHeight="1" x14ac:dyDescent="0.2">
      <c r="B108" s="2"/>
      <c r="C108" s="2"/>
      <c r="D108" s="6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2:45" ht="15.75" customHeight="1" x14ac:dyDescent="0.2">
      <c r="B109" s="2"/>
      <c r="C109" s="2"/>
      <c r="D109" s="6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2:45" ht="15.75" customHeight="1" x14ac:dyDescent="0.2">
      <c r="B110" s="2"/>
      <c r="C110" s="2"/>
      <c r="D110" s="6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2:45" ht="15.75" customHeight="1" x14ac:dyDescent="0.2">
      <c r="B111" s="2"/>
      <c r="C111" s="2"/>
      <c r="D111" s="6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2:45" ht="15.75" customHeight="1" x14ac:dyDescent="0.2">
      <c r="B112" s="2"/>
      <c r="C112" s="2"/>
      <c r="D112" s="6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2:45" ht="15.75" customHeight="1" x14ac:dyDescent="0.2">
      <c r="B113" s="2"/>
      <c r="C113" s="2"/>
      <c r="D113" s="6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2:45" ht="15.75" customHeight="1" x14ac:dyDescent="0.2">
      <c r="B114" s="2"/>
      <c r="C114" s="2"/>
      <c r="D114" s="6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2:45" ht="15.75" customHeight="1" x14ac:dyDescent="0.2">
      <c r="B115" s="2"/>
      <c r="C115" s="2"/>
      <c r="D115" s="6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2:45" ht="15.75" customHeight="1" x14ac:dyDescent="0.2">
      <c r="B116" s="2"/>
      <c r="C116" s="2"/>
      <c r="D116" s="6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2:45" ht="15.75" customHeight="1" x14ac:dyDescent="0.2">
      <c r="B117" s="2"/>
      <c r="C117" s="2"/>
      <c r="D117" s="6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2:45" ht="15.75" customHeight="1" x14ac:dyDescent="0.2">
      <c r="B118" s="2"/>
      <c r="C118" s="2"/>
      <c r="D118" s="6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2:45" ht="15.75" customHeight="1" x14ac:dyDescent="0.2">
      <c r="B119" s="2"/>
      <c r="C119" s="2"/>
      <c r="D119" s="6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2:45" ht="15.75" customHeight="1" x14ac:dyDescent="0.2">
      <c r="B120" s="2"/>
      <c r="C120" s="2"/>
      <c r="D120" s="6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2:45" ht="15.75" customHeight="1" x14ac:dyDescent="0.2">
      <c r="B121" s="2"/>
      <c r="C121" s="2"/>
      <c r="D121" s="6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2:45" ht="15.75" customHeight="1" x14ac:dyDescent="0.2">
      <c r="B122" s="2"/>
      <c r="C122" s="2"/>
      <c r="D122" s="6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2:45" ht="15.75" customHeight="1" x14ac:dyDescent="0.2">
      <c r="B123" s="2"/>
      <c r="C123" s="2"/>
      <c r="D123" s="6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2:45" ht="15.75" customHeight="1" x14ac:dyDescent="0.2">
      <c r="B124" s="2"/>
      <c r="C124" s="2"/>
      <c r="D124" s="6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2:45" ht="15.75" customHeight="1" x14ac:dyDescent="0.2">
      <c r="B125" s="2"/>
      <c r="C125" s="2"/>
      <c r="D125" s="6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2:45" ht="15.75" customHeight="1" x14ac:dyDescent="0.2">
      <c r="B126" s="2"/>
      <c r="C126" s="2"/>
      <c r="D126" s="6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2:45" ht="15.75" customHeight="1" x14ac:dyDescent="0.2">
      <c r="B127" s="2"/>
      <c r="C127" s="2"/>
      <c r="D127" s="6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2:45" ht="15.75" customHeight="1" x14ac:dyDescent="0.2">
      <c r="B128" s="2"/>
      <c r="C128" s="2"/>
      <c r="D128" s="6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2:45" ht="15.75" customHeight="1" x14ac:dyDescent="0.2">
      <c r="B129" s="2"/>
      <c r="C129" s="2"/>
      <c r="D129" s="6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2:45" ht="15.75" customHeight="1" x14ac:dyDescent="0.2">
      <c r="B130" s="2"/>
      <c r="C130" s="2"/>
      <c r="D130" s="6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2:45" ht="15.75" customHeight="1" x14ac:dyDescent="0.2">
      <c r="B131" s="2"/>
      <c r="C131" s="2"/>
      <c r="D131" s="6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2:45" ht="15.75" customHeight="1" x14ac:dyDescent="0.2">
      <c r="B132" s="2"/>
      <c r="C132" s="2"/>
      <c r="D132" s="6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2:45" ht="15.75" customHeight="1" x14ac:dyDescent="0.2">
      <c r="B133" s="2"/>
      <c r="C133" s="2"/>
      <c r="D133" s="6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2:45" ht="15.75" customHeight="1" x14ac:dyDescent="0.2">
      <c r="B134" s="2"/>
      <c r="C134" s="2"/>
      <c r="D134" s="6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2:45" ht="15.75" customHeight="1" x14ac:dyDescent="0.2">
      <c r="B135" s="2"/>
      <c r="C135" s="2"/>
      <c r="D135" s="6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2:45" ht="15.75" customHeight="1" x14ac:dyDescent="0.2">
      <c r="B136" s="2"/>
      <c r="C136" s="2"/>
      <c r="D136" s="6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2:45" ht="15.75" customHeight="1" x14ac:dyDescent="0.2">
      <c r="B137" s="2"/>
      <c r="C137" s="2"/>
      <c r="D137" s="6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2:45" ht="15.75" customHeight="1" x14ac:dyDescent="0.2">
      <c r="B138" s="2"/>
      <c r="C138" s="2"/>
      <c r="D138" s="6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2:45" ht="15.75" customHeight="1" x14ac:dyDescent="0.2">
      <c r="B139" s="2"/>
      <c r="C139" s="2"/>
      <c r="D139" s="6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2:45" ht="15.75" customHeight="1" x14ac:dyDescent="0.2">
      <c r="B140" s="2"/>
      <c r="C140" s="2"/>
      <c r="D140" s="6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2:45" ht="15.75" customHeight="1" x14ac:dyDescent="0.2">
      <c r="B141" s="2"/>
      <c r="C141" s="2"/>
      <c r="D141" s="6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2:45" ht="15.75" customHeight="1" x14ac:dyDescent="0.2">
      <c r="B142" s="2"/>
      <c r="C142" s="2"/>
      <c r="D142" s="6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2:45" ht="15.75" customHeight="1" x14ac:dyDescent="0.2">
      <c r="B143" s="2"/>
      <c r="C143" s="2"/>
      <c r="D143" s="6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2:45" ht="15.75" customHeight="1" x14ac:dyDescent="0.2">
      <c r="B144" s="2"/>
      <c r="C144" s="2"/>
      <c r="D144" s="6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2:45" ht="15.75" customHeight="1" x14ac:dyDescent="0.2">
      <c r="B145" s="2"/>
      <c r="C145" s="2"/>
      <c r="D145" s="6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2:45" ht="15.75" customHeight="1" x14ac:dyDescent="0.2">
      <c r="B146" s="2"/>
      <c r="C146" s="2"/>
      <c r="D146" s="6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2:45" ht="15.75" customHeight="1" x14ac:dyDescent="0.2">
      <c r="B147" s="2"/>
      <c r="C147" s="2"/>
      <c r="D147" s="6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2:45" ht="15.75" customHeight="1" x14ac:dyDescent="0.2">
      <c r="B148" s="2"/>
      <c r="C148" s="2"/>
      <c r="D148" s="6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2:45" ht="15.75" customHeight="1" x14ac:dyDescent="0.2">
      <c r="B149" s="2"/>
      <c r="C149" s="2"/>
      <c r="D149" s="6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2:45" ht="15.75" customHeight="1" x14ac:dyDescent="0.2">
      <c r="B150" s="2"/>
      <c r="C150" s="2"/>
      <c r="D150" s="6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2:45" ht="15.75" customHeight="1" x14ac:dyDescent="0.2">
      <c r="B151" s="2"/>
      <c r="C151" s="2"/>
      <c r="D151" s="6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2:45" ht="15.75" customHeight="1" x14ac:dyDescent="0.2">
      <c r="B152" s="2"/>
      <c r="C152" s="2"/>
      <c r="D152" s="6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2:45" ht="15.75" customHeight="1" x14ac:dyDescent="0.2">
      <c r="B153" s="2"/>
      <c r="C153" s="2"/>
      <c r="D153" s="6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2:45" ht="15.75" customHeight="1" x14ac:dyDescent="0.2">
      <c r="B154" s="2"/>
      <c r="C154" s="2"/>
      <c r="D154" s="6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2:45" ht="15.75" customHeight="1" x14ac:dyDescent="0.2">
      <c r="B155" s="2"/>
      <c r="C155" s="2"/>
      <c r="D155" s="6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2:45" ht="15.75" customHeight="1" x14ac:dyDescent="0.2">
      <c r="B156" s="2"/>
      <c r="C156" s="2"/>
      <c r="D156" s="6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2:45" ht="15.75" customHeight="1" x14ac:dyDescent="0.2">
      <c r="B157" s="2"/>
      <c r="C157" s="2"/>
      <c r="D157" s="6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2:45" ht="15.75" customHeight="1" x14ac:dyDescent="0.2">
      <c r="B158" s="2"/>
      <c r="C158" s="2"/>
      <c r="D158" s="6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2:45" ht="15.75" customHeight="1" x14ac:dyDescent="0.2">
      <c r="B159" s="2"/>
      <c r="C159" s="2"/>
      <c r="D159" s="6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2:45" ht="15.75" customHeight="1" x14ac:dyDescent="0.2">
      <c r="B160" s="2"/>
      <c r="C160" s="2"/>
      <c r="D160" s="6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2:45" ht="15.75" customHeight="1" x14ac:dyDescent="0.2">
      <c r="B161" s="2"/>
      <c r="C161" s="2"/>
      <c r="D161" s="6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2:45" ht="15.75" customHeight="1" x14ac:dyDescent="0.2">
      <c r="B162" s="2"/>
      <c r="C162" s="2"/>
      <c r="D162" s="6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2:45" ht="15.75" customHeight="1" x14ac:dyDescent="0.2">
      <c r="B163" s="2"/>
      <c r="C163" s="67"/>
      <c r="D163" s="6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2:45" ht="15.75" customHeight="1" x14ac:dyDescent="0.2">
      <c r="B164" s="2"/>
      <c r="C164" s="67"/>
      <c r="D164" s="6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2:45" ht="15.75" customHeight="1" x14ac:dyDescent="0.2">
      <c r="B165" s="2"/>
      <c r="C165" s="67"/>
      <c r="D165" s="6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2:45" ht="15.75" customHeight="1" x14ac:dyDescent="0.2">
      <c r="B166" s="2"/>
      <c r="C166" s="67"/>
      <c r="D166" s="6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2:45" ht="15.75" customHeight="1" x14ac:dyDescent="0.2">
      <c r="B167" s="2"/>
      <c r="C167" s="67"/>
      <c r="D167" s="6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2:45" ht="15.75" customHeight="1" x14ac:dyDescent="0.2">
      <c r="B168" s="2"/>
      <c r="C168" s="67"/>
      <c r="D168" s="6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2:45" ht="15.75" customHeight="1" x14ac:dyDescent="0.2">
      <c r="B169" s="2"/>
      <c r="C169" s="67"/>
      <c r="D169" s="6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2:45" ht="15.75" customHeight="1" x14ac:dyDescent="0.2">
      <c r="B170" s="2"/>
      <c r="C170" s="67"/>
      <c r="D170" s="6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2:45" ht="15.75" customHeight="1" x14ac:dyDescent="0.2">
      <c r="B171" s="2"/>
      <c r="C171" s="67"/>
      <c r="D171" s="6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2:45" ht="15.75" customHeight="1" x14ac:dyDescent="0.2">
      <c r="B172" s="2"/>
      <c r="C172" s="67"/>
      <c r="D172" s="6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2:45" ht="15.75" customHeight="1" x14ac:dyDescent="0.2">
      <c r="B173" s="2"/>
      <c r="C173" s="67"/>
      <c r="D173" s="6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2:45" ht="15.75" customHeight="1" x14ac:dyDescent="0.2">
      <c r="B174" s="2"/>
      <c r="C174" s="67"/>
      <c r="D174" s="6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2:45" ht="15.75" customHeight="1" x14ac:dyDescent="0.2">
      <c r="B175" s="2"/>
      <c r="C175" s="67"/>
      <c r="D175" s="6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2:45" ht="15.75" customHeight="1" x14ac:dyDescent="0.2">
      <c r="B176" s="2"/>
      <c r="C176" s="67"/>
      <c r="D176" s="6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2:45" ht="15.75" customHeight="1" x14ac:dyDescent="0.2">
      <c r="B177" s="2"/>
      <c r="C177" s="67"/>
      <c r="D177" s="6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2:45" ht="15.75" customHeight="1" x14ac:dyDescent="0.2">
      <c r="B178" s="2"/>
      <c r="C178" s="67"/>
      <c r="D178" s="6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2:45" ht="15.75" customHeight="1" x14ac:dyDescent="0.2">
      <c r="B179" s="2"/>
      <c r="C179" s="67"/>
      <c r="D179" s="6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2:45" ht="15.75" customHeight="1" x14ac:dyDescent="0.2">
      <c r="B180" s="2"/>
      <c r="C180" s="67"/>
      <c r="D180" s="6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2:45" ht="15.75" customHeight="1" x14ac:dyDescent="0.2">
      <c r="B181" s="2"/>
      <c r="C181" s="67"/>
      <c r="D181" s="6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2:45" ht="15.75" customHeight="1" x14ac:dyDescent="0.2">
      <c r="B182" s="2"/>
      <c r="C182" s="67"/>
      <c r="D182" s="6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2:45" ht="15.75" customHeight="1" x14ac:dyDescent="0.2">
      <c r="B183" s="2"/>
      <c r="C183" s="67"/>
      <c r="D183" s="6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2:45" ht="15.75" customHeight="1" x14ac:dyDescent="0.2">
      <c r="B184" s="2"/>
      <c r="C184" s="67"/>
      <c r="D184" s="6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2:45" ht="15.75" customHeight="1" x14ac:dyDescent="0.2">
      <c r="B185" s="2"/>
      <c r="C185" s="67"/>
      <c r="D185" s="6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2:45" ht="15.75" customHeight="1" x14ac:dyDescent="0.2">
      <c r="B186" s="2"/>
      <c r="C186" s="67"/>
      <c r="D186" s="6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2:45" ht="15.75" customHeight="1" x14ac:dyDescent="0.2">
      <c r="B187" s="2"/>
      <c r="C187" s="67"/>
      <c r="D187" s="6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2:45" ht="15.75" customHeight="1" x14ac:dyDescent="0.2">
      <c r="B188" s="2"/>
      <c r="C188" s="67"/>
      <c r="D188" s="6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2:45" ht="15.75" customHeight="1" x14ac:dyDescent="0.2">
      <c r="B189" s="2"/>
      <c r="C189" s="67"/>
      <c r="D189" s="6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2:45" ht="15.75" customHeight="1" x14ac:dyDescent="0.2">
      <c r="B190" s="2"/>
      <c r="C190" s="67"/>
      <c r="D190" s="6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2:45" ht="15.75" customHeight="1" x14ac:dyDescent="0.2">
      <c r="B191" s="2"/>
      <c r="C191" s="67"/>
      <c r="D191" s="6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2:45" ht="15.75" customHeight="1" x14ac:dyDescent="0.2">
      <c r="B192" s="2"/>
      <c r="C192" s="67"/>
      <c r="D192" s="6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2:45" ht="15.75" customHeight="1" x14ac:dyDescent="0.2">
      <c r="B193" s="2"/>
      <c r="C193" s="67"/>
      <c r="D193" s="6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2:45" ht="15.75" customHeight="1" x14ac:dyDescent="0.2">
      <c r="B194" s="2"/>
      <c r="C194" s="67"/>
      <c r="D194" s="6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2:45" ht="15.75" customHeight="1" x14ac:dyDescent="0.2">
      <c r="B195" s="2"/>
      <c r="C195" s="67"/>
      <c r="D195" s="6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2:45" ht="15.75" customHeight="1" x14ac:dyDescent="0.2">
      <c r="B196" s="2"/>
      <c r="C196" s="67"/>
      <c r="D196" s="6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2:45" ht="15.75" customHeight="1" x14ac:dyDescent="0.2">
      <c r="B197" s="2"/>
      <c r="C197" s="67"/>
      <c r="D197" s="6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2:45" ht="15.75" customHeight="1" x14ac:dyDescent="0.2">
      <c r="B198" s="2"/>
      <c r="C198" s="67"/>
      <c r="D198" s="6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2:45" ht="15.75" customHeight="1" x14ac:dyDescent="0.2">
      <c r="B199" s="2"/>
      <c r="C199" s="67"/>
      <c r="D199" s="6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2:45" ht="15.75" customHeight="1" x14ac:dyDescent="0.2">
      <c r="B200" s="2"/>
      <c r="C200" s="67"/>
      <c r="D200" s="6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2:45" ht="15.75" customHeight="1" x14ac:dyDescent="0.2">
      <c r="B201" s="2"/>
      <c r="C201" s="67"/>
      <c r="D201" s="6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2:45" ht="15.75" customHeight="1" x14ac:dyDescent="0.2">
      <c r="B202" s="2"/>
      <c r="C202" s="67"/>
      <c r="D202" s="6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2:45" ht="15.75" customHeight="1" x14ac:dyDescent="0.2">
      <c r="B203" s="2"/>
      <c r="C203" s="67"/>
      <c r="D203" s="6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2:45" ht="15.75" customHeight="1" x14ac:dyDescent="0.2">
      <c r="B204" s="2"/>
      <c r="C204" s="67"/>
      <c r="D204" s="6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2:45" ht="15.75" customHeight="1" x14ac:dyDescent="0.2">
      <c r="B205" s="2"/>
      <c r="C205" s="67"/>
      <c r="D205" s="6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2:45" ht="15.75" customHeight="1" x14ac:dyDescent="0.2">
      <c r="B206" s="2"/>
      <c r="C206" s="67"/>
      <c r="D206" s="6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2:45" ht="15.75" customHeight="1" x14ac:dyDescent="0.2">
      <c r="B207" s="2"/>
      <c r="C207" s="67"/>
      <c r="D207" s="6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2:45" ht="15.75" customHeight="1" x14ac:dyDescent="0.2">
      <c r="B208" s="2"/>
      <c r="C208" s="67"/>
      <c r="D208" s="6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2:45" ht="15.75" customHeight="1" x14ac:dyDescent="0.2">
      <c r="B209" s="2"/>
      <c r="C209" s="67"/>
      <c r="D209" s="6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2:45" ht="15.75" customHeight="1" x14ac:dyDescent="0.2">
      <c r="B210" s="2"/>
      <c r="C210" s="67"/>
      <c r="D210" s="6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2:45" ht="15.75" customHeight="1" x14ac:dyDescent="0.2">
      <c r="B211" s="2"/>
      <c r="C211" s="67"/>
      <c r="D211" s="6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2:45" ht="15.75" customHeight="1" x14ac:dyDescent="0.2">
      <c r="B212" s="2"/>
      <c r="C212" s="67"/>
      <c r="D212" s="6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2:45" ht="15.75" customHeight="1" x14ac:dyDescent="0.2">
      <c r="B213" s="2"/>
      <c r="C213" s="67"/>
      <c r="D213" s="6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2:45" ht="15.75" customHeight="1" x14ac:dyDescent="0.2">
      <c r="B214" s="2"/>
      <c r="C214" s="67"/>
      <c r="D214" s="6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2:45" ht="15.75" customHeight="1" x14ac:dyDescent="0.2">
      <c r="B215" s="2"/>
      <c r="C215" s="67"/>
      <c r="D215" s="6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2:45" ht="15.75" customHeight="1" x14ac:dyDescent="0.2">
      <c r="B216" s="2"/>
      <c r="C216" s="67"/>
      <c r="D216" s="6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2:45" ht="15.75" customHeight="1" x14ac:dyDescent="0.2">
      <c r="B217" s="2"/>
      <c r="C217" s="67"/>
      <c r="D217" s="6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2:45" ht="15.75" customHeight="1" x14ac:dyDescent="0.2">
      <c r="B218" s="2"/>
      <c r="C218" s="67"/>
      <c r="D218" s="6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2:45" ht="15.75" customHeight="1" x14ac:dyDescent="0.2">
      <c r="B219" s="2"/>
      <c r="C219" s="67"/>
      <c r="D219" s="6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2:45" ht="15.75" customHeight="1" x14ac:dyDescent="0.2">
      <c r="B220" s="2"/>
      <c r="C220" s="67"/>
      <c r="D220" s="6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2:45" ht="15.75" customHeight="1" x14ac:dyDescent="0.2">
      <c r="B221" s="2"/>
      <c r="C221" s="67"/>
      <c r="D221" s="6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2:45" ht="15.75" customHeight="1" x14ac:dyDescent="0.2">
      <c r="B222" s="2"/>
      <c r="C222" s="67"/>
      <c r="D222" s="6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2:45" ht="15.75" customHeight="1" x14ac:dyDescent="0.2">
      <c r="B223" s="2"/>
      <c r="C223" s="67"/>
      <c r="D223" s="6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2:45" ht="15.75" customHeight="1" x14ac:dyDescent="0.2">
      <c r="B224" s="2"/>
      <c r="C224" s="67"/>
      <c r="D224" s="6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2:45" ht="15.75" customHeight="1" x14ac:dyDescent="0.2">
      <c r="B225" s="2"/>
      <c r="C225" s="67"/>
      <c r="D225" s="6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2:45" ht="15.75" customHeight="1" x14ac:dyDescent="0.2">
      <c r="B226" s="2"/>
      <c r="C226" s="67"/>
      <c r="D226" s="6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2:45" ht="15.75" customHeight="1" x14ac:dyDescent="0.2">
      <c r="B227" s="2"/>
      <c r="C227" s="67"/>
      <c r="D227" s="6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2:45" ht="15.75" customHeight="1" x14ac:dyDescent="0.2">
      <c r="B228" s="2"/>
      <c r="C228" s="67"/>
      <c r="D228" s="6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2:45" ht="15.75" customHeight="1" x14ac:dyDescent="0.2">
      <c r="B229" s="2"/>
      <c r="C229" s="67"/>
      <c r="D229" s="6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2:45" ht="15.75" customHeight="1" x14ac:dyDescent="0.2">
      <c r="B230" s="2"/>
      <c r="C230" s="67"/>
      <c r="D230" s="6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2:45" ht="15.75" customHeight="1" x14ac:dyDescent="0.2">
      <c r="B231" s="2"/>
      <c r="C231" s="67"/>
      <c r="D231" s="6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2:45" ht="15.75" customHeight="1" x14ac:dyDescent="0.2">
      <c r="B232" s="2"/>
      <c r="C232" s="67"/>
      <c r="D232" s="6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2:45" ht="15.75" customHeight="1" x14ac:dyDescent="0.2">
      <c r="B233" s="2"/>
      <c r="C233" s="67"/>
      <c r="D233" s="6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2:45" ht="15.75" customHeight="1" x14ac:dyDescent="0.2">
      <c r="B234" s="2"/>
      <c r="C234" s="67"/>
      <c r="D234" s="6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2:45" ht="15.75" customHeight="1" x14ac:dyDescent="0.2">
      <c r="B235" s="2"/>
      <c r="C235" s="67"/>
      <c r="D235" s="6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2:45" ht="15.75" customHeight="1" x14ac:dyDescent="0.2">
      <c r="B236" s="2"/>
      <c r="C236" s="67"/>
      <c r="D236" s="6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2:45" ht="15.75" customHeight="1" x14ac:dyDescent="0.2">
      <c r="B237" s="2"/>
      <c r="C237" s="67"/>
      <c r="D237" s="6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2:45" ht="15.75" customHeight="1" x14ac:dyDescent="0.2">
      <c r="B238" s="2"/>
      <c r="C238" s="67"/>
      <c r="D238" s="6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2:45" ht="15.75" customHeight="1" x14ac:dyDescent="0.2">
      <c r="B239" s="2"/>
      <c r="C239" s="67"/>
      <c r="D239" s="6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2:45" ht="15.75" customHeight="1" x14ac:dyDescent="0.2">
      <c r="B240" s="2"/>
      <c r="C240" s="67"/>
      <c r="D240" s="6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2:45" ht="15.75" customHeight="1" x14ac:dyDescent="0.2">
      <c r="B241" s="2"/>
      <c r="C241" s="67"/>
      <c r="D241" s="6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2:45" ht="15.75" customHeight="1" x14ac:dyDescent="0.2">
      <c r="B242" s="2"/>
      <c r="C242" s="67"/>
      <c r="D242" s="6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2:45" ht="15.75" customHeight="1" x14ac:dyDescent="0.2">
      <c r="B243" s="2"/>
      <c r="C243" s="67"/>
      <c r="D243" s="6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2:45" ht="15.75" customHeight="1" x14ac:dyDescent="0.2">
      <c r="B244" s="2"/>
      <c r="C244" s="67"/>
      <c r="D244" s="6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2:45" ht="15.75" customHeight="1" x14ac:dyDescent="0.2">
      <c r="B245" s="2"/>
      <c r="C245" s="67"/>
      <c r="D245" s="6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2:45" ht="15.75" customHeight="1" x14ac:dyDescent="0.2">
      <c r="B246" s="2"/>
      <c r="C246" s="67"/>
      <c r="D246" s="6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2:45" ht="15.75" customHeight="1" x14ac:dyDescent="0.2">
      <c r="B247" s="2"/>
      <c r="C247" s="67"/>
      <c r="D247" s="6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2:45" ht="15.75" customHeight="1" x14ac:dyDescent="0.2">
      <c r="B248" s="2"/>
      <c r="C248" s="67"/>
      <c r="D248" s="6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2:45" ht="15.75" customHeight="1" x14ac:dyDescent="0.2">
      <c r="B249" s="2"/>
      <c r="C249" s="67"/>
      <c r="D249" s="6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2:45" ht="15.75" customHeight="1" x14ac:dyDescent="0.2">
      <c r="B250" s="2"/>
      <c r="C250" s="67"/>
      <c r="D250" s="6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2:45" ht="15.75" customHeight="1" x14ac:dyDescent="0.2">
      <c r="B251" s="2"/>
      <c r="C251" s="67"/>
      <c r="D251" s="6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2:45" ht="15.75" customHeight="1" x14ac:dyDescent="0.2">
      <c r="B252" s="2"/>
      <c r="C252" s="67"/>
      <c r="D252" s="6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2:45" ht="15.75" customHeight="1" x14ac:dyDescent="0.2">
      <c r="B253" s="2"/>
      <c r="C253" s="67"/>
      <c r="D253" s="6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2:45" ht="15.75" customHeight="1" x14ac:dyDescent="0.2">
      <c r="B254" s="2"/>
      <c r="C254" s="67"/>
      <c r="D254" s="6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2:45" ht="15.75" customHeight="1" x14ac:dyDescent="0.2">
      <c r="B255" s="2"/>
      <c r="C255" s="67"/>
      <c r="D255" s="6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2:45" ht="15.75" customHeight="1" x14ac:dyDescent="0.2">
      <c r="B256" s="2"/>
      <c r="C256" s="67"/>
      <c r="D256" s="6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2:45" ht="15.75" customHeight="1" x14ac:dyDescent="0.2">
      <c r="B257" s="2"/>
      <c r="C257" s="67"/>
      <c r="D257" s="6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2:45" ht="15.75" customHeight="1" x14ac:dyDescent="0.2">
      <c r="B258" s="2"/>
      <c r="C258" s="67"/>
      <c r="D258" s="6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2:45" ht="15.75" customHeight="1" x14ac:dyDescent="0.2">
      <c r="B259" s="2"/>
      <c r="C259" s="67"/>
      <c r="D259" s="6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2:45" ht="15.75" customHeight="1" x14ac:dyDescent="0.2">
      <c r="B260" s="2"/>
      <c r="C260" s="67"/>
      <c r="D260" s="6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2:45" ht="15.75" customHeight="1" x14ac:dyDescent="0.2">
      <c r="B261" s="2"/>
      <c r="C261" s="67"/>
      <c r="D261" s="6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2:45" ht="15.75" customHeight="1" x14ac:dyDescent="0.2">
      <c r="B262" s="2"/>
      <c r="C262" s="67"/>
      <c r="D262" s="6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2:45" ht="15.75" customHeight="1" x14ac:dyDescent="0.2">
      <c r="B263" s="2"/>
      <c r="C263" s="67"/>
      <c r="D263" s="6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2:45" ht="15.75" customHeight="1" x14ac:dyDescent="0.2">
      <c r="B264" s="2"/>
      <c r="C264" s="67"/>
      <c r="D264" s="6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2:45" ht="15.75" customHeight="1" x14ac:dyDescent="0.2">
      <c r="B265" s="2"/>
      <c r="C265" s="67"/>
      <c r="D265" s="6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2:45" ht="15.75" customHeight="1" x14ac:dyDescent="0.2">
      <c r="B266" s="2"/>
      <c r="C266" s="67"/>
      <c r="D266" s="6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2:45" ht="15.75" customHeight="1" x14ac:dyDescent="0.2">
      <c r="B267" s="2"/>
      <c r="C267" s="67"/>
      <c r="D267" s="6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2:45" ht="15.75" customHeight="1" x14ac:dyDescent="0.2">
      <c r="B268" s="2"/>
      <c r="C268" s="67"/>
      <c r="D268" s="6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2:45" ht="15.75" customHeight="1" x14ac:dyDescent="0.2">
      <c r="B269" s="2"/>
      <c r="C269" s="67"/>
      <c r="D269" s="6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2:45" ht="15.75" customHeight="1" x14ac:dyDescent="0.2">
      <c r="B270" s="2"/>
      <c r="C270" s="67"/>
      <c r="D270" s="6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2:45" ht="15.75" customHeight="1" x14ac:dyDescent="0.2">
      <c r="B271" s="2"/>
      <c r="C271" s="67"/>
      <c r="D271" s="6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2:45" ht="15.75" customHeight="1" x14ac:dyDescent="0.2">
      <c r="B272" s="2"/>
      <c r="C272" s="67"/>
      <c r="D272" s="6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2:45" ht="15.75" customHeight="1" x14ac:dyDescent="0.2">
      <c r="B273" s="2"/>
      <c r="C273" s="67"/>
      <c r="D273" s="6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2:45" ht="15.75" customHeight="1" x14ac:dyDescent="0.2">
      <c r="B274" s="2"/>
      <c r="C274" s="67"/>
      <c r="D274" s="6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2:45" ht="15.75" customHeight="1" x14ac:dyDescent="0.2">
      <c r="B275" s="2"/>
      <c r="C275" s="67"/>
      <c r="D275" s="6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2:45" ht="15.75" customHeight="1" x14ac:dyDescent="0.2">
      <c r="B276" s="2"/>
      <c r="C276" s="67"/>
      <c r="D276" s="6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2:45" ht="15.75" customHeight="1" x14ac:dyDescent="0.2">
      <c r="B277" s="2"/>
      <c r="C277" s="67"/>
      <c r="D277" s="6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2:45" ht="15.75" customHeight="1" x14ac:dyDescent="0.2">
      <c r="B278" s="2"/>
      <c r="C278" s="67"/>
      <c r="D278" s="6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2:45" ht="15.75" customHeight="1" x14ac:dyDescent="0.2">
      <c r="B279" s="2"/>
      <c r="C279" s="67"/>
      <c r="D279" s="6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2:45" ht="15.75" customHeight="1" x14ac:dyDescent="0.2">
      <c r="B280" s="2"/>
      <c r="C280" s="67"/>
      <c r="D280" s="6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2:45" ht="15.75" customHeight="1" x14ac:dyDescent="0.2">
      <c r="B281" s="2"/>
      <c r="C281" s="67"/>
      <c r="D281" s="6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2:45" ht="15.75" customHeight="1" x14ac:dyDescent="0.2">
      <c r="B282" s="2"/>
      <c r="C282" s="67"/>
      <c r="D282" s="6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2:45" ht="15.75" customHeight="1" x14ac:dyDescent="0.2">
      <c r="B283" s="2"/>
      <c r="C283" s="67"/>
      <c r="D283" s="6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2:45" ht="15.75" customHeight="1" x14ac:dyDescent="0.2">
      <c r="B284" s="2"/>
      <c r="C284" s="67"/>
      <c r="D284" s="6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2:45" ht="15.75" customHeight="1" x14ac:dyDescent="0.2">
      <c r="B285" s="2"/>
      <c r="C285" s="67"/>
      <c r="D285" s="6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2:45" ht="15.75" customHeight="1" x14ac:dyDescent="0.2">
      <c r="B286" s="2"/>
      <c r="C286" s="67"/>
      <c r="D286" s="6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2:45" ht="15.75" customHeight="1" x14ac:dyDescent="0.2">
      <c r="B287" s="2"/>
      <c r="C287" s="67"/>
      <c r="D287" s="6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2:45" ht="15.75" customHeight="1" x14ac:dyDescent="0.2">
      <c r="B288" s="2"/>
      <c r="C288" s="67"/>
      <c r="D288" s="6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2:45" ht="15.75" customHeight="1" x14ac:dyDescent="0.2">
      <c r="B289" s="2"/>
      <c r="C289" s="67"/>
      <c r="D289" s="6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2:45" ht="15.75" customHeight="1" x14ac:dyDescent="0.2">
      <c r="B290" s="2"/>
      <c r="C290" s="67"/>
      <c r="D290" s="6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2:45" ht="15.75" customHeight="1" x14ac:dyDescent="0.2">
      <c r="B291" s="2"/>
      <c r="C291" s="67"/>
      <c r="D291" s="6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2:45" ht="15.75" customHeight="1" x14ac:dyDescent="0.2">
      <c r="B292" s="2"/>
      <c r="C292" s="67"/>
      <c r="D292" s="6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2:45" ht="15.75" customHeight="1" x14ac:dyDescent="0.2">
      <c r="B293" s="2"/>
      <c r="C293" s="67"/>
      <c r="D293" s="6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2:45" ht="15.75" customHeight="1" x14ac:dyDescent="0.2">
      <c r="B294" s="2"/>
      <c r="C294" s="67"/>
      <c r="D294" s="6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2:45" ht="15.75" customHeight="1" x14ac:dyDescent="0.2">
      <c r="B295" s="2"/>
      <c r="C295" s="67"/>
      <c r="D295" s="6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2:45" ht="15.75" customHeight="1" x14ac:dyDescent="0.2">
      <c r="B296" s="2"/>
      <c r="C296" s="67"/>
      <c r="D296" s="6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2:45" ht="15.75" customHeight="1" x14ac:dyDescent="0.2">
      <c r="B297" s="2"/>
      <c r="C297" s="67"/>
      <c r="D297" s="6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2:45" ht="15.75" customHeight="1" x14ac:dyDescent="0.2">
      <c r="B298" s="2"/>
      <c r="C298" s="67"/>
      <c r="D298" s="6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2:45" ht="15.75" customHeight="1" x14ac:dyDescent="0.2">
      <c r="B299" s="2"/>
      <c r="C299" s="67"/>
      <c r="D299" s="6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2:45" ht="15.75" customHeight="1" x14ac:dyDescent="0.2">
      <c r="B300" s="2"/>
      <c r="C300" s="67"/>
      <c r="D300" s="6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2:45" ht="15.75" customHeight="1" x14ac:dyDescent="0.2">
      <c r="B301" s="2"/>
      <c r="C301" s="67"/>
      <c r="D301" s="6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2:45" ht="15.75" customHeight="1" x14ac:dyDescent="0.2">
      <c r="B302" s="2"/>
      <c r="C302" s="67"/>
      <c r="D302" s="6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2:45" ht="15.75" customHeight="1" x14ac:dyDescent="0.2">
      <c r="B303" s="2"/>
      <c r="C303" s="67"/>
      <c r="D303" s="6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2:45" ht="15.75" customHeight="1" x14ac:dyDescent="0.2">
      <c r="B304" s="2"/>
      <c r="C304" s="67"/>
      <c r="D304" s="6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2:45" ht="15.75" customHeight="1" x14ac:dyDescent="0.2">
      <c r="B305" s="2"/>
      <c r="C305" s="67"/>
      <c r="D305" s="6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2:45" ht="15.75" customHeight="1" x14ac:dyDescent="0.2">
      <c r="B306" s="2"/>
      <c r="C306" s="67"/>
      <c r="D306" s="6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2:45" ht="15.75" customHeight="1" x14ac:dyDescent="0.2">
      <c r="B307" s="2"/>
      <c r="C307" s="67"/>
      <c r="D307" s="6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2:45" ht="15.75" customHeight="1" x14ac:dyDescent="0.2">
      <c r="B308" s="2"/>
      <c r="C308" s="67"/>
      <c r="D308" s="6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2:45" ht="15.75" customHeight="1" x14ac:dyDescent="0.2">
      <c r="B309" s="2"/>
      <c r="C309" s="67"/>
      <c r="D309" s="6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2:45" ht="15.75" customHeight="1" x14ac:dyDescent="0.2">
      <c r="B310" s="2"/>
      <c r="C310" s="67"/>
      <c r="D310" s="6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2:45" ht="15.75" customHeight="1" x14ac:dyDescent="0.2">
      <c r="B311" s="2"/>
      <c r="C311" s="67"/>
      <c r="D311" s="6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2:45" ht="15.75" customHeight="1" x14ac:dyDescent="0.2">
      <c r="B312" s="2"/>
      <c r="C312" s="67"/>
      <c r="D312" s="6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2:45" ht="15.75" customHeight="1" x14ac:dyDescent="0.2">
      <c r="B313" s="2"/>
      <c r="C313" s="67"/>
      <c r="D313" s="6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2:45" ht="15.75" customHeight="1" x14ac:dyDescent="0.2">
      <c r="B314" s="2"/>
      <c r="C314" s="67"/>
      <c r="D314" s="6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2:45" ht="15.75" customHeight="1" x14ac:dyDescent="0.2">
      <c r="B315" s="2"/>
      <c r="C315" s="67"/>
      <c r="D315" s="6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2:45" ht="15.75" customHeight="1" x14ac:dyDescent="0.2">
      <c r="B316" s="2"/>
      <c r="C316" s="67"/>
      <c r="D316" s="6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2:45" ht="15.75" customHeight="1" x14ac:dyDescent="0.2">
      <c r="B317" s="2"/>
      <c r="C317" s="67"/>
      <c r="D317" s="6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2:45" ht="15.75" customHeight="1" x14ac:dyDescent="0.2">
      <c r="B318" s="2"/>
      <c r="C318" s="67"/>
      <c r="D318" s="6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2:45" ht="15.75" customHeight="1" x14ac:dyDescent="0.2">
      <c r="B319" s="2"/>
      <c r="C319" s="67"/>
      <c r="D319" s="6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2:45" ht="15.75" customHeight="1" x14ac:dyDescent="0.2">
      <c r="B320" s="2"/>
      <c r="C320" s="67"/>
      <c r="D320" s="6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  <row r="321" spans="2:45" ht="15.75" customHeight="1" x14ac:dyDescent="0.2">
      <c r="B321" s="2"/>
      <c r="C321" s="67"/>
      <c r="D321" s="6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</row>
    <row r="322" spans="2:45" ht="15.75" customHeight="1" x14ac:dyDescent="0.2">
      <c r="B322" s="2"/>
      <c r="C322" s="67"/>
      <c r="D322" s="6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</row>
    <row r="323" spans="2:45" ht="15.75" customHeight="1" x14ac:dyDescent="0.2">
      <c r="B323" s="2"/>
      <c r="C323" s="67"/>
      <c r="D323" s="6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</row>
    <row r="324" spans="2:45" ht="15.75" customHeight="1" x14ac:dyDescent="0.2">
      <c r="B324" s="2"/>
      <c r="C324" s="67"/>
      <c r="D324" s="6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</row>
    <row r="325" spans="2:45" ht="15.75" customHeight="1" x14ac:dyDescent="0.2">
      <c r="B325" s="2"/>
      <c r="C325" s="67"/>
      <c r="D325" s="6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</row>
    <row r="326" spans="2:45" ht="15.75" customHeight="1" x14ac:dyDescent="0.2">
      <c r="B326" s="2"/>
      <c r="C326" s="67"/>
      <c r="D326" s="6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</row>
    <row r="327" spans="2:45" ht="15.75" customHeight="1" x14ac:dyDescent="0.2">
      <c r="B327" s="2"/>
      <c r="C327" s="67"/>
      <c r="D327" s="6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</row>
    <row r="328" spans="2:45" ht="15.75" customHeight="1" x14ac:dyDescent="0.2">
      <c r="B328" s="2"/>
      <c r="C328" s="67"/>
      <c r="D328" s="6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</row>
    <row r="329" spans="2:45" ht="15.75" customHeight="1" x14ac:dyDescent="0.2">
      <c r="B329" s="2"/>
      <c r="C329" s="67"/>
      <c r="D329" s="6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</row>
    <row r="330" spans="2:45" ht="15.75" customHeight="1" x14ac:dyDescent="0.2">
      <c r="B330" s="2"/>
      <c r="C330" s="67"/>
      <c r="D330" s="6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</row>
    <row r="331" spans="2:45" ht="15.75" customHeight="1" x14ac:dyDescent="0.2">
      <c r="B331" s="2"/>
      <c r="C331" s="67"/>
      <c r="D331" s="6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</row>
    <row r="332" spans="2:45" ht="15.75" customHeight="1" x14ac:dyDescent="0.2">
      <c r="B332" s="2"/>
      <c r="C332" s="67"/>
      <c r="D332" s="6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</row>
    <row r="333" spans="2:45" ht="15.75" customHeight="1" x14ac:dyDescent="0.2">
      <c r="B333" s="2"/>
      <c r="C333" s="67"/>
      <c r="D333" s="6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</row>
    <row r="334" spans="2:45" ht="15.75" customHeight="1" x14ac:dyDescent="0.2">
      <c r="B334" s="2"/>
      <c r="C334" s="67"/>
      <c r="D334" s="6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</row>
    <row r="335" spans="2:45" ht="15.75" customHeight="1" x14ac:dyDescent="0.2">
      <c r="B335" s="2"/>
      <c r="C335" s="67"/>
      <c r="D335" s="6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</row>
    <row r="336" spans="2:45" ht="15.75" customHeight="1" x14ac:dyDescent="0.2">
      <c r="B336" s="2"/>
      <c r="C336" s="67"/>
      <c r="D336" s="6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</row>
    <row r="337" spans="2:45" ht="15.75" customHeight="1" x14ac:dyDescent="0.2">
      <c r="B337" s="2"/>
      <c r="C337" s="67"/>
      <c r="D337" s="6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</row>
    <row r="338" spans="2:45" ht="15.75" customHeight="1" x14ac:dyDescent="0.2">
      <c r="B338" s="2"/>
      <c r="C338" s="67"/>
      <c r="D338" s="6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</row>
    <row r="339" spans="2:45" ht="15.75" customHeight="1" x14ac:dyDescent="0.2">
      <c r="B339" s="2"/>
      <c r="C339" s="67"/>
      <c r="D339" s="6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</row>
    <row r="340" spans="2:45" ht="15.75" customHeight="1" x14ac:dyDescent="0.2">
      <c r="B340" s="2"/>
      <c r="C340" s="67"/>
      <c r="D340" s="6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</row>
    <row r="341" spans="2:45" ht="15.75" customHeight="1" x14ac:dyDescent="0.2">
      <c r="B341" s="2"/>
      <c r="C341" s="67"/>
      <c r="D341" s="6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</row>
    <row r="342" spans="2:45" ht="15.75" customHeight="1" x14ac:dyDescent="0.2">
      <c r="B342" s="2"/>
      <c r="C342" s="67"/>
      <c r="D342" s="6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</row>
    <row r="343" spans="2:45" ht="15.75" customHeight="1" x14ac:dyDescent="0.2">
      <c r="B343" s="2"/>
      <c r="C343" s="67"/>
      <c r="D343" s="6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</row>
    <row r="344" spans="2:45" ht="15.75" customHeight="1" x14ac:dyDescent="0.2">
      <c r="B344" s="2"/>
      <c r="C344" s="67"/>
      <c r="D344" s="6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</row>
    <row r="345" spans="2:45" ht="15.75" customHeight="1" x14ac:dyDescent="0.2">
      <c r="B345" s="2"/>
      <c r="C345" s="67"/>
      <c r="D345" s="6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</row>
    <row r="346" spans="2:45" ht="15.75" customHeight="1" x14ac:dyDescent="0.2">
      <c r="B346" s="2"/>
      <c r="C346" s="67"/>
      <c r="D346" s="6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</row>
    <row r="347" spans="2:45" ht="15.75" customHeight="1" x14ac:dyDescent="0.2">
      <c r="B347" s="2"/>
      <c r="C347" s="67"/>
      <c r="D347" s="6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</row>
    <row r="348" spans="2:45" ht="15.75" customHeight="1" x14ac:dyDescent="0.2">
      <c r="B348" s="2"/>
      <c r="C348" s="67"/>
      <c r="D348" s="6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</row>
    <row r="349" spans="2:45" ht="15.75" customHeight="1" x14ac:dyDescent="0.2">
      <c r="B349" s="2"/>
      <c r="C349" s="67"/>
      <c r="D349" s="6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</row>
    <row r="350" spans="2:45" ht="15.75" customHeight="1" x14ac:dyDescent="0.2">
      <c r="B350" s="2"/>
      <c r="C350" s="67"/>
      <c r="D350" s="6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</row>
    <row r="351" spans="2:45" ht="15.75" customHeight="1" x14ac:dyDescent="0.2">
      <c r="B351" s="2"/>
      <c r="C351" s="67"/>
      <c r="D351" s="6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</row>
    <row r="352" spans="2:45" ht="15.75" customHeight="1" x14ac:dyDescent="0.2">
      <c r="B352" s="2"/>
      <c r="C352" s="67"/>
      <c r="D352" s="6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</row>
    <row r="353" spans="2:45" ht="15.75" customHeight="1" x14ac:dyDescent="0.2">
      <c r="B353" s="2"/>
      <c r="C353" s="67"/>
      <c r="D353" s="6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</row>
    <row r="354" spans="2:45" ht="15.75" customHeight="1" x14ac:dyDescent="0.2">
      <c r="B354" s="2"/>
      <c r="C354" s="67"/>
      <c r="D354" s="6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</row>
    <row r="355" spans="2:45" ht="15.75" customHeight="1" x14ac:dyDescent="0.2">
      <c r="B355" s="2"/>
      <c r="C355" s="67"/>
      <c r="D355" s="6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</row>
    <row r="356" spans="2:45" ht="15.75" customHeight="1" x14ac:dyDescent="0.2">
      <c r="B356" s="2"/>
      <c r="C356" s="67"/>
      <c r="D356" s="6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</row>
    <row r="357" spans="2:45" ht="15.75" customHeight="1" x14ac:dyDescent="0.2">
      <c r="B357" s="2"/>
      <c r="C357" s="67"/>
      <c r="D357" s="6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</row>
    <row r="358" spans="2:45" ht="15.75" customHeight="1" x14ac:dyDescent="0.2">
      <c r="B358" s="2"/>
      <c r="C358" s="67"/>
      <c r="D358" s="6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</row>
    <row r="359" spans="2:45" ht="15.75" customHeight="1" x14ac:dyDescent="0.2">
      <c r="B359" s="2"/>
      <c r="C359" s="67"/>
      <c r="D359" s="6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</row>
    <row r="360" spans="2:45" ht="15.75" customHeight="1" x14ac:dyDescent="0.2">
      <c r="B360" s="2"/>
      <c r="C360" s="67"/>
      <c r="D360" s="6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</row>
    <row r="361" spans="2:45" ht="15.75" customHeight="1" x14ac:dyDescent="0.2">
      <c r="B361" s="2"/>
      <c r="C361" s="67"/>
      <c r="D361" s="6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</row>
    <row r="362" spans="2:45" ht="15.75" customHeight="1" x14ac:dyDescent="0.2">
      <c r="B362" s="2"/>
      <c r="C362" s="67"/>
      <c r="D362" s="6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</row>
    <row r="363" spans="2:45" ht="15.75" customHeight="1" x14ac:dyDescent="0.2">
      <c r="B363" s="2"/>
      <c r="C363" s="67"/>
      <c r="D363" s="6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</row>
    <row r="364" spans="2:45" ht="15.75" customHeight="1" x14ac:dyDescent="0.2">
      <c r="B364" s="2"/>
      <c r="C364" s="67"/>
      <c r="D364" s="6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</row>
    <row r="365" spans="2:45" ht="15.75" customHeight="1" x14ac:dyDescent="0.2">
      <c r="B365" s="2"/>
      <c r="C365" s="67"/>
      <c r="D365" s="6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</row>
    <row r="366" spans="2:45" ht="15.75" customHeight="1" x14ac:dyDescent="0.2">
      <c r="B366" s="2"/>
      <c r="C366" s="67"/>
      <c r="D366" s="6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</row>
    <row r="367" spans="2:45" ht="15.75" customHeight="1" x14ac:dyDescent="0.2">
      <c r="B367" s="2"/>
      <c r="C367" s="67"/>
      <c r="D367" s="6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</row>
    <row r="368" spans="2:45" ht="15.75" customHeight="1" x14ac:dyDescent="0.2">
      <c r="B368" s="2"/>
      <c r="C368" s="67"/>
      <c r="D368" s="6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</row>
    <row r="369" spans="2:45" ht="15.75" customHeight="1" x14ac:dyDescent="0.2">
      <c r="B369" s="2"/>
      <c r="C369" s="67"/>
      <c r="D369" s="6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</row>
    <row r="370" spans="2:45" ht="15.75" customHeight="1" x14ac:dyDescent="0.2">
      <c r="B370" s="2"/>
      <c r="C370" s="67"/>
      <c r="D370" s="6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</row>
    <row r="371" spans="2:45" ht="15.75" customHeight="1" x14ac:dyDescent="0.2">
      <c r="B371" s="2"/>
      <c r="C371" s="67"/>
      <c r="D371" s="6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</row>
    <row r="372" spans="2:45" ht="15.75" customHeight="1" x14ac:dyDescent="0.2">
      <c r="B372" s="2"/>
      <c r="C372" s="67"/>
      <c r="D372" s="6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</row>
    <row r="373" spans="2:45" ht="15.75" customHeight="1" x14ac:dyDescent="0.2">
      <c r="B373" s="2"/>
      <c r="C373" s="67"/>
      <c r="D373" s="6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</row>
    <row r="374" spans="2:45" ht="15.75" customHeight="1" x14ac:dyDescent="0.2">
      <c r="B374" s="2"/>
      <c r="C374" s="67"/>
      <c r="D374" s="6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</row>
    <row r="375" spans="2:45" ht="15.75" customHeight="1" x14ac:dyDescent="0.2">
      <c r="B375" s="2"/>
      <c r="C375" s="67"/>
      <c r="D375" s="6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</row>
    <row r="376" spans="2:45" ht="15.75" customHeight="1" x14ac:dyDescent="0.2">
      <c r="B376" s="2"/>
      <c r="C376" s="67"/>
      <c r="D376" s="6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</row>
    <row r="377" spans="2:45" ht="15.75" customHeight="1" x14ac:dyDescent="0.2">
      <c r="B377" s="2"/>
      <c r="C377" s="67"/>
      <c r="D377" s="6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</row>
    <row r="378" spans="2:45" ht="15.75" customHeight="1" x14ac:dyDescent="0.2">
      <c r="B378" s="2"/>
      <c r="C378" s="67"/>
      <c r="D378" s="6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</row>
    <row r="379" spans="2:45" ht="15.75" customHeight="1" x14ac:dyDescent="0.2">
      <c r="B379" s="2"/>
      <c r="C379" s="67"/>
      <c r="D379" s="6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</row>
    <row r="380" spans="2:45" ht="15.75" customHeight="1" x14ac:dyDescent="0.2">
      <c r="B380" s="2"/>
      <c r="C380" s="67"/>
      <c r="D380" s="6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</row>
    <row r="381" spans="2:45" ht="15.75" customHeight="1" x14ac:dyDescent="0.2">
      <c r="B381" s="2"/>
      <c r="C381" s="67"/>
      <c r="D381" s="6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</row>
    <row r="382" spans="2:45" ht="15.75" customHeight="1" x14ac:dyDescent="0.2">
      <c r="B382" s="2"/>
      <c r="C382" s="67"/>
      <c r="D382" s="6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</row>
    <row r="383" spans="2:45" ht="15.75" customHeight="1" x14ac:dyDescent="0.2">
      <c r="B383" s="2"/>
      <c r="C383" s="67"/>
      <c r="D383" s="6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</row>
    <row r="384" spans="2:45" ht="15.75" customHeight="1" x14ac:dyDescent="0.2">
      <c r="B384" s="2"/>
      <c r="C384" s="67"/>
      <c r="D384" s="6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</row>
    <row r="385" spans="2:45" ht="15.75" customHeight="1" x14ac:dyDescent="0.2">
      <c r="B385" s="2"/>
      <c r="C385" s="67"/>
      <c r="D385" s="6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</row>
    <row r="386" spans="2:45" ht="15.75" customHeight="1" x14ac:dyDescent="0.2">
      <c r="B386" s="2"/>
      <c r="C386" s="67"/>
      <c r="D386" s="6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</row>
    <row r="387" spans="2:45" ht="15.75" customHeight="1" x14ac:dyDescent="0.2">
      <c r="B387" s="2"/>
      <c r="C387" s="67"/>
      <c r="D387" s="6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</row>
    <row r="388" spans="2:45" ht="15.75" customHeight="1" x14ac:dyDescent="0.2">
      <c r="B388" s="2"/>
      <c r="C388" s="67"/>
      <c r="D388" s="6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</row>
    <row r="389" spans="2:45" ht="15.75" customHeight="1" x14ac:dyDescent="0.2">
      <c r="B389" s="2"/>
      <c r="C389" s="67"/>
      <c r="D389" s="6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</row>
    <row r="390" spans="2:45" ht="15.75" customHeight="1" x14ac:dyDescent="0.2">
      <c r="B390" s="2"/>
      <c r="C390" s="67"/>
      <c r="D390" s="6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</row>
    <row r="391" spans="2:45" ht="15.75" customHeight="1" x14ac:dyDescent="0.2">
      <c r="B391" s="2"/>
      <c r="C391" s="67"/>
      <c r="D391" s="6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</row>
    <row r="392" spans="2:45" ht="15.75" customHeight="1" x14ac:dyDescent="0.2">
      <c r="B392" s="2"/>
      <c r="C392" s="67"/>
      <c r="D392" s="6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</row>
    <row r="393" spans="2:45" ht="15.75" customHeight="1" x14ac:dyDescent="0.2">
      <c r="B393" s="2"/>
      <c r="C393" s="67"/>
      <c r="D393" s="6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</row>
    <row r="394" spans="2:45" ht="15.75" customHeight="1" x14ac:dyDescent="0.2">
      <c r="B394" s="2"/>
      <c r="C394" s="67"/>
      <c r="D394" s="6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</row>
    <row r="395" spans="2:45" ht="15.75" customHeight="1" x14ac:dyDescent="0.2">
      <c r="B395" s="2"/>
      <c r="C395" s="67"/>
      <c r="D395" s="6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</row>
    <row r="396" spans="2:45" ht="15.75" customHeight="1" x14ac:dyDescent="0.2">
      <c r="B396" s="2"/>
      <c r="C396" s="67"/>
      <c r="D396" s="6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</row>
    <row r="397" spans="2:45" ht="15.75" customHeight="1" x14ac:dyDescent="0.2">
      <c r="B397" s="2"/>
      <c r="C397" s="67"/>
      <c r="D397" s="6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</row>
    <row r="398" spans="2:45" ht="15.75" customHeight="1" x14ac:dyDescent="0.2">
      <c r="B398" s="2"/>
      <c r="C398" s="67"/>
      <c r="D398" s="6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</row>
    <row r="399" spans="2:45" ht="15.75" customHeight="1" x14ac:dyDescent="0.2">
      <c r="B399" s="2"/>
      <c r="C399" s="67"/>
      <c r="D399" s="6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</row>
    <row r="400" spans="2:45" ht="15.75" customHeight="1" x14ac:dyDescent="0.2">
      <c r="B400" s="2"/>
      <c r="C400" s="67"/>
      <c r="D400" s="6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</row>
    <row r="401" spans="2:45" ht="15.75" customHeight="1" x14ac:dyDescent="0.2">
      <c r="B401" s="2"/>
      <c r="C401" s="67"/>
      <c r="D401" s="6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</row>
    <row r="402" spans="2:45" ht="15.75" customHeight="1" x14ac:dyDescent="0.2">
      <c r="B402" s="2"/>
      <c r="C402" s="67"/>
      <c r="D402" s="6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</row>
    <row r="403" spans="2:45" ht="15.75" customHeight="1" x14ac:dyDescent="0.2">
      <c r="B403" s="2"/>
      <c r="C403" s="67"/>
      <c r="D403" s="6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</row>
    <row r="404" spans="2:45" ht="15.75" customHeight="1" x14ac:dyDescent="0.2">
      <c r="B404" s="2"/>
      <c r="C404" s="67"/>
      <c r="D404" s="6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</row>
    <row r="405" spans="2:45" ht="15.75" customHeight="1" x14ac:dyDescent="0.2">
      <c r="B405" s="2"/>
      <c r="C405" s="67"/>
      <c r="D405" s="6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</row>
    <row r="406" spans="2:45" ht="15.75" customHeight="1" x14ac:dyDescent="0.2">
      <c r="B406" s="2"/>
      <c r="C406" s="67"/>
      <c r="D406" s="6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</row>
    <row r="407" spans="2:45" ht="15.75" customHeight="1" x14ac:dyDescent="0.2">
      <c r="B407" s="2"/>
      <c r="C407" s="67"/>
      <c r="D407" s="6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</row>
    <row r="408" spans="2:45" ht="15.75" customHeight="1" x14ac:dyDescent="0.2">
      <c r="B408" s="2"/>
      <c r="C408" s="67"/>
      <c r="D408" s="6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</row>
    <row r="409" spans="2:45" ht="15.75" customHeight="1" x14ac:dyDescent="0.2">
      <c r="B409" s="2"/>
      <c r="C409" s="67"/>
      <c r="D409" s="6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</row>
    <row r="410" spans="2:45" ht="15.75" customHeight="1" x14ac:dyDescent="0.2">
      <c r="B410" s="2"/>
      <c r="C410" s="67"/>
      <c r="D410" s="6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</row>
    <row r="411" spans="2:45" ht="15.75" customHeight="1" x14ac:dyDescent="0.2">
      <c r="B411" s="2"/>
      <c r="C411" s="67"/>
      <c r="D411" s="6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</row>
    <row r="412" spans="2:45" ht="15.75" customHeight="1" x14ac:dyDescent="0.2">
      <c r="B412" s="2"/>
      <c r="C412" s="67"/>
      <c r="D412" s="6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</row>
    <row r="413" spans="2:45" ht="15.75" customHeight="1" x14ac:dyDescent="0.2">
      <c r="B413" s="2"/>
      <c r="C413" s="67"/>
      <c r="D413" s="6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</row>
    <row r="414" spans="2:45" ht="15.75" customHeight="1" x14ac:dyDescent="0.2">
      <c r="B414" s="2"/>
      <c r="C414" s="67"/>
      <c r="D414" s="6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</row>
    <row r="415" spans="2:45" ht="15.75" customHeight="1" x14ac:dyDescent="0.2">
      <c r="B415" s="2"/>
      <c r="C415" s="67"/>
      <c r="D415" s="6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</row>
    <row r="416" spans="2:45" ht="15.75" customHeight="1" x14ac:dyDescent="0.2">
      <c r="B416" s="2"/>
      <c r="C416" s="67"/>
      <c r="D416" s="6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</row>
    <row r="417" spans="2:45" ht="15.75" customHeight="1" x14ac:dyDescent="0.2">
      <c r="B417" s="2"/>
      <c r="C417" s="67"/>
      <c r="D417" s="6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</row>
    <row r="418" spans="2:45" ht="15.75" customHeight="1" x14ac:dyDescent="0.2">
      <c r="B418" s="2"/>
      <c r="C418" s="67"/>
      <c r="D418" s="6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</row>
    <row r="419" spans="2:45" ht="15.75" customHeight="1" x14ac:dyDescent="0.2">
      <c r="B419" s="2"/>
      <c r="C419" s="67"/>
      <c r="D419" s="6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</row>
    <row r="420" spans="2:45" ht="15.75" customHeight="1" x14ac:dyDescent="0.2">
      <c r="B420" s="2"/>
      <c r="C420" s="67"/>
      <c r="D420" s="6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</row>
    <row r="421" spans="2:45" ht="15.75" customHeight="1" x14ac:dyDescent="0.2">
      <c r="B421" s="2"/>
      <c r="C421" s="67"/>
      <c r="D421" s="6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</row>
    <row r="422" spans="2:45" ht="15.75" customHeight="1" x14ac:dyDescent="0.2">
      <c r="B422" s="2"/>
      <c r="C422" s="67"/>
      <c r="D422" s="6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</row>
    <row r="423" spans="2:45" ht="15.75" customHeight="1" x14ac:dyDescent="0.2">
      <c r="B423" s="2"/>
      <c r="C423" s="67"/>
      <c r="D423" s="6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</row>
    <row r="424" spans="2:45" ht="15.75" customHeight="1" x14ac:dyDescent="0.2">
      <c r="B424" s="2"/>
      <c r="C424" s="67"/>
      <c r="D424" s="6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</row>
    <row r="425" spans="2:45" ht="15.75" customHeight="1" x14ac:dyDescent="0.2">
      <c r="B425" s="2"/>
      <c r="C425" s="67"/>
      <c r="D425" s="6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</row>
    <row r="426" spans="2:45" ht="15.75" customHeight="1" x14ac:dyDescent="0.2">
      <c r="B426" s="2"/>
      <c r="C426" s="67"/>
      <c r="D426" s="6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</row>
    <row r="427" spans="2:45" ht="15.75" customHeight="1" x14ac:dyDescent="0.2">
      <c r="B427" s="2"/>
      <c r="C427" s="67"/>
      <c r="D427" s="6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</row>
    <row r="428" spans="2:45" ht="15.75" customHeight="1" x14ac:dyDescent="0.2">
      <c r="B428" s="2"/>
      <c r="C428" s="67"/>
      <c r="D428" s="6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</row>
    <row r="429" spans="2:45" ht="15.75" customHeight="1" x14ac:dyDescent="0.2">
      <c r="B429" s="2"/>
      <c r="C429" s="67"/>
      <c r="D429" s="6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</row>
    <row r="430" spans="2:45" ht="15.75" customHeight="1" x14ac:dyDescent="0.2">
      <c r="B430" s="2"/>
      <c r="C430" s="67"/>
      <c r="D430" s="6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</row>
    <row r="431" spans="2:45" ht="15.75" customHeight="1" x14ac:dyDescent="0.2">
      <c r="B431" s="2"/>
      <c r="C431" s="67"/>
      <c r="D431" s="6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</row>
    <row r="432" spans="2:45" ht="15.75" customHeight="1" x14ac:dyDescent="0.2">
      <c r="B432" s="2"/>
      <c r="C432" s="67"/>
      <c r="D432" s="6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</row>
    <row r="433" spans="2:45" ht="15.75" customHeight="1" x14ac:dyDescent="0.2">
      <c r="B433" s="2"/>
      <c r="C433" s="67"/>
      <c r="D433" s="6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</row>
    <row r="434" spans="2:45" ht="15.75" customHeight="1" x14ac:dyDescent="0.2">
      <c r="B434" s="2"/>
      <c r="C434" s="67"/>
      <c r="D434" s="6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</row>
    <row r="435" spans="2:45" ht="15.75" customHeight="1" x14ac:dyDescent="0.2">
      <c r="B435" s="2"/>
      <c r="C435" s="67"/>
      <c r="D435" s="6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</row>
    <row r="436" spans="2:45" ht="15.75" customHeight="1" x14ac:dyDescent="0.2">
      <c r="B436" s="2"/>
      <c r="C436" s="67"/>
      <c r="D436" s="6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</row>
    <row r="437" spans="2:45" ht="15.75" customHeight="1" x14ac:dyDescent="0.2">
      <c r="B437" s="2"/>
      <c r="C437" s="67"/>
      <c r="D437" s="6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</row>
    <row r="438" spans="2:45" ht="15.75" customHeight="1" x14ac:dyDescent="0.2">
      <c r="B438" s="2"/>
      <c r="C438" s="67"/>
      <c r="D438" s="6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</row>
    <row r="439" spans="2:45" ht="15.75" customHeight="1" x14ac:dyDescent="0.2">
      <c r="B439" s="2"/>
      <c r="C439" s="67"/>
      <c r="D439" s="6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</row>
    <row r="440" spans="2:45" ht="15.75" customHeight="1" x14ac:dyDescent="0.2">
      <c r="B440" s="2"/>
      <c r="C440" s="67"/>
      <c r="D440" s="6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</row>
    <row r="441" spans="2:45" ht="15.75" customHeight="1" x14ac:dyDescent="0.2">
      <c r="B441" s="2"/>
      <c r="C441" s="67"/>
      <c r="D441" s="6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</row>
    <row r="442" spans="2:45" ht="15.75" customHeight="1" x14ac:dyDescent="0.2">
      <c r="B442" s="2"/>
      <c r="C442" s="67"/>
      <c r="D442" s="6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</row>
    <row r="443" spans="2:45" ht="15.75" customHeight="1" x14ac:dyDescent="0.2">
      <c r="B443" s="2"/>
      <c r="C443" s="67"/>
      <c r="D443" s="6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</row>
    <row r="444" spans="2:45" ht="15.75" customHeight="1" x14ac:dyDescent="0.2">
      <c r="B444" s="2"/>
      <c r="C444" s="67"/>
      <c r="D444" s="6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</row>
    <row r="445" spans="2:45" ht="15.75" customHeight="1" x14ac:dyDescent="0.2">
      <c r="B445" s="2"/>
      <c r="C445" s="67"/>
      <c r="D445" s="6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</row>
    <row r="446" spans="2:45" ht="15.75" customHeight="1" x14ac:dyDescent="0.2">
      <c r="B446" s="2"/>
      <c r="C446" s="67"/>
      <c r="D446" s="6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</row>
    <row r="447" spans="2:45" ht="15.75" customHeight="1" x14ac:dyDescent="0.2">
      <c r="B447" s="2"/>
      <c r="C447" s="67"/>
      <c r="D447" s="6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</row>
    <row r="448" spans="2:45" ht="15.75" customHeight="1" x14ac:dyDescent="0.2">
      <c r="B448" s="2"/>
      <c r="C448" s="67"/>
      <c r="D448" s="6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</row>
    <row r="449" spans="2:45" ht="15.75" customHeight="1" x14ac:dyDescent="0.2">
      <c r="B449" s="2"/>
      <c r="C449" s="67"/>
      <c r="D449" s="6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</row>
    <row r="450" spans="2:45" ht="15.75" customHeight="1" x14ac:dyDescent="0.2">
      <c r="B450" s="2"/>
      <c r="C450" s="67"/>
      <c r="D450" s="6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</row>
    <row r="451" spans="2:45" ht="15.75" customHeight="1" x14ac:dyDescent="0.2">
      <c r="B451" s="2"/>
      <c r="C451" s="67"/>
      <c r="D451" s="6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</row>
    <row r="452" spans="2:45" ht="15.75" customHeight="1" x14ac:dyDescent="0.2">
      <c r="B452" s="2"/>
      <c r="C452" s="67"/>
      <c r="D452" s="6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</row>
    <row r="453" spans="2:45" ht="15.75" customHeight="1" x14ac:dyDescent="0.2">
      <c r="B453" s="2"/>
      <c r="C453" s="67"/>
      <c r="D453" s="6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</row>
    <row r="454" spans="2:45" ht="15.75" customHeight="1" x14ac:dyDescent="0.2">
      <c r="B454" s="2"/>
      <c r="C454" s="67"/>
      <c r="D454" s="6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</row>
    <row r="455" spans="2:45" ht="15.75" customHeight="1" x14ac:dyDescent="0.2">
      <c r="B455" s="2"/>
      <c r="C455" s="67"/>
      <c r="D455" s="6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</row>
    <row r="456" spans="2:45" ht="15.75" customHeight="1" x14ac:dyDescent="0.2">
      <c r="B456" s="2"/>
      <c r="C456" s="67"/>
      <c r="D456" s="6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</row>
    <row r="457" spans="2:45" ht="15.75" customHeight="1" x14ac:dyDescent="0.2">
      <c r="B457" s="2"/>
      <c r="C457" s="67"/>
      <c r="D457" s="6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</row>
    <row r="458" spans="2:45" ht="15.75" customHeight="1" x14ac:dyDescent="0.2">
      <c r="B458" s="2"/>
      <c r="C458" s="67"/>
      <c r="D458" s="6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</row>
    <row r="459" spans="2:45" ht="15.75" customHeight="1" x14ac:dyDescent="0.2">
      <c r="B459" s="2"/>
      <c r="C459" s="67"/>
      <c r="D459" s="6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</row>
    <row r="460" spans="2:45" ht="15.75" customHeight="1" x14ac:dyDescent="0.2">
      <c r="B460" s="2"/>
      <c r="C460" s="67"/>
      <c r="D460" s="6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</row>
    <row r="461" spans="2:45" ht="15.75" customHeight="1" x14ac:dyDescent="0.2">
      <c r="B461" s="2"/>
      <c r="C461" s="67"/>
      <c r="D461" s="6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</row>
    <row r="462" spans="2:45" ht="15.75" customHeight="1" x14ac:dyDescent="0.2">
      <c r="B462" s="2"/>
      <c r="C462" s="67"/>
      <c r="D462" s="6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</row>
    <row r="463" spans="2:45" ht="15.75" customHeight="1" x14ac:dyDescent="0.2">
      <c r="B463" s="2"/>
      <c r="C463" s="67"/>
      <c r="D463" s="6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</row>
    <row r="464" spans="2:45" ht="15.75" customHeight="1" x14ac:dyDescent="0.2">
      <c r="B464" s="2"/>
      <c r="C464" s="67"/>
      <c r="D464" s="6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</row>
    <row r="465" spans="2:45" ht="15.75" customHeight="1" x14ac:dyDescent="0.2">
      <c r="B465" s="2"/>
      <c r="C465" s="67"/>
      <c r="D465" s="6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</row>
    <row r="466" spans="2:45" ht="15.75" customHeight="1" x14ac:dyDescent="0.2">
      <c r="B466" s="2"/>
      <c r="C466" s="67"/>
      <c r="D466" s="6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</row>
    <row r="467" spans="2:45" ht="15.75" customHeight="1" x14ac:dyDescent="0.2">
      <c r="B467" s="2"/>
      <c r="C467" s="67"/>
      <c r="D467" s="6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</row>
    <row r="468" spans="2:45" ht="15.75" customHeight="1" x14ac:dyDescent="0.2">
      <c r="B468" s="2"/>
      <c r="C468" s="67"/>
      <c r="D468" s="6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</row>
    <row r="469" spans="2:45" ht="15.75" customHeight="1" x14ac:dyDescent="0.2">
      <c r="B469" s="2"/>
      <c r="C469" s="67"/>
      <c r="D469" s="6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</row>
    <row r="470" spans="2:45" ht="15.75" customHeight="1" x14ac:dyDescent="0.2">
      <c r="B470" s="2"/>
      <c r="C470" s="67"/>
      <c r="D470" s="6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</row>
    <row r="471" spans="2:45" ht="15.75" customHeight="1" x14ac:dyDescent="0.2">
      <c r="B471" s="2"/>
      <c r="C471" s="67"/>
      <c r="D471" s="6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</row>
    <row r="472" spans="2:45" ht="15.75" customHeight="1" x14ac:dyDescent="0.2">
      <c r="B472" s="2"/>
      <c r="C472" s="67"/>
      <c r="D472" s="6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</row>
    <row r="473" spans="2:45" ht="15.75" customHeight="1" x14ac:dyDescent="0.2">
      <c r="B473" s="2"/>
      <c r="C473" s="67"/>
      <c r="D473" s="6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</row>
    <row r="474" spans="2:45" ht="15.75" customHeight="1" x14ac:dyDescent="0.2">
      <c r="B474" s="2"/>
      <c r="C474" s="67"/>
      <c r="D474" s="6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</row>
    <row r="475" spans="2:45" ht="15.75" customHeight="1" x14ac:dyDescent="0.2">
      <c r="B475" s="2"/>
      <c r="C475" s="67"/>
      <c r="D475" s="6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</row>
    <row r="476" spans="2:45" ht="15.75" customHeight="1" x14ac:dyDescent="0.2">
      <c r="B476" s="2"/>
      <c r="C476" s="67"/>
      <c r="D476" s="6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</row>
    <row r="477" spans="2:45" ht="15.75" customHeight="1" x14ac:dyDescent="0.2">
      <c r="B477" s="2"/>
      <c r="C477" s="67"/>
      <c r="D477" s="6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</row>
    <row r="478" spans="2:45" ht="15.75" customHeight="1" x14ac:dyDescent="0.2">
      <c r="B478" s="2"/>
      <c r="C478" s="67"/>
      <c r="D478" s="6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</row>
    <row r="479" spans="2:45" ht="15.75" customHeight="1" x14ac:dyDescent="0.2">
      <c r="B479" s="2"/>
      <c r="C479" s="67"/>
      <c r="D479" s="6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</row>
    <row r="480" spans="2:45" ht="15.75" customHeight="1" x14ac:dyDescent="0.2">
      <c r="B480" s="2"/>
      <c r="C480" s="67"/>
      <c r="D480" s="6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</row>
    <row r="481" spans="2:45" ht="15.75" customHeight="1" x14ac:dyDescent="0.2">
      <c r="B481" s="2"/>
      <c r="C481" s="67"/>
      <c r="D481" s="6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</row>
    <row r="482" spans="2:45" ht="15.75" customHeight="1" x14ac:dyDescent="0.2">
      <c r="B482" s="2"/>
      <c r="C482" s="67"/>
      <c r="D482" s="6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</row>
    <row r="483" spans="2:45" ht="15.75" customHeight="1" x14ac:dyDescent="0.2">
      <c r="B483" s="2"/>
      <c r="C483" s="67"/>
      <c r="D483" s="6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</row>
    <row r="484" spans="2:45" ht="15.75" customHeight="1" x14ac:dyDescent="0.2">
      <c r="B484" s="2"/>
      <c r="C484" s="67"/>
      <c r="D484" s="6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</row>
    <row r="485" spans="2:45" ht="15.75" customHeight="1" x14ac:dyDescent="0.2">
      <c r="B485" s="2"/>
      <c r="C485" s="67"/>
      <c r="D485" s="6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</row>
    <row r="486" spans="2:45" ht="15.75" customHeight="1" x14ac:dyDescent="0.2">
      <c r="B486" s="2"/>
      <c r="C486" s="67"/>
      <c r="D486" s="6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</row>
    <row r="487" spans="2:45" ht="15.75" customHeight="1" x14ac:dyDescent="0.2">
      <c r="B487" s="2"/>
      <c r="C487" s="67"/>
      <c r="D487" s="6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</row>
    <row r="488" spans="2:45" ht="15.75" customHeight="1" x14ac:dyDescent="0.2">
      <c r="B488" s="2"/>
      <c r="C488" s="67"/>
      <c r="D488" s="6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</row>
    <row r="489" spans="2:45" ht="15.75" customHeight="1" x14ac:dyDescent="0.2">
      <c r="B489" s="2"/>
      <c r="C489" s="67"/>
      <c r="D489" s="6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</row>
    <row r="490" spans="2:45" ht="15.75" customHeight="1" x14ac:dyDescent="0.2">
      <c r="B490" s="2"/>
      <c r="C490" s="67"/>
      <c r="D490" s="6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</row>
    <row r="491" spans="2:45" ht="15.75" customHeight="1" x14ac:dyDescent="0.2">
      <c r="B491" s="2"/>
      <c r="C491" s="67"/>
      <c r="D491" s="6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</row>
    <row r="492" spans="2:45" ht="15.75" customHeight="1" x14ac:dyDescent="0.2">
      <c r="B492" s="2"/>
      <c r="C492" s="67"/>
      <c r="D492" s="6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</row>
    <row r="493" spans="2:45" ht="15.75" customHeight="1" x14ac:dyDescent="0.2">
      <c r="B493" s="2"/>
      <c r="C493" s="67"/>
      <c r="D493" s="6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</row>
    <row r="494" spans="2:45" ht="15.75" customHeight="1" x14ac:dyDescent="0.2">
      <c r="B494" s="2"/>
      <c r="C494" s="67"/>
      <c r="D494" s="6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</row>
    <row r="495" spans="2:45" ht="15.75" customHeight="1" x14ac:dyDescent="0.2">
      <c r="B495" s="2"/>
      <c r="C495" s="67"/>
      <c r="D495" s="6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</row>
    <row r="496" spans="2:45" ht="15.75" customHeight="1" x14ac:dyDescent="0.2">
      <c r="B496" s="2"/>
      <c r="C496" s="67"/>
      <c r="D496" s="6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</row>
    <row r="497" spans="2:45" ht="15.75" customHeight="1" x14ac:dyDescent="0.2">
      <c r="B497" s="2"/>
      <c r="C497" s="67"/>
      <c r="D497" s="6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</row>
    <row r="498" spans="2:45" ht="15.75" customHeight="1" x14ac:dyDescent="0.2">
      <c r="B498" s="2"/>
      <c r="C498" s="67"/>
      <c r="D498" s="6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</row>
    <row r="499" spans="2:45" ht="15.75" customHeight="1" x14ac:dyDescent="0.2">
      <c r="B499" s="2"/>
      <c r="C499" s="67"/>
      <c r="D499" s="6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</row>
    <row r="500" spans="2:45" ht="15.75" customHeight="1" x14ac:dyDescent="0.2">
      <c r="B500" s="2"/>
      <c r="C500" s="67"/>
      <c r="D500" s="6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</row>
    <row r="501" spans="2:45" ht="15.75" customHeight="1" x14ac:dyDescent="0.2">
      <c r="B501" s="2"/>
      <c r="C501" s="67"/>
      <c r="D501" s="6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</row>
    <row r="502" spans="2:45" ht="15.75" customHeight="1" x14ac:dyDescent="0.2">
      <c r="B502" s="2"/>
      <c r="C502" s="67"/>
      <c r="D502" s="6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</row>
    <row r="503" spans="2:45" ht="15.75" customHeight="1" x14ac:dyDescent="0.2">
      <c r="B503" s="2"/>
      <c r="C503" s="67"/>
      <c r="D503" s="6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</row>
    <row r="504" spans="2:45" ht="15.75" customHeight="1" x14ac:dyDescent="0.2">
      <c r="B504" s="2"/>
      <c r="C504" s="67"/>
      <c r="D504" s="6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</row>
    <row r="505" spans="2:45" ht="15.75" customHeight="1" x14ac:dyDescent="0.2">
      <c r="B505" s="2"/>
      <c r="C505" s="67"/>
      <c r="D505" s="6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</row>
    <row r="506" spans="2:45" ht="15.75" customHeight="1" x14ac:dyDescent="0.2">
      <c r="B506" s="2"/>
      <c r="C506" s="67"/>
      <c r="D506" s="6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</row>
    <row r="507" spans="2:45" ht="15.75" customHeight="1" x14ac:dyDescent="0.2">
      <c r="B507" s="2"/>
      <c r="C507" s="67"/>
      <c r="D507" s="6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</row>
    <row r="508" spans="2:45" ht="15.75" customHeight="1" x14ac:dyDescent="0.2">
      <c r="B508" s="2"/>
      <c r="C508" s="67"/>
      <c r="D508" s="6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</row>
    <row r="509" spans="2:45" ht="15.75" customHeight="1" x14ac:dyDescent="0.2">
      <c r="B509" s="2"/>
      <c r="C509" s="67"/>
      <c r="D509" s="6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</row>
    <row r="510" spans="2:45" ht="15.75" customHeight="1" x14ac:dyDescent="0.2">
      <c r="B510" s="2"/>
      <c r="C510" s="67"/>
      <c r="D510" s="6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</row>
    <row r="511" spans="2:45" ht="15.75" customHeight="1" x14ac:dyDescent="0.2">
      <c r="B511" s="2"/>
      <c r="C511" s="67"/>
      <c r="D511" s="6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</row>
    <row r="512" spans="2:45" ht="15.75" customHeight="1" x14ac:dyDescent="0.2">
      <c r="B512" s="2"/>
      <c r="C512" s="67"/>
      <c r="D512" s="6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</row>
    <row r="513" spans="2:45" ht="15.75" customHeight="1" x14ac:dyDescent="0.2">
      <c r="B513" s="2"/>
      <c r="C513" s="67"/>
      <c r="D513" s="6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</row>
    <row r="514" spans="2:45" ht="15.75" customHeight="1" x14ac:dyDescent="0.2">
      <c r="B514" s="2"/>
      <c r="C514" s="67"/>
      <c r="D514" s="6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</row>
    <row r="515" spans="2:45" ht="15.75" customHeight="1" x14ac:dyDescent="0.2">
      <c r="B515" s="2"/>
      <c r="C515" s="67"/>
      <c r="D515" s="6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</row>
    <row r="516" spans="2:45" ht="15.75" customHeight="1" x14ac:dyDescent="0.2">
      <c r="B516" s="2"/>
      <c r="C516" s="67"/>
      <c r="D516" s="6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</row>
    <row r="517" spans="2:45" ht="15.75" customHeight="1" x14ac:dyDescent="0.2">
      <c r="B517" s="2"/>
      <c r="C517" s="67"/>
      <c r="D517" s="6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</row>
    <row r="518" spans="2:45" ht="15.75" customHeight="1" x14ac:dyDescent="0.2">
      <c r="B518" s="2"/>
      <c r="C518" s="67"/>
      <c r="D518" s="6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</row>
    <row r="519" spans="2:45" ht="15.75" customHeight="1" x14ac:dyDescent="0.2">
      <c r="B519" s="2"/>
      <c r="C519" s="67"/>
      <c r="D519" s="6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</row>
    <row r="520" spans="2:45" ht="15.75" customHeight="1" x14ac:dyDescent="0.2">
      <c r="B520" s="2"/>
      <c r="C520" s="67"/>
      <c r="D520" s="6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</row>
    <row r="521" spans="2:45" ht="15.75" customHeight="1" x14ac:dyDescent="0.2">
      <c r="B521" s="2"/>
      <c r="C521" s="67"/>
      <c r="D521" s="6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</row>
    <row r="522" spans="2:45" ht="15.75" customHeight="1" x14ac:dyDescent="0.2">
      <c r="B522" s="2"/>
      <c r="C522" s="67"/>
      <c r="D522" s="6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</row>
    <row r="523" spans="2:45" ht="15.75" customHeight="1" x14ac:dyDescent="0.2">
      <c r="B523" s="2"/>
      <c r="C523" s="67"/>
      <c r="D523" s="6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</row>
    <row r="524" spans="2:45" ht="15.75" customHeight="1" x14ac:dyDescent="0.2">
      <c r="B524" s="2"/>
      <c r="C524" s="67"/>
      <c r="D524" s="6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</row>
    <row r="525" spans="2:45" ht="15.75" customHeight="1" x14ac:dyDescent="0.2">
      <c r="B525" s="2"/>
      <c r="C525" s="67"/>
      <c r="D525" s="6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</row>
    <row r="526" spans="2:45" ht="15.75" customHeight="1" x14ac:dyDescent="0.2">
      <c r="B526" s="2"/>
      <c r="C526" s="67"/>
      <c r="D526" s="6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</row>
    <row r="527" spans="2:45" ht="15.75" customHeight="1" x14ac:dyDescent="0.2">
      <c r="B527" s="2"/>
      <c r="C527" s="67"/>
      <c r="D527" s="6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</row>
    <row r="528" spans="2:45" ht="15.75" customHeight="1" x14ac:dyDescent="0.2">
      <c r="B528" s="2"/>
      <c r="C528" s="67"/>
      <c r="D528" s="6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</row>
    <row r="529" spans="2:45" ht="15.75" customHeight="1" x14ac:dyDescent="0.2">
      <c r="B529" s="2"/>
      <c r="C529" s="67"/>
      <c r="D529" s="6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</row>
    <row r="530" spans="2:45" ht="15.75" customHeight="1" x14ac:dyDescent="0.2">
      <c r="B530" s="2"/>
      <c r="C530" s="67"/>
      <c r="D530" s="6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</row>
    <row r="531" spans="2:45" ht="15.75" customHeight="1" x14ac:dyDescent="0.2">
      <c r="B531" s="2"/>
      <c r="C531" s="67"/>
      <c r="D531" s="6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</row>
    <row r="532" spans="2:45" ht="15.75" customHeight="1" x14ac:dyDescent="0.2">
      <c r="B532" s="2"/>
      <c r="C532" s="67"/>
      <c r="D532" s="6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</row>
    <row r="533" spans="2:45" ht="15.75" customHeight="1" x14ac:dyDescent="0.2">
      <c r="B533" s="2"/>
      <c r="C533" s="67"/>
      <c r="D533" s="6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</row>
    <row r="534" spans="2:45" ht="15.75" customHeight="1" x14ac:dyDescent="0.2">
      <c r="B534" s="2"/>
      <c r="C534" s="67"/>
      <c r="D534" s="6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</row>
    <row r="535" spans="2:45" ht="15.75" customHeight="1" x14ac:dyDescent="0.2">
      <c r="B535" s="2"/>
      <c r="C535" s="67"/>
      <c r="D535" s="6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</row>
    <row r="536" spans="2:45" ht="15.75" customHeight="1" x14ac:dyDescent="0.2">
      <c r="B536" s="2"/>
      <c r="C536" s="67"/>
      <c r="D536" s="6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</row>
    <row r="537" spans="2:45" ht="15.75" customHeight="1" x14ac:dyDescent="0.2">
      <c r="B537" s="2"/>
      <c r="C537" s="67"/>
      <c r="D537" s="6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</row>
    <row r="538" spans="2:45" ht="15.75" customHeight="1" x14ac:dyDescent="0.2">
      <c r="B538" s="2"/>
      <c r="C538" s="67"/>
      <c r="D538" s="6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</row>
    <row r="539" spans="2:45" ht="15.75" customHeight="1" x14ac:dyDescent="0.2">
      <c r="B539" s="2"/>
      <c r="C539" s="67"/>
      <c r="D539" s="6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</row>
    <row r="540" spans="2:45" ht="15.75" customHeight="1" x14ac:dyDescent="0.2">
      <c r="B540" s="2"/>
      <c r="C540" s="67"/>
      <c r="D540" s="6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</row>
    <row r="541" spans="2:45" ht="15.75" customHeight="1" x14ac:dyDescent="0.2">
      <c r="B541" s="2"/>
      <c r="C541" s="67"/>
      <c r="D541" s="6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</row>
    <row r="542" spans="2:45" ht="15.75" customHeight="1" x14ac:dyDescent="0.2">
      <c r="B542" s="2"/>
      <c r="C542" s="67"/>
      <c r="D542" s="6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</row>
    <row r="543" spans="2:45" ht="15.75" customHeight="1" x14ac:dyDescent="0.2">
      <c r="B543" s="2"/>
      <c r="C543" s="67"/>
      <c r="D543" s="6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</row>
    <row r="544" spans="2:45" ht="15.75" customHeight="1" x14ac:dyDescent="0.2">
      <c r="B544" s="2"/>
      <c r="C544" s="67"/>
      <c r="D544" s="6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</row>
    <row r="545" spans="2:45" ht="15.75" customHeight="1" x14ac:dyDescent="0.2">
      <c r="B545" s="2"/>
      <c r="C545" s="67"/>
      <c r="D545" s="6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</row>
    <row r="546" spans="2:45" ht="15.75" customHeight="1" x14ac:dyDescent="0.2">
      <c r="B546" s="2"/>
      <c r="C546" s="67"/>
      <c r="D546" s="6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</row>
    <row r="547" spans="2:45" ht="15.75" customHeight="1" x14ac:dyDescent="0.2">
      <c r="B547" s="2"/>
      <c r="C547" s="67"/>
      <c r="D547" s="6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</row>
    <row r="548" spans="2:45" ht="15.75" customHeight="1" x14ac:dyDescent="0.2">
      <c r="B548" s="2"/>
      <c r="C548" s="67"/>
      <c r="D548" s="6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</row>
    <row r="549" spans="2:45" ht="15.75" customHeight="1" x14ac:dyDescent="0.2">
      <c r="B549" s="2"/>
      <c r="C549" s="67"/>
      <c r="D549" s="6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</row>
    <row r="550" spans="2:45" ht="15.75" customHeight="1" x14ac:dyDescent="0.2">
      <c r="B550" s="2"/>
      <c r="C550" s="67"/>
      <c r="D550" s="6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</row>
    <row r="551" spans="2:45" ht="15.75" customHeight="1" x14ac:dyDescent="0.2">
      <c r="B551" s="2"/>
      <c r="C551" s="67"/>
      <c r="D551" s="6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</row>
    <row r="552" spans="2:45" ht="15.75" customHeight="1" x14ac:dyDescent="0.2">
      <c r="B552" s="2"/>
      <c r="C552" s="67"/>
      <c r="D552" s="6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</row>
    <row r="553" spans="2:45" ht="15.75" customHeight="1" x14ac:dyDescent="0.2">
      <c r="B553" s="2"/>
      <c r="C553" s="67"/>
      <c r="D553" s="6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</row>
    <row r="554" spans="2:45" ht="15.75" customHeight="1" x14ac:dyDescent="0.2">
      <c r="B554" s="2"/>
      <c r="C554" s="67"/>
      <c r="D554" s="6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</row>
    <row r="555" spans="2:45" ht="15.75" customHeight="1" x14ac:dyDescent="0.2">
      <c r="B555" s="2"/>
      <c r="C555" s="67"/>
      <c r="D555" s="6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</row>
    <row r="556" spans="2:45" ht="15.75" customHeight="1" x14ac:dyDescent="0.2">
      <c r="B556" s="2"/>
      <c r="C556" s="67"/>
      <c r="D556" s="6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</row>
    <row r="557" spans="2:45" ht="15.75" customHeight="1" x14ac:dyDescent="0.2">
      <c r="B557" s="2"/>
      <c r="C557" s="67"/>
      <c r="D557" s="6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</row>
    <row r="558" spans="2:45" ht="15.75" customHeight="1" x14ac:dyDescent="0.2">
      <c r="B558" s="2"/>
      <c r="C558" s="67"/>
      <c r="D558" s="6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</row>
    <row r="559" spans="2:45" ht="15.75" customHeight="1" x14ac:dyDescent="0.2">
      <c r="B559" s="2"/>
      <c r="C559" s="67"/>
      <c r="D559" s="6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</row>
    <row r="560" spans="2:45" ht="15.75" customHeight="1" x14ac:dyDescent="0.2">
      <c r="B560" s="2"/>
      <c r="C560" s="67"/>
      <c r="D560" s="6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</row>
    <row r="561" spans="2:45" ht="15.75" customHeight="1" x14ac:dyDescent="0.2">
      <c r="B561" s="2"/>
      <c r="C561" s="67"/>
      <c r="D561" s="6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</row>
    <row r="562" spans="2:45" ht="15.75" customHeight="1" x14ac:dyDescent="0.2">
      <c r="B562" s="2"/>
      <c r="C562" s="67"/>
      <c r="D562" s="6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</row>
    <row r="563" spans="2:45" ht="15.75" customHeight="1" x14ac:dyDescent="0.2">
      <c r="B563" s="2"/>
      <c r="C563" s="67"/>
      <c r="D563" s="6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</row>
    <row r="564" spans="2:45" ht="15.75" customHeight="1" x14ac:dyDescent="0.2">
      <c r="B564" s="2"/>
      <c r="C564" s="67"/>
      <c r="D564" s="6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</row>
    <row r="565" spans="2:45" ht="15.75" customHeight="1" x14ac:dyDescent="0.2">
      <c r="B565" s="2"/>
      <c r="C565" s="67"/>
      <c r="D565" s="6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</row>
    <row r="566" spans="2:45" ht="15.75" customHeight="1" x14ac:dyDescent="0.2">
      <c r="B566" s="2"/>
      <c r="C566" s="67"/>
      <c r="D566" s="6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</row>
    <row r="567" spans="2:45" ht="15.75" customHeight="1" x14ac:dyDescent="0.2">
      <c r="B567" s="2"/>
      <c r="C567" s="67"/>
      <c r="D567" s="6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</row>
    <row r="568" spans="2:45" ht="15.75" customHeight="1" x14ac:dyDescent="0.2">
      <c r="B568" s="2"/>
      <c r="C568" s="67"/>
      <c r="D568" s="6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</row>
    <row r="569" spans="2:45" ht="15.75" customHeight="1" x14ac:dyDescent="0.2">
      <c r="B569" s="2"/>
      <c r="C569" s="67"/>
      <c r="D569" s="6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</row>
    <row r="570" spans="2:45" ht="15.75" customHeight="1" x14ac:dyDescent="0.2">
      <c r="B570" s="2"/>
      <c r="C570" s="67"/>
      <c r="D570" s="6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</row>
    <row r="571" spans="2:45" ht="15.75" customHeight="1" x14ac:dyDescent="0.2">
      <c r="B571" s="2"/>
      <c r="C571" s="67"/>
      <c r="D571" s="6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</row>
    <row r="572" spans="2:45" ht="15.75" customHeight="1" x14ac:dyDescent="0.2">
      <c r="B572" s="2"/>
      <c r="C572" s="67"/>
      <c r="D572" s="6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</row>
    <row r="573" spans="2:45" ht="15.75" customHeight="1" x14ac:dyDescent="0.2">
      <c r="B573" s="2"/>
      <c r="C573" s="67"/>
      <c r="D573" s="6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</row>
    <row r="574" spans="2:45" ht="15.75" customHeight="1" x14ac:dyDescent="0.2">
      <c r="B574" s="2"/>
      <c r="C574" s="67"/>
      <c r="D574" s="6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</row>
    <row r="575" spans="2:45" ht="15.75" customHeight="1" x14ac:dyDescent="0.2">
      <c r="B575" s="2"/>
      <c r="C575" s="67"/>
      <c r="D575" s="6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</row>
    <row r="576" spans="2:45" ht="15.75" customHeight="1" x14ac:dyDescent="0.2">
      <c r="B576" s="2"/>
      <c r="C576" s="67"/>
      <c r="D576" s="6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</row>
    <row r="577" spans="2:45" ht="15.75" customHeight="1" x14ac:dyDescent="0.2">
      <c r="B577" s="2"/>
      <c r="C577" s="67"/>
      <c r="D577" s="6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</row>
    <row r="578" spans="2:45" ht="15.75" customHeight="1" x14ac:dyDescent="0.2">
      <c r="B578" s="2"/>
      <c r="C578" s="67"/>
      <c r="D578" s="6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</row>
    <row r="579" spans="2:45" ht="15.75" customHeight="1" x14ac:dyDescent="0.2">
      <c r="B579" s="2"/>
      <c r="C579" s="67"/>
      <c r="D579" s="6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</row>
    <row r="580" spans="2:45" ht="15.75" customHeight="1" x14ac:dyDescent="0.2">
      <c r="B580" s="2"/>
      <c r="C580" s="67"/>
      <c r="D580" s="6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</row>
    <row r="581" spans="2:45" ht="15.75" customHeight="1" x14ac:dyDescent="0.2">
      <c r="B581" s="2"/>
      <c r="C581" s="67"/>
      <c r="D581" s="6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</row>
    <row r="582" spans="2:45" ht="15.75" customHeight="1" x14ac:dyDescent="0.2">
      <c r="B582" s="2"/>
      <c r="C582" s="67"/>
      <c r="D582" s="6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</row>
    <row r="583" spans="2:45" ht="15.75" customHeight="1" x14ac:dyDescent="0.2">
      <c r="B583" s="2"/>
      <c r="C583" s="67"/>
      <c r="D583" s="6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</row>
    <row r="584" spans="2:45" ht="15.75" customHeight="1" x14ac:dyDescent="0.2">
      <c r="B584" s="2"/>
      <c r="C584" s="67"/>
      <c r="D584" s="6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</row>
    <row r="585" spans="2:45" ht="15.75" customHeight="1" x14ac:dyDescent="0.2">
      <c r="B585" s="2"/>
      <c r="C585" s="67"/>
      <c r="D585" s="6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</row>
    <row r="586" spans="2:45" ht="15.75" customHeight="1" x14ac:dyDescent="0.2">
      <c r="B586" s="2"/>
      <c r="C586" s="67"/>
      <c r="D586" s="6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</row>
    <row r="587" spans="2:45" ht="15.75" customHeight="1" x14ac:dyDescent="0.2">
      <c r="B587" s="2"/>
      <c r="C587" s="67"/>
      <c r="D587" s="6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</row>
    <row r="588" spans="2:45" ht="15.75" customHeight="1" x14ac:dyDescent="0.2">
      <c r="B588" s="2"/>
      <c r="C588" s="67"/>
      <c r="D588" s="6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</row>
    <row r="589" spans="2:45" ht="15.75" customHeight="1" x14ac:dyDescent="0.2">
      <c r="B589" s="2"/>
      <c r="C589" s="67"/>
      <c r="D589" s="6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</row>
    <row r="590" spans="2:45" ht="15.75" customHeight="1" x14ac:dyDescent="0.2">
      <c r="B590" s="2"/>
      <c r="C590" s="67"/>
      <c r="D590" s="6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</row>
    <row r="591" spans="2:45" ht="15.75" customHeight="1" x14ac:dyDescent="0.2">
      <c r="B591" s="2"/>
      <c r="C591" s="67"/>
      <c r="D591" s="6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</row>
    <row r="592" spans="2:45" ht="15.75" customHeight="1" x14ac:dyDescent="0.2">
      <c r="B592" s="2"/>
      <c r="C592" s="67"/>
      <c r="D592" s="6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</row>
    <row r="593" spans="2:45" ht="15.75" customHeight="1" x14ac:dyDescent="0.2">
      <c r="B593" s="2"/>
      <c r="C593" s="67"/>
      <c r="D593" s="6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</row>
    <row r="594" spans="2:45" ht="15.75" customHeight="1" x14ac:dyDescent="0.2">
      <c r="B594" s="2"/>
      <c r="C594" s="67"/>
      <c r="D594" s="6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</row>
    <row r="595" spans="2:45" ht="15.75" customHeight="1" x14ac:dyDescent="0.2">
      <c r="B595" s="2"/>
      <c r="C595" s="67"/>
      <c r="D595" s="6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</row>
    <row r="596" spans="2:45" ht="15.75" customHeight="1" x14ac:dyDescent="0.2">
      <c r="B596" s="2"/>
      <c r="C596" s="67"/>
      <c r="D596" s="6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</row>
    <row r="597" spans="2:45" ht="15.75" customHeight="1" x14ac:dyDescent="0.2">
      <c r="B597" s="2"/>
      <c r="C597" s="67"/>
      <c r="D597" s="6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</row>
    <row r="598" spans="2:45" ht="15.75" customHeight="1" x14ac:dyDescent="0.2">
      <c r="B598" s="2"/>
      <c r="C598" s="67"/>
      <c r="D598" s="6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</row>
    <row r="599" spans="2:45" ht="15.75" customHeight="1" x14ac:dyDescent="0.2">
      <c r="B599" s="2"/>
      <c r="C599" s="67"/>
      <c r="D599" s="6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</row>
    <row r="600" spans="2:45" ht="15.75" customHeight="1" x14ac:dyDescent="0.2">
      <c r="B600" s="2"/>
      <c r="C600" s="67"/>
      <c r="D600" s="6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</row>
    <row r="601" spans="2:45" ht="15.75" customHeight="1" x14ac:dyDescent="0.2">
      <c r="B601" s="2"/>
      <c r="C601" s="67"/>
      <c r="D601" s="6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</row>
    <row r="602" spans="2:45" ht="15.75" customHeight="1" x14ac:dyDescent="0.2">
      <c r="B602" s="2"/>
      <c r="C602" s="67"/>
      <c r="D602" s="6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</row>
    <row r="603" spans="2:45" ht="15.75" customHeight="1" x14ac:dyDescent="0.2">
      <c r="B603" s="2"/>
      <c r="C603" s="67"/>
      <c r="D603" s="6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</row>
    <row r="604" spans="2:45" ht="15.75" customHeight="1" x14ac:dyDescent="0.2">
      <c r="B604" s="2"/>
      <c r="C604" s="67"/>
      <c r="D604" s="6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</row>
    <row r="605" spans="2:45" ht="15.75" customHeight="1" x14ac:dyDescent="0.2">
      <c r="B605" s="2"/>
      <c r="C605" s="67"/>
      <c r="D605" s="6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</row>
    <row r="606" spans="2:45" ht="15.75" customHeight="1" x14ac:dyDescent="0.2">
      <c r="B606" s="2"/>
      <c r="C606" s="67"/>
      <c r="D606" s="6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</row>
    <row r="607" spans="2:45" ht="15.75" customHeight="1" x14ac:dyDescent="0.2">
      <c r="B607" s="2"/>
      <c r="C607" s="67"/>
      <c r="D607" s="6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</row>
    <row r="608" spans="2:45" ht="15.75" customHeight="1" x14ac:dyDescent="0.2">
      <c r="B608" s="2"/>
      <c r="C608" s="67"/>
      <c r="D608" s="6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</row>
    <row r="609" spans="2:45" ht="15.75" customHeight="1" x14ac:dyDescent="0.2">
      <c r="B609" s="2"/>
      <c r="C609" s="67"/>
      <c r="D609" s="6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</row>
    <row r="610" spans="2:45" ht="15.75" customHeight="1" x14ac:dyDescent="0.2">
      <c r="B610" s="2"/>
      <c r="C610" s="67"/>
      <c r="D610" s="6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</row>
    <row r="611" spans="2:45" ht="15.75" customHeight="1" x14ac:dyDescent="0.2">
      <c r="B611" s="2"/>
      <c r="C611" s="67"/>
      <c r="D611" s="6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</row>
    <row r="612" spans="2:45" ht="15.75" customHeight="1" x14ac:dyDescent="0.2">
      <c r="B612" s="2"/>
      <c r="C612" s="67"/>
      <c r="D612" s="6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</row>
    <row r="613" spans="2:45" ht="15.75" customHeight="1" x14ac:dyDescent="0.2">
      <c r="B613" s="2"/>
      <c r="C613" s="67"/>
      <c r="D613" s="6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</row>
    <row r="614" spans="2:45" ht="15.75" customHeight="1" x14ac:dyDescent="0.2">
      <c r="B614" s="2"/>
      <c r="C614" s="67"/>
      <c r="D614" s="6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</row>
    <row r="615" spans="2:45" ht="15.75" customHeight="1" x14ac:dyDescent="0.2">
      <c r="B615" s="2"/>
      <c r="C615" s="67"/>
      <c r="D615" s="6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</row>
    <row r="616" spans="2:45" ht="15.75" customHeight="1" x14ac:dyDescent="0.2">
      <c r="B616" s="2"/>
      <c r="C616" s="67"/>
      <c r="D616" s="6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</row>
    <row r="617" spans="2:45" ht="15.75" customHeight="1" x14ac:dyDescent="0.2">
      <c r="B617" s="2"/>
      <c r="C617" s="67"/>
      <c r="D617" s="6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</row>
    <row r="618" spans="2:45" ht="15.75" customHeight="1" x14ac:dyDescent="0.2">
      <c r="B618" s="2"/>
      <c r="C618" s="67"/>
      <c r="D618" s="6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</row>
    <row r="619" spans="2:45" ht="15.75" customHeight="1" x14ac:dyDescent="0.2">
      <c r="B619" s="2"/>
      <c r="C619" s="67"/>
      <c r="D619" s="6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</row>
    <row r="620" spans="2:45" ht="15.75" customHeight="1" x14ac:dyDescent="0.2">
      <c r="B620" s="2"/>
      <c r="C620" s="67"/>
      <c r="D620" s="6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</row>
    <row r="621" spans="2:45" ht="15.75" customHeight="1" x14ac:dyDescent="0.2">
      <c r="B621" s="2"/>
      <c r="C621" s="67"/>
      <c r="D621" s="6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</row>
    <row r="622" spans="2:45" ht="15.75" customHeight="1" x14ac:dyDescent="0.2">
      <c r="B622" s="2"/>
      <c r="C622" s="67"/>
      <c r="D622" s="6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</row>
    <row r="623" spans="2:45" ht="15.75" customHeight="1" x14ac:dyDescent="0.2">
      <c r="B623" s="2"/>
      <c r="C623" s="67"/>
      <c r="D623" s="6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</row>
    <row r="624" spans="2:45" ht="15.75" customHeight="1" x14ac:dyDescent="0.2">
      <c r="B624" s="2"/>
      <c r="C624" s="67"/>
      <c r="D624" s="6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</row>
    <row r="625" spans="2:45" ht="15.75" customHeight="1" x14ac:dyDescent="0.2">
      <c r="B625" s="2"/>
      <c r="C625" s="67"/>
      <c r="D625" s="6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</row>
    <row r="626" spans="2:45" ht="15.75" customHeight="1" x14ac:dyDescent="0.2">
      <c r="B626" s="2"/>
      <c r="C626" s="67"/>
      <c r="D626" s="6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</row>
    <row r="627" spans="2:45" ht="15.75" customHeight="1" x14ac:dyDescent="0.2">
      <c r="B627" s="2"/>
      <c r="C627" s="67"/>
      <c r="D627" s="6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</row>
    <row r="628" spans="2:45" ht="15.75" customHeight="1" x14ac:dyDescent="0.2">
      <c r="B628" s="2"/>
      <c r="C628" s="67"/>
      <c r="D628" s="6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</row>
    <row r="629" spans="2:45" ht="15.75" customHeight="1" x14ac:dyDescent="0.2">
      <c r="B629" s="2"/>
      <c r="C629" s="67"/>
      <c r="D629" s="6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</row>
    <row r="630" spans="2:45" ht="15.75" customHeight="1" x14ac:dyDescent="0.2">
      <c r="B630" s="2"/>
      <c r="C630" s="67"/>
      <c r="D630" s="6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</row>
    <row r="631" spans="2:45" ht="15.75" customHeight="1" x14ac:dyDescent="0.2">
      <c r="B631" s="2"/>
      <c r="C631" s="67"/>
      <c r="D631" s="6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</row>
    <row r="632" spans="2:45" ht="15.75" customHeight="1" x14ac:dyDescent="0.2">
      <c r="B632" s="2"/>
      <c r="C632" s="67"/>
      <c r="D632" s="6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</row>
    <row r="633" spans="2:45" ht="15.75" customHeight="1" x14ac:dyDescent="0.2">
      <c r="B633" s="2"/>
      <c r="C633" s="67"/>
      <c r="D633" s="6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</row>
    <row r="634" spans="2:45" ht="15.75" customHeight="1" x14ac:dyDescent="0.2">
      <c r="B634" s="2"/>
      <c r="C634" s="67"/>
      <c r="D634" s="6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</row>
    <row r="635" spans="2:45" ht="15.75" customHeight="1" x14ac:dyDescent="0.2">
      <c r="B635" s="2"/>
      <c r="C635" s="67"/>
      <c r="D635" s="6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</row>
    <row r="636" spans="2:45" ht="15.75" customHeight="1" x14ac:dyDescent="0.2"/>
    <row r="637" spans="2:45" ht="15.75" customHeight="1" x14ac:dyDescent="0.2"/>
    <row r="638" spans="2:45" ht="15.75" customHeight="1" x14ac:dyDescent="0.2"/>
    <row r="639" spans="2:45" ht="15.75" customHeight="1" x14ac:dyDescent="0.2"/>
    <row r="640" spans="2:45" ht="15.75" customHeight="1" x14ac:dyDescent="0.2"/>
    <row r="641" spans="2:45" ht="15.75" customHeight="1" x14ac:dyDescent="0.2"/>
    <row r="642" spans="2:45" ht="15.75" customHeight="1" x14ac:dyDescent="0.2"/>
    <row r="643" spans="2:45" ht="15.75" customHeight="1" x14ac:dyDescent="0.2"/>
    <row r="644" spans="2:45" ht="15.75" customHeight="1" x14ac:dyDescent="0.2"/>
    <row r="645" spans="2:45" ht="15.75" customHeight="1" x14ac:dyDescent="0.2"/>
    <row r="646" spans="2:45" s="2" customFormat="1" ht="15.75" customHeight="1" x14ac:dyDescent="0.2">
      <c r="B646"/>
      <c r="C646" s="88"/>
      <c r="D646" s="14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</row>
    <row r="647" spans="2:45" s="2" customFormat="1" ht="15.75" customHeight="1" x14ac:dyDescent="0.2">
      <c r="B647"/>
      <c r="C647" s="88"/>
      <c r="D647" s="14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</row>
    <row r="648" spans="2:45" s="2" customFormat="1" ht="15.75" customHeight="1" x14ac:dyDescent="0.2">
      <c r="B648"/>
      <c r="C648" s="88"/>
      <c r="D648" s="14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</row>
    <row r="649" spans="2:45" s="2" customFormat="1" ht="15.75" customHeight="1" x14ac:dyDescent="0.2">
      <c r="B649"/>
      <c r="C649" s="88"/>
      <c r="D649" s="14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</row>
    <row r="650" spans="2:45" s="2" customFormat="1" ht="15.75" customHeight="1" x14ac:dyDescent="0.2">
      <c r="B650"/>
      <c r="C650" s="88"/>
      <c r="D650" s="14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</row>
    <row r="651" spans="2:45" s="2" customFormat="1" ht="15.75" customHeight="1" x14ac:dyDescent="0.2">
      <c r="B651"/>
      <c r="C651" s="88"/>
      <c r="D651" s="14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</row>
    <row r="652" spans="2:45" s="2" customFormat="1" ht="15.75" customHeight="1" x14ac:dyDescent="0.2">
      <c r="B652"/>
      <c r="C652" s="88"/>
      <c r="D652" s="14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</row>
    <row r="653" spans="2:45" s="2" customFormat="1" ht="15.75" customHeight="1" x14ac:dyDescent="0.2">
      <c r="B653"/>
      <c r="C653" s="88"/>
      <c r="D653" s="14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</row>
    <row r="654" spans="2:45" s="2" customFormat="1" ht="15.75" customHeight="1" x14ac:dyDescent="0.2">
      <c r="B654"/>
      <c r="C654" s="88"/>
      <c r="D654" s="1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</row>
    <row r="655" spans="2:45" s="2" customFormat="1" ht="15.75" customHeight="1" x14ac:dyDescent="0.2">
      <c r="B655"/>
      <c r="C655" s="88"/>
      <c r="D655" s="14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</row>
    <row r="656" spans="2:45" s="2" customFormat="1" ht="15.75" customHeight="1" x14ac:dyDescent="0.2">
      <c r="B656"/>
      <c r="C656" s="88"/>
      <c r="D656" s="14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</row>
    <row r="657" spans="2:45" s="2" customFormat="1" ht="15.75" customHeight="1" x14ac:dyDescent="0.2">
      <c r="B657"/>
      <c r="C657" s="88"/>
      <c r="D657" s="14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</row>
    <row r="658" spans="2:45" s="2" customFormat="1" ht="15.75" customHeight="1" x14ac:dyDescent="0.2">
      <c r="B658"/>
      <c r="C658" s="88"/>
      <c r="D658" s="14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</row>
    <row r="659" spans="2:45" s="2" customFormat="1" ht="15.75" customHeight="1" x14ac:dyDescent="0.2">
      <c r="B659"/>
      <c r="C659" s="88"/>
      <c r="D659" s="14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</row>
    <row r="660" spans="2:45" s="2" customFormat="1" ht="15.75" customHeight="1" x14ac:dyDescent="0.2">
      <c r="B660"/>
      <c r="C660" s="88"/>
      <c r="D660" s="14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</row>
    <row r="661" spans="2:45" s="2" customFormat="1" ht="15.75" customHeight="1" x14ac:dyDescent="0.2">
      <c r="B661"/>
      <c r="C661" s="88"/>
      <c r="D661" s="14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</row>
    <row r="662" spans="2:45" s="2" customFormat="1" ht="15.75" customHeight="1" x14ac:dyDescent="0.2">
      <c r="B662"/>
      <c r="C662" s="88"/>
      <c r="D662" s="14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</row>
    <row r="663" spans="2:45" s="2" customFormat="1" ht="15.75" customHeight="1" x14ac:dyDescent="0.2">
      <c r="B663"/>
      <c r="C663" s="88"/>
      <c r="D663" s="14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</row>
    <row r="664" spans="2:45" s="2" customFormat="1" ht="15.75" customHeight="1" x14ac:dyDescent="0.2">
      <c r="B664"/>
      <c r="C664" s="88"/>
      <c r="D664" s="1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</row>
    <row r="665" spans="2:45" s="2" customFormat="1" ht="15.75" customHeight="1" x14ac:dyDescent="0.2">
      <c r="B665"/>
      <c r="C665" s="88"/>
      <c r="D665" s="14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</row>
    <row r="666" spans="2:45" s="2" customFormat="1" ht="15.75" customHeight="1" x14ac:dyDescent="0.2">
      <c r="B666"/>
      <c r="C666" s="88"/>
      <c r="D666" s="14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</row>
    <row r="667" spans="2:45" s="2" customFormat="1" ht="15.75" customHeight="1" x14ac:dyDescent="0.2">
      <c r="B667"/>
      <c r="C667" s="88"/>
      <c r="D667" s="14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</row>
    <row r="668" spans="2:45" s="2" customFormat="1" ht="15.75" customHeight="1" x14ac:dyDescent="0.2">
      <c r="B668"/>
      <c r="C668" s="88"/>
      <c r="D668" s="14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</row>
    <row r="669" spans="2:45" s="2" customFormat="1" ht="15.75" customHeight="1" x14ac:dyDescent="0.2">
      <c r="B669"/>
      <c r="C669" s="88"/>
      <c r="D669" s="14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</row>
    <row r="670" spans="2:45" s="2" customFormat="1" ht="15.75" customHeight="1" x14ac:dyDescent="0.2">
      <c r="B670"/>
      <c r="C670" s="88"/>
      <c r="D670" s="14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</row>
    <row r="671" spans="2:45" s="2" customFormat="1" ht="15.75" customHeight="1" x14ac:dyDescent="0.2">
      <c r="B671"/>
      <c r="C671" s="88"/>
      <c r="D671" s="14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</row>
    <row r="672" spans="2:45" s="2" customFormat="1" ht="15.75" customHeight="1" x14ac:dyDescent="0.2">
      <c r="B672"/>
      <c r="C672" s="88"/>
      <c r="D672" s="14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</row>
    <row r="673" spans="2:45" s="2" customFormat="1" ht="15.75" customHeight="1" x14ac:dyDescent="0.2">
      <c r="B673"/>
      <c r="C673" s="88"/>
      <c r="D673" s="14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</row>
    <row r="674" spans="2:45" s="2" customFormat="1" ht="15.75" customHeight="1" x14ac:dyDescent="0.2">
      <c r="B674"/>
      <c r="C674" s="88"/>
      <c r="D674" s="1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</row>
    <row r="675" spans="2:45" s="2" customFormat="1" ht="15.75" customHeight="1" x14ac:dyDescent="0.2">
      <c r="B675"/>
      <c r="C675" s="88"/>
      <c r="D675" s="14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</row>
    <row r="676" spans="2:45" s="2" customFormat="1" ht="15.75" customHeight="1" x14ac:dyDescent="0.2">
      <c r="B676"/>
      <c r="C676" s="88"/>
      <c r="D676" s="14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</row>
    <row r="677" spans="2:45" s="2" customFormat="1" ht="15.75" customHeight="1" x14ac:dyDescent="0.2">
      <c r="B677"/>
      <c r="C677" s="88"/>
      <c r="D677" s="14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</row>
    <row r="678" spans="2:45" s="2" customFormat="1" ht="15.75" customHeight="1" x14ac:dyDescent="0.2">
      <c r="B678"/>
      <c r="C678" s="88"/>
      <c r="D678" s="14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</row>
    <row r="679" spans="2:45" s="2" customFormat="1" ht="15.75" customHeight="1" x14ac:dyDescent="0.2">
      <c r="B679"/>
      <c r="C679" s="88"/>
      <c r="D679" s="14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</row>
    <row r="680" spans="2:45" s="2" customFormat="1" ht="15.75" customHeight="1" x14ac:dyDescent="0.2">
      <c r="B680"/>
      <c r="C680" s="88"/>
      <c r="D680" s="14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</row>
    <row r="681" spans="2:45" s="2" customFormat="1" ht="15.75" customHeight="1" x14ac:dyDescent="0.2">
      <c r="B681"/>
      <c r="C681" s="88"/>
      <c r="D681" s="14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</row>
    <row r="682" spans="2:45" s="2" customFormat="1" ht="15.75" customHeight="1" x14ac:dyDescent="0.2">
      <c r="B682"/>
      <c r="C682" s="88"/>
      <c r="D682" s="14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</row>
    <row r="683" spans="2:45" s="2" customFormat="1" ht="15.75" customHeight="1" x14ac:dyDescent="0.2">
      <c r="B683"/>
      <c r="C683" s="88"/>
      <c r="D683" s="14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</row>
    <row r="684" spans="2:45" s="2" customFormat="1" ht="15.75" customHeight="1" x14ac:dyDescent="0.2">
      <c r="B684"/>
      <c r="C684" s="88"/>
      <c r="D684" s="1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</row>
    <row r="685" spans="2:45" s="2" customFormat="1" ht="15.75" customHeight="1" x14ac:dyDescent="0.2">
      <c r="B685"/>
      <c r="C685" s="88"/>
      <c r="D685" s="14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</row>
    <row r="686" spans="2:45" s="2" customFormat="1" ht="15.75" customHeight="1" x14ac:dyDescent="0.2">
      <c r="B686"/>
      <c r="C686" s="88"/>
      <c r="D686" s="14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</row>
    <row r="687" spans="2:45" s="2" customFormat="1" ht="15.75" customHeight="1" x14ac:dyDescent="0.2">
      <c r="B687"/>
      <c r="C687" s="88"/>
      <c r="D687" s="14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</row>
    <row r="688" spans="2:45" s="2" customFormat="1" ht="15.75" customHeight="1" x14ac:dyDescent="0.2">
      <c r="B688"/>
      <c r="C688" s="88"/>
      <c r="D688" s="14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</row>
    <row r="689" spans="2:45" s="2" customFormat="1" ht="15.75" customHeight="1" x14ac:dyDescent="0.2">
      <c r="B689"/>
      <c r="C689" s="88"/>
      <c r="D689" s="14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</row>
    <row r="690" spans="2:45" s="2" customFormat="1" ht="15.75" customHeight="1" x14ac:dyDescent="0.2">
      <c r="B690"/>
      <c r="C690" s="88"/>
      <c r="D690" s="14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</row>
    <row r="691" spans="2:45" s="2" customFormat="1" ht="15.75" customHeight="1" x14ac:dyDescent="0.2">
      <c r="B691"/>
      <c r="C691" s="88"/>
      <c r="D691" s="14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</row>
    <row r="692" spans="2:45" s="2" customFormat="1" ht="15.75" customHeight="1" x14ac:dyDescent="0.2">
      <c r="B692"/>
      <c r="C692" s="88"/>
      <c r="D692" s="14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</row>
    <row r="693" spans="2:45" s="2" customFormat="1" ht="15.75" customHeight="1" x14ac:dyDescent="0.2">
      <c r="B693"/>
      <c r="C693" s="88"/>
      <c r="D693" s="14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</row>
    <row r="694" spans="2:45" s="2" customFormat="1" ht="15.75" customHeight="1" x14ac:dyDescent="0.2">
      <c r="B694"/>
      <c r="C694" s="88"/>
      <c r="D694" s="1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</row>
    <row r="695" spans="2:45" s="2" customFormat="1" ht="15.75" customHeight="1" x14ac:dyDescent="0.2">
      <c r="B695"/>
      <c r="C695" s="88"/>
      <c r="D695" s="14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</row>
    <row r="696" spans="2:45" s="2" customFormat="1" ht="15.75" customHeight="1" x14ac:dyDescent="0.2">
      <c r="B696"/>
      <c r="C696" s="88"/>
      <c r="D696" s="14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</row>
    <row r="697" spans="2:45" s="2" customFormat="1" ht="15.75" customHeight="1" x14ac:dyDescent="0.2">
      <c r="B697"/>
      <c r="C697" s="88"/>
      <c r="D697" s="14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</row>
    <row r="698" spans="2:45" s="2" customFormat="1" ht="15.75" customHeight="1" x14ac:dyDescent="0.2">
      <c r="B698"/>
      <c r="C698" s="88"/>
      <c r="D698" s="14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</row>
    <row r="699" spans="2:45" s="2" customFormat="1" ht="15.75" customHeight="1" x14ac:dyDescent="0.2">
      <c r="B699"/>
      <c r="C699" s="88"/>
      <c r="D699" s="14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</row>
    <row r="700" spans="2:45" s="2" customFormat="1" ht="15.75" customHeight="1" x14ac:dyDescent="0.2">
      <c r="B700"/>
      <c r="C700" s="88"/>
      <c r="D700" s="14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</row>
    <row r="701" spans="2:45" s="2" customFormat="1" ht="15.75" customHeight="1" x14ac:dyDescent="0.2">
      <c r="B701"/>
      <c r="C701" s="88"/>
      <c r="D701" s="14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</row>
    <row r="702" spans="2:45" s="2" customFormat="1" ht="15.75" customHeight="1" x14ac:dyDescent="0.2">
      <c r="B702"/>
      <c r="C702" s="88"/>
      <c r="D702" s="14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</row>
    <row r="703" spans="2:45" s="2" customFormat="1" ht="15.75" customHeight="1" x14ac:dyDescent="0.2">
      <c r="B703"/>
      <c r="C703" s="88"/>
      <c r="D703" s="14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</row>
    <row r="704" spans="2:45" s="2" customFormat="1" ht="15.75" customHeight="1" x14ac:dyDescent="0.2">
      <c r="B704"/>
      <c r="C704" s="88"/>
      <c r="D704" s="1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</row>
    <row r="705" spans="2:45" s="2" customFormat="1" ht="15.75" customHeight="1" x14ac:dyDescent="0.2">
      <c r="B705"/>
      <c r="C705" s="88"/>
      <c r="D705" s="14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</row>
    <row r="706" spans="2:45" s="2" customFormat="1" ht="15.75" customHeight="1" x14ac:dyDescent="0.2">
      <c r="B706"/>
      <c r="C706" s="88"/>
      <c r="D706" s="14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</row>
    <row r="707" spans="2:45" s="2" customFormat="1" ht="15.75" customHeight="1" x14ac:dyDescent="0.2">
      <c r="B707"/>
      <c r="C707" s="88"/>
      <c r="D707" s="14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</row>
    <row r="708" spans="2:45" s="2" customFormat="1" ht="15.75" customHeight="1" x14ac:dyDescent="0.2">
      <c r="B708"/>
      <c r="C708" s="88"/>
      <c r="D708" s="14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</row>
    <row r="709" spans="2:45" s="2" customFormat="1" ht="15.75" customHeight="1" x14ac:dyDescent="0.2">
      <c r="B709"/>
      <c r="C709" s="88"/>
      <c r="D709" s="14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</row>
    <row r="710" spans="2:45" s="2" customFormat="1" ht="15.75" customHeight="1" x14ac:dyDescent="0.2">
      <c r="B710"/>
      <c r="C710" s="88"/>
      <c r="D710" s="14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</row>
    <row r="711" spans="2:45" s="2" customFormat="1" ht="15.75" customHeight="1" x14ac:dyDescent="0.2">
      <c r="B711"/>
      <c r="C711" s="88"/>
      <c r="D711" s="14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</row>
    <row r="712" spans="2:45" s="2" customFormat="1" ht="15.75" customHeight="1" x14ac:dyDescent="0.2">
      <c r="B712"/>
      <c r="C712" s="88"/>
      <c r="D712" s="14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</row>
    <row r="713" spans="2:45" s="2" customFormat="1" ht="15.75" customHeight="1" x14ac:dyDescent="0.2">
      <c r="B713"/>
      <c r="C713" s="88"/>
      <c r="D713" s="14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</row>
    <row r="714" spans="2:45" s="2" customFormat="1" ht="15.75" customHeight="1" x14ac:dyDescent="0.2">
      <c r="B714"/>
      <c r="C714" s="88"/>
      <c r="D714" s="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</row>
    <row r="715" spans="2:45" s="2" customFormat="1" ht="15.75" customHeight="1" x14ac:dyDescent="0.2">
      <c r="B715"/>
      <c r="C715" s="88"/>
      <c r="D715" s="14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</row>
    <row r="716" spans="2:45" s="2" customFormat="1" ht="15.75" customHeight="1" x14ac:dyDescent="0.2">
      <c r="B716"/>
      <c r="C716" s="88"/>
      <c r="D716" s="14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</row>
    <row r="717" spans="2:45" s="2" customFormat="1" ht="15.75" customHeight="1" x14ac:dyDescent="0.2">
      <c r="B717"/>
      <c r="C717" s="88"/>
      <c r="D717" s="14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</row>
    <row r="718" spans="2:45" s="2" customFormat="1" ht="15.75" customHeight="1" x14ac:dyDescent="0.2">
      <c r="B718"/>
      <c r="C718" s="88"/>
      <c r="D718" s="14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</row>
    <row r="719" spans="2:45" s="2" customFormat="1" ht="15.75" customHeight="1" x14ac:dyDescent="0.2">
      <c r="B719"/>
      <c r="C719" s="88"/>
      <c r="D719" s="14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</row>
    <row r="720" spans="2:45" s="2" customFormat="1" ht="15.75" customHeight="1" x14ac:dyDescent="0.2">
      <c r="B720"/>
      <c r="C720" s="88"/>
      <c r="D720" s="14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</row>
    <row r="721" spans="2:45" s="2" customFormat="1" ht="15.75" customHeight="1" x14ac:dyDescent="0.2">
      <c r="B721"/>
      <c r="C721" s="88"/>
      <c r="D721" s="14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</row>
    <row r="722" spans="2:45" s="2" customFormat="1" ht="15.75" customHeight="1" x14ac:dyDescent="0.2">
      <c r="B722"/>
      <c r="C722" s="88"/>
      <c r="D722" s="14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</row>
    <row r="723" spans="2:45" s="2" customFormat="1" ht="15.75" customHeight="1" x14ac:dyDescent="0.2">
      <c r="B723"/>
      <c r="C723" s="88"/>
      <c r="D723" s="14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</row>
    <row r="724" spans="2:45" s="2" customFormat="1" ht="15.75" customHeight="1" x14ac:dyDescent="0.2">
      <c r="B724"/>
      <c r="C724" s="88"/>
      <c r="D724" s="1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</row>
    <row r="725" spans="2:45" s="2" customFormat="1" ht="15.75" customHeight="1" x14ac:dyDescent="0.2">
      <c r="B725"/>
      <c r="C725" s="88"/>
      <c r="D725" s="14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</row>
    <row r="726" spans="2:45" s="2" customFormat="1" ht="15.75" customHeight="1" x14ac:dyDescent="0.2">
      <c r="B726"/>
      <c r="C726" s="88"/>
      <c r="D726" s="14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</row>
    <row r="727" spans="2:45" s="2" customFormat="1" ht="15.75" customHeight="1" x14ac:dyDescent="0.2">
      <c r="B727"/>
      <c r="C727" s="88"/>
      <c r="D727" s="14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</row>
    <row r="728" spans="2:45" s="2" customFormat="1" ht="15.75" customHeight="1" x14ac:dyDescent="0.2">
      <c r="B728"/>
      <c r="C728" s="88"/>
      <c r="D728" s="14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</row>
    <row r="729" spans="2:45" s="2" customFormat="1" ht="15.75" customHeight="1" x14ac:dyDescent="0.2">
      <c r="B729"/>
      <c r="C729" s="88"/>
      <c r="D729" s="14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</row>
    <row r="730" spans="2:45" s="2" customFormat="1" ht="15.75" customHeight="1" x14ac:dyDescent="0.2">
      <c r="B730"/>
      <c r="C730" s="88"/>
      <c r="D730" s="14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</row>
    <row r="731" spans="2:45" s="2" customFormat="1" ht="15.75" customHeight="1" x14ac:dyDescent="0.2">
      <c r="B731"/>
      <c r="C731" s="88"/>
      <c r="D731" s="14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</row>
    <row r="732" spans="2:45" s="2" customFormat="1" ht="15.75" customHeight="1" x14ac:dyDescent="0.2">
      <c r="B732"/>
      <c r="C732" s="88"/>
      <c r="D732" s="14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</row>
    <row r="733" spans="2:45" s="2" customFormat="1" ht="15.75" customHeight="1" x14ac:dyDescent="0.2">
      <c r="B733"/>
      <c r="C733" s="88"/>
      <c r="D733" s="14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</row>
    <row r="734" spans="2:45" s="2" customFormat="1" ht="15.75" customHeight="1" x14ac:dyDescent="0.2">
      <c r="B734"/>
      <c r="C734" s="88"/>
      <c r="D734" s="1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</row>
    <row r="735" spans="2:45" s="2" customFormat="1" ht="15.75" customHeight="1" x14ac:dyDescent="0.2">
      <c r="B735"/>
      <c r="C735" s="88"/>
      <c r="D735" s="14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</row>
    <row r="736" spans="2:45" s="2" customFormat="1" ht="15.75" customHeight="1" x14ac:dyDescent="0.2">
      <c r="B736"/>
      <c r="C736" s="88"/>
      <c r="D736" s="14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</row>
    <row r="737" spans="2:45" s="2" customFormat="1" ht="15.75" customHeight="1" x14ac:dyDescent="0.2">
      <c r="B737"/>
      <c r="C737" s="88"/>
      <c r="D737" s="14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</row>
    <row r="738" spans="2:45" s="2" customFormat="1" ht="15.75" customHeight="1" x14ac:dyDescent="0.2">
      <c r="B738"/>
      <c r="C738" s="88"/>
      <c r="D738" s="14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</row>
    <row r="739" spans="2:45" s="2" customFormat="1" ht="15.75" customHeight="1" x14ac:dyDescent="0.2">
      <c r="B739"/>
      <c r="C739" s="88"/>
      <c r="D739" s="14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</row>
  </sheetData>
  <mergeCells count="2">
    <mergeCell ref="B2:C2"/>
    <mergeCell ref="B3:C3"/>
  </mergeCells>
  <phoneticPr fontId="12" type="noConversion"/>
  <pageMargins left="1.299212598425197" right="0.15748031496062992" top="0.15748031496062992" bottom="0.15748031496062992" header="0.15748031496062992" footer="0.15748031496062992"/>
  <pageSetup paperSize="9" scale="74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6"/>
  <sheetViews>
    <sheetView topLeftCell="A28" zoomScaleNormal="100" zoomScaleSheetLayoutView="100" workbookViewId="0">
      <selection activeCell="A19" sqref="A19:A20"/>
    </sheetView>
  </sheetViews>
  <sheetFormatPr defaultRowHeight="12.75" x14ac:dyDescent="0.2"/>
  <cols>
    <col min="2" max="2" width="77.7109375" customWidth="1"/>
    <col min="3" max="3" width="17" hidden="1" customWidth="1"/>
    <col min="4" max="4" width="18.7109375" customWidth="1"/>
    <col min="5" max="5" width="15.28515625" hidden="1" customWidth="1"/>
    <col min="6" max="6" width="14.85546875" hidden="1" customWidth="1"/>
  </cols>
  <sheetData>
    <row r="1" spans="2:6" x14ac:dyDescent="0.2">
      <c r="B1" s="1"/>
      <c r="C1" s="181"/>
      <c r="D1" s="181" t="s">
        <v>871</v>
      </c>
      <c r="E1" s="181"/>
    </row>
    <row r="2" spans="2:6" x14ac:dyDescent="0.2">
      <c r="B2" s="1"/>
      <c r="C2" s="1"/>
      <c r="D2" s="1"/>
      <c r="E2" s="1"/>
      <c r="F2" s="1"/>
    </row>
    <row r="3" spans="2:6" ht="15.75" x14ac:dyDescent="0.25">
      <c r="B3" s="624" t="s">
        <v>27</v>
      </c>
      <c r="C3" s="624"/>
      <c r="D3" s="624"/>
      <c r="E3" s="624"/>
      <c r="F3" s="624"/>
    </row>
    <row r="4" spans="2:6" ht="13.5" thickBot="1" x14ac:dyDescent="0.25">
      <c r="B4" s="1"/>
      <c r="C4" s="17"/>
      <c r="D4" s="17" t="s">
        <v>441</v>
      </c>
      <c r="E4" s="17"/>
    </row>
    <row r="5" spans="2:6" ht="49.5" customHeight="1" thickBot="1" x14ac:dyDescent="0.25">
      <c r="B5" s="132" t="s">
        <v>26</v>
      </c>
      <c r="C5" s="130" t="s">
        <v>606</v>
      </c>
      <c r="D5" s="128" t="s">
        <v>929</v>
      </c>
      <c r="E5" s="344" t="s">
        <v>607</v>
      </c>
      <c r="F5" s="128" t="s">
        <v>536</v>
      </c>
    </row>
    <row r="6" spans="2:6" ht="13.5" customHeight="1" x14ac:dyDescent="0.2">
      <c r="B6" s="185" t="s">
        <v>608</v>
      </c>
      <c r="C6" s="185"/>
      <c r="D6" s="185"/>
      <c r="E6" s="185"/>
      <c r="F6" s="187"/>
    </row>
    <row r="7" spans="2:6" s="197" customFormat="1" ht="12" customHeight="1" x14ac:dyDescent="0.2">
      <c r="B7" s="13" t="s">
        <v>648</v>
      </c>
      <c r="C7" s="18">
        <v>2544</v>
      </c>
      <c r="D7" s="18">
        <v>2634</v>
      </c>
      <c r="E7" s="18">
        <v>2544</v>
      </c>
      <c r="F7" s="57">
        <v>2055</v>
      </c>
    </row>
    <row r="8" spans="2:6" s="197" customFormat="1" ht="12" customHeight="1" x14ac:dyDescent="0.2">
      <c r="B8" s="13" t="s">
        <v>649</v>
      </c>
      <c r="C8" s="18">
        <v>150</v>
      </c>
      <c r="D8" s="18">
        <v>150</v>
      </c>
      <c r="E8" s="18">
        <v>150</v>
      </c>
      <c r="F8" s="56">
        <v>99</v>
      </c>
    </row>
    <row r="9" spans="2:6" s="197" customFormat="1" ht="12" customHeight="1" x14ac:dyDescent="0.2">
      <c r="B9" s="13" t="s">
        <v>650</v>
      </c>
      <c r="C9" s="18">
        <v>120</v>
      </c>
      <c r="D9" s="18">
        <v>120</v>
      </c>
      <c r="E9" s="18">
        <v>120</v>
      </c>
      <c r="F9" s="198">
        <v>90</v>
      </c>
    </row>
    <row r="10" spans="2:6" s="197" customFormat="1" ht="12" customHeight="1" x14ac:dyDescent="0.2">
      <c r="B10" s="25" t="s">
        <v>651</v>
      </c>
      <c r="C10" s="20">
        <f>SUM(C7:C9)</f>
        <v>2814</v>
      </c>
      <c r="D10" s="20">
        <f>SUM(D7:D9)</f>
        <v>2904</v>
      </c>
      <c r="E10" s="20">
        <f>SUM(E7:E9)</f>
        <v>2814</v>
      </c>
      <c r="F10" s="20">
        <f>SUM(F7:F9)</f>
        <v>2244</v>
      </c>
    </row>
    <row r="11" spans="2:6" s="197" customFormat="1" ht="12" customHeight="1" x14ac:dyDescent="0.2">
      <c r="B11" s="13" t="s">
        <v>652</v>
      </c>
      <c r="C11" s="18">
        <v>687</v>
      </c>
      <c r="D11" s="18">
        <v>784</v>
      </c>
      <c r="E11" s="18">
        <v>687</v>
      </c>
      <c r="F11" s="56">
        <v>343</v>
      </c>
    </row>
    <row r="12" spans="2:6" s="197" customFormat="1" ht="12" customHeight="1" x14ac:dyDescent="0.2">
      <c r="B12" s="13" t="s">
        <v>24</v>
      </c>
      <c r="C12" s="18"/>
      <c r="D12" s="18">
        <v>10</v>
      </c>
      <c r="E12" s="18"/>
      <c r="F12" s="56"/>
    </row>
    <row r="13" spans="2:6" s="197" customFormat="1" ht="12" customHeight="1" x14ac:dyDescent="0.2">
      <c r="B13" s="25" t="s">
        <v>653</v>
      </c>
      <c r="C13" s="20">
        <f>SUM(C11:C11)</f>
        <v>687</v>
      </c>
      <c r="D13" s="20">
        <f>SUM(D11:D12)</f>
        <v>794</v>
      </c>
      <c r="E13" s="20">
        <f>SUM(E11:E11)</f>
        <v>687</v>
      </c>
      <c r="F13" s="20">
        <f>SUM(F11:F11)</f>
        <v>343</v>
      </c>
    </row>
    <row r="14" spans="2:6" s="197" customFormat="1" ht="12" hidden="1" customHeight="1" x14ac:dyDescent="0.2">
      <c r="B14" s="13" t="s">
        <v>654</v>
      </c>
      <c r="C14" s="18"/>
      <c r="D14" s="18"/>
      <c r="E14" s="18"/>
      <c r="F14" s="198"/>
    </row>
    <row r="15" spans="2:6" s="197" customFormat="1" ht="12" hidden="1" customHeight="1" x14ac:dyDescent="0.2">
      <c r="B15" s="13" t="s">
        <v>655</v>
      </c>
      <c r="C15" s="18"/>
      <c r="D15" s="18"/>
      <c r="E15" s="18"/>
      <c r="F15" s="198"/>
    </row>
    <row r="16" spans="2:6" s="197" customFormat="1" ht="12" hidden="1" customHeight="1" x14ac:dyDescent="0.2">
      <c r="B16" s="13" t="s">
        <v>656</v>
      </c>
      <c r="C16" s="18"/>
      <c r="D16" s="18"/>
      <c r="E16" s="18"/>
      <c r="F16" s="198"/>
    </row>
    <row r="17" spans="2:6" s="197" customFormat="1" ht="12" hidden="1" customHeight="1" x14ac:dyDescent="0.2">
      <c r="B17" s="13" t="s">
        <v>657</v>
      </c>
      <c r="C17" s="18"/>
      <c r="D17" s="18"/>
      <c r="E17" s="18"/>
      <c r="F17" s="198"/>
    </row>
    <row r="18" spans="2:6" s="197" customFormat="1" ht="12" hidden="1" customHeight="1" x14ac:dyDescent="0.2">
      <c r="B18" s="13" t="s">
        <v>658</v>
      </c>
      <c r="C18" s="18"/>
      <c r="D18" s="18"/>
      <c r="E18" s="18"/>
      <c r="F18" s="198"/>
    </row>
    <row r="19" spans="2:6" s="197" customFormat="1" ht="12" hidden="1" customHeight="1" x14ac:dyDescent="0.2">
      <c r="B19" s="13" t="s">
        <v>659</v>
      </c>
      <c r="C19" s="18"/>
      <c r="D19" s="18"/>
      <c r="E19" s="18"/>
      <c r="F19" s="198"/>
    </row>
    <row r="20" spans="2:6" s="197" customFormat="1" ht="12" hidden="1" customHeight="1" x14ac:dyDescent="0.2">
      <c r="B20" s="13" t="s">
        <v>660</v>
      </c>
      <c r="C20" s="18"/>
      <c r="D20" s="18"/>
      <c r="E20" s="18"/>
      <c r="F20" s="198"/>
    </row>
    <row r="21" spans="2:6" s="197" customFormat="1" ht="15" hidden="1" customHeight="1" x14ac:dyDescent="0.2">
      <c r="B21" s="13" t="s">
        <v>661</v>
      </c>
      <c r="C21" s="18"/>
      <c r="D21" s="18"/>
      <c r="E21" s="18"/>
      <c r="F21" s="198"/>
    </row>
    <row r="22" spans="2:6" s="197" customFormat="1" ht="12.75" customHeight="1" x14ac:dyDescent="0.2">
      <c r="B22" s="40" t="s">
        <v>655</v>
      </c>
      <c r="C22" s="18">
        <v>40</v>
      </c>
      <c r="D22" s="18">
        <v>40</v>
      </c>
      <c r="E22" s="18">
        <v>40</v>
      </c>
      <c r="F22" s="198">
        <v>18</v>
      </c>
    </row>
    <row r="23" spans="2:6" s="197" customFormat="1" ht="12" customHeight="1" x14ac:dyDescent="0.2">
      <c r="B23" s="40" t="s">
        <v>662</v>
      </c>
      <c r="C23" s="18">
        <v>800</v>
      </c>
      <c r="D23" s="18">
        <v>800</v>
      </c>
      <c r="E23" s="18">
        <v>800</v>
      </c>
      <c r="F23" s="56">
        <v>711</v>
      </c>
    </row>
    <row r="24" spans="2:6" s="197" customFormat="1" ht="12" customHeight="1" x14ac:dyDescent="0.2">
      <c r="B24" s="40" t="s">
        <v>663</v>
      </c>
      <c r="C24" s="18">
        <v>3500</v>
      </c>
      <c r="D24" s="18">
        <v>3600</v>
      </c>
      <c r="E24" s="18">
        <v>3500</v>
      </c>
      <c r="F24" s="57">
        <v>1722</v>
      </c>
    </row>
    <row r="25" spans="2:6" s="197" customFormat="1" ht="12" customHeight="1" x14ac:dyDescent="0.2">
      <c r="B25" s="40" t="s">
        <v>664</v>
      </c>
      <c r="C25" s="18">
        <v>1170</v>
      </c>
      <c r="D25" s="18">
        <v>1200</v>
      </c>
      <c r="E25" s="18">
        <v>1170</v>
      </c>
      <c r="F25" s="56">
        <v>668</v>
      </c>
    </row>
    <row r="26" spans="2:6" s="197" customFormat="1" ht="13.5" customHeight="1" thickBot="1" x14ac:dyDescent="0.25">
      <c r="B26" s="45" t="s">
        <v>665</v>
      </c>
      <c r="C26" s="39">
        <f>SUM(C14:C25)</f>
        <v>5510</v>
      </c>
      <c r="D26" s="39">
        <f>SUM(D14:D25)</f>
        <v>5640</v>
      </c>
      <c r="E26" s="39">
        <f>SUM(E14:E25)</f>
        <v>5510</v>
      </c>
      <c r="F26" s="39">
        <f>SUM(F14:F25)</f>
        <v>3119</v>
      </c>
    </row>
    <row r="27" spans="2:6" ht="16.5" thickBot="1" x14ac:dyDescent="0.3">
      <c r="B27" s="446" t="s">
        <v>488</v>
      </c>
      <c r="C27" s="449">
        <f>SUM(C10+C13+C26)</f>
        <v>9011</v>
      </c>
      <c r="D27" s="450">
        <f>SUM(D10+D13+D26)</f>
        <v>9338</v>
      </c>
      <c r="E27" s="368">
        <f>SUM(E10+E13+E26)</f>
        <v>9011</v>
      </c>
      <c r="F27" s="201">
        <f>SUM(F10+F13+F26)</f>
        <v>5706</v>
      </c>
    </row>
    <row r="28" spans="2:6" x14ac:dyDescent="0.2">
      <c r="B28" s="202"/>
      <c r="C28" s="203"/>
    </row>
    <row r="29" spans="2:6" ht="13.5" thickBot="1" x14ac:dyDescent="0.25">
      <c r="B29" s="28"/>
      <c r="C29" s="28"/>
    </row>
    <row r="30" spans="2:6" ht="48" customHeight="1" thickBot="1" x14ac:dyDescent="0.25">
      <c r="B30" s="132" t="s">
        <v>28</v>
      </c>
      <c r="C30" s="130" t="s">
        <v>606</v>
      </c>
      <c r="D30" s="128" t="s">
        <v>929</v>
      </c>
      <c r="E30" s="344" t="s">
        <v>607</v>
      </c>
      <c r="F30" s="128" t="s">
        <v>536</v>
      </c>
    </row>
    <row r="31" spans="2:6" ht="13.5" customHeight="1" x14ac:dyDescent="0.2">
      <c r="B31" s="185" t="s">
        <v>608</v>
      </c>
      <c r="C31" s="185"/>
      <c r="D31" s="186"/>
      <c r="E31" s="186"/>
      <c r="F31" s="187"/>
    </row>
    <row r="32" spans="2:6" s="197" customFormat="1" ht="12" customHeight="1" x14ac:dyDescent="0.2">
      <c r="B32" s="13" t="s">
        <v>648</v>
      </c>
      <c r="C32" s="18">
        <v>2544</v>
      </c>
      <c r="D32" s="18">
        <v>2634</v>
      </c>
      <c r="E32" s="18">
        <v>2544</v>
      </c>
      <c r="F32" s="57">
        <v>2141</v>
      </c>
    </row>
    <row r="33" spans="2:6" s="197" customFormat="1" ht="12" customHeight="1" x14ac:dyDescent="0.2">
      <c r="B33" s="13" t="s">
        <v>649</v>
      </c>
      <c r="C33" s="18">
        <v>100</v>
      </c>
      <c r="D33" s="18">
        <v>100</v>
      </c>
      <c r="E33" s="18">
        <v>100</v>
      </c>
      <c r="F33" s="56">
        <v>67</v>
      </c>
    </row>
    <row r="34" spans="2:6" s="197" customFormat="1" ht="12" customHeight="1" x14ac:dyDescent="0.2">
      <c r="B34" s="13" t="s">
        <v>915</v>
      </c>
      <c r="C34" s="18"/>
      <c r="D34" s="18">
        <v>236</v>
      </c>
      <c r="E34" s="18"/>
      <c r="F34" s="56"/>
    </row>
    <row r="35" spans="2:6" s="197" customFormat="1" ht="12" customHeight="1" x14ac:dyDescent="0.2">
      <c r="B35" s="13" t="s">
        <v>650</v>
      </c>
      <c r="C35" s="18">
        <v>120</v>
      </c>
      <c r="D35" s="18">
        <v>120</v>
      </c>
      <c r="E35" s="18">
        <v>120</v>
      </c>
      <c r="F35" s="56">
        <v>90</v>
      </c>
    </row>
    <row r="36" spans="2:6" s="197" customFormat="1" ht="12" customHeight="1" x14ac:dyDescent="0.2">
      <c r="B36" s="25" t="s">
        <v>651</v>
      </c>
      <c r="C36" s="20">
        <f>SUM(C32:C35)</f>
        <v>2764</v>
      </c>
      <c r="D36" s="20">
        <f>SUM(D32:D35)</f>
        <v>3090</v>
      </c>
      <c r="E36" s="20">
        <f>SUM(E32:E35)</f>
        <v>2764</v>
      </c>
      <c r="F36" s="20">
        <f>SUM(F32:F35)</f>
        <v>2298</v>
      </c>
    </row>
    <row r="37" spans="2:6" s="197" customFormat="1" ht="12" customHeight="1" x14ac:dyDescent="0.2">
      <c r="B37" s="13" t="s">
        <v>652</v>
      </c>
      <c r="C37" s="18">
        <v>687</v>
      </c>
      <c r="D37" s="18">
        <v>775</v>
      </c>
      <c r="E37" s="18">
        <v>687</v>
      </c>
      <c r="F37" s="56">
        <v>416</v>
      </c>
    </row>
    <row r="38" spans="2:6" s="197" customFormat="1" ht="12" customHeight="1" x14ac:dyDescent="0.2">
      <c r="B38" s="13" t="s">
        <v>9</v>
      </c>
      <c r="C38" s="18"/>
      <c r="D38" s="18">
        <v>50</v>
      </c>
      <c r="E38" s="18"/>
      <c r="F38" s="56"/>
    </row>
    <row r="39" spans="2:6" s="197" customFormat="1" ht="12" customHeight="1" x14ac:dyDescent="0.2">
      <c r="B39" s="25" t="s">
        <v>653</v>
      </c>
      <c r="C39" s="20">
        <f>SUM(C37:C37)</f>
        <v>687</v>
      </c>
      <c r="D39" s="20">
        <f>SUM(D37:D38)</f>
        <v>825</v>
      </c>
      <c r="E39" s="20">
        <f>SUM(E37:E37)</f>
        <v>687</v>
      </c>
      <c r="F39" s="20">
        <f>SUM(F37:F37)</f>
        <v>416</v>
      </c>
    </row>
    <row r="40" spans="2:6" s="197" customFormat="1" ht="12" customHeight="1" x14ac:dyDescent="0.2">
      <c r="B40" s="13" t="s">
        <v>694</v>
      </c>
      <c r="C40" s="18">
        <v>1800</v>
      </c>
      <c r="D40" s="18">
        <v>1800</v>
      </c>
      <c r="E40" s="18">
        <v>1800</v>
      </c>
      <c r="F40" s="204">
        <v>1510</v>
      </c>
    </row>
    <row r="41" spans="2:6" s="197" customFormat="1" ht="12" customHeight="1" x14ac:dyDescent="0.2">
      <c r="B41" s="13" t="s">
        <v>655</v>
      </c>
      <c r="C41" s="18">
        <v>40</v>
      </c>
      <c r="D41" s="18">
        <v>40</v>
      </c>
      <c r="E41" s="18">
        <v>40</v>
      </c>
      <c r="F41" s="205">
        <v>22</v>
      </c>
    </row>
    <row r="42" spans="2:6" s="197" customFormat="1" ht="12" customHeight="1" x14ac:dyDescent="0.2">
      <c r="B42" s="13" t="s">
        <v>695</v>
      </c>
      <c r="C42" s="18"/>
      <c r="D42" s="18">
        <v>20</v>
      </c>
      <c r="E42" s="18"/>
      <c r="F42" s="205"/>
    </row>
    <row r="43" spans="2:6" s="197" customFormat="1" ht="12" customHeight="1" x14ac:dyDescent="0.2">
      <c r="B43" s="13" t="s">
        <v>666</v>
      </c>
      <c r="C43" s="18">
        <v>100</v>
      </c>
      <c r="D43" s="18">
        <v>100</v>
      </c>
      <c r="E43" s="18">
        <v>100</v>
      </c>
      <c r="F43" s="205">
        <v>88</v>
      </c>
    </row>
    <row r="44" spans="2:6" s="197" customFormat="1" ht="12" customHeight="1" x14ac:dyDescent="0.2">
      <c r="B44" s="13" t="s">
        <v>658</v>
      </c>
      <c r="C44" s="18">
        <v>100</v>
      </c>
      <c r="D44" s="18">
        <v>20</v>
      </c>
      <c r="E44" s="18">
        <v>100</v>
      </c>
      <c r="F44" s="205">
        <v>9</v>
      </c>
    </row>
    <row r="45" spans="2:6" s="197" customFormat="1" ht="12" customHeight="1" x14ac:dyDescent="0.2">
      <c r="B45" s="13" t="s">
        <v>660</v>
      </c>
      <c r="C45" s="18">
        <v>600</v>
      </c>
      <c r="D45" s="18">
        <v>400</v>
      </c>
      <c r="E45" s="18">
        <v>600</v>
      </c>
      <c r="F45" s="206">
        <v>394</v>
      </c>
    </row>
    <row r="46" spans="2:6" s="197" customFormat="1" ht="12.75" customHeight="1" x14ac:dyDescent="0.2">
      <c r="B46" s="13" t="s">
        <v>667</v>
      </c>
      <c r="C46" s="18">
        <v>600</v>
      </c>
      <c r="D46" s="27">
        <v>600</v>
      </c>
      <c r="E46" s="18">
        <v>600</v>
      </c>
      <c r="F46" s="206">
        <v>637</v>
      </c>
    </row>
    <row r="47" spans="2:6" s="197" customFormat="1" ht="12" customHeight="1" x14ac:dyDescent="0.2">
      <c r="B47" s="13" t="s">
        <v>668</v>
      </c>
      <c r="C47" s="18">
        <v>100</v>
      </c>
      <c r="D47" s="18">
        <v>100</v>
      </c>
      <c r="E47" s="18">
        <v>100</v>
      </c>
      <c r="F47" s="205">
        <v>87</v>
      </c>
    </row>
    <row r="48" spans="2:6" s="197" customFormat="1" ht="12" customHeight="1" x14ac:dyDescent="0.2">
      <c r="B48" s="13" t="s">
        <v>661</v>
      </c>
      <c r="C48" s="18">
        <v>100</v>
      </c>
      <c r="D48" s="18">
        <v>100</v>
      </c>
      <c r="E48" s="18">
        <v>100</v>
      </c>
      <c r="F48" s="205">
        <v>147</v>
      </c>
    </row>
    <row r="49" spans="2:6" s="197" customFormat="1" ht="12" customHeight="1" x14ac:dyDescent="0.2">
      <c r="B49" s="13" t="s">
        <v>914</v>
      </c>
      <c r="C49" s="18"/>
      <c r="D49" s="18">
        <v>135</v>
      </c>
      <c r="E49" s="18"/>
      <c r="F49" s="205"/>
    </row>
    <row r="50" spans="2:6" s="197" customFormat="1" ht="12" customHeight="1" x14ac:dyDescent="0.2">
      <c r="B50" s="13" t="s">
        <v>669</v>
      </c>
      <c r="C50" s="18">
        <v>150</v>
      </c>
      <c r="D50" s="18">
        <v>150</v>
      </c>
      <c r="E50" s="18">
        <v>150</v>
      </c>
      <c r="F50" s="206">
        <v>103</v>
      </c>
    </row>
    <row r="51" spans="2:6" s="197" customFormat="1" ht="12" customHeight="1" x14ac:dyDescent="0.2">
      <c r="B51" s="13" t="s">
        <v>664</v>
      </c>
      <c r="C51" s="18">
        <v>980</v>
      </c>
      <c r="D51" s="18">
        <v>935</v>
      </c>
      <c r="E51" s="18">
        <v>980</v>
      </c>
      <c r="F51" s="206">
        <v>720</v>
      </c>
    </row>
    <row r="52" spans="2:6" s="197" customFormat="1" ht="14.25" customHeight="1" thickBot="1" x14ac:dyDescent="0.25">
      <c r="B52" s="43" t="s">
        <v>665</v>
      </c>
      <c r="C52" s="39">
        <f>SUM(C40:C51)</f>
        <v>4570</v>
      </c>
      <c r="D52" s="39">
        <f>SUM(D40:D51)</f>
        <v>4400</v>
      </c>
      <c r="E52" s="39">
        <f>SUM(E40:E51)</f>
        <v>4570</v>
      </c>
      <c r="F52" s="39">
        <f>SUM(F40:F51)</f>
        <v>3717</v>
      </c>
    </row>
    <row r="53" spans="2:6" ht="16.5" thickBot="1" x14ac:dyDescent="0.3">
      <c r="B53" s="446" t="s">
        <v>488</v>
      </c>
      <c r="C53" s="447">
        <f>SUM(C36+C39+C52)</f>
        <v>8021</v>
      </c>
      <c r="D53" s="448">
        <f>SUM(D36+D39+D52)</f>
        <v>8315</v>
      </c>
      <c r="E53" s="367">
        <f>SUM(E36+E39+E52)</f>
        <v>8021</v>
      </c>
      <c r="F53" s="208">
        <f>SUM(F36+F39+F52)</f>
        <v>6431</v>
      </c>
    </row>
    <row r="54" spans="2:6" x14ac:dyDescent="0.2">
      <c r="B54" s="202"/>
      <c r="C54" s="203"/>
    </row>
    <row r="55" spans="2:6" ht="13.5" thickBot="1" x14ac:dyDescent="0.25">
      <c r="B55" s="4"/>
      <c r="C55" s="4"/>
    </row>
    <row r="56" spans="2:6" ht="47.25" customHeight="1" thickBot="1" x14ac:dyDescent="0.25">
      <c r="B56" s="132" t="s">
        <v>29</v>
      </c>
      <c r="C56" s="130" t="s">
        <v>606</v>
      </c>
      <c r="D56" s="128" t="s">
        <v>929</v>
      </c>
      <c r="E56" s="344" t="s">
        <v>607</v>
      </c>
      <c r="F56" s="128" t="s">
        <v>536</v>
      </c>
    </row>
    <row r="57" spans="2:6" ht="13.5" customHeight="1" x14ac:dyDescent="0.2">
      <c r="B57" s="185" t="s">
        <v>608</v>
      </c>
      <c r="C57" s="185"/>
      <c r="D57" s="187"/>
      <c r="E57" s="187"/>
      <c r="F57" s="187"/>
    </row>
    <row r="58" spans="2:6" x14ac:dyDescent="0.2">
      <c r="B58" s="13" t="s">
        <v>670</v>
      </c>
      <c r="C58" s="18">
        <v>10</v>
      </c>
      <c r="D58" s="18">
        <v>10</v>
      </c>
      <c r="E58" s="18"/>
      <c r="F58" s="193">
        <v>7</v>
      </c>
    </row>
    <row r="59" spans="2:6" x14ac:dyDescent="0.2">
      <c r="B59" s="13" t="s">
        <v>671</v>
      </c>
      <c r="C59" s="18">
        <v>50</v>
      </c>
      <c r="D59" s="18">
        <v>50</v>
      </c>
      <c r="E59" s="18"/>
      <c r="F59" s="193">
        <v>43</v>
      </c>
    </row>
    <row r="60" spans="2:6" x14ac:dyDescent="0.2">
      <c r="B60" s="13" t="s">
        <v>664</v>
      </c>
      <c r="C60" s="18">
        <v>92</v>
      </c>
      <c r="D60" s="18">
        <v>92</v>
      </c>
      <c r="E60" s="18"/>
      <c r="F60" s="193">
        <v>22</v>
      </c>
    </row>
    <row r="61" spans="2:6" x14ac:dyDescent="0.2">
      <c r="B61" s="13" t="s">
        <v>672</v>
      </c>
      <c r="C61" s="18">
        <v>280</v>
      </c>
      <c r="D61" s="18">
        <v>280</v>
      </c>
      <c r="E61" s="18"/>
      <c r="F61" s="193">
        <v>30</v>
      </c>
    </row>
    <row r="62" spans="2:6" ht="13.5" thickBot="1" x14ac:dyDescent="0.25">
      <c r="B62" s="43" t="s">
        <v>665</v>
      </c>
      <c r="C62" s="39">
        <f>SUM(C58:C61)</f>
        <v>432</v>
      </c>
      <c r="D62" s="39">
        <f>SUM(D58:D61)</f>
        <v>432</v>
      </c>
      <c r="E62" s="39"/>
      <c r="F62" s="39">
        <f>SUM(F58:F61)</f>
        <v>102</v>
      </c>
    </row>
    <row r="63" spans="2:6" ht="16.5" thickBot="1" x14ac:dyDescent="0.3">
      <c r="B63" s="446" t="s">
        <v>488</v>
      </c>
      <c r="C63" s="447">
        <f>C62</f>
        <v>432</v>
      </c>
      <c r="D63" s="448">
        <f>D62</f>
        <v>432</v>
      </c>
      <c r="E63" s="366"/>
      <c r="F63" s="208">
        <f>F62</f>
        <v>102</v>
      </c>
    </row>
    <row r="64" spans="2:6" x14ac:dyDescent="0.2">
      <c r="B64" s="4"/>
      <c r="C64" s="4"/>
    </row>
    <row r="65" spans="2:3" x14ac:dyDescent="0.2">
      <c r="B65" s="4"/>
      <c r="C65" s="4"/>
    </row>
    <row r="66" spans="2:3" x14ac:dyDescent="0.2">
      <c r="B66" s="4"/>
      <c r="C66" s="4"/>
    </row>
    <row r="67" spans="2:3" x14ac:dyDescent="0.2">
      <c r="B67" s="4"/>
      <c r="C67" s="4"/>
    </row>
    <row r="68" spans="2:3" x14ac:dyDescent="0.2">
      <c r="B68" s="4"/>
      <c r="C68" s="4"/>
    </row>
    <row r="69" spans="2:3" x14ac:dyDescent="0.2">
      <c r="B69" s="4"/>
      <c r="C69" s="4"/>
    </row>
    <row r="70" spans="2:3" x14ac:dyDescent="0.2">
      <c r="B70" s="4"/>
      <c r="C70" s="4"/>
    </row>
    <row r="71" spans="2:3" x14ac:dyDescent="0.2">
      <c r="B71" s="4"/>
      <c r="C71" s="4"/>
    </row>
    <row r="72" spans="2:3" x14ac:dyDescent="0.2">
      <c r="B72" s="4"/>
      <c r="C72" s="4"/>
    </row>
    <row r="73" spans="2:3" x14ac:dyDescent="0.2">
      <c r="B73" s="4"/>
      <c r="C73" s="4"/>
    </row>
    <row r="74" spans="2:3" x14ac:dyDescent="0.2">
      <c r="B74" s="4"/>
      <c r="C74" s="4"/>
    </row>
    <row r="75" spans="2:3" x14ac:dyDescent="0.2">
      <c r="B75" s="4"/>
      <c r="C75" s="4"/>
    </row>
    <row r="76" spans="2:3" x14ac:dyDescent="0.2">
      <c r="B76" s="4"/>
      <c r="C76" s="4"/>
    </row>
    <row r="77" spans="2:3" x14ac:dyDescent="0.2">
      <c r="B77" s="4"/>
      <c r="C77" s="4"/>
    </row>
    <row r="78" spans="2:3" x14ac:dyDescent="0.2">
      <c r="B78" s="4"/>
      <c r="C78" s="4"/>
    </row>
    <row r="79" spans="2:3" x14ac:dyDescent="0.2">
      <c r="B79" s="4"/>
      <c r="C79" s="4"/>
    </row>
    <row r="80" spans="2:3" x14ac:dyDescent="0.2">
      <c r="B80" s="4"/>
      <c r="C80" s="4"/>
    </row>
    <row r="81" spans="2:3" x14ac:dyDescent="0.2">
      <c r="B81" s="4"/>
      <c r="C81" s="4"/>
    </row>
    <row r="82" spans="2:3" x14ac:dyDescent="0.2">
      <c r="B82" s="4"/>
      <c r="C82" s="4"/>
    </row>
    <row r="83" spans="2:3" x14ac:dyDescent="0.2">
      <c r="B83" s="4"/>
      <c r="C83" s="4"/>
    </row>
    <row r="84" spans="2:3" x14ac:dyDescent="0.2">
      <c r="B84" s="4"/>
      <c r="C84" s="4"/>
    </row>
    <row r="85" spans="2:3" x14ac:dyDescent="0.2">
      <c r="B85" s="4"/>
      <c r="C85" s="4"/>
    </row>
    <row r="86" spans="2:3" x14ac:dyDescent="0.2">
      <c r="B86" s="4"/>
      <c r="C86" s="4"/>
    </row>
    <row r="87" spans="2:3" x14ac:dyDescent="0.2">
      <c r="B87" s="4"/>
      <c r="C87" s="4"/>
    </row>
    <row r="88" spans="2:3" x14ac:dyDescent="0.2">
      <c r="B88" s="4"/>
      <c r="C88" s="4"/>
    </row>
    <row r="89" spans="2:3" x14ac:dyDescent="0.2">
      <c r="B89" s="4"/>
      <c r="C89" s="4"/>
    </row>
    <row r="90" spans="2:3" x14ac:dyDescent="0.2">
      <c r="B90" s="4"/>
      <c r="C90" s="4"/>
    </row>
    <row r="91" spans="2:3" x14ac:dyDescent="0.2">
      <c r="B91" s="4"/>
      <c r="C91" s="4"/>
    </row>
    <row r="92" spans="2:3" x14ac:dyDescent="0.2">
      <c r="B92" s="4"/>
      <c r="C92" s="4"/>
    </row>
    <row r="93" spans="2:3" x14ac:dyDescent="0.2">
      <c r="B93" s="4"/>
      <c r="C93" s="4"/>
    </row>
    <row r="94" spans="2:3" x14ac:dyDescent="0.2">
      <c r="B94" s="4"/>
      <c r="C94" s="4"/>
    </row>
    <row r="95" spans="2:3" x14ac:dyDescent="0.2">
      <c r="B95" s="4"/>
      <c r="C95" s="4"/>
    </row>
    <row r="96" spans="2:3" x14ac:dyDescent="0.2">
      <c r="B96" s="4"/>
      <c r="C96" s="4"/>
    </row>
    <row r="97" spans="2:3" x14ac:dyDescent="0.2">
      <c r="B97" s="4"/>
      <c r="C97" s="4"/>
    </row>
    <row r="98" spans="2:3" x14ac:dyDescent="0.2">
      <c r="B98" s="4"/>
      <c r="C98" s="4"/>
    </row>
    <row r="99" spans="2:3" x14ac:dyDescent="0.2">
      <c r="B99" s="4"/>
      <c r="C99" s="4"/>
    </row>
    <row r="100" spans="2:3" x14ac:dyDescent="0.2">
      <c r="B100" s="4"/>
      <c r="C100" s="4"/>
    </row>
    <row r="101" spans="2:3" x14ac:dyDescent="0.2">
      <c r="B101" s="4"/>
      <c r="C101" s="4"/>
    </row>
    <row r="102" spans="2:3" x14ac:dyDescent="0.2">
      <c r="B102" s="4"/>
      <c r="C102" s="4"/>
    </row>
    <row r="103" spans="2:3" x14ac:dyDescent="0.2">
      <c r="B103" s="4"/>
      <c r="C103" s="4"/>
    </row>
    <row r="104" spans="2:3" x14ac:dyDescent="0.2">
      <c r="B104" s="4"/>
      <c r="C104" s="4"/>
    </row>
    <row r="105" spans="2:3" x14ac:dyDescent="0.2">
      <c r="B105" s="4"/>
      <c r="C105" s="4"/>
    </row>
    <row r="106" spans="2:3" x14ac:dyDescent="0.2">
      <c r="B106" s="4"/>
      <c r="C106" s="4"/>
    </row>
    <row r="107" spans="2:3" x14ac:dyDescent="0.2">
      <c r="B107" s="4"/>
      <c r="C107" s="4"/>
    </row>
    <row r="108" spans="2:3" x14ac:dyDescent="0.2">
      <c r="B108" s="4"/>
      <c r="C108" s="4"/>
    </row>
    <row r="109" spans="2:3" x14ac:dyDescent="0.2">
      <c r="B109" s="4"/>
      <c r="C109" s="4"/>
    </row>
    <row r="110" spans="2:3" x14ac:dyDescent="0.2">
      <c r="B110" s="4"/>
      <c r="C110" s="4"/>
    </row>
    <row r="111" spans="2:3" x14ac:dyDescent="0.2">
      <c r="B111" s="4"/>
      <c r="C111" s="4"/>
    </row>
    <row r="112" spans="2:3" x14ac:dyDescent="0.2">
      <c r="B112" s="4"/>
      <c r="C112" s="4"/>
    </row>
    <row r="113" spans="2:3" x14ac:dyDescent="0.2">
      <c r="B113" s="4"/>
      <c r="C113" s="4"/>
    </row>
    <row r="114" spans="2:3" x14ac:dyDescent="0.2">
      <c r="B114" s="4"/>
      <c r="C114" s="4"/>
    </row>
    <row r="115" spans="2:3" x14ac:dyDescent="0.2">
      <c r="B115" s="2"/>
      <c r="C115" s="2"/>
    </row>
    <row r="116" spans="2:3" x14ac:dyDescent="0.2">
      <c r="B116" s="2"/>
      <c r="C116" s="2"/>
    </row>
  </sheetData>
  <mergeCells count="1">
    <mergeCell ref="B3:F3"/>
  </mergeCells>
  <phoneticPr fontId="12" type="noConversion"/>
  <pageMargins left="0.84" right="0.15748031496062992" top="0.31496062992125984" bottom="0.19685039370078741" header="0.15748031496062992" footer="0.1574803149606299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Normal="100" workbookViewId="0">
      <selection activeCell="A19" sqref="A19:A20"/>
    </sheetView>
  </sheetViews>
  <sheetFormatPr defaultRowHeight="12.75" x14ac:dyDescent="0.2"/>
  <cols>
    <col min="1" max="1" width="77.7109375" customWidth="1"/>
    <col min="2" max="2" width="16.28515625" hidden="1" customWidth="1"/>
    <col min="3" max="3" width="18.7109375" customWidth="1"/>
    <col min="4" max="4" width="15.42578125" hidden="1" customWidth="1"/>
    <col min="5" max="5" width="14.42578125" hidden="1" customWidth="1"/>
  </cols>
  <sheetData>
    <row r="1" spans="1:5" x14ac:dyDescent="0.2">
      <c r="A1" s="30"/>
      <c r="B1" s="17"/>
      <c r="C1" s="17" t="s">
        <v>872</v>
      </c>
      <c r="D1" s="17"/>
    </row>
    <row r="2" spans="1:5" x14ac:dyDescent="0.2">
      <c r="A2" s="30"/>
      <c r="B2" s="1"/>
      <c r="C2" s="1"/>
      <c r="D2" s="1"/>
    </row>
    <row r="3" spans="1:5" ht="13.5" thickBot="1" x14ac:dyDescent="0.25">
      <c r="A3" s="1"/>
      <c r="B3" s="31"/>
      <c r="C3" s="17" t="s">
        <v>441</v>
      </c>
      <c r="D3" s="31"/>
    </row>
    <row r="4" spans="1:5" ht="48" customHeight="1" thickBot="1" x14ac:dyDescent="0.25">
      <c r="A4" s="132" t="s">
        <v>30</v>
      </c>
      <c r="B4" s="130" t="s">
        <v>606</v>
      </c>
      <c r="C4" s="128" t="s">
        <v>645</v>
      </c>
      <c r="D4" s="344" t="s">
        <v>607</v>
      </c>
      <c r="E4" s="128" t="s">
        <v>536</v>
      </c>
    </row>
    <row r="5" spans="1:5" ht="13.5" customHeight="1" x14ac:dyDescent="0.2">
      <c r="A5" s="185" t="s">
        <v>608</v>
      </c>
      <c r="B5" s="185"/>
      <c r="C5" s="187"/>
      <c r="D5" s="187"/>
      <c r="E5" s="187"/>
    </row>
    <row r="6" spans="1:5" s="197" customFormat="1" ht="12" customHeight="1" x14ac:dyDescent="0.2">
      <c r="A6" s="13" t="s">
        <v>674</v>
      </c>
      <c r="B6" s="18">
        <v>8160</v>
      </c>
      <c r="C6" s="18">
        <v>8442</v>
      </c>
      <c r="D6" s="18">
        <v>8160</v>
      </c>
      <c r="E6" s="18">
        <v>6701</v>
      </c>
    </row>
    <row r="7" spans="1:5" s="197" customFormat="1" ht="12" customHeight="1" x14ac:dyDescent="0.2">
      <c r="A7" s="13" t="s">
        <v>649</v>
      </c>
      <c r="B7" s="18">
        <v>250</v>
      </c>
      <c r="C7" s="18">
        <v>250</v>
      </c>
      <c r="D7" s="18">
        <v>250</v>
      </c>
      <c r="E7" s="13">
        <v>171</v>
      </c>
    </row>
    <row r="8" spans="1:5" s="197" customFormat="1" ht="12" customHeight="1" x14ac:dyDescent="0.2">
      <c r="A8" s="13" t="s">
        <v>916</v>
      </c>
      <c r="B8" s="18"/>
      <c r="C8" s="18">
        <v>492</v>
      </c>
      <c r="D8" s="18"/>
      <c r="E8" s="13"/>
    </row>
    <row r="9" spans="1:5" s="197" customFormat="1" ht="12" customHeight="1" x14ac:dyDescent="0.2">
      <c r="A9" s="13" t="s">
        <v>650</v>
      </c>
      <c r="B9" s="18">
        <v>360</v>
      </c>
      <c r="C9" s="18">
        <v>360</v>
      </c>
      <c r="D9" s="18">
        <v>360</v>
      </c>
      <c r="E9" s="13">
        <v>270</v>
      </c>
    </row>
    <row r="10" spans="1:5" s="197" customFormat="1" ht="12" customHeight="1" x14ac:dyDescent="0.2">
      <c r="A10" s="25" t="s">
        <v>651</v>
      </c>
      <c r="B10" s="20">
        <f>SUM(B6:B9)</f>
        <v>8770</v>
      </c>
      <c r="C10" s="20">
        <f>SUM(C6:C9)</f>
        <v>9544</v>
      </c>
      <c r="D10" s="20">
        <f>SUM(D6:D9)</f>
        <v>8770</v>
      </c>
      <c r="E10" s="20">
        <f>SUM(E6:E9)</f>
        <v>7142</v>
      </c>
    </row>
    <row r="11" spans="1:5" s="197" customFormat="1" ht="12" customHeight="1" x14ac:dyDescent="0.2">
      <c r="A11" s="13" t="s">
        <v>652</v>
      </c>
      <c r="B11" s="18">
        <v>2203</v>
      </c>
      <c r="C11" s="18">
        <v>2412</v>
      </c>
      <c r="D11" s="18">
        <v>2203</v>
      </c>
      <c r="E11" s="18">
        <v>1642</v>
      </c>
    </row>
    <row r="12" spans="1:5" s="197" customFormat="1" ht="12" customHeight="1" x14ac:dyDescent="0.2">
      <c r="A12" s="13" t="s">
        <v>24</v>
      </c>
      <c r="B12" s="18"/>
      <c r="C12" s="18">
        <v>100</v>
      </c>
      <c r="D12" s="18"/>
      <c r="E12" s="18"/>
    </row>
    <row r="13" spans="1:5" s="197" customFormat="1" ht="12" customHeight="1" x14ac:dyDescent="0.2">
      <c r="A13" s="25" t="s">
        <v>653</v>
      </c>
      <c r="B13" s="20">
        <f>SUM(B11:B11)</f>
        <v>2203</v>
      </c>
      <c r="C13" s="20">
        <f>SUM(C11:C12)</f>
        <v>2512</v>
      </c>
      <c r="D13" s="20">
        <f>SUM(D11:D11)</f>
        <v>2203</v>
      </c>
      <c r="E13" s="20">
        <f>SUM(E11:E11)</f>
        <v>1642</v>
      </c>
    </row>
    <row r="14" spans="1:5" s="197" customFormat="1" ht="12" customHeight="1" x14ac:dyDescent="0.2">
      <c r="A14" s="40" t="s">
        <v>696</v>
      </c>
      <c r="B14" s="18">
        <v>1000</v>
      </c>
      <c r="C14" s="18">
        <v>1000</v>
      </c>
      <c r="D14" s="18">
        <v>1000</v>
      </c>
      <c r="E14" s="18">
        <v>2099</v>
      </c>
    </row>
    <row r="15" spans="1:5" s="197" customFormat="1" ht="12" customHeight="1" x14ac:dyDescent="0.2">
      <c r="A15" s="40" t="s">
        <v>655</v>
      </c>
      <c r="B15" s="18">
        <v>120</v>
      </c>
      <c r="C15" s="18">
        <v>120</v>
      </c>
      <c r="D15" s="18">
        <v>120</v>
      </c>
      <c r="E15" s="13">
        <v>151</v>
      </c>
    </row>
    <row r="16" spans="1:5" s="197" customFormat="1" ht="12" customHeight="1" x14ac:dyDescent="0.2">
      <c r="A16" s="40" t="s">
        <v>675</v>
      </c>
      <c r="B16" s="18">
        <v>100</v>
      </c>
      <c r="C16" s="18">
        <v>100</v>
      </c>
      <c r="D16" s="18">
        <v>100</v>
      </c>
      <c r="E16" s="13">
        <v>92</v>
      </c>
    </row>
    <row r="17" spans="1:5" s="197" customFormat="1" ht="12" hidden="1" customHeight="1" x14ac:dyDescent="0.2">
      <c r="A17" s="40" t="s">
        <v>676</v>
      </c>
      <c r="B17" s="18"/>
      <c r="C17" s="18"/>
      <c r="D17" s="18"/>
      <c r="E17" s="13"/>
    </row>
    <row r="18" spans="1:5" s="197" customFormat="1" ht="12" customHeight="1" x14ac:dyDescent="0.2">
      <c r="A18" s="40" t="s">
        <v>666</v>
      </c>
      <c r="B18" s="18">
        <v>200</v>
      </c>
      <c r="C18" s="18">
        <v>200</v>
      </c>
      <c r="D18" s="18">
        <v>200</v>
      </c>
      <c r="E18" s="13">
        <v>439</v>
      </c>
    </row>
    <row r="19" spans="1:5" s="197" customFormat="1" ht="12" customHeight="1" x14ac:dyDescent="0.2">
      <c r="A19" s="40" t="s">
        <v>658</v>
      </c>
      <c r="B19" s="18">
        <v>100</v>
      </c>
      <c r="C19" s="18">
        <v>100</v>
      </c>
      <c r="D19" s="18">
        <v>100</v>
      </c>
      <c r="E19" s="13">
        <v>98</v>
      </c>
    </row>
    <row r="20" spans="1:5" s="197" customFormat="1" ht="12" customHeight="1" x14ac:dyDescent="0.2">
      <c r="A20" s="40" t="s">
        <v>677</v>
      </c>
      <c r="B20" s="18">
        <v>600</v>
      </c>
      <c r="C20" s="18">
        <v>600</v>
      </c>
      <c r="D20" s="18">
        <v>600</v>
      </c>
      <c r="E20" s="13">
        <v>53</v>
      </c>
    </row>
    <row r="21" spans="1:5" s="197" customFormat="1" ht="12" customHeight="1" x14ac:dyDescent="0.2">
      <c r="A21" s="40" t="s">
        <v>678</v>
      </c>
      <c r="B21" s="18"/>
      <c r="C21" s="18">
        <v>3000</v>
      </c>
      <c r="D21" s="18"/>
      <c r="E21" s="13">
        <v>6</v>
      </c>
    </row>
    <row r="22" spans="1:5" s="197" customFormat="1" ht="12" customHeight="1" x14ac:dyDescent="0.2">
      <c r="A22" s="40" t="s">
        <v>679</v>
      </c>
      <c r="B22" s="18">
        <v>600</v>
      </c>
      <c r="C22" s="18">
        <v>600</v>
      </c>
      <c r="D22" s="18">
        <v>600</v>
      </c>
      <c r="E22" s="13">
        <v>490</v>
      </c>
    </row>
    <row r="23" spans="1:5" s="197" customFormat="1" ht="12" customHeight="1" x14ac:dyDescent="0.2">
      <c r="A23" s="40" t="s">
        <v>661</v>
      </c>
      <c r="B23" s="18">
        <v>50</v>
      </c>
      <c r="C23" s="18">
        <v>50</v>
      </c>
      <c r="D23" s="18">
        <v>50</v>
      </c>
      <c r="E23" s="13">
        <v>18</v>
      </c>
    </row>
    <row r="24" spans="1:5" s="197" customFormat="1" ht="12" customHeight="1" x14ac:dyDescent="0.2">
      <c r="A24" s="13" t="s">
        <v>664</v>
      </c>
      <c r="B24" s="18">
        <v>760</v>
      </c>
      <c r="C24" s="18">
        <v>1500</v>
      </c>
      <c r="D24" s="18">
        <v>760</v>
      </c>
      <c r="E24" s="13">
        <v>947</v>
      </c>
    </row>
    <row r="25" spans="1:5" ht="13.5" customHeight="1" thickBot="1" x14ac:dyDescent="0.25">
      <c r="A25" s="43" t="s">
        <v>680</v>
      </c>
      <c r="B25" s="39">
        <f>SUM(B14:B24)</f>
        <v>3530</v>
      </c>
      <c r="C25" s="39">
        <f>SUM(C14:C24)</f>
        <v>7270</v>
      </c>
      <c r="D25" s="39">
        <f>SUM(D14:D24)</f>
        <v>3530</v>
      </c>
      <c r="E25" s="39">
        <f>SUM(E14:E24)</f>
        <v>4393</v>
      </c>
    </row>
    <row r="26" spans="1:5" ht="16.5" thickBot="1" x14ac:dyDescent="0.3">
      <c r="A26" s="446" t="s">
        <v>488</v>
      </c>
      <c r="B26" s="200">
        <f>SUM(B10+B13+B25)</f>
        <v>14503</v>
      </c>
      <c r="C26" s="201">
        <f>SUM(C10+C13+C25)</f>
        <v>19326</v>
      </c>
      <c r="D26" s="368">
        <f>SUM(D10+D13+D25)</f>
        <v>14503</v>
      </c>
      <c r="E26" s="201">
        <f>SUM(E10+E13+E25)</f>
        <v>13177</v>
      </c>
    </row>
    <row r="27" spans="1:5" ht="12.75" customHeight="1" x14ac:dyDescent="0.2">
      <c r="A27" s="209"/>
      <c r="B27" s="203"/>
    </row>
    <row r="28" spans="1:5" ht="13.5" thickBot="1" x14ac:dyDescent="0.25">
      <c r="A28" s="28"/>
      <c r="B28" s="28"/>
    </row>
    <row r="29" spans="1:5" ht="51" customHeight="1" thickBot="1" x14ac:dyDescent="0.25">
      <c r="A29" s="132" t="s">
        <v>31</v>
      </c>
      <c r="B29" s="130" t="s">
        <v>606</v>
      </c>
      <c r="C29" s="128" t="s">
        <v>645</v>
      </c>
      <c r="D29" s="344" t="s">
        <v>607</v>
      </c>
      <c r="E29" s="128" t="s">
        <v>536</v>
      </c>
    </row>
    <row r="30" spans="1:5" ht="13.5" customHeight="1" x14ac:dyDescent="0.2">
      <c r="A30" s="185" t="s">
        <v>608</v>
      </c>
      <c r="B30" s="185"/>
      <c r="C30" s="187"/>
      <c r="D30" s="187"/>
      <c r="E30" s="187"/>
    </row>
    <row r="31" spans="1:5" s="197" customFormat="1" ht="12" customHeight="1" x14ac:dyDescent="0.2">
      <c r="A31" s="13" t="s">
        <v>3</v>
      </c>
      <c r="B31" s="23">
        <v>14882</v>
      </c>
      <c r="C31" s="23">
        <v>15005</v>
      </c>
      <c r="D31" s="23">
        <v>14882</v>
      </c>
      <c r="E31" s="57">
        <v>11137</v>
      </c>
    </row>
    <row r="32" spans="1:5" s="197" customFormat="1" ht="12" customHeight="1" x14ac:dyDescent="0.2">
      <c r="A32" s="13" t="s">
        <v>898</v>
      </c>
      <c r="B32" s="23">
        <v>1568</v>
      </c>
      <c r="C32" s="23">
        <v>2100</v>
      </c>
      <c r="D32" s="23">
        <v>1568</v>
      </c>
      <c r="E32" s="56">
        <v>825</v>
      </c>
    </row>
    <row r="33" spans="1:7" s="197" customFormat="1" ht="12" customHeight="1" x14ac:dyDescent="0.2">
      <c r="A33" s="13" t="s">
        <v>649</v>
      </c>
      <c r="B33" s="23">
        <v>250</v>
      </c>
      <c r="C33" s="23">
        <v>250</v>
      </c>
      <c r="D33" s="23">
        <v>250</v>
      </c>
      <c r="E33" s="56">
        <v>301</v>
      </c>
    </row>
    <row r="34" spans="1:7" s="197" customFormat="1" ht="12" customHeight="1" x14ac:dyDescent="0.2">
      <c r="A34" s="13" t="s">
        <v>915</v>
      </c>
      <c r="B34" s="23"/>
      <c r="C34" s="23">
        <v>236</v>
      </c>
      <c r="D34" s="23"/>
      <c r="E34" s="56"/>
    </row>
    <row r="35" spans="1:7" s="197" customFormat="1" ht="12" customHeight="1" x14ac:dyDescent="0.2">
      <c r="A35" s="13" t="s">
        <v>650</v>
      </c>
      <c r="B35" s="23">
        <v>660</v>
      </c>
      <c r="C35" s="23">
        <v>720</v>
      </c>
      <c r="D35" s="23">
        <v>940</v>
      </c>
      <c r="E35" s="56">
        <v>536</v>
      </c>
    </row>
    <row r="36" spans="1:7" s="197" customFormat="1" ht="12" customHeight="1" x14ac:dyDescent="0.2">
      <c r="A36" s="25" t="s">
        <v>651</v>
      </c>
      <c r="B36" s="10">
        <f>SUM(B31:B35)</f>
        <v>17360</v>
      </c>
      <c r="C36" s="10">
        <f>SUM(C31:C35)</f>
        <v>18311</v>
      </c>
      <c r="D36" s="10">
        <f>SUM(D31:D35)</f>
        <v>17640</v>
      </c>
      <c r="E36" s="10">
        <f>SUM(E31:E35)</f>
        <v>12799</v>
      </c>
      <c r="G36" s="210"/>
    </row>
    <row r="37" spans="1:7" s="197" customFormat="1" ht="12" customHeight="1" x14ac:dyDescent="0.2">
      <c r="A37" s="13" t="s">
        <v>652</v>
      </c>
      <c r="B37" s="23">
        <v>4441</v>
      </c>
      <c r="C37" s="23">
        <v>4682</v>
      </c>
      <c r="D37" s="353">
        <v>4464</v>
      </c>
      <c r="E37" s="57">
        <v>2646</v>
      </c>
      <c r="G37" s="210"/>
    </row>
    <row r="38" spans="1:7" s="197" customFormat="1" ht="12" customHeight="1" x14ac:dyDescent="0.2">
      <c r="A38" s="13" t="s">
        <v>24</v>
      </c>
      <c r="B38" s="23"/>
      <c r="C38" s="23">
        <v>100</v>
      </c>
      <c r="D38" s="353"/>
      <c r="E38" s="57"/>
      <c r="G38" s="210"/>
    </row>
    <row r="39" spans="1:7" s="197" customFormat="1" ht="12" customHeight="1" x14ac:dyDescent="0.2">
      <c r="A39" s="25" t="s">
        <v>653</v>
      </c>
      <c r="B39" s="20">
        <f>SUM(B37:B37)</f>
        <v>4441</v>
      </c>
      <c r="C39" s="20">
        <f>SUM(C37:C38)</f>
        <v>4782</v>
      </c>
      <c r="D39" s="20">
        <f>SUM(D37:D37)</f>
        <v>4464</v>
      </c>
      <c r="E39" s="20">
        <f>SUM(E37:E37)</f>
        <v>2646</v>
      </c>
      <c r="G39" s="210"/>
    </row>
    <row r="40" spans="1:7" s="197" customFormat="1" ht="12" customHeight="1" x14ac:dyDescent="0.2">
      <c r="A40" s="13" t="s">
        <v>681</v>
      </c>
      <c r="B40" s="18">
        <v>500</v>
      </c>
      <c r="C40" s="18">
        <v>500</v>
      </c>
      <c r="D40" s="18">
        <v>500</v>
      </c>
      <c r="E40" s="206">
        <v>437</v>
      </c>
      <c r="G40" s="210"/>
    </row>
    <row r="41" spans="1:7" s="197" customFormat="1" ht="12" customHeight="1" x14ac:dyDescent="0.2">
      <c r="A41" s="13" t="s">
        <v>682</v>
      </c>
      <c r="B41" s="27">
        <v>30</v>
      </c>
      <c r="C41" s="27">
        <v>30</v>
      </c>
      <c r="D41" s="27">
        <v>30</v>
      </c>
      <c r="E41" s="206">
        <v>35</v>
      </c>
      <c r="G41" s="210"/>
    </row>
    <row r="42" spans="1:7" s="197" customFormat="1" ht="12" customHeight="1" x14ac:dyDescent="0.2">
      <c r="A42" s="13" t="s">
        <v>654</v>
      </c>
      <c r="B42" s="27">
        <v>2500</v>
      </c>
      <c r="C42" s="27">
        <v>2700</v>
      </c>
      <c r="D42" s="27">
        <v>2500</v>
      </c>
      <c r="E42" s="206">
        <v>1223</v>
      </c>
    </row>
    <row r="43" spans="1:7" s="197" customFormat="1" ht="12" customHeight="1" x14ac:dyDescent="0.2">
      <c r="A43" s="13" t="s">
        <v>655</v>
      </c>
      <c r="B43" s="27">
        <v>220</v>
      </c>
      <c r="C43" s="27">
        <v>220</v>
      </c>
      <c r="D43" s="27">
        <v>220</v>
      </c>
      <c r="E43" s="206">
        <v>112</v>
      </c>
    </row>
    <row r="44" spans="1:7" s="197" customFormat="1" ht="12" customHeight="1" x14ac:dyDescent="0.2">
      <c r="A44" s="13" t="s">
        <v>658</v>
      </c>
      <c r="B44" s="27">
        <v>300</v>
      </c>
      <c r="C44" s="27">
        <v>400</v>
      </c>
      <c r="D44" s="27">
        <v>300</v>
      </c>
      <c r="E44" s="206">
        <v>537</v>
      </c>
    </row>
    <row r="45" spans="1:7" s="197" customFormat="1" ht="12" customHeight="1" x14ac:dyDescent="0.2">
      <c r="A45" s="13" t="s">
        <v>683</v>
      </c>
      <c r="B45" s="27">
        <v>295</v>
      </c>
      <c r="C45" s="27">
        <v>295</v>
      </c>
      <c r="D45" s="27">
        <v>295</v>
      </c>
      <c r="E45" s="206">
        <v>265</v>
      </c>
    </row>
    <row r="46" spans="1:7" s="197" customFormat="1" ht="12" customHeight="1" x14ac:dyDescent="0.2">
      <c r="A46" s="13" t="s">
        <v>684</v>
      </c>
      <c r="B46" s="27">
        <v>21</v>
      </c>
      <c r="C46" s="27">
        <v>21</v>
      </c>
      <c r="D46" s="27">
        <v>21</v>
      </c>
      <c r="E46" s="206">
        <v>21</v>
      </c>
    </row>
    <row r="47" spans="1:7" s="197" customFormat="1" ht="12" customHeight="1" x14ac:dyDescent="0.2">
      <c r="A47" s="40" t="s">
        <v>685</v>
      </c>
      <c r="B47" s="27">
        <v>120</v>
      </c>
      <c r="C47" s="27">
        <v>120</v>
      </c>
      <c r="D47" s="27">
        <v>120</v>
      </c>
      <c r="E47" s="206">
        <v>77</v>
      </c>
    </row>
    <row r="48" spans="1:7" s="197" customFormat="1" ht="12" customHeight="1" x14ac:dyDescent="0.2">
      <c r="A48" s="13" t="s">
        <v>686</v>
      </c>
      <c r="B48" s="27">
        <v>150</v>
      </c>
      <c r="C48" s="27">
        <v>150</v>
      </c>
      <c r="D48" s="27">
        <v>150</v>
      </c>
      <c r="E48" s="206"/>
    </row>
    <row r="49" spans="1:5" s="197" customFormat="1" ht="12" customHeight="1" x14ac:dyDescent="0.2">
      <c r="A49" s="13" t="s">
        <v>687</v>
      </c>
      <c r="B49" s="27">
        <v>1200</v>
      </c>
      <c r="C49" s="27">
        <v>1200</v>
      </c>
      <c r="D49" s="27">
        <v>1200</v>
      </c>
      <c r="E49" s="206">
        <v>415</v>
      </c>
    </row>
    <row r="50" spans="1:5" s="197" customFormat="1" ht="12" customHeight="1" x14ac:dyDescent="0.2">
      <c r="A50" s="13" t="s">
        <v>670</v>
      </c>
      <c r="B50" s="27">
        <v>1500</v>
      </c>
      <c r="C50" s="27">
        <v>1500</v>
      </c>
      <c r="D50" s="27">
        <v>1500</v>
      </c>
      <c r="E50" s="206">
        <v>1053</v>
      </c>
    </row>
    <row r="51" spans="1:5" s="197" customFormat="1" ht="12" customHeight="1" x14ac:dyDescent="0.2">
      <c r="A51" s="13" t="s">
        <v>671</v>
      </c>
      <c r="B51" s="27">
        <v>600</v>
      </c>
      <c r="C51" s="27">
        <v>600</v>
      </c>
      <c r="D51" s="27">
        <v>600</v>
      </c>
      <c r="E51" s="206">
        <v>554</v>
      </c>
    </row>
    <row r="52" spans="1:5" s="197" customFormat="1" ht="12" customHeight="1" x14ac:dyDescent="0.2">
      <c r="A52" s="13" t="s">
        <v>660</v>
      </c>
      <c r="B52" s="27">
        <v>500</v>
      </c>
      <c r="C52" s="27">
        <v>500</v>
      </c>
      <c r="D52" s="27">
        <v>500</v>
      </c>
      <c r="E52" s="206">
        <v>221</v>
      </c>
    </row>
    <row r="53" spans="1:5" ht="12" customHeight="1" x14ac:dyDescent="0.2">
      <c r="A53" s="40" t="s">
        <v>688</v>
      </c>
      <c r="B53" s="27">
        <v>1000</v>
      </c>
      <c r="C53" s="27">
        <v>1000</v>
      </c>
      <c r="D53" s="27">
        <v>1000</v>
      </c>
      <c r="E53" s="354"/>
    </row>
    <row r="54" spans="1:5" ht="12" customHeight="1" x14ac:dyDescent="0.2">
      <c r="A54" s="40" t="s">
        <v>689</v>
      </c>
      <c r="B54" s="27">
        <v>200</v>
      </c>
      <c r="C54" s="27">
        <v>200</v>
      </c>
      <c r="D54" s="27">
        <v>200</v>
      </c>
      <c r="E54" s="354">
        <v>106</v>
      </c>
    </row>
    <row r="55" spans="1:5" ht="12" customHeight="1" x14ac:dyDescent="0.2">
      <c r="A55" s="40" t="s">
        <v>691</v>
      </c>
      <c r="B55" s="27">
        <v>200</v>
      </c>
      <c r="C55" s="27">
        <v>200</v>
      </c>
      <c r="D55" s="27">
        <v>200</v>
      </c>
      <c r="E55" s="354">
        <v>571</v>
      </c>
    </row>
    <row r="56" spans="1:5" s="197" customFormat="1" ht="12" customHeight="1" x14ac:dyDescent="0.2">
      <c r="A56" s="13" t="s">
        <v>692</v>
      </c>
      <c r="B56" s="27">
        <v>600</v>
      </c>
      <c r="C56" s="27">
        <v>600</v>
      </c>
      <c r="D56" s="27">
        <v>600</v>
      </c>
      <c r="E56" s="206">
        <v>447</v>
      </c>
    </row>
    <row r="57" spans="1:5" s="197" customFormat="1" ht="12" customHeight="1" x14ac:dyDescent="0.2">
      <c r="A57" s="13" t="s">
        <v>693</v>
      </c>
      <c r="B57" s="27">
        <v>40</v>
      </c>
      <c r="C57" s="27">
        <v>40</v>
      </c>
      <c r="D57" s="27">
        <v>40</v>
      </c>
      <c r="E57" s="206">
        <v>26</v>
      </c>
    </row>
    <row r="58" spans="1:5" s="197" customFormat="1" ht="12" customHeight="1" x14ac:dyDescent="0.2">
      <c r="A58" s="13" t="s">
        <v>664</v>
      </c>
      <c r="B58" s="27">
        <v>3250</v>
      </c>
      <c r="C58" s="27">
        <v>2800</v>
      </c>
      <c r="D58" s="27">
        <v>3250</v>
      </c>
      <c r="E58" s="204">
        <v>2554</v>
      </c>
    </row>
    <row r="59" spans="1:5" ht="12.75" customHeight="1" thickBot="1" x14ac:dyDescent="0.25">
      <c r="A59" s="43" t="s">
        <v>665</v>
      </c>
      <c r="B59" s="39">
        <f>SUM(B40:B58)</f>
        <v>13226</v>
      </c>
      <c r="C59" s="39">
        <f>SUM(C40:C58)</f>
        <v>13076</v>
      </c>
      <c r="D59" s="39">
        <f>SUM(D40:D58)</f>
        <v>13226</v>
      </c>
      <c r="E59" s="39">
        <f>SUM(E40:E58)</f>
        <v>8654</v>
      </c>
    </row>
    <row r="60" spans="1:5" ht="17.25" thickBot="1" x14ac:dyDescent="0.3">
      <c r="A60" s="446" t="s">
        <v>488</v>
      </c>
      <c r="B60" s="212">
        <f>SUM(B36+B39+B59)</f>
        <v>35027</v>
      </c>
      <c r="C60" s="213">
        <f>SUM(C36+C39+C59)</f>
        <v>36169</v>
      </c>
      <c r="D60" s="364">
        <f>SUM(D36+D39+D59)</f>
        <v>35330</v>
      </c>
      <c r="E60" s="213">
        <f>SUM(E36+E39+E59)</f>
        <v>24099</v>
      </c>
    </row>
    <row r="61" spans="1:5" x14ac:dyDescent="0.2">
      <c r="A61" s="4"/>
      <c r="B61" s="4"/>
    </row>
    <row r="62" spans="1:5" x14ac:dyDescent="0.2">
      <c r="A62" s="4"/>
      <c r="B62" s="4"/>
    </row>
    <row r="63" spans="1:5" x14ac:dyDescent="0.2">
      <c r="A63" s="4"/>
      <c r="B63" s="4"/>
    </row>
    <row r="64" spans="1:5" x14ac:dyDescent="0.2">
      <c r="A64" s="4"/>
      <c r="B64" s="4"/>
    </row>
    <row r="65" spans="1:2" x14ac:dyDescent="0.2">
      <c r="A65" s="4"/>
      <c r="B65" s="4"/>
    </row>
  </sheetData>
  <phoneticPr fontId="12" type="noConversion"/>
  <pageMargins left="0.8" right="0.15748031496062992" top="0.19685039370078741" bottom="0.23622047244094491" header="0.15748031496062992" footer="0.27559055118110237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91"/>
  <sheetViews>
    <sheetView topLeftCell="A3" zoomScaleNormal="100" workbookViewId="0">
      <selection activeCell="C20" sqref="C20"/>
    </sheetView>
  </sheetViews>
  <sheetFormatPr defaultRowHeight="12.75" x14ac:dyDescent="0.2"/>
  <cols>
    <col min="1" max="1" width="6.28515625" style="2" customWidth="1"/>
    <col min="2" max="2" width="80.42578125" customWidth="1"/>
    <col min="3" max="3" width="18.7109375" style="88" customWidth="1"/>
    <col min="4" max="4" width="9.5703125" customWidth="1"/>
  </cols>
  <sheetData>
    <row r="1" spans="1:43" ht="15" customHeight="1" x14ac:dyDescent="0.3">
      <c r="A1" s="1"/>
      <c r="B1" s="83"/>
      <c r="C1" s="170" t="s">
        <v>129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9.5" x14ac:dyDescent="0.35">
      <c r="A2" s="1"/>
      <c r="B2" s="585" t="s">
        <v>988</v>
      </c>
      <c r="C2" s="58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9.5" x14ac:dyDescent="0.35">
      <c r="A3" s="1"/>
      <c r="B3" s="585" t="s">
        <v>986</v>
      </c>
      <c r="C3" s="58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3.5" thickBot="1" x14ac:dyDescent="0.25">
      <c r="A4" s="1"/>
      <c r="B4" s="1"/>
      <c r="C4" s="170" t="s">
        <v>964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53.25" customHeight="1" thickBot="1" x14ac:dyDescent="0.25">
      <c r="A5" s="462" t="s">
        <v>37</v>
      </c>
      <c r="B5" s="454" t="s">
        <v>131</v>
      </c>
      <c r="C5" s="128" t="s">
        <v>418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20.25" customHeight="1" x14ac:dyDescent="0.2">
      <c r="A6" s="463" t="s">
        <v>39</v>
      </c>
      <c r="B6" s="455" t="s">
        <v>381</v>
      </c>
      <c r="C6" s="54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2.75" hidden="1" customHeight="1" x14ac:dyDescent="0.2">
      <c r="A7" s="13" t="s">
        <v>42</v>
      </c>
      <c r="B7" s="458" t="s">
        <v>46</v>
      </c>
      <c r="C7" s="1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2.75" hidden="1" customHeight="1" x14ac:dyDescent="0.2">
      <c r="A8" s="13" t="s">
        <v>43</v>
      </c>
      <c r="B8" s="458" t="s">
        <v>47</v>
      </c>
      <c r="C8" s="1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2.75" hidden="1" customHeight="1" x14ac:dyDescent="0.2">
      <c r="A9" s="13" t="s">
        <v>44</v>
      </c>
      <c r="B9" s="458" t="s">
        <v>48</v>
      </c>
      <c r="C9" s="2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2.75" hidden="1" customHeight="1" x14ac:dyDescent="0.2">
      <c r="A10" s="13" t="s">
        <v>45</v>
      </c>
      <c r="B10" s="458" t="s">
        <v>50</v>
      </c>
      <c r="C10" s="2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8" customHeight="1" x14ac:dyDescent="0.25">
      <c r="A11" s="25" t="s">
        <v>51</v>
      </c>
      <c r="B11" s="456" t="s">
        <v>185</v>
      </c>
      <c r="C11" s="12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3.5" customHeight="1" x14ac:dyDescent="0.2">
      <c r="A12" s="13" t="s">
        <v>52</v>
      </c>
      <c r="B12" s="458" t="s">
        <v>313</v>
      </c>
      <c r="C12" s="10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3.5" customHeight="1" x14ac:dyDescent="0.2">
      <c r="A13" s="13"/>
      <c r="B13" s="458"/>
      <c r="C13" s="2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7.25" customHeight="1" x14ac:dyDescent="0.25">
      <c r="A14" s="25" t="s">
        <v>98</v>
      </c>
      <c r="B14" s="456" t="s">
        <v>186</v>
      </c>
      <c r="C14" s="12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3.5" customHeight="1" x14ac:dyDescent="0.2">
      <c r="A15" s="13" t="s">
        <v>99</v>
      </c>
      <c r="B15" s="41" t="s">
        <v>187</v>
      </c>
      <c r="C15" s="1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t="13.5" customHeight="1" x14ac:dyDescent="0.2">
      <c r="A16" s="13" t="s">
        <v>100</v>
      </c>
      <c r="B16" s="41" t="s">
        <v>188</v>
      </c>
      <c r="C16" s="1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13.5" customHeight="1" x14ac:dyDescent="0.2">
      <c r="A17" s="13" t="s">
        <v>101</v>
      </c>
      <c r="B17" s="41" t="s">
        <v>189</v>
      </c>
      <c r="C17" s="1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13.5" customHeight="1" x14ac:dyDescent="0.2">
      <c r="A18" s="13" t="s">
        <v>102</v>
      </c>
      <c r="B18" s="41" t="s">
        <v>190</v>
      </c>
      <c r="C18" s="1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3.5" customHeight="1" x14ac:dyDescent="0.2">
      <c r="A19" s="440" t="s">
        <v>103</v>
      </c>
      <c r="B19" s="41" t="s">
        <v>191</v>
      </c>
      <c r="C19" s="1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18" customHeight="1" x14ac:dyDescent="0.25">
      <c r="A20" s="25" t="s">
        <v>110</v>
      </c>
      <c r="B20" s="456" t="s">
        <v>1002</v>
      </c>
      <c r="C20" s="543">
        <v>22032543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3.5" hidden="1" customHeight="1" x14ac:dyDescent="0.25">
      <c r="A21" s="13" t="s">
        <v>118</v>
      </c>
      <c r="B21" s="41" t="s">
        <v>121</v>
      </c>
      <c r="C21" s="12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3.5" hidden="1" customHeight="1" x14ac:dyDescent="0.25">
      <c r="A22" s="13" t="s">
        <v>119</v>
      </c>
      <c r="B22" s="41" t="s">
        <v>122</v>
      </c>
      <c r="C22" s="12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3.5" hidden="1" customHeight="1" thickBot="1" x14ac:dyDescent="0.3">
      <c r="A23" s="19" t="s">
        <v>120</v>
      </c>
      <c r="B23" s="468" t="s">
        <v>123</v>
      </c>
      <c r="C23" s="47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20.25" customHeight="1" x14ac:dyDescent="0.25">
      <c r="A24" s="539"/>
      <c r="B24" s="540" t="s">
        <v>382</v>
      </c>
      <c r="C24" s="12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6.5" customHeight="1" x14ac:dyDescent="0.25">
      <c r="A25" s="539"/>
      <c r="B25" s="36" t="s">
        <v>195</v>
      </c>
      <c r="C25" s="54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6.5" customHeight="1" x14ac:dyDescent="0.2">
      <c r="A26" s="539"/>
      <c r="B26" s="70" t="s">
        <v>967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6.5" customHeight="1" x14ac:dyDescent="0.25">
      <c r="A27" s="539"/>
      <c r="B27" s="36" t="s">
        <v>196</v>
      </c>
      <c r="C27" s="467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6.5" customHeight="1" thickBot="1" x14ac:dyDescent="0.25">
      <c r="A28" s="539"/>
      <c r="B28" s="518" t="s">
        <v>197</v>
      </c>
      <c r="C28" s="519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23.25" customHeight="1" thickBot="1" x14ac:dyDescent="0.4">
      <c r="A29" s="471"/>
      <c r="B29" s="71" t="s">
        <v>432</v>
      </c>
      <c r="C29" s="134">
        <f>SUM(C20)</f>
        <v>22032543</v>
      </c>
      <c r="D29" s="6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20.25" customHeight="1" x14ac:dyDescent="0.25">
      <c r="A30" s="463" t="s">
        <v>407</v>
      </c>
      <c r="B30" s="460" t="s">
        <v>383</v>
      </c>
      <c r="C30" s="54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8" customHeight="1" x14ac:dyDescent="0.25">
      <c r="A31" s="25" t="s">
        <v>192</v>
      </c>
      <c r="B31" s="456" t="s">
        <v>477</v>
      </c>
      <c r="C31" s="12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8" hidden="1" customHeight="1" x14ac:dyDescent="0.2">
      <c r="A32" s="25"/>
      <c r="B32" s="49" t="s">
        <v>388</v>
      </c>
      <c r="C32" s="2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8" customHeight="1" x14ac:dyDescent="0.25">
      <c r="A33" s="25" t="s">
        <v>410</v>
      </c>
      <c r="B33" s="474" t="s">
        <v>456</v>
      </c>
      <c r="C33" s="123">
        <f>SUM(C34:C35)</f>
        <v>13496207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8" customHeight="1" x14ac:dyDescent="0.25">
      <c r="A34" s="25"/>
      <c r="B34" s="474" t="s">
        <v>966</v>
      </c>
      <c r="C34" s="23">
        <v>510000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3.5" customHeight="1" x14ac:dyDescent="0.2">
      <c r="A35" s="25"/>
      <c r="B35" s="49" t="s">
        <v>1003</v>
      </c>
      <c r="C35" s="26">
        <v>12986207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3.5" customHeight="1" x14ac:dyDescent="0.2">
      <c r="A36" s="13"/>
      <c r="B36" s="13"/>
      <c r="C36" s="2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8" customHeight="1" x14ac:dyDescent="0.25">
      <c r="A37" s="25" t="s">
        <v>409</v>
      </c>
      <c r="B37" s="47" t="s">
        <v>500</v>
      </c>
      <c r="C37" s="123">
        <v>8536336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3.5" customHeight="1" x14ac:dyDescent="0.2">
      <c r="A38" s="25"/>
      <c r="B38" s="25" t="s">
        <v>389</v>
      </c>
      <c r="C38" s="21"/>
      <c r="D38" s="2"/>
      <c r="E38" s="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3.5" customHeight="1" x14ac:dyDescent="0.2">
      <c r="A39" s="25"/>
      <c r="B39" s="25" t="s">
        <v>384</v>
      </c>
      <c r="C39" s="21">
        <f>SUM(C40:C43)</f>
        <v>8536336</v>
      </c>
      <c r="D39" s="2"/>
      <c r="E39" s="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3.5" customHeight="1" x14ac:dyDescent="0.2">
      <c r="A40" s="172"/>
      <c r="B40" s="13" t="s">
        <v>1004</v>
      </c>
      <c r="C40" s="81">
        <v>4959381</v>
      </c>
      <c r="D40" s="2"/>
      <c r="E40" s="2"/>
      <c r="F40" s="1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3.5" customHeight="1" x14ac:dyDescent="0.2">
      <c r="A41" s="172"/>
      <c r="B41" s="13" t="s">
        <v>391</v>
      </c>
      <c r="C41" s="81">
        <v>1334852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3.5" customHeight="1" x14ac:dyDescent="0.2">
      <c r="A42" s="471"/>
      <c r="B42" s="37" t="s">
        <v>385</v>
      </c>
      <c r="C42" s="10"/>
      <c r="D42" s="6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3.5" customHeight="1" x14ac:dyDescent="0.2">
      <c r="A43" s="13"/>
      <c r="B43" s="40" t="s">
        <v>386</v>
      </c>
      <c r="C43" s="10">
        <v>2242103</v>
      </c>
      <c r="D43" s="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3.5" customHeight="1" x14ac:dyDescent="0.2">
      <c r="A44" s="13"/>
      <c r="B44" s="40" t="s">
        <v>387</v>
      </c>
      <c r="C44" s="1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22.5" customHeight="1" x14ac:dyDescent="0.2">
      <c r="A45" s="172" t="s">
        <v>126</v>
      </c>
      <c r="B45" s="559" t="s">
        <v>390</v>
      </c>
      <c r="C45" s="56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5" customHeight="1" x14ac:dyDescent="0.2">
      <c r="A46" s="172"/>
      <c r="B46" s="557" t="s">
        <v>435</v>
      </c>
      <c r="C46" s="56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3.5" customHeight="1" x14ac:dyDescent="0.2">
      <c r="A47" s="172"/>
      <c r="B47" s="558" t="s">
        <v>436</v>
      </c>
      <c r="C47" s="56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5" customHeight="1" x14ac:dyDescent="0.2">
      <c r="A48" s="172"/>
      <c r="B48" s="561" t="s">
        <v>437</v>
      </c>
      <c r="C48" s="56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5" customHeight="1" thickBot="1" x14ac:dyDescent="0.25">
      <c r="A49" s="172"/>
      <c r="B49" s="557" t="s">
        <v>438</v>
      </c>
      <c r="C49" s="54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4" customHeight="1" thickBot="1" x14ac:dyDescent="0.4">
      <c r="A50" s="471"/>
      <c r="B50" s="76" t="s">
        <v>434</v>
      </c>
      <c r="C50" s="513">
        <f>SUM(C33,C37)</f>
        <v>22032543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5.75" hidden="1" customHeight="1" x14ac:dyDescent="0.2">
      <c r="B51" s="2" t="s">
        <v>401</v>
      </c>
      <c r="C51" s="1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5.75" hidden="1" customHeight="1" x14ac:dyDescent="0.2">
      <c r="B52" s="2" t="s">
        <v>402</v>
      </c>
      <c r="C52" s="1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5.75" hidden="1" customHeight="1" x14ac:dyDescent="0.2">
      <c r="B53" s="2" t="s">
        <v>398</v>
      </c>
      <c r="C53" s="1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5.75" hidden="1" customHeight="1" x14ac:dyDescent="0.2">
      <c r="B54" s="3" t="s">
        <v>355</v>
      </c>
      <c r="C54" s="1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s="536" customFormat="1" ht="13.5" customHeight="1" x14ac:dyDescent="0.2">
      <c r="A55" s="512"/>
      <c r="D55" s="512"/>
      <c r="E55" s="512"/>
      <c r="F55" s="512"/>
      <c r="G55" s="512"/>
      <c r="H55" s="512"/>
      <c r="I55" s="512"/>
      <c r="J55" s="512"/>
      <c r="K55" s="512"/>
      <c r="L55" s="512"/>
      <c r="M55" s="512"/>
      <c r="N55" s="512"/>
      <c r="O55" s="512"/>
      <c r="P55" s="512"/>
      <c r="Q55" s="512"/>
      <c r="R55" s="512"/>
      <c r="S55" s="512"/>
      <c r="T55" s="512"/>
      <c r="U55" s="512"/>
      <c r="V55" s="512"/>
      <c r="W55" s="512"/>
      <c r="X55" s="512"/>
      <c r="Y55" s="512"/>
      <c r="Z55" s="512"/>
      <c r="AA55" s="512"/>
      <c r="AB55" s="512"/>
      <c r="AC55" s="512"/>
      <c r="AD55" s="512"/>
      <c r="AE55" s="512"/>
      <c r="AF55" s="512"/>
      <c r="AG55" s="512"/>
      <c r="AH55" s="512"/>
      <c r="AI55" s="512"/>
      <c r="AJ55" s="512"/>
      <c r="AK55" s="512"/>
      <c r="AL55" s="512"/>
      <c r="AM55" s="512"/>
      <c r="AN55" s="512"/>
      <c r="AO55" s="512"/>
      <c r="AP55" s="512"/>
      <c r="AQ55" s="512"/>
    </row>
    <row r="56" spans="1:43" s="536" customFormat="1" ht="13.5" customHeight="1" x14ac:dyDescent="0.2">
      <c r="A56" s="512"/>
      <c r="D56" s="512"/>
      <c r="E56" s="512"/>
      <c r="F56" s="512"/>
      <c r="G56" s="512"/>
      <c r="H56" s="512"/>
      <c r="I56" s="512"/>
      <c r="J56" s="512"/>
      <c r="K56" s="512"/>
      <c r="L56" s="512"/>
      <c r="M56" s="512"/>
      <c r="N56" s="512"/>
      <c r="O56" s="512"/>
      <c r="P56" s="512"/>
      <c r="Q56" s="512"/>
      <c r="R56" s="512"/>
      <c r="S56" s="512"/>
      <c r="T56" s="512"/>
      <c r="U56" s="512"/>
      <c r="V56" s="512"/>
      <c r="W56" s="512"/>
      <c r="X56" s="512"/>
      <c r="Y56" s="512"/>
      <c r="Z56" s="512"/>
      <c r="AA56" s="512"/>
      <c r="AB56" s="512"/>
      <c r="AC56" s="512"/>
      <c r="AD56" s="512"/>
      <c r="AE56" s="512"/>
      <c r="AF56" s="512"/>
      <c r="AG56" s="512"/>
      <c r="AH56" s="512"/>
      <c r="AI56" s="512"/>
      <c r="AJ56" s="512"/>
      <c r="AK56" s="512"/>
      <c r="AL56" s="512"/>
      <c r="AM56" s="512"/>
      <c r="AN56" s="512"/>
      <c r="AO56" s="512"/>
      <c r="AP56" s="512"/>
      <c r="AQ56" s="512"/>
    </row>
    <row r="57" spans="1:43" s="536" customFormat="1" ht="13.5" customHeight="1" x14ac:dyDescent="0.2">
      <c r="A57" s="512"/>
      <c r="D57" s="512"/>
      <c r="E57" s="512"/>
      <c r="F57" s="512"/>
      <c r="G57" s="512"/>
      <c r="H57" s="512"/>
      <c r="I57" s="512"/>
      <c r="J57" s="512"/>
      <c r="K57" s="512"/>
      <c r="L57" s="512"/>
      <c r="M57" s="512"/>
      <c r="N57" s="512"/>
      <c r="O57" s="512"/>
      <c r="P57" s="512"/>
      <c r="Q57" s="512"/>
      <c r="R57" s="512"/>
      <c r="S57" s="512"/>
      <c r="T57" s="512"/>
      <c r="U57" s="512"/>
      <c r="V57" s="512"/>
      <c r="W57" s="512"/>
      <c r="X57" s="512"/>
      <c r="Y57" s="512"/>
      <c r="Z57" s="512"/>
      <c r="AA57" s="512"/>
      <c r="AB57" s="512"/>
      <c r="AC57" s="512"/>
      <c r="AD57" s="512"/>
      <c r="AE57" s="512"/>
      <c r="AF57" s="512"/>
      <c r="AG57" s="512"/>
      <c r="AH57" s="512"/>
      <c r="AI57" s="512"/>
      <c r="AJ57" s="512"/>
      <c r="AK57" s="512"/>
      <c r="AL57" s="512"/>
      <c r="AM57" s="512"/>
      <c r="AN57" s="512"/>
      <c r="AO57" s="512"/>
      <c r="AP57" s="512"/>
      <c r="AQ57" s="512"/>
    </row>
    <row r="58" spans="1:43" s="536" customFormat="1" ht="13.5" customHeight="1" x14ac:dyDescent="0.2">
      <c r="A58" s="512"/>
      <c r="D58" s="512"/>
      <c r="E58" s="512"/>
      <c r="F58" s="512"/>
      <c r="G58" s="512"/>
      <c r="H58" s="512"/>
      <c r="I58" s="512"/>
      <c r="J58" s="512"/>
      <c r="K58" s="512"/>
      <c r="L58" s="512"/>
      <c r="M58" s="512"/>
      <c r="N58" s="512"/>
      <c r="O58" s="512"/>
      <c r="P58" s="512"/>
      <c r="Q58" s="512"/>
      <c r="R58" s="512"/>
      <c r="S58" s="512"/>
      <c r="T58" s="512"/>
      <c r="U58" s="512"/>
      <c r="V58" s="512"/>
      <c r="W58" s="512"/>
      <c r="X58" s="512"/>
      <c r="Y58" s="512"/>
      <c r="Z58" s="512"/>
      <c r="AA58" s="512"/>
      <c r="AB58" s="512"/>
      <c r="AC58" s="512"/>
      <c r="AD58" s="512"/>
      <c r="AE58" s="512"/>
      <c r="AF58" s="512"/>
      <c r="AG58" s="512"/>
      <c r="AH58" s="512"/>
      <c r="AI58" s="512"/>
      <c r="AJ58" s="512"/>
      <c r="AK58" s="512"/>
      <c r="AL58" s="512"/>
      <c r="AM58" s="512"/>
      <c r="AN58" s="512"/>
      <c r="AO58" s="512"/>
      <c r="AP58" s="512"/>
      <c r="AQ58" s="512"/>
    </row>
    <row r="59" spans="1:43" s="536" customFormat="1" ht="13.5" customHeight="1" x14ac:dyDescent="0.2">
      <c r="A59" s="512"/>
      <c r="D59" s="512"/>
      <c r="E59" s="512"/>
      <c r="F59" s="512"/>
      <c r="G59" s="512"/>
      <c r="H59" s="512"/>
      <c r="I59" s="512"/>
      <c r="J59" s="512"/>
      <c r="K59" s="512"/>
      <c r="L59" s="512"/>
      <c r="M59" s="512"/>
      <c r="N59" s="512"/>
      <c r="O59" s="512"/>
      <c r="P59" s="512"/>
      <c r="Q59" s="512"/>
      <c r="R59" s="512"/>
      <c r="S59" s="512"/>
      <c r="T59" s="512"/>
      <c r="U59" s="512"/>
      <c r="V59" s="512"/>
      <c r="W59" s="512"/>
      <c r="X59" s="512"/>
      <c r="Y59" s="512"/>
      <c r="Z59" s="512"/>
      <c r="AA59" s="512"/>
      <c r="AB59" s="512"/>
      <c r="AC59" s="512"/>
      <c r="AD59" s="512"/>
      <c r="AE59" s="512"/>
      <c r="AF59" s="512"/>
      <c r="AG59" s="512"/>
      <c r="AH59" s="512"/>
      <c r="AI59" s="512"/>
      <c r="AJ59" s="512"/>
      <c r="AK59" s="512"/>
      <c r="AL59" s="512"/>
      <c r="AM59" s="512"/>
      <c r="AN59" s="512"/>
      <c r="AO59" s="512"/>
      <c r="AP59" s="512"/>
      <c r="AQ59" s="512"/>
    </row>
    <row r="60" spans="1:43" s="536" customFormat="1" ht="13.5" customHeight="1" x14ac:dyDescent="0.2">
      <c r="A60" s="512"/>
      <c r="D60" s="512"/>
      <c r="E60" s="512"/>
      <c r="F60" s="512"/>
      <c r="G60" s="512"/>
      <c r="H60" s="512"/>
      <c r="I60" s="512"/>
      <c r="J60" s="512"/>
      <c r="K60" s="512"/>
      <c r="L60" s="512"/>
      <c r="M60" s="512"/>
      <c r="N60" s="512"/>
      <c r="O60" s="512"/>
      <c r="P60" s="512"/>
      <c r="Q60" s="512"/>
      <c r="R60" s="512"/>
      <c r="S60" s="512"/>
      <c r="T60" s="512"/>
      <c r="U60" s="512"/>
      <c r="V60" s="512"/>
      <c r="W60" s="512"/>
      <c r="X60" s="512"/>
      <c r="Y60" s="512"/>
      <c r="Z60" s="512"/>
      <c r="AA60" s="512"/>
      <c r="AB60" s="512"/>
      <c r="AC60" s="512"/>
      <c r="AD60" s="512"/>
      <c r="AE60" s="512"/>
      <c r="AF60" s="512"/>
      <c r="AG60" s="512"/>
      <c r="AH60" s="512"/>
      <c r="AI60" s="512"/>
      <c r="AJ60" s="512"/>
      <c r="AK60" s="512"/>
      <c r="AL60" s="512"/>
      <c r="AM60" s="512"/>
      <c r="AN60" s="512"/>
      <c r="AO60" s="512"/>
      <c r="AP60" s="512"/>
      <c r="AQ60" s="512"/>
    </row>
    <row r="61" spans="1:43" s="536" customFormat="1" ht="13.5" customHeight="1" x14ac:dyDescent="0.2">
      <c r="A61" s="512"/>
      <c r="D61" s="512"/>
      <c r="E61" s="512"/>
      <c r="F61" s="512"/>
      <c r="G61" s="512"/>
      <c r="H61" s="512"/>
      <c r="I61" s="512"/>
      <c r="J61" s="512"/>
      <c r="K61" s="512"/>
      <c r="L61" s="512"/>
      <c r="M61" s="512"/>
      <c r="N61" s="512"/>
      <c r="O61" s="512"/>
      <c r="P61" s="512"/>
      <c r="Q61" s="512"/>
      <c r="R61" s="512"/>
      <c r="S61" s="512"/>
      <c r="T61" s="512"/>
      <c r="U61" s="512"/>
      <c r="V61" s="512"/>
      <c r="W61" s="512"/>
      <c r="X61" s="512"/>
      <c r="Y61" s="512"/>
      <c r="Z61" s="512"/>
      <c r="AA61" s="512"/>
      <c r="AB61" s="512"/>
      <c r="AC61" s="512"/>
      <c r="AD61" s="512"/>
      <c r="AE61" s="512"/>
      <c r="AF61" s="512"/>
      <c r="AG61" s="512"/>
      <c r="AH61" s="512"/>
      <c r="AI61" s="512"/>
      <c r="AJ61" s="512"/>
      <c r="AK61" s="512"/>
      <c r="AL61" s="512"/>
      <c r="AM61" s="512"/>
      <c r="AN61" s="512"/>
      <c r="AO61" s="512"/>
      <c r="AP61" s="512"/>
      <c r="AQ61" s="512"/>
    </row>
    <row r="62" spans="1:43" s="536" customFormat="1" ht="13.5" customHeight="1" x14ac:dyDescent="0.2">
      <c r="A62" s="512"/>
      <c r="D62" s="512"/>
      <c r="E62" s="512"/>
      <c r="F62" s="512"/>
      <c r="G62" s="512"/>
      <c r="H62" s="512"/>
      <c r="I62" s="512"/>
      <c r="J62" s="512"/>
      <c r="K62" s="512"/>
      <c r="L62" s="512"/>
      <c r="M62" s="512"/>
      <c r="N62" s="512"/>
      <c r="O62" s="512"/>
      <c r="P62" s="512"/>
      <c r="Q62" s="512"/>
      <c r="R62" s="512"/>
      <c r="S62" s="512"/>
      <c r="T62" s="512"/>
      <c r="U62" s="512"/>
      <c r="V62" s="512"/>
      <c r="W62" s="512"/>
      <c r="X62" s="512"/>
      <c r="Y62" s="512"/>
      <c r="Z62" s="512"/>
      <c r="AA62" s="512"/>
      <c r="AB62" s="512"/>
      <c r="AC62" s="512"/>
      <c r="AD62" s="512"/>
      <c r="AE62" s="512"/>
      <c r="AF62" s="512"/>
      <c r="AG62" s="512"/>
      <c r="AH62" s="512"/>
      <c r="AI62" s="512"/>
      <c r="AJ62" s="512"/>
      <c r="AK62" s="512"/>
      <c r="AL62" s="512"/>
      <c r="AM62" s="512"/>
      <c r="AN62" s="512"/>
      <c r="AO62" s="512"/>
      <c r="AP62" s="512"/>
      <c r="AQ62" s="512"/>
    </row>
    <row r="63" spans="1:43" s="536" customFormat="1" ht="13.5" customHeight="1" x14ac:dyDescent="0.2">
      <c r="A63" s="512"/>
      <c r="D63" s="512"/>
      <c r="E63" s="512"/>
      <c r="F63" s="512"/>
      <c r="G63" s="512"/>
      <c r="H63" s="512"/>
      <c r="I63" s="512"/>
      <c r="J63" s="512"/>
      <c r="K63" s="512"/>
      <c r="L63" s="512"/>
      <c r="M63" s="512"/>
      <c r="N63" s="512"/>
      <c r="O63" s="512"/>
      <c r="P63" s="512"/>
      <c r="Q63" s="512"/>
      <c r="R63" s="512"/>
      <c r="S63" s="512"/>
      <c r="T63" s="512"/>
      <c r="U63" s="512"/>
      <c r="V63" s="512"/>
      <c r="W63" s="512"/>
      <c r="X63" s="512"/>
      <c r="Y63" s="512"/>
      <c r="Z63" s="512"/>
      <c r="AA63" s="512"/>
      <c r="AB63" s="512"/>
      <c r="AC63" s="512"/>
      <c r="AD63" s="512"/>
      <c r="AE63" s="512"/>
      <c r="AF63" s="512"/>
      <c r="AG63" s="512"/>
      <c r="AH63" s="512"/>
      <c r="AI63" s="512"/>
      <c r="AJ63" s="512"/>
      <c r="AK63" s="512"/>
      <c r="AL63" s="512"/>
      <c r="AM63" s="512"/>
      <c r="AN63" s="512"/>
      <c r="AO63" s="512"/>
      <c r="AP63" s="512"/>
      <c r="AQ63" s="512"/>
    </row>
    <row r="64" spans="1:43" s="536" customFormat="1" ht="13.5" customHeight="1" x14ac:dyDescent="0.2">
      <c r="A64" s="512"/>
      <c r="D64" s="512"/>
      <c r="E64" s="512"/>
      <c r="F64" s="512"/>
      <c r="G64" s="512"/>
      <c r="H64" s="512"/>
      <c r="I64" s="512"/>
      <c r="J64" s="512"/>
      <c r="K64" s="512"/>
      <c r="L64" s="512"/>
      <c r="M64" s="512"/>
      <c r="N64" s="512"/>
      <c r="O64" s="512"/>
      <c r="P64" s="512"/>
      <c r="Q64" s="512"/>
      <c r="R64" s="512"/>
      <c r="S64" s="512"/>
      <c r="T64" s="512"/>
      <c r="U64" s="512"/>
      <c r="V64" s="512"/>
      <c r="W64" s="512"/>
      <c r="X64" s="512"/>
      <c r="Y64" s="512"/>
      <c r="Z64" s="512"/>
      <c r="AA64" s="512"/>
      <c r="AB64" s="512"/>
      <c r="AC64" s="512"/>
      <c r="AD64" s="512"/>
      <c r="AE64" s="512"/>
      <c r="AF64" s="512"/>
      <c r="AG64" s="512"/>
      <c r="AH64" s="512"/>
      <c r="AI64" s="512"/>
      <c r="AJ64" s="512"/>
      <c r="AK64" s="512"/>
      <c r="AL64" s="512"/>
      <c r="AM64" s="512"/>
      <c r="AN64" s="512"/>
      <c r="AO64" s="512"/>
      <c r="AP64" s="512"/>
      <c r="AQ64" s="512"/>
    </row>
    <row r="65" spans="1:43" s="536" customFormat="1" ht="13.5" customHeight="1" x14ac:dyDescent="0.2">
      <c r="A65" s="512"/>
      <c r="D65" s="512"/>
      <c r="E65" s="512"/>
      <c r="F65" s="512"/>
      <c r="G65" s="512"/>
      <c r="H65" s="512"/>
      <c r="I65" s="512"/>
      <c r="J65" s="512"/>
      <c r="K65" s="512"/>
      <c r="L65" s="512"/>
      <c r="M65" s="512"/>
      <c r="N65" s="512"/>
      <c r="O65" s="512"/>
      <c r="P65" s="512"/>
      <c r="Q65" s="512"/>
      <c r="R65" s="512"/>
      <c r="S65" s="512"/>
      <c r="T65" s="512"/>
      <c r="U65" s="512"/>
      <c r="V65" s="512"/>
      <c r="W65" s="512"/>
      <c r="X65" s="512"/>
      <c r="Y65" s="512"/>
      <c r="Z65" s="512"/>
      <c r="AA65" s="512"/>
      <c r="AB65" s="512"/>
      <c r="AC65" s="512"/>
      <c r="AD65" s="512"/>
      <c r="AE65" s="512"/>
      <c r="AF65" s="512"/>
      <c r="AG65" s="512"/>
      <c r="AH65" s="512"/>
      <c r="AI65" s="512"/>
      <c r="AJ65" s="512"/>
      <c r="AK65" s="512"/>
      <c r="AL65" s="512"/>
      <c r="AM65" s="512"/>
      <c r="AN65" s="512"/>
      <c r="AO65" s="512"/>
      <c r="AP65" s="512"/>
      <c r="AQ65" s="512"/>
    </row>
    <row r="66" spans="1:43" s="536" customFormat="1" ht="13.5" customHeight="1" x14ac:dyDescent="0.2">
      <c r="A66" s="512"/>
      <c r="D66" s="512"/>
      <c r="E66" s="512"/>
      <c r="F66" s="512"/>
      <c r="G66" s="512"/>
      <c r="H66" s="512"/>
      <c r="I66" s="512"/>
      <c r="J66" s="512"/>
      <c r="K66" s="512"/>
      <c r="L66" s="512"/>
      <c r="M66" s="512"/>
      <c r="N66" s="512"/>
      <c r="O66" s="512"/>
      <c r="P66" s="512"/>
      <c r="Q66" s="512"/>
      <c r="R66" s="512"/>
      <c r="S66" s="512"/>
      <c r="T66" s="512"/>
      <c r="U66" s="512"/>
      <c r="V66" s="512"/>
      <c r="W66" s="512"/>
      <c r="X66" s="512"/>
      <c r="Y66" s="512"/>
      <c r="Z66" s="512"/>
      <c r="AA66" s="512"/>
      <c r="AB66" s="512"/>
      <c r="AC66" s="512"/>
      <c r="AD66" s="512"/>
      <c r="AE66" s="512"/>
      <c r="AF66" s="512"/>
      <c r="AG66" s="512"/>
      <c r="AH66" s="512"/>
      <c r="AI66" s="512"/>
      <c r="AJ66" s="512"/>
      <c r="AK66" s="512"/>
      <c r="AL66" s="512"/>
      <c r="AM66" s="512"/>
      <c r="AN66" s="512"/>
      <c r="AO66" s="512"/>
      <c r="AP66" s="512"/>
      <c r="AQ66" s="512"/>
    </row>
    <row r="67" spans="1:43" s="536" customFormat="1" ht="13.5" customHeight="1" x14ac:dyDescent="0.2">
      <c r="A67" s="512"/>
      <c r="D67" s="512"/>
      <c r="E67" s="512"/>
      <c r="F67" s="512"/>
      <c r="G67" s="512"/>
      <c r="H67" s="512"/>
      <c r="I67" s="512"/>
      <c r="J67" s="512"/>
      <c r="K67" s="512"/>
      <c r="L67" s="512"/>
      <c r="M67" s="512"/>
      <c r="N67" s="512"/>
      <c r="O67" s="512"/>
      <c r="P67" s="512"/>
      <c r="Q67" s="512"/>
      <c r="R67" s="512"/>
      <c r="S67" s="512"/>
      <c r="T67" s="512"/>
      <c r="U67" s="512"/>
      <c r="V67" s="512"/>
      <c r="W67" s="512"/>
      <c r="X67" s="512"/>
      <c r="Y67" s="512"/>
      <c r="Z67" s="512"/>
      <c r="AA67" s="512"/>
      <c r="AB67" s="512"/>
      <c r="AC67" s="512"/>
      <c r="AD67" s="512"/>
      <c r="AE67" s="512"/>
      <c r="AF67" s="512"/>
      <c r="AG67" s="512"/>
      <c r="AH67" s="512"/>
      <c r="AI67" s="512"/>
      <c r="AJ67" s="512"/>
      <c r="AK67" s="512"/>
      <c r="AL67" s="512"/>
      <c r="AM67" s="512"/>
      <c r="AN67" s="512"/>
      <c r="AO67" s="512"/>
      <c r="AP67" s="512"/>
      <c r="AQ67" s="512"/>
    </row>
    <row r="68" spans="1:43" s="536" customFormat="1" ht="13.5" customHeight="1" x14ac:dyDescent="0.2">
      <c r="A68" s="512"/>
      <c r="D68" s="512"/>
      <c r="E68" s="512"/>
      <c r="F68" s="512"/>
      <c r="G68" s="512"/>
      <c r="H68" s="512"/>
      <c r="I68" s="512"/>
      <c r="J68" s="512"/>
      <c r="K68" s="512"/>
      <c r="L68" s="512"/>
      <c r="M68" s="512"/>
      <c r="N68" s="512"/>
      <c r="O68" s="512"/>
      <c r="P68" s="512"/>
      <c r="Q68" s="512"/>
      <c r="R68" s="512"/>
      <c r="S68" s="512"/>
      <c r="T68" s="512"/>
      <c r="U68" s="512"/>
      <c r="V68" s="512"/>
      <c r="W68" s="512"/>
      <c r="X68" s="512"/>
      <c r="Y68" s="512"/>
      <c r="Z68" s="512"/>
      <c r="AA68" s="512"/>
      <c r="AB68" s="512"/>
      <c r="AC68" s="512"/>
      <c r="AD68" s="512"/>
      <c r="AE68" s="512"/>
      <c r="AF68" s="512"/>
      <c r="AG68" s="512"/>
      <c r="AH68" s="512"/>
      <c r="AI68" s="512"/>
      <c r="AJ68" s="512"/>
      <c r="AK68" s="512"/>
      <c r="AL68" s="512"/>
      <c r="AM68" s="512"/>
      <c r="AN68" s="512"/>
      <c r="AO68" s="512"/>
      <c r="AP68" s="512"/>
      <c r="AQ68" s="512"/>
    </row>
    <row r="69" spans="1:43" s="536" customFormat="1" ht="13.5" customHeight="1" x14ac:dyDescent="0.2">
      <c r="A69" s="512"/>
      <c r="D69" s="512"/>
      <c r="E69" s="512"/>
      <c r="F69" s="512"/>
      <c r="G69" s="512"/>
      <c r="H69" s="512"/>
      <c r="I69" s="512"/>
      <c r="J69" s="512"/>
      <c r="K69" s="512"/>
      <c r="L69" s="512"/>
      <c r="M69" s="512"/>
      <c r="N69" s="512"/>
      <c r="O69" s="512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2"/>
      <c r="AA69" s="512"/>
      <c r="AB69" s="512"/>
      <c r="AC69" s="512"/>
      <c r="AD69" s="512"/>
      <c r="AE69" s="512"/>
      <c r="AF69" s="512"/>
      <c r="AG69" s="512"/>
      <c r="AH69" s="512"/>
      <c r="AI69" s="512"/>
      <c r="AJ69" s="512"/>
      <c r="AK69" s="512"/>
      <c r="AL69" s="512"/>
      <c r="AM69" s="512"/>
      <c r="AN69" s="512"/>
      <c r="AO69" s="512"/>
      <c r="AP69" s="512"/>
      <c r="AQ69" s="512"/>
    </row>
    <row r="70" spans="1:43" s="536" customFormat="1" ht="13.5" customHeight="1" x14ac:dyDescent="0.2">
      <c r="A70" s="512"/>
      <c r="D70" s="512"/>
      <c r="E70" s="512"/>
      <c r="F70" s="512"/>
      <c r="G70" s="512"/>
      <c r="H70" s="512"/>
      <c r="I70" s="512"/>
      <c r="J70" s="512"/>
      <c r="K70" s="512"/>
      <c r="L70" s="512"/>
      <c r="M70" s="512"/>
      <c r="N70" s="512"/>
      <c r="O70" s="512"/>
      <c r="P70" s="512"/>
      <c r="Q70" s="512"/>
      <c r="R70" s="512"/>
      <c r="S70" s="512"/>
      <c r="T70" s="512"/>
      <c r="U70" s="512"/>
      <c r="V70" s="512"/>
      <c r="W70" s="512"/>
      <c r="X70" s="512"/>
      <c r="Y70" s="512"/>
      <c r="Z70" s="512"/>
      <c r="AA70" s="512"/>
      <c r="AB70" s="512"/>
      <c r="AC70" s="512"/>
      <c r="AD70" s="512"/>
      <c r="AE70" s="512"/>
      <c r="AF70" s="512"/>
      <c r="AG70" s="512"/>
      <c r="AH70" s="512"/>
      <c r="AI70" s="512"/>
      <c r="AJ70" s="512"/>
      <c r="AK70" s="512"/>
      <c r="AL70" s="512"/>
      <c r="AM70" s="512"/>
      <c r="AN70" s="512"/>
      <c r="AO70" s="512"/>
      <c r="AP70" s="512"/>
      <c r="AQ70" s="512"/>
    </row>
    <row r="71" spans="1:43" ht="15.75" customHeight="1" x14ac:dyDescent="0.2">
      <c r="B71" s="2"/>
      <c r="C71" s="53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5.75" customHeight="1" x14ac:dyDescent="0.2">
      <c r="B72" s="2"/>
      <c r="C72" s="1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5.75" customHeight="1" x14ac:dyDescent="0.2">
      <c r="B73" s="2"/>
      <c r="C73" s="1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5.7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5.7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5.7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5.7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5.7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5.7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5.7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2:43" ht="15.7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2:43" ht="15.7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2:43" ht="15.7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2:43" ht="15.7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2:43" ht="15.75" customHeight="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2:43" ht="15.7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2:43" ht="15.75" customHeight="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2:43" ht="15.7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2:43" ht="15.7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2:43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2:43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2:43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2:43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2:43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2:43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2:43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2:43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2:43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2:43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2:43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2:43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2:43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2:43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2:43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2:43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2:43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2:43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2:43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2:43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2:43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2:43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2:43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2:43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2:43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2:43" ht="15.75" customHeight="1" x14ac:dyDescent="0.2">
      <c r="B115" s="2"/>
      <c r="C115" s="67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2:43" ht="15.75" customHeight="1" x14ac:dyDescent="0.2">
      <c r="B116" s="2"/>
      <c r="C116" s="6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2:43" ht="15.75" customHeight="1" x14ac:dyDescent="0.2">
      <c r="B117" s="2"/>
      <c r="C117" s="6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2:43" ht="15.75" customHeight="1" x14ac:dyDescent="0.2">
      <c r="B118" s="2"/>
      <c r="C118" s="6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2:43" ht="15.75" customHeight="1" x14ac:dyDescent="0.2">
      <c r="B119" s="2"/>
      <c r="C119" s="6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2:43" ht="15.75" customHeight="1" x14ac:dyDescent="0.2">
      <c r="B120" s="2"/>
      <c r="C120" s="6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2:43" ht="15.75" customHeight="1" x14ac:dyDescent="0.2">
      <c r="B121" s="2"/>
      <c r="C121" s="6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2:43" ht="15.75" customHeight="1" x14ac:dyDescent="0.2">
      <c r="B122" s="2"/>
      <c r="C122" s="6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2:43" ht="15.75" customHeight="1" x14ac:dyDescent="0.2">
      <c r="B123" s="2"/>
      <c r="C123" s="6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2:43" ht="15.75" customHeight="1" x14ac:dyDescent="0.2">
      <c r="B124" s="2"/>
      <c r="C124" s="6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2:43" ht="15.75" customHeight="1" x14ac:dyDescent="0.2">
      <c r="B125" s="2"/>
      <c r="C125" s="6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2:43" ht="15.75" customHeight="1" x14ac:dyDescent="0.2">
      <c r="B126" s="2"/>
      <c r="C126" s="6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2:43" ht="15.75" customHeight="1" x14ac:dyDescent="0.2">
      <c r="B127" s="2"/>
      <c r="C127" s="6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2:43" ht="15.75" customHeight="1" x14ac:dyDescent="0.2">
      <c r="B128" s="2"/>
      <c r="C128" s="6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2:43" ht="15.75" customHeight="1" x14ac:dyDescent="0.2">
      <c r="B129" s="2"/>
      <c r="C129" s="6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2:43" ht="15.75" customHeight="1" x14ac:dyDescent="0.2">
      <c r="B130" s="2"/>
      <c r="C130" s="6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2:43" ht="15.75" customHeight="1" x14ac:dyDescent="0.2">
      <c r="B131" s="2"/>
      <c r="C131" s="67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2:43" ht="15.75" customHeight="1" x14ac:dyDescent="0.2">
      <c r="B132" s="2"/>
      <c r="C132" s="67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2:43" ht="15.75" customHeight="1" x14ac:dyDescent="0.2">
      <c r="B133" s="2"/>
      <c r="C133" s="67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2:43" ht="15.75" customHeight="1" x14ac:dyDescent="0.2">
      <c r="B134" s="2"/>
      <c r="C134" s="67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2:43" ht="15.75" customHeight="1" x14ac:dyDescent="0.2">
      <c r="B135" s="2"/>
      <c r="C135" s="67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2:43" ht="15.75" customHeight="1" x14ac:dyDescent="0.2">
      <c r="B136" s="2"/>
      <c r="C136" s="67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2:43" ht="15.75" customHeight="1" x14ac:dyDescent="0.2">
      <c r="B137" s="2"/>
      <c r="C137" s="67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2:43" ht="15.75" customHeight="1" x14ac:dyDescent="0.2">
      <c r="B138" s="2"/>
      <c r="C138" s="67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2:43" ht="15.75" customHeight="1" x14ac:dyDescent="0.2">
      <c r="B139" s="2"/>
      <c r="C139" s="67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2:43" ht="15.75" customHeight="1" x14ac:dyDescent="0.2">
      <c r="B140" s="2"/>
      <c r="C140" s="67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2:43" ht="15.75" customHeight="1" x14ac:dyDescent="0.2">
      <c r="B141" s="2"/>
      <c r="C141" s="67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2:43" ht="15.75" customHeight="1" x14ac:dyDescent="0.2">
      <c r="B142" s="2"/>
      <c r="C142" s="67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2:43" ht="15.75" customHeight="1" x14ac:dyDescent="0.2">
      <c r="B143" s="2"/>
      <c r="C143" s="67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2:43" ht="15.75" customHeight="1" x14ac:dyDescent="0.2">
      <c r="B144" s="2"/>
      <c r="C144" s="67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2:43" ht="15.75" customHeight="1" x14ac:dyDescent="0.2">
      <c r="B145" s="2"/>
      <c r="C145" s="67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2:43" ht="15.75" customHeight="1" x14ac:dyDescent="0.2">
      <c r="B146" s="2"/>
      <c r="C146" s="67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2:43" ht="15.75" customHeight="1" x14ac:dyDescent="0.2">
      <c r="B147" s="2"/>
      <c r="C147" s="67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2:43" ht="15.75" customHeight="1" x14ac:dyDescent="0.2">
      <c r="B148" s="2"/>
      <c r="C148" s="67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2:43" ht="15.75" customHeight="1" x14ac:dyDescent="0.2">
      <c r="B149" s="2"/>
      <c r="C149" s="67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2:43" ht="15.75" customHeight="1" x14ac:dyDescent="0.2">
      <c r="B150" s="2"/>
      <c r="C150" s="67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2:43" ht="15.75" customHeight="1" x14ac:dyDescent="0.2">
      <c r="B151" s="2"/>
      <c r="C151" s="67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2:43" ht="15.75" customHeight="1" x14ac:dyDescent="0.2">
      <c r="B152" s="2"/>
      <c r="C152" s="67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2:43" ht="15.75" customHeight="1" x14ac:dyDescent="0.2">
      <c r="B153" s="2"/>
      <c r="C153" s="67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2:43" ht="15.75" customHeight="1" x14ac:dyDescent="0.2">
      <c r="B154" s="2"/>
      <c r="C154" s="67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2:43" ht="15.75" customHeight="1" x14ac:dyDescent="0.2">
      <c r="B155" s="2"/>
      <c r="C155" s="67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2:43" ht="15.75" customHeight="1" x14ac:dyDescent="0.2">
      <c r="B156" s="2"/>
      <c r="C156" s="67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2:43" ht="15.75" customHeight="1" x14ac:dyDescent="0.2">
      <c r="B157" s="2"/>
      <c r="C157" s="67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2:43" ht="15.75" customHeight="1" x14ac:dyDescent="0.2">
      <c r="B158" s="2"/>
      <c r="C158" s="67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2:43" ht="15.75" customHeight="1" x14ac:dyDescent="0.2">
      <c r="B159" s="2"/>
      <c r="C159" s="67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2:43" ht="15.75" customHeight="1" x14ac:dyDescent="0.2">
      <c r="B160" s="2"/>
      <c r="C160" s="67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2:43" ht="15.75" customHeight="1" x14ac:dyDescent="0.2">
      <c r="B161" s="2"/>
      <c r="C161" s="67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2:43" ht="15.75" customHeight="1" x14ac:dyDescent="0.2">
      <c r="B162" s="2"/>
      <c r="C162" s="67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2:43" ht="15.75" customHeight="1" x14ac:dyDescent="0.2">
      <c r="B163" s="2"/>
      <c r="C163" s="67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2:43" ht="15.75" customHeight="1" x14ac:dyDescent="0.2">
      <c r="B164" s="2"/>
      <c r="C164" s="67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2:43" ht="15.75" customHeight="1" x14ac:dyDescent="0.2">
      <c r="B165" s="2"/>
      <c r="C165" s="67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2:43" ht="15.75" customHeight="1" x14ac:dyDescent="0.2">
      <c r="B166" s="2"/>
      <c r="C166" s="67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2:43" ht="15.75" customHeight="1" x14ac:dyDescent="0.2">
      <c r="B167" s="2"/>
      <c r="C167" s="67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2:43" ht="15.75" customHeight="1" x14ac:dyDescent="0.2">
      <c r="B168" s="2"/>
      <c r="C168" s="67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2:43" ht="15.75" customHeight="1" x14ac:dyDescent="0.2">
      <c r="B169" s="2"/>
      <c r="C169" s="67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2:43" ht="15.75" customHeight="1" x14ac:dyDescent="0.2">
      <c r="B170" s="2"/>
      <c r="C170" s="67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2:43" ht="15.75" customHeight="1" x14ac:dyDescent="0.2">
      <c r="B171" s="2"/>
      <c r="C171" s="67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2:43" ht="15.75" customHeight="1" x14ac:dyDescent="0.2">
      <c r="B172" s="2"/>
      <c r="C172" s="67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2:43" ht="15.75" customHeight="1" x14ac:dyDescent="0.2">
      <c r="B173" s="2"/>
      <c r="C173" s="67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2:43" ht="15.75" customHeight="1" x14ac:dyDescent="0.2">
      <c r="B174" s="2"/>
      <c r="C174" s="67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2:43" ht="15.75" customHeight="1" x14ac:dyDescent="0.2">
      <c r="B175" s="2"/>
      <c r="C175" s="67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2:43" ht="15.75" customHeight="1" x14ac:dyDescent="0.2">
      <c r="B176" s="2"/>
      <c r="C176" s="67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2:43" ht="15.75" customHeight="1" x14ac:dyDescent="0.2">
      <c r="B177" s="2"/>
      <c r="C177" s="67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2:43" ht="15.75" customHeight="1" x14ac:dyDescent="0.2">
      <c r="B178" s="2"/>
      <c r="C178" s="67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2:43" ht="15.75" customHeight="1" x14ac:dyDescent="0.2">
      <c r="B179" s="2"/>
      <c r="C179" s="67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2:43" ht="15.75" customHeight="1" x14ac:dyDescent="0.2">
      <c r="B180" s="2"/>
      <c r="C180" s="67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2:43" ht="15.75" customHeight="1" x14ac:dyDescent="0.2">
      <c r="B181" s="2"/>
      <c r="C181" s="67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2:43" ht="15.75" customHeight="1" x14ac:dyDescent="0.2">
      <c r="B182" s="2"/>
      <c r="C182" s="67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2:43" ht="15.75" customHeight="1" x14ac:dyDescent="0.2">
      <c r="B183" s="2"/>
      <c r="C183" s="67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2:43" ht="15.75" customHeight="1" x14ac:dyDescent="0.2">
      <c r="B184" s="2"/>
      <c r="C184" s="67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2:43" ht="15.75" customHeight="1" x14ac:dyDescent="0.2">
      <c r="B185" s="2"/>
      <c r="C185" s="67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2:43" ht="15.75" customHeight="1" x14ac:dyDescent="0.2">
      <c r="B186" s="2"/>
      <c r="C186" s="67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2:43" ht="15.75" customHeight="1" x14ac:dyDescent="0.2">
      <c r="B187" s="2"/>
      <c r="C187" s="67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2:43" ht="15.75" customHeight="1" x14ac:dyDescent="0.2">
      <c r="B188" s="2"/>
      <c r="C188" s="67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2:43" ht="15.75" customHeight="1" x14ac:dyDescent="0.2">
      <c r="B189" s="2"/>
      <c r="C189" s="67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2:43" ht="15.75" customHeight="1" x14ac:dyDescent="0.2">
      <c r="B190" s="2"/>
      <c r="C190" s="67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2:43" ht="15.75" customHeight="1" x14ac:dyDescent="0.2">
      <c r="B191" s="2"/>
      <c r="C191" s="67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2:43" ht="15.75" customHeight="1" x14ac:dyDescent="0.2">
      <c r="B192" s="2"/>
      <c r="C192" s="67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2:43" ht="15.75" customHeight="1" x14ac:dyDescent="0.2">
      <c r="B193" s="2"/>
      <c r="C193" s="67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2:43" ht="15.75" customHeight="1" x14ac:dyDescent="0.2">
      <c r="B194" s="2"/>
      <c r="C194" s="67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2:43" ht="15.75" customHeight="1" x14ac:dyDescent="0.2">
      <c r="B195" s="2"/>
      <c r="C195" s="67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2:43" ht="15.75" customHeight="1" x14ac:dyDescent="0.2">
      <c r="B196" s="2"/>
      <c r="C196" s="67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2:43" ht="15.75" customHeight="1" x14ac:dyDescent="0.2">
      <c r="B197" s="2"/>
      <c r="C197" s="67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2:43" ht="15.75" customHeight="1" x14ac:dyDescent="0.2">
      <c r="B198" s="2"/>
      <c r="C198" s="67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2:43" ht="15.75" customHeight="1" x14ac:dyDescent="0.2">
      <c r="B199" s="2"/>
      <c r="C199" s="67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2:43" ht="15.75" customHeight="1" x14ac:dyDescent="0.2">
      <c r="B200" s="2"/>
      <c r="C200" s="67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2:43" ht="15.75" customHeight="1" x14ac:dyDescent="0.2">
      <c r="B201" s="2"/>
      <c r="C201" s="67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2:43" ht="15.75" customHeight="1" x14ac:dyDescent="0.2">
      <c r="B202" s="2"/>
      <c r="C202" s="67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2:43" ht="15.75" customHeight="1" x14ac:dyDescent="0.2">
      <c r="B203" s="2"/>
      <c r="C203" s="67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2:43" ht="15.75" customHeight="1" x14ac:dyDescent="0.2">
      <c r="B204" s="2"/>
      <c r="C204" s="67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2:43" ht="15.75" customHeight="1" x14ac:dyDescent="0.2">
      <c r="B205" s="2"/>
      <c r="C205" s="67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2:43" ht="15.75" customHeight="1" x14ac:dyDescent="0.2">
      <c r="B206" s="2"/>
      <c r="C206" s="67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2:43" ht="15.75" customHeight="1" x14ac:dyDescent="0.2">
      <c r="B207" s="2"/>
      <c r="C207" s="67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2:43" ht="15.75" customHeight="1" x14ac:dyDescent="0.2">
      <c r="B208" s="2"/>
      <c r="C208" s="67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2:43" ht="15.75" customHeight="1" x14ac:dyDescent="0.2">
      <c r="B209" s="2"/>
      <c r="C209" s="67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2:43" ht="15.75" customHeight="1" x14ac:dyDescent="0.2">
      <c r="B210" s="2"/>
      <c r="C210" s="67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2:43" ht="15.75" customHeight="1" x14ac:dyDescent="0.2">
      <c r="B211" s="2"/>
      <c r="C211" s="67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2:43" ht="15.75" customHeight="1" x14ac:dyDescent="0.2">
      <c r="B212" s="2"/>
      <c r="C212" s="67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2:43" ht="15.75" customHeight="1" x14ac:dyDescent="0.2">
      <c r="B213" s="2"/>
      <c r="C213" s="67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2:43" ht="15.75" customHeight="1" x14ac:dyDescent="0.2">
      <c r="B214" s="2"/>
      <c r="C214" s="67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2:43" ht="15.75" customHeight="1" x14ac:dyDescent="0.2">
      <c r="B215" s="2"/>
      <c r="C215" s="67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2:43" ht="15.75" customHeight="1" x14ac:dyDescent="0.2">
      <c r="B216" s="2"/>
      <c r="C216" s="67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2:43" ht="15.75" customHeight="1" x14ac:dyDescent="0.2">
      <c r="B217" s="2"/>
      <c r="C217" s="67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2:43" ht="15.75" customHeight="1" x14ac:dyDescent="0.2">
      <c r="B218" s="2"/>
      <c r="C218" s="67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2:43" ht="15.75" customHeight="1" x14ac:dyDescent="0.2">
      <c r="B219" s="2"/>
      <c r="C219" s="67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2:43" ht="15.75" customHeight="1" x14ac:dyDescent="0.2">
      <c r="B220" s="2"/>
      <c r="C220" s="67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2:43" ht="15.75" customHeight="1" x14ac:dyDescent="0.2">
      <c r="B221" s="2"/>
      <c r="C221" s="67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2:43" ht="15.75" customHeight="1" x14ac:dyDescent="0.2">
      <c r="B222" s="2"/>
      <c r="C222" s="67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2:43" ht="15.75" customHeight="1" x14ac:dyDescent="0.2">
      <c r="B223" s="2"/>
      <c r="C223" s="67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2:43" ht="15.75" customHeight="1" x14ac:dyDescent="0.2">
      <c r="B224" s="2"/>
      <c r="C224" s="67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2:43" ht="15.75" customHeight="1" x14ac:dyDescent="0.2">
      <c r="B225" s="2"/>
      <c r="C225" s="67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2:43" ht="15.75" customHeight="1" x14ac:dyDescent="0.2">
      <c r="B226" s="2"/>
      <c r="C226" s="67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2:43" ht="15.75" customHeight="1" x14ac:dyDescent="0.2">
      <c r="B227" s="2"/>
      <c r="C227" s="67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2:43" ht="15.75" customHeight="1" x14ac:dyDescent="0.2">
      <c r="B228" s="2"/>
      <c r="C228" s="67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2:43" ht="15.75" customHeight="1" x14ac:dyDescent="0.2">
      <c r="B229" s="2"/>
      <c r="C229" s="67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2:43" ht="15.75" customHeight="1" x14ac:dyDescent="0.2">
      <c r="B230" s="2"/>
      <c r="C230" s="67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2:43" ht="15.75" customHeight="1" x14ac:dyDescent="0.2">
      <c r="B231" s="2"/>
      <c r="C231" s="67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2:43" ht="15.75" customHeight="1" x14ac:dyDescent="0.2">
      <c r="B232" s="2"/>
      <c r="C232" s="67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2:43" ht="15.75" customHeight="1" x14ac:dyDescent="0.2">
      <c r="B233" s="2"/>
      <c r="C233" s="67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2:43" ht="15.75" customHeight="1" x14ac:dyDescent="0.2">
      <c r="B234" s="2"/>
      <c r="C234" s="67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2:43" ht="15.75" customHeight="1" x14ac:dyDescent="0.2">
      <c r="B235" s="2"/>
      <c r="C235" s="67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2:43" ht="15.75" customHeight="1" x14ac:dyDescent="0.2">
      <c r="B236" s="2"/>
      <c r="C236" s="67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2:43" ht="15.75" customHeight="1" x14ac:dyDescent="0.2">
      <c r="B237" s="2"/>
      <c r="C237" s="67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2:43" ht="15.75" customHeight="1" x14ac:dyDescent="0.2">
      <c r="B238" s="2"/>
      <c r="C238" s="67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2:43" ht="15.75" customHeight="1" x14ac:dyDescent="0.2">
      <c r="B239" s="2"/>
      <c r="C239" s="67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2:43" ht="15.75" customHeight="1" x14ac:dyDescent="0.2">
      <c r="B240" s="2"/>
      <c r="C240" s="67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2:43" ht="15.75" customHeight="1" x14ac:dyDescent="0.2">
      <c r="B241" s="2"/>
      <c r="C241" s="67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2:43" ht="15.75" customHeight="1" x14ac:dyDescent="0.2">
      <c r="B242" s="2"/>
      <c r="C242" s="67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2:43" ht="15.75" customHeight="1" x14ac:dyDescent="0.2">
      <c r="B243" s="2"/>
      <c r="C243" s="67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2:43" ht="15.75" customHeight="1" x14ac:dyDescent="0.2">
      <c r="B244" s="2"/>
      <c r="C244" s="67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2:43" ht="15.75" customHeight="1" x14ac:dyDescent="0.2">
      <c r="B245" s="2"/>
      <c r="C245" s="67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2:43" ht="15.75" customHeight="1" x14ac:dyDescent="0.2">
      <c r="B246" s="2"/>
      <c r="C246" s="67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2:43" ht="15.75" customHeight="1" x14ac:dyDescent="0.2">
      <c r="B247" s="2"/>
      <c r="C247" s="67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2:43" ht="15.75" customHeight="1" x14ac:dyDescent="0.2">
      <c r="B248" s="2"/>
      <c r="C248" s="67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2:43" ht="15.75" customHeight="1" x14ac:dyDescent="0.2">
      <c r="B249" s="2"/>
      <c r="C249" s="67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2:43" ht="15.75" customHeight="1" x14ac:dyDescent="0.2">
      <c r="B250" s="2"/>
      <c r="C250" s="67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2:43" ht="15.75" customHeight="1" x14ac:dyDescent="0.2">
      <c r="B251" s="2"/>
      <c r="C251" s="67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2:43" ht="15.75" customHeight="1" x14ac:dyDescent="0.2">
      <c r="B252" s="2"/>
      <c r="C252" s="67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2:43" ht="15.75" customHeight="1" x14ac:dyDescent="0.2">
      <c r="B253" s="2"/>
      <c r="C253" s="67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2:43" ht="15.75" customHeight="1" x14ac:dyDescent="0.2">
      <c r="B254" s="2"/>
      <c r="C254" s="67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2:43" ht="15.75" customHeight="1" x14ac:dyDescent="0.2">
      <c r="B255" s="2"/>
      <c r="C255" s="67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2:43" ht="15.75" customHeight="1" x14ac:dyDescent="0.2">
      <c r="B256" s="2"/>
      <c r="C256" s="67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2:43" ht="15.75" customHeight="1" x14ac:dyDescent="0.2">
      <c r="B257" s="2"/>
      <c r="C257" s="67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2:43" ht="15.75" customHeight="1" x14ac:dyDescent="0.2">
      <c r="B258" s="2"/>
      <c r="C258" s="67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2:43" ht="15.75" customHeight="1" x14ac:dyDescent="0.2">
      <c r="B259" s="2"/>
      <c r="C259" s="67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2:43" ht="15.75" customHeight="1" x14ac:dyDescent="0.2">
      <c r="B260" s="2"/>
      <c r="C260" s="67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2:43" ht="15.75" customHeight="1" x14ac:dyDescent="0.2">
      <c r="B261" s="2"/>
      <c r="C261" s="67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2:43" ht="15.75" customHeight="1" x14ac:dyDescent="0.2">
      <c r="B262" s="2"/>
      <c r="C262" s="67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2:43" ht="15.75" customHeight="1" x14ac:dyDescent="0.2">
      <c r="B263" s="2"/>
      <c r="C263" s="67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2:43" ht="15.75" customHeight="1" x14ac:dyDescent="0.2">
      <c r="B264" s="2"/>
      <c r="C264" s="67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2:43" ht="15.75" customHeight="1" x14ac:dyDescent="0.2">
      <c r="B265" s="2"/>
      <c r="C265" s="67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2:43" ht="15.75" customHeight="1" x14ac:dyDescent="0.2">
      <c r="B266" s="2"/>
      <c r="C266" s="67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2:43" ht="15.75" customHeight="1" x14ac:dyDescent="0.2">
      <c r="B267" s="2"/>
      <c r="C267" s="67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2:43" ht="15.75" customHeight="1" x14ac:dyDescent="0.2">
      <c r="B268" s="2"/>
      <c r="C268" s="67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2:43" ht="15.75" customHeight="1" x14ac:dyDescent="0.2">
      <c r="B269" s="2"/>
      <c r="C269" s="67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2:43" ht="15.75" customHeight="1" x14ac:dyDescent="0.2">
      <c r="B270" s="2"/>
      <c r="C270" s="67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2:43" ht="15.75" customHeight="1" x14ac:dyDescent="0.2">
      <c r="B271" s="2"/>
      <c r="C271" s="67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2:43" ht="15.75" customHeight="1" x14ac:dyDescent="0.2">
      <c r="B272" s="2"/>
      <c r="C272" s="67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2:43" ht="15.75" customHeight="1" x14ac:dyDescent="0.2">
      <c r="B273" s="2"/>
      <c r="C273" s="67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2:43" ht="15.75" customHeight="1" x14ac:dyDescent="0.2">
      <c r="B274" s="2"/>
      <c r="C274" s="67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2:43" ht="15.75" customHeight="1" x14ac:dyDescent="0.2">
      <c r="B275" s="2"/>
      <c r="C275" s="67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2:43" ht="15.75" customHeight="1" x14ac:dyDescent="0.2">
      <c r="B276" s="2"/>
      <c r="C276" s="67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2:43" ht="15.75" customHeight="1" x14ac:dyDescent="0.2">
      <c r="B277" s="2"/>
      <c r="C277" s="67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2:43" ht="15.75" customHeight="1" x14ac:dyDescent="0.2">
      <c r="B278" s="2"/>
      <c r="C278" s="67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2:43" ht="15.75" customHeight="1" x14ac:dyDescent="0.2">
      <c r="B279" s="2"/>
      <c r="C279" s="67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2:43" ht="15.75" customHeight="1" x14ac:dyDescent="0.2">
      <c r="B280" s="2"/>
      <c r="C280" s="67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2:43" ht="15.75" customHeight="1" x14ac:dyDescent="0.2">
      <c r="B281" s="2"/>
      <c r="C281" s="67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2:43" ht="15.75" customHeight="1" x14ac:dyDescent="0.2">
      <c r="B282" s="2"/>
      <c r="C282" s="67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2:43" ht="15.75" customHeight="1" x14ac:dyDescent="0.2">
      <c r="B283" s="2"/>
      <c r="C283" s="67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2:43" ht="15.75" customHeight="1" x14ac:dyDescent="0.2">
      <c r="B284" s="2"/>
      <c r="C284" s="67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2:43" ht="15.75" customHeight="1" x14ac:dyDescent="0.2">
      <c r="B285" s="2"/>
      <c r="C285" s="67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2:43" ht="15.75" customHeight="1" x14ac:dyDescent="0.2">
      <c r="B286" s="2"/>
      <c r="C286" s="67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2:43" ht="15.75" customHeight="1" x14ac:dyDescent="0.2">
      <c r="B287" s="2"/>
      <c r="C287" s="67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2:43" ht="15.75" customHeight="1" x14ac:dyDescent="0.2">
      <c r="B288" s="2"/>
      <c r="C288" s="67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2:43" ht="15.75" customHeight="1" x14ac:dyDescent="0.2">
      <c r="B289" s="2"/>
      <c r="C289" s="67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2:43" ht="15.75" customHeight="1" x14ac:dyDescent="0.2">
      <c r="B290" s="2"/>
      <c r="C290" s="67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2:43" ht="15.75" customHeight="1" x14ac:dyDescent="0.2">
      <c r="B291" s="2"/>
      <c r="C291" s="67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2:43" ht="15.75" customHeight="1" x14ac:dyDescent="0.2">
      <c r="B292" s="2"/>
      <c r="C292" s="67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2:43" ht="15.75" customHeight="1" x14ac:dyDescent="0.2">
      <c r="B293" s="2"/>
      <c r="C293" s="67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2:43" ht="15.75" customHeight="1" x14ac:dyDescent="0.2">
      <c r="B294" s="2"/>
      <c r="C294" s="67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2:43" ht="15.75" customHeight="1" x14ac:dyDescent="0.2">
      <c r="B295" s="2"/>
      <c r="C295" s="67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2:43" ht="15.75" customHeight="1" x14ac:dyDescent="0.2">
      <c r="B296" s="2"/>
      <c r="C296" s="67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2:43" ht="15.75" customHeight="1" x14ac:dyDescent="0.2">
      <c r="B297" s="2"/>
      <c r="C297" s="67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2:43" ht="15.75" customHeight="1" x14ac:dyDescent="0.2">
      <c r="B298" s="2"/>
      <c r="C298" s="67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2:43" ht="15.75" customHeight="1" x14ac:dyDescent="0.2">
      <c r="B299" s="2"/>
      <c r="C299" s="67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2:43" ht="15.75" customHeight="1" x14ac:dyDescent="0.2">
      <c r="B300" s="2"/>
      <c r="C300" s="67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2:43" ht="15.75" customHeight="1" x14ac:dyDescent="0.2">
      <c r="B301" s="2"/>
      <c r="C301" s="67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2:43" ht="15.75" customHeight="1" x14ac:dyDescent="0.2">
      <c r="B302" s="2"/>
      <c r="C302" s="67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2:43" ht="15.75" customHeight="1" x14ac:dyDescent="0.2">
      <c r="B303" s="2"/>
      <c r="C303" s="67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2:43" ht="15.75" customHeight="1" x14ac:dyDescent="0.2">
      <c r="B304" s="2"/>
      <c r="C304" s="67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2:43" ht="15.75" customHeight="1" x14ac:dyDescent="0.2">
      <c r="B305" s="2"/>
      <c r="C305" s="67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2:43" ht="15.75" customHeight="1" x14ac:dyDescent="0.2">
      <c r="B306" s="2"/>
      <c r="C306" s="67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2:43" ht="15.75" customHeight="1" x14ac:dyDescent="0.2">
      <c r="B307" s="2"/>
      <c r="C307" s="67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2:43" ht="15.75" customHeight="1" x14ac:dyDescent="0.2">
      <c r="B308" s="2"/>
      <c r="C308" s="67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2:43" ht="15.75" customHeight="1" x14ac:dyDescent="0.2">
      <c r="B309" s="2"/>
      <c r="C309" s="67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2:43" ht="15.75" customHeight="1" x14ac:dyDescent="0.2">
      <c r="B310" s="2"/>
      <c r="C310" s="67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2:43" ht="15.75" customHeight="1" x14ac:dyDescent="0.2">
      <c r="B311" s="2"/>
      <c r="C311" s="67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2:43" ht="15.75" customHeight="1" x14ac:dyDescent="0.2">
      <c r="B312" s="2"/>
      <c r="C312" s="67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2:43" ht="15.75" customHeight="1" x14ac:dyDescent="0.2">
      <c r="B313" s="2"/>
      <c r="C313" s="67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2:43" ht="15.75" customHeight="1" x14ac:dyDescent="0.2">
      <c r="B314" s="2"/>
      <c r="C314" s="67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2:43" ht="15.75" customHeight="1" x14ac:dyDescent="0.2">
      <c r="B315" s="2"/>
      <c r="C315" s="67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2:43" ht="15.75" customHeight="1" x14ac:dyDescent="0.2">
      <c r="B316" s="2"/>
      <c r="C316" s="67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2:43" ht="15.75" customHeight="1" x14ac:dyDescent="0.2">
      <c r="B317" s="2"/>
      <c r="C317" s="67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2:43" ht="15.75" customHeight="1" x14ac:dyDescent="0.2">
      <c r="B318" s="2"/>
      <c r="C318" s="67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2:43" ht="15.75" customHeight="1" x14ac:dyDescent="0.2">
      <c r="B319" s="2"/>
      <c r="C319" s="67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2:43" ht="15.75" customHeight="1" x14ac:dyDescent="0.2">
      <c r="B320" s="2"/>
      <c r="C320" s="67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2:43" ht="15.75" customHeight="1" x14ac:dyDescent="0.2">
      <c r="B321" s="2"/>
      <c r="C321" s="67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2:43" ht="15.75" customHeight="1" x14ac:dyDescent="0.2">
      <c r="B322" s="2"/>
      <c r="C322" s="67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2:43" ht="15.75" customHeight="1" x14ac:dyDescent="0.2">
      <c r="B323" s="2"/>
      <c r="C323" s="67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2:43" ht="15.75" customHeight="1" x14ac:dyDescent="0.2">
      <c r="B324" s="2"/>
      <c r="C324" s="67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spans="2:43" ht="15.75" customHeight="1" x14ac:dyDescent="0.2">
      <c r="B325" s="2"/>
      <c r="C325" s="67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spans="2:43" ht="15.75" customHeight="1" x14ac:dyDescent="0.2">
      <c r="B326" s="2"/>
      <c r="C326" s="67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2:43" ht="15.75" customHeight="1" x14ac:dyDescent="0.2">
      <c r="B327" s="2"/>
      <c r="C327" s="67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2:43" ht="15.75" customHeight="1" x14ac:dyDescent="0.2">
      <c r="B328" s="2"/>
      <c r="C328" s="67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spans="2:43" ht="15.75" customHeight="1" x14ac:dyDescent="0.2">
      <c r="B329" s="2"/>
      <c r="C329" s="67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spans="2:43" ht="15.75" customHeight="1" x14ac:dyDescent="0.2">
      <c r="B330" s="2"/>
      <c r="C330" s="67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spans="2:43" ht="15.75" customHeight="1" x14ac:dyDescent="0.2">
      <c r="B331" s="2"/>
      <c r="C331" s="67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spans="2:43" ht="15.75" customHeight="1" x14ac:dyDescent="0.2">
      <c r="B332" s="2"/>
      <c r="C332" s="67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spans="2:43" ht="15.75" customHeight="1" x14ac:dyDescent="0.2">
      <c r="B333" s="2"/>
      <c r="C333" s="67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spans="2:43" ht="15.75" customHeight="1" x14ac:dyDescent="0.2">
      <c r="B334" s="2"/>
      <c r="C334" s="67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spans="2:43" ht="15.75" customHeight="1" x14ac:dyDescent="0.2">
      <c r="B335" s="2"/>
      <c r="C335" s="67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spans="2:43" ht="15.75" customHeight="1" x14ac:dyDescent="0.2">
      <c r="B336" s="2"/>
      <c r="C336" s="67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spans="2:43" ht="15.75" customHeight="1" x14ac:dyDescent="0.2">
      <c r="B337" s="2"/>
      <c r="C337" s="67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spans="2:43" ht="15.75" customHeight="1" x14ac:dyDescent="0.2">
      <c r="B338" s="2"/>
      <c r="C338" s="67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spans="2:43" ht="15.75" customHeight="1" x14ac:dyDescent="0.2">
      <c r="B339" s="2"/>
      <c r="C339" s="67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spans="2:43" ht="15.75" customHeight="1" x14ac:dyDescent="0.2">
      <c r="B340" s="2"/>
      <c r="C340" s="67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spans="2:43" ht="15.75" customHeight="1" x14ac:dyDescent="0.2">
      <c r="B341" s="2"/>
      <c r="C341" s="67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spans="2:43" ht="15.75" customHeight="1" x14ac:dyDescent="0.2">
      <c r="B342" s="2"/>
      <c r="C342" s="67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spans="2:43" ht="15.75" customHeight="1" x14ac:dyDescent="0.2">
      <c r="B343" s="2"/>
      <c r="C343" s="67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spans="2:43" ht="15.75" customHeight="1" x14ac:dyDescent="0.2">
      <c r="B344" s="2"/>
      <c r="C344" s="67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2:43" ht="15.75" customHeight="1" x14ac:dyDescent="0.2">
      <c r="B345" s="2"/>
      <c r="C345" s="67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2:43" ht="15.75" customHeight="1" x14ac:dyDescent="0.2">
      <c r="B346" s="2"/>
      <c r="C346" s="67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spans="2:43" ht="15.75" customHeight="1" x14ac:dyDescent="0.2">
      <c r="B347" s="2"/>
      <c r="C347" s="67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spans="2:43" ht="15.75" customHeight="1" x14ac:dyDescent="0.2">
      <c r="B348" s="2"/>
      <c r="C348" s="67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2:43" ht="15.75" customHeight="1" x14ac:dyDescent="0.2">
      <c r="B349" s="2"/>
      <c r="C349" s="67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spans="2:43" ht="15.75" customHeight="1" x14ac:dyDescent="0.2">
      <c r="B350" s="2"/>
      <c r="C350" s="67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2:43" ht="15.75" customHeight="1" x14ac:dyDescent="0.2">
      <c r="B351" s="2"/>
      <c r="C351" s="67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spans="2:43" ht="15.75" customHeight="1" x14ac:dyDescent="0.2">
      <c r="B352" s="2"/>
      <c r="C352" s="67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spans="2:43" ht="15.75" customHeight="1" x14ac:dyDescent="0.2">
      <c r="B353" s="2"/>
      <c r="C353" s="67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spans="2:43" ht="15.75" customHeight="1" x14ac:dyDescent="0.2">
      <c r="B354" s="2"/>
      <c r="C354" s="67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spans="2:43" ht="15.75" customHeight="1" x14ac:dyDescent="0.2">
      <c r="B355" s="2"/>
      <c r="C355" s="67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spans="2:43" ht="15.75" customHeight="1" x14ac:dyDescent="0.2">
      <c r="B356" s="2"/>
      <c r="C356" s="67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spans="2:43" ht="15.75" customHeight="1" x14ac:dyDescent="0.2">
      <c r="B357" s="2"/>
      <c r="C357" s="67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spans="2:43" ht="15.75" customHeight="1" x14ac:dyDescent="0.2">
      <c r="B358" s="2"/>
      <c r="C358" s="67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spans="2:43" ht="15.75" customHeight="1" x14ac:dyDescent="0.2">
      <c r="B359" s="2"/>
      <c r="C359" s="67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spans="2:43" ht="15.75" customHeight="1" x14ac:dyDescent="0.2">
      <c r="B360" s="2"/>
      <c r="C360" s="67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spans="2:43" ht="15.75" customHeight="1" x14ac:dyDescent="0.2">
      <c r="B361" s="2"/>
      <c r="C361" s="67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spans="2:43" ht="15.75" customHeight="1" x14ac:dyDescent="0.2">
      <c r="B362" s="2"/>
      <c r="C362" s="67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spans="2:43" ht="15.75" customHeight="1" x14ac:dyDescent="0.2">
      <c r="B363" s="2"/>
      <c r="C363" s="67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spans="2:43" ht="15.75" customHeight="1" x14ac:dyDescent="0.2">
      <c r="B364" s="2"/>
      <c r="C364" s="67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spans="2:43" ht="15.75" customHeight="1" x14ac:dyDescent="0.2">
      <c r="B365" s="2"/>
      <c r="C365" s="67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spans="2:43" ht="15.75" customHeight="1" x14ac:dyDescent="0.2">
      <c r="B366" s="2"/>
      <c r="C366" s="67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2:43" ht="15.75" customHeight="1" x14ac:dyDescent="0.2">
      <c r="B367" s="2"/>
      <c r="C367" s="67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2:43" ht="15.75" customHeight="1" x14ac:dyDescent="0.2">
      <c r="B368" s="2"/>
      <c r="C368" s="67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spans="2:43" ht="15.75" customHeight="1" x14ac:dyDescent="0.2">
      <c r="B369" s="2"/>
      <c r="C369" s="67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spans="2:43" ht="15.75" customHeight="1" x14ac:dyDescent="0.2">
      <c r="B370" s="2"/>
      <c r="C370" s="67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spans="2:43" ht="15.75" customHeight="1" x14ac:dyDescent="0.2">
      <c r="B371" s="2"/>
      <c r="C371" s="67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spans="2:43" ht="15.75" customHeight="1" x14ac:dyDescent="0.2">
      <c r="B372" s="2"/>
      <c r="C372" s="67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spans="2:43" ht="15.75" customHeight="1" x14ac:dyDescent="0.2">
      <c r="B373" s="2"/>
      <c r="C373" s="67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spans="2:43" ht="15.75" customHeight="1" x14ac:dyDescent="0.2">
      <c r="B374" s="2"/>
      <c r="C374" s="67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spans="2:43" ht="15.75" customHeight="1" x14ac:dyDescent="0.2">
      <c r="B375" s="2"/>
      <c r="C375" s="67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spans="2:43" ht="15.75" customHeight="1" x14ac:dyDescent="0.2">
      <c r="B376" s="2"/>
      <c r="C376" s="67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spans="2:43" ht="15.75" customHeight="1" x14ac:dyDescent="0.2">
      <c r="B377" s="2"/>
      <c r="C377" s="67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spans="2:43" ht="15.75" customHeight="1" x14ac:dyDescent="0.2">
      <c r="B378" s="2"/>
      <c r="C378" s="67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spans="2:43" ht="15.75" customHeight="1" x14ac:dyDescent="0.2">
      <c r="B379" s="2"/>
      <c r="C379" s="67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spans="2:43" ht="15.75" customHeight="1" x14ac:dyDescent="0.2">
      <c r="B380" s="2"/>
      <c r="C380" s="67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spans="2:43" ht="15.75" customHeight="1" x14ac:dyDescent="0.2">
      <c r="B381" s="2"/>
      <c r="C381" s="67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spans="2:43" ht="15.75" customHeight="1" x14ac:dyDescent="0.2">
      <c r="B382" s="2"/>
      <c r="C382" s="67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spans="2:43" ht="15.75" customHeight="1" x14ac:dyDescent="0.2">
      <c r="B383" s="2"/>
      <c r="C383" s="67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spans="2:43" ht="15.75" customHeight="1" x14ac:dyDescent="0.2">
      <c r="B384" s="2"/>
      <c r="C384" s="67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spans="2:43" ht="15.75" customHeight="1" x14ac:dyDescent="0.2">
      <c r="B385" s="2"/>
      <c r="C385" s="67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spans="2:43" ht="15.75" customHeight="1" x14ac:dyDescent="0.2">
      <c r="B386" s="2"/>
      <c r="C386" s="67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spans="2:43" ht="15.75" customHeight="1" x14ac:dyDescent="0.2">
      <c r="B387" s="2"/>
      <c r="C387" s="67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spans="2:43" ht="15.75" customHeight="1" x14ac:dyDescent="0.2">
      <c r="B388" s="2"/>
      <c r="C388" s="67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spans="2:43" ht="15.75" customHeight="1" x14ac:dyDescent="0.2">
      <c r="B389" s="2"/>
      <c r="C389" s="67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spans="2:43" ht="15.75" customHeight="1" x14ac:dyDescent="0.2">
      <c r="B390" s="2"/>
      <c r="C390" s="67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spans="2:43" ht="15.75" customHeight="1" x14ac:dyDescent="0.2">
      <c r="B391" s="2"/>
      <c r="C391" s="67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spans="2:43" ht="15.75" customHeight="1" x14ac:dyDescent="0.2">
      <c r="B392" s="2"/>
      <c r="C392" s="67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spans="2:43" ht="15.75" customHeight="1" x14ac:dyDescent="0.2">
      <c r="B393" s="2"/>
      <c r="C393" s="67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spans="2:43" ht="15.75" customHeight="1" x14ac:dyDescent="0.2">
      <c r="B394" s="2"/>
      <c r="C394" s="67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spans="2:43" ht="15.75" customHeight="1" x14ac:dyDescent="0.2">
      <c r="B395" s="2"/>
      <c r="C395" s="67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spans="2:43" ht="15.75" customHeight="1" x14ac:dyDescent="0.2">
      <c r="B396" s="2"/>
      <c r="C396" s="67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spans="2:43" ht="15.75" customHeight="1" x14ac:dyDescent="0.2">
      <c r="B397" s="2"/>
      <c r="C397" s="67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spans="2:43" ht="15.75" customHeight="1" x14ac:dyDescent="0.2">
      <c r="B398" s="2"/>
      <c r="C398" s="67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spans="2:43" ht="15.75" customHeight="1" x14ac:dyDescent="0.2">
      <c r="B399" s="2"/>
      <c r="C399" s="67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spans="2:43" ht="15.75" customHeight="1" x14ac:dyDescent="0.2">
      <c r="B400" s="2"/>
      <c r="C400" s="67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spans="2:43" ht="15.75" customHeight="1" x14ac:dyDescent="0.2">
      <c r="B401" s="2"/>
      <c r="C401" s="67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spans="2:43" ht="15.75" customHeight="1" x14ac:dyDescent="0.2">
      <c r="B402" s="2"/>
      <c r="C402" s="67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spans="2:43" ht="15.75" customHeight="1" x14ac:dyDescent="0.2">
      <c r="B403" s="2"/>
      <c r="C403" s="67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spans="2:43" ht="15.75" customHeight="1" x14ac:dyDescent="0.2">
      <c r="B404" s="2"/>
      <c r="C404" s="67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spans="2:43" ht="15.75" customHeight="1" x14ac:dyDescent="0.2">
      <c r="B405" s="2"/>
      <c r="C405" s="67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spans="2:43" ht="15.75" customHeight="1" x14ac:dyDescent="0.2">
      <c r="B406" s="2"/>
      <c r="C406" s="67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spans="2:43" ht="15.75" customHeight="1" x14ac:dyDescent="0.2">
      <c r="B407" s="2"/>
      <c r="C407" s="67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spans="2:43" ht="15.75" customHeight="1" x14ac:dyDescent="0.2">
      <c r="B408" s="2"/>
      <c r="C408" s="67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spans="2:43" ht="15.75" customHeight="1" x14ac:dyDescent="0.2">
      <c r="B409" s="2"/>
      <c r="C409" s="67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spans="2:43" ht="15.75" customHeight="1" x14ac:dyDescent="0.2">
      <c r="B410" s="2"/>
      <c r="C410" s="67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spans="2:43" ht="15.75" customHeight="1" x14ac:dyDescent="0.2">
      <c r="B411" s="2"/>
      <c r="C411" s="67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spans="2:43" ht="15.75" customHeight="1" x14ac:dyDescent="0.2">
      <c r="B412" s="2"/>
      <c r="C412" s="67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spans="2:43" ht="15.75" customHeight="1" x14ac:dyDescent="0.2">
      <c r="B413" s="2"/>
      <c r="C413" s="67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spans="2:43" ht="15.75" customHeight="1" x14ac:dyDescent="0.2">
      <c r="B414" s="2"/>
      <c r="C414" s="67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spans="2:43" ht="15.75" customHeight="1" x14ac:dyDescent="0.2">
      <c r="B415" s="2"/>
      <c r="C415" s="67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spans="2:43" ht="15.75" customHeight="1" x14ac:dyDescent="0.2">
      <c r="B416" s="2"/>
      <c r="C416" s="67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spans="2:43" ht="15.75" customHeight="1" x14ac:dyDescent="0.2">
      <c r="B417" s="2"/>
      <c r="C417" s="67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spans="2:43" ht="15.75" customHeight="1" x14ac:dyDescent="0.2">
      <c r="B418" s="2"/>
      <c r="C418" s="67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spans="2:43" ht="15.75" customHeight="1" x14ac:dyDescent="0.2">
      <c r="B419" s="2"/>
      <c r="C419" s="67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spans="2:43" ht="15.75" customHeight="1" x14ac:dyDescent="0.2">
      <c r="B420" s="2"/>
      <c r="C420" s="67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spans="2:43" ht="15.75" customHeight="1" x14ac:dyDescent="0.2">
      <c r="B421" s="2"/>
      <c r="C421" s="67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spans="2:43" ht="15.75" customHeight="1" x14ac:dyDescent="0.2">
      <c r="B422" s="2"/>
      <c r="C422" s="67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spans="2:43" ht="15.75" customHeight="1" x14ac:dyDescent="0.2">
      <c r="B423" s="2"/>
      <c r="C423" s="67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spans="2:43" ht="15.75" customHeight="1" x14ac:dyDescent="0.2">
      <c r="B424" s="2"/>
      <c r="C424" s="67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spans="2:43" ht="15.75" customHeight="1" x14ac:dyDescent="0.2">
      <c r="B425" s="2"/>
      <c r="C425" s="67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spans="2:43" ht="15.75" customHeight="1" x14ac:dyDescent="0.2">
      <c r="B426" s="2"/>
      <c r="C426" s="67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spans="2:43" ht="15.75" customHeight="1" x14ac:dyDescent="0.2">
      <c r="B427" s="2"/>
      <c r="C427" s="67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spans="2:43" ht="15.75" customHeight="1" x14ac:dyDescent="0.2">
      <c r="B428" s="2"/>
      <c r="C428" s="67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spans="2:43" ht="15.75" customHeight="1" x14ac:dyDescent="0.2">
      <c r="B429" s="2"/>
      <c r="C429" s="67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spans="2:43" ht="15.75" customHeight="1" x14ac:dyDescent="0.2">
      <c r="B430" s="2"/>
      <c r="C430" s="67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spans="2:43" ht="15.75" customHeight="1" x14ac:dyDescent="0.2">
      <c r="B431" s="2"/>
      <c r="C431" s="67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spans="2:43" ht="15.75" customHeight="1" x14ac:dyDescent="0.2">
      <c r="B432" s="2"/>
      <c r="C432" s="67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spans="2:43" ht="15.75" customHeight="1" x14ac:dyDescent="0.2">
      <c r="B433" s="2"/>
      <c r="C433" s="67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spans="2:43" ht="15.75" customHeight="1" x14ac:dyDescent="0.2">
      <c r="B434" s="2"/>
      <c r="C434" s="67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spans="2:43" ht="15.75" customHeight="1" x14ac:dyDescent="0.2">
      <c r="B435" s="2"/>
      <c r="C435" s="67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spans="2:43" ht="15.75" customHeight="1" x14ac:dyDescent="0.2">
      <c r="B436" s="2"/>
      <c r="C436" s="67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spans="2:43" ht="15.75" customHeight="1" x14ac:dyDescent="0.2">
      <c r="B437" s="2"/>
      <c r="C437" s="67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spans="2:43" ht="15.75" customHeight="1" x14ac:dyDescent="0.2">
      <c r="B438" s="2"/>
      <c r="C438" s="67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spans="2:43" ht="15.75" customHeight="1" x14ac:dyDescent="0.2">
      <c r="B439" s="2"/>
      <c r="C439" s="67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spans="2:43" ht="15.75" customHeight="1" x14ac:dyDescent="0.2">
      <c r="B440" s="2"/>
      <c r="C440" s="67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spans="2:43" ht="15.75" customHeight="1" x14ac:dyDescent="0.2">
      <c r="B441" s="2"/>
      <c r="C441" s="67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spans="2:43" ht="15.75" customHeight="1" x14ac:dyDescent="0.2">
      <c r="B442" s="2"/>
      <c r="C442" s="67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spans="2:43" ht="15.75" customHeight="1" x14ac:dyDescent="0.2">
      <c r="B443" s="2"/>
      <c r="C443" s="67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spans="2:43" ht="15.75" customHeight="1" x14ac:dyDescent="0.2">
      <c r="B444" s="2"/>
      <c r="C444" s="67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spans="2:43" ht="15.75" customHeight="1" x14ac:dyDescent="0.2">
      <c r="B445" s="2"/>
      <c r="C445" s="67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spans="2:43" ht="15.75" customHeight="1" x14ac:dyDescent="0.2">
      <c r="B446" s="2"/>
      <c r="C446" s="67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spans="2:43" ht="15.75" customHeight="1" x14ac:dyDescent="0.2">
      <c r="B447" s="2"/>
      <c r="C447" s="67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spans="2:43" ht="15.75" customHeight="1" x14ac:dyDescent="0.2">
      <c r="B448" s="2"/>
      <c r="C448" s="67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spans="2:43" ht="15.75" customHeight="1" x14ac:dyDescent="0.2">
      <c r="B449" s="2"/>
      <c r="C449" s="67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spans="2:43" ht="15.75" customHeight="1" x14ac:dyDescent="0.2">
      <c r="B450" s="2"/>
      <c r="C450" s="67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spans="2:43" ht="15.75" customHeight="1" x14ac:dyDescent="0.2">
      <c r="B451" s="2"/>
      <c r="C451" s="67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spans="2:43" ht="15.75" customHeight="1" x14ac:dyDescent="0.2">
      <c r="B452" s="2"/>
      <c r="C452" s="67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spans="2:43" ht="15.75" customHeight="1" x14ac:dyDescent="0.2">
      <c r="B453" s="2"/>
      <c r="C453" s="67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spans="2:43" ht="15.75" customHeight="1" x14ac:dyDescent="0.2">
      <c r="B454" s="2"/>
      <c r="C454" s="67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spans="2:43" ht="15.75" customHeight="1" x14ac:dyDescent="0.2">
      <c r="B455" s="2"/>
      <c r="C455" s="67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spans="2:43" ht="15.75" customHeight="1" x14ac:dyDescent="0.2">
      <c r="B456" s="2"/>
      <c r="C456" s="67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spans="2:43" ht="15.75" customHeight="1" x14ac:dyDescent="0.2">
      <c r="B457" s="2"/>
      <c r="C457" s="67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spans="2:43" ht="15.75" customHeight="1" x14ac:dyDescent="0.2">
      <c r="B458" s="2"/>
      <c r="C458" s="67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spans="2:43" ht="15.75" customHeight="1" x14ac:dyDescent="0.2">
      <c r="B459" s="2"/>
      <c r="C459" s="67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spans="2:43" ht="15.75" customHeight="1" x14ac:dyDescent="0.2">
      <c r="B460" s="2"/>
      <c r="C460" s="67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spans="2:43" ht="15.75" customHeight="1" x14ac:dyDescent="0.2">
      <c r="B461" s="2"/>
      <c r="C461" s="67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spans="2:43" ht="15.75" customHeight="1" x14ac:dyDescent="0.2">
      <c r="B462" s="2"/>
      <c r="C462" s="67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spans="2:43" ht="15.75" customHeight="1" x14ac:dyDescent="0.2">
      <c r="B463" s="2"/>
      <c r="C463" s="67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spans="2:43" ht="15.75" customHeight="1" x14ac:dyDescent="0.2">
      <c r="B464" s="2"/>
      <c r="C464" s="67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spans="2:43" ht="15.75" customHeight="1" x14ac:dyDescent="0.2">
      <c r="B465" s="2"/>
      <c r="C465" s="67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spans="2:43" ht="15.75" customHeight="1" x14ac:dyDescent="0.2">
      <c r="B466" s="2"/>
      <c r="C466" s="67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spans="2:43" ht="15.75" customHeight="1" x14ac:dyDescent="0.2">
      <c r="B467" s="2"/>
      <c r="C467" s="67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spans="2:43" ht="15.75" customHeight="1" x14ac:dyDescent="0.2">
      <c r="B468" s="2"/>
      <c r="C468" s="67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spans="2:43" ht="15.75" customHeight="1" x14ac:dyDescent="0.2">
      <c r="B469" s="2"/>
      <c r="C469" s="67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spans="2:43" ht="15.75" customHeight="1" x14ac:dyDescent="0.2">
      <c r="B470" s="2"/>
      <c r="C470" s="67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spans="2:43" ht="15.75" customHeight="1" x14ac:dyDescent="0.2">
      <c r="B471" s="2"/>
      <c r="C471" s="67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spans="2:43" ht="15.75" customHeight="1" x14ac:dyDescent="0.2">
      <c r="B472" s="2"/>
      <c r="C472" s="67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spans="2:43" ht="15.75" customHeight="1" x14ac:dyDescent="0.2">
      <c r="B473" s="2"/>
      <c r="C473" s="67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spans="2:43" ht="15.75" customHeight="1" x14ac:dyDescent="0.2">
      <c r="B474" s="2"/>
      <c r="C474" s="67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spans="2:43" ht="15.75" customHeight="1" x14ac:dyDescent="0.2">
      <c r="B475" s="2"/>
      <c r="C475" s="67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spans="2:43" ht="15.75" customHeight="1" x14ac:dyDescent="0.2">
      <c r="B476" s="2"/>
      <c r="C476" s="67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spans="2:43" ht="15.75" customHeight="1" x14ac:dyDescent="0.2">
      <c r="B477" s="2"/>
      <c r="C477" s="67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spans="2:43" ht="15.75" customHeight="1" x14ac:dyDescent="0.2">
      <c r="B478" s="2"/>
      <c r="C478" s="67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spans="2:43" ht="15.75" customHeight="1" x14ac:dyDescent="0.2">
      <c r="B479" s="2"/>
      <c r="C479" s="67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spans="2:43" ht="15.75" customHeight="1" x14ac:dyDescent="0.2">
      <c r="B480" s="2"/>
      <c r="C480" s="67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spans="2:43" ht="15.75" customHeight="1" x14ac:dyDescent="0.2">
      <c r="B481" s="2"/>
      <c r="C481" s="67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spans="2:43" ht="15.75" customHeight="1" x14ac:dyDescent="0.2">
      <c r="B482" s="2"/>
      <c r="C482" s="67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spans="2:43" ht="15.75" customHeight="1" x14ac:dyDescent="0.2">
      <c r="B483" s="2"/>
      <c r="C483" s="67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spans="2:43" ht="15.75" customHeight="1" x14ac:dyDescent="0.2">
      <c r="B484" s="2"/>
      <c r="C484" s="67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spans="2:43" ht="15.75" customHeight="1" x14ac:dyDescent="0.2">
      <c r="B485" s="2"/>
      <c r="C485" s="67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spans="2:43" ht="15.75" customHeight="1" x14ac:dyDescent="0.2">
      <c r="B486" s="2"/>
      <c r="C486" s="67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spans="2:43" ht="15.75" customHeight="1" x14ac:dyDescent="0.2">
      <c r="B487" s="2"/>
      <c r="C487" s="67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spans="2:43" ht="15.75" customHeight="1" x14ac:dyDescent="0.2">
      <c r="B488" s="2"/>
      <c r="C488" s="67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spans="2:43" ht="15.75" customHeight="1" x14ac:dyDescent="0.2">
      <c r="B489" s="2"/>
      <c r="C489" s="67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spans="2:43" ht="15.75" customHeight="1" x14ac:dyDescent="0.2">
      <c r="B490" s="2"/>
      <c r="C490" s="67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spans="2:43" ht="15.75" customHeight="1" x14ac:dyDescent="0.2">
      <c r="B491" s="2"/>
      <c r="C491" s="67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spans="2:43" ht="15.75" customHeight="1" x14ac:dyDescent="0.2">
      <c r="B492" s="2"/>
      <c r="C492" s="67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spans="2:43" ht="15.75" customHeight="1" x14ac:dyDescent="0.2">
      <c r="B493" s="2"/>
      <c r="C493" s="67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spans="2:43" ht="15.75" customHeight="1" x14ac:dyDescent="0.2">
      <c r="B494" s="2"/>
      <c r="C494" s="67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spans="2:43" ht="15.75" customHeight="1" x14ac:dyDescent="0.2">
      <c r="B495" s="2"/>
      <c r="C495" s="67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spans="2:43" ht="15.75" customHeight="1" x14ac:dyDescent="0.2">
      <c r="B496" s="2"/>
      <c r="C496" s="67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spans="2:43" ht="15.75" customHeight="1" x14ac:dyDescent="0.2">
      <c r="B497" s="2"/>
      <c r="C497" s="67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spans="2:43" ht="15.75" customHeight="1" x14ac:dyDescent="0.2">
      <c r="B498" s="2"/>
      <c r="C498" s="67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spans="2:43" ht="15.75" customHeight="1" x14ac:dyDescent="0.2">
      <c r="B499" s="2"/>
      <c r="C499" s="67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spans="2:43" ht="15.75" customHeight="1" x14ac:dyDescent="0.2">
      <c r="B500" s="2"/>
      <c r="C500" s="67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spans="2:43" ht="15.75" customHeight="1" x14ac:dyDescent="0.2">
      <c r="B501" s="2"/>
      <c r="C501" s="67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spans="2:43" ht="15.75" customHeight="1" x14ac:dyDescent="0.2">
      <c r="B502" s="2"/>
      <c r="C502" s="67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spans="2:43" ht="15.75" customHeight="1" x14ac:dyDescent="0.2">
      <c r="B503" s="2"/>
      <c r="C503" s="67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spans="2:43" ht="15.75" customHeight="1" x14ac:dyDescent="0.2">
      <c r="B504" s="2"/>
      <c r="C504" s="67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spans="2:43" ht="15.75" customHeight="1" x14ac:dyDescent="0.2">
      <c r="B505" s="2"/>
      <c r="C505" s="67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spans="2:43" ht="15.75" customHeight="1" x14ac:dyDescent="0.2">
      <c r="B506" s="2"/>
      <c r="C506" s="67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spans="2:43" ht="15.75" customHeight="1" x14ac:dyDescent="0.2">
      <c r="B507" s="2"/>
      <c r="C507" s="67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spans="2:43" ht="15.75" customHeight="1" x14ac:dyDescent="0.2">
      <c r="B508" s="2"/>
      <c r="C508" s="67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spans="2:43" ht="15.75" customHeight="1" x14ac:dyDescent="0.2">
      <c r="B509" s="2"/>
      <c r="C509" s="67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spans="2:43" ht="15.75" customHeight="1" x14ac:dyDescent="0.2">
      <c r="B510" s="2"/>
      <c r="C510" s="67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spans="2:43" ht="15.75" customHeight="1" x14ac:dyDescent="0.2">
      <c r="B511" s="2"/>
      <c r="C511" s="67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spans="2:43" ht="15.75" customHeight="1" x14ac:dyDescent="0.2">
      <c r="B512" s="2"/>
      <c r="C512" s="67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spans="2:43" ht="15.75" customHeight="1" x14ac:dyDescent="0.2">
      <c r="B513" s="2"/>
      <c r="C513" s="67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spans="2:43" ht="15.75" customHeight="1" x14ac:dyDescent="0.2">
      <c r="B514" s="2"/>
      <c r="C514" s="67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spans="2:43" ht="15.75" customHeight="1" x14ac:dyDescent="0.2">
      <c r="B515" s="2"/>
      <c r="C515" s="67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spans="2:43" ht="15.75" customHeight="1" x14ac:dyDescent="0.2">
      <c r="B516" s="2"/>
      <c r="C516" s="67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spans="2:43" ht="15.75" customHeight="1" x14ac:dyDescent="0.2">
      <c r="B517" s="2"/>
      <c r="C517" s="67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spans="2:43" ht="15.75" customHeight="1" x14ac:dyDescent="0.2">
      <c r="B518" s="2"/>
      <c r="C518" s="67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spans="2:43" ht="15.75" customHeight="1" x14ac:dyDescent="0.2">
      <c r="B519" s="2"/>
      <c r="C519" s="67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spans="2:43" ht="15.75" customHeight="1" x14ac:dyDescent="0.2">
      <c r="B520" s="2"/>
      <c r="C520" s="67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spans="2:43" ht="15.75" customHeight="1" x14ac:dyDescent="0.2">
      <c r="B521" s="2"/>
      <c r="C521" s="67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spans="2:43" ht="15.75" customHeight="1" x14ac:dyDescent="0.2">
      <c r="B522" s="2"/>
      <c r="C522" s="67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spans="2:43" ht="15.75" customHeight="1" x14ac:dyDescent="0.2">
      <c r="B523" s="2"/>
      <c r="C523" s="67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spans="2:43" ht="15.75" customHeight="1" x14ac:dyDescent="0.2">
      <c r="B524" s="2"/>
      <c r="C524" s="67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spans="2:43" ht="15.75" customHeight="1" x14ac:dyDescent="0.2">
      <c r="B525" s="2"/>
      <c r="C525" s="67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spans="2:43" ht="15.75" customHeight="1" x14ac:dyDescent="0.2">
      <c r="B526" s="2"/>
      <c r="C526" s="67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spans="2:43" ht="15.75" customHeight="1" x14ac:dyDescent="0.2">
      <c r="B527" s="2"/>
      <c r="C527" s="67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spans="2:43" ht="15.75" customHeight="1" x14ac:dyDescent="0.2">
      <c r="B528" s="2"/>
      <c r="C528" s="67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spans="2:43" ht="15.75" customHeight="1" x14ac:dyDescent="0.2">
      <c r="B529" s="2"/>
      <c r="C529" s="67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spans="2:43" ht="15.75" customHeight="1" x14ac:dyDescent="0.2">
      <c r="B530" s="2"/>
      <c r="C530" s="67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spans="2:43" ht="15.75" customHeight="1" x14ac:dyDescent="0.2">
      <c r="B531" s="2"/>
      <c r="C531" s="67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spans="2:43" ht="15.75" customHeight="1" x14ac:dyDescent="0.2">
      <c r="B532" s="2"/>
      <c r="C532" s="67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spans="2:43" ht="15.75" customHeight="1" x14ac:dyDescent="0.2">
      <c r="B533" s="2"/>
      <c r="C533" s="67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spans="2:43" ht="15.75" customHeight="1" x14ac:dyDescent="0.2">
      <c r="B534" s="2"/>
      <c r="C534" s="67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spans="2:43" ht="15.75" customHeight="1" x14ac:dyDescent="0.2">
      <c r="B535" s="2"/>
      <c r="C535" s="67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spans="2:43" ht="15.75" customHeight="1" x14ac:dyDescent="0.2">
      <c r="B536" s="2"/>
      <c r="C536" s="67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spans="2:43" ht="15.75" customHeight="1" x14ac:dyDescent="0.2">
      <c r="B537" s="2"/>
      <c r="C537" s="67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spans="2:43" ht="15.75" customHeight="1" x14ac:dyDescent="0.2">
      <c r="B538" s="2"/>
      <c r="C538" s="67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spans="2:43" ht="15.75" customHeight="1" x14ac:dyDescent="0.2">
      <c r="B539" s="2"/>
      <c r="C539" s="67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spans="2:43" ht="15.75" customHeight="1" x14ac:dyDescent="0.2">
      <c r="B540" s="2"/>
      <c r="C540" s="67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spans="2:43" ht="15.75" customHeight="1" x14ac:dyDescent="0.2">
      <c r="B541" s="2"/>
      <c r="C541" s="67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spans="2:43" ht="15.75" customHeight="1" x14ac:dyDescent="0.2">
      <c r="B542" s="2"/>
      <c r="C542" s="67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spans="2:43" ht="15.75" customHeight="1" x14ac:dyDescent="0.2">
      <c r="B543" s="2"/>
      <c r="C543" s="67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  <row r="544" spans="2:43" ht="15.75" customHeight="1" x14ac:dyDescent="0.2">
      <c r="B544" s="2"/>
      <c r="C544" s="67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</row>
    <row r="545" spans="2:43" ht="15.75" customHeight="1" x14ac:dyDescent="0.2">
      <c r="B545" s="2"/>
      <c r="C545" s="67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</row>
    <row r="546" spans="2:43" ht="15.75" customHeight="1" x14ac:dyDescent="0.2">
      <c r="B546" s="2"/>
      <c r="C546" s="67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</row>
    <row r="547" spans="2:43" ht="15.75" customHeight="1" x14ac:dyDescent="0.2">
      <c r="B547" s="2"/>
      <c r="C547" s="67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</row>
    <row r="548" spans="2:43" ht="15.75" customHeight="1" x14ac:dyDescent="0.2">
      <c r="B548" s="2"/>
      <c r="C548" s="67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</row>
    <row r="549" spans="2:43" ht="15.75" customHeight="1" x14ac:dyDescent="0.2">
      <c r="B549" s="2"/>
      <c r="C549" s="67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</row>
    <row r="550" spans="2:43" ht="15.75" customHeight="1" x14ac:dyDescent="0.2">
      <c r="B550" s="2"/>
      <c r="C550" s="67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</row>
    <row r="551" spans="2:43" ht="15.75" customHeight="1" x14ac:dyDescent="0.2">
      <c r="B551" s="2"/>
      <c r="C551" s="67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</row>
    <row r="552" spans="2:43" ht="15.75" customHeight="1" x14ac:dyDescent="0.2">
      <c r="B552" s="2"/>
      <c r="C552" s="67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</row>
    <row r="553" spans="2:43" ht="15.75" customHeight="1" x14ac:dyDescent="0.2">
      <c r="B553" s="2"/>
      <c r="C553" s="67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</row>
    <row r="554" spans="2:43" ht="15.75" customHeight="1" x14ac:dyDescent="0.2">
      <c r="B554" s="2"/>
      <c r="C554" s="67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</row>
    <row r="555" spans="2:43" ht="15.75" customHeight="1" x14ac:dyDescent="0.2">
      <c r="B555" s="2"/>
      <c r="C555" s="67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</row>
    <row r="556" spans="2:43" ht="15.75" customHeight="1" x14ac:dyDescent="0.2">
      <c r="B556" s="2"/>
      <c r="C556" s="67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</row>
    <row r="557" spans="2:43" ht="15.75" customHeight="1" x14ac:dyDescent="0.2">
      <c r="B557" s="2"/>
      <c r="C557" s="67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</row>
    <row r="558" spans="2:43" ht="15.75" customHeight="1" x14ac:dyDescent="0.2">
      <c r="B558" s="2"/>
      <c r="C558" s="67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</row>
    <row r="559" spans="2:43" ht="15.75" customHeight="1" x14ac:dyDescent="0.2">
      <c r="B559" s="2"/>
      <c r="C559" s="67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</row>
    <row r="560" spans="2:43" ht="15.75" customHeight="1" x14ac:dyDescent="0.2">
      <c r="B560" s="2"/>
      <c r="C560" s="67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</row>
    <row r="561" spans="2:43" ht="15.75" customHeight="1" x14ac:dyDescent="0.2">
      <c r="B561" s="2"/>
      <c r="C561" s="67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</row>
    <row r="562" spans="2:43" ht="15.75" customHeight="1" x14ac:dyDescent="0.2">
      <c r="B562" s="2"/>
      <c r="C562" s="67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</row>
    <row r="563" spans="2:43" ht="15.75" customHeight="1" x14ac:dyDescent="0.2">
      <c r="B563" s="2"/>
      <c r="C563" s="67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</row>
    <row r="564" spans="2:43" ht="15.75" customHeight="1" x14ac:dyDescent="0.2">
      <c r="B564" s="2"/>
      <c r="C564" s="67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</row>
    <row r="565" spans="2:43" ht="15.75" customHeight="1" x14ac:dyDescent="0.2">
      <c r="B565" s="2"/>
      <c r="C565" s="67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</row>
    <row r="566" spans="2:43" ht="15.75" customHeight="1" x14ac:dyDescent="0.2">
      <c r="B566" s="2"/>
      <c r="C566" s="67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</row>
    <row r="567" spans="2:43" ht="15.75" customHeight="1" x14ac:dyDescent="0.2">
      <c r="B567" s="2"/>
      <c r="C567" s="67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</row>
    <row r="568" spans="2:43" ht="15.75" customHeight="1" x14ac:dyDescent="0.2">
      <c r="B568" s="2"/>
      <c r="C568" s="67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</row>
    <row r="569" spans="2:43" ht="15.75" customHeight="1" x14ac:dyDescent="0.2">
      <c r="B569" s="2"/>
      <c r="C569" s="67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</row>
    <row r="570" spans="2:43" ht="15.75" customHeight="1" x14ac:dyDescent="0.2">
      <c r="B570" s="2"/>
      <c r="C570" s="67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</row>
    <row r="571" spans="2:43" ht="15.75" customHeight="1" x14ac:dyDescent="0.2">
      <c r="B571" s="2"/>
      <c r="C571" s="67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</row>
    <row r="572" spans="2:43" ht="15.75" customHeight="1" x14ac:dyDescent="0.2">
      <c r="B572" s="2"/>
      <c r="C572" s="67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</row>
    <row r="573" spans="2:43" ht="15.75" customHeight="1" x14ac:dyDescent="0.2">
      <c r="B573" s="2"/>
      <c r="C573" s="67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</row>
    <row r="574" spans="2:43" ht="15.75" customHeight="1" x14ac:dyDescent="0.2">
      <c r="B574" s="2"/>
      <c r="C574" s="67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</row>
    <row r="575" spans="2:43" ht="15.75" customHeight="1" x14ac:dyDescent="0.2">
      <c r="B575" s="2"/>
      <c r="C575" s="67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</row>
    <row r="576" spans="2:43" ht="15.75" customHeight="1" x14ac:dyDescent="0.2">
      <c r="B576" s="2"/>
      <c r="C576" s="67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</row>
    <row r="577" spans="2:43" ht="15.75" customHeight="1" x14ac:dyDescent="0.2">
      <c r="B577" s="2"/>
      <c r="C577" s="67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2:43" ht="15.75" customHeight="1" x14ac:dyDescent="0.2">
      <c r="B578" s="2"/>
      <c r="C578" s="67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</row>
    <row r="579" spans="2:43" ht="15.75" customHeight="1" x14ac:dyDescent="0.2">
      <c r="B579" s="2"/>
      <c r="C579" s="67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2:43" ht="15.75" customHeight="1" x14ac:dyDescent="0.2">
      <c r="B580" s="2"/>
      <c r="C580" s="67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</row>
    <row r="581" spans="2:43" ht="15.75" customHeight="1" x14ac:dyDescent="0.2">
      <c r="B581" s="2"/>
      <c r="C581" s="67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</row>
    <row r="582" spans="2:43" ht="15.75" customHeight="1" x14ac:dyDescent="0.2">
      <c r="B582" s="2"/>
      <c r="C582" s="67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</row>
    <row r="583" spans="2:43" ht="15.75" customHeight="1" x14ac:dyDescent="0.2">
      <c r="B583" s="2"/>
      <c r="C583" s="67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2:43" ht="15.75" customHeight="1" x14ac:dyDescent="0.2">
      <c r="B584" s="2"/>
      <c r="C584" s="67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</row>
    <row r="585" spans="2:43" ht="15.75" customHeight="1" x14ac:dyDescent="0.2">
      <c r="B585" s="2"/>
      <c r="C585" s="67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</row>
    <row r="586" spans="2:43" ht="15.75" customHeight="1" x14ac:dyDescent="0.2">
      <c r="B586" s="2"/>
      <c r="C586" s="67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</row>
    <row r="587" spans="2:43" ht="15.75" customHeight="1" x14ac:dyDescent="0.2">
      <c r="B587" s="2"/>
      <c r="C587" s="67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</row>
    <row r="588" spans="2:43" ht="15.75" customHeight="1" x14ac:dyDescent="0.2"/>
    <row r="589" spans="2:43" ht="15.75" customHeight="1" x14ac:dyDescent="0.2"/>
    <row r="590" spans="2:43" ht="15.75" customHeight="1" x14ac:dyDescent="0.2"/>
    <row r="591" spans="2:43" ht="15.75" customHeight="1" x14ac:dyDescent="0.2"/>
    <row r="592" spans="2:43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</sheetData>
  <mergeCells count="2">
    <mergeCell ref="B2:C2"/>
    <mergeCell ref="B3:C3"/>
  </mergeCells>
  <phoneticPr fontId="12" type="noConversion"/>
  <pageMargins left="1.1811023622047245" right="0.15748031496062992" top="0.15748031496062992" bottom="0.15748031496062992" header="0.15748031496062992" footer="0.15748031496062992"/>
  <pageSetup paperSize="9" scale="8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D34" sqref="D34"/>
    </sheetView>
  </sheetViews>
  <sheetFormatPr defaultRowHeight="12.75" x14ac:dyDescent="0.2"/>
  <cols>
    <col min="1" max="1" width="21.85546875" customWidth="1"/>
    <col min="2" max="2" width="24.140625" customWidth="1"/>
    <col min="3" max="3" width="23.28515625" customWidth="1"/>
    <col min="4" max="5" width="14" customWidth="1"/>
    <col min="7" max="7" width="19.140625" customWidth="1"/>
    <col min="8" max="8" width="14.85546875" customWidth="1"/>
    <col min="10" max="10" width="16.28515625" customWidth="1"/>
    <col min="11" max="11" width="12.140625" customWidth="1"/>
  </cols>
  <sheetData>
    <row r="1" spans="1:10" x14ac:dyDescent="0.2">
      <c r="A1" s="527" t="s">
        <v>368</v>
      </c>
    </row>
    <row r="2" spans="1:10" x14ac:dyDescent="0.2">
      <c r="G2" s="527" t="s">
        <v>369</v>
      </c>
    </row>
    <row r="3" spans="1:10" x14ac:dyDescent="0.2">
      <c r="B3" t="s">
        <v>327</v>
      </c>
      <c r="C3" s="529" t="s">
        <v>361</v>
      </c>
      <c r="D3" s="332">
        <v>542594594</v>
      </c>
      <c r="G3" t="s">
        <v>341</v>
      </c>
    </row>
    <row r="4" spans="1:10" ht="22.5" x14ac:dyDescent="0.2">
      <c r="A4" t="s">
        <v>338</v>
      </c>
      <c r="B4" s="332">
        <v>474582314</v>
      </c>
      <c r="C4" s="528" t="s">
        <v>370</v>
      </c>
      <c r="D4" s="238">
        <v>9947000</v>
      </c>
      <c r="E4" s="238"/>
      <c r="F4" s="238"/>
      <c r="G4" s="238" t="s">
        <v>342</v>
      </c>
      <c r="H4" s="332">
        <v>106618842</v>
      </c>
      <c r="I4" s="238"/>
      <c r="J4" s="238"/>
    </row>
    <row r="5" spans="1:10" x14ac:dyDescent="0.2">
      <c r="B5" s="332"/>
      <c r="C5" s="238"/>
      <c r="D5" s="238">
        <v>3048000</v>
      </c>
      <c r="E5" s="238"/>
      <c r="F5" s="238"/>
      <c r="G5" s="238"/>
      <c r="H5" s="238"/>
      <c r="I5" s="238"/>
      <c r="J5" s="238"/>
    </row>
    <row r="6" spans="1:10" x14ac:dyDescent="0.2">
      <c r="A6" s="522" t="s">
        <v>328</v>
      </c>
      <c r="B6" s="238">
        <v>118645578</v>
      </c>
      <c r="C6" s="238"/>
      <c r="D6" s="524">
        <v>94234</v>
      </c>
      <c r="E6" s="238"/>
      <c r="F6" s="238"/>
      <c r="G6" s="238" t="s">
        <v>343</v>
      </c>
      <c r="H6" s="238">
        <v>558800</v>
      </c>
      <c r="I6" s="238"/>
      <c r="J6" s="238"/>
    </row>
    <row r="7" spans="1:10" x14ac:dyDescent="0.2">
      <c r="A7" s="521" t="s">
        <v>332</v>
      </c>
      <c r="B7" s="238">
        <v>9974407</v>
      </c>
      <c r="C7" s="238"/>
      <c r="D7" s="238">
        <v>150000</v>
      </c>
      <c r="E7" s="238"/>
      <c r="F7" s="238"/>
      <c r="G7" s="238" t="s">
        <v>344</v>
      </c>
      <c r="H7" s="238">
        <v>4979670</v>
      </c>
      <c r="I7" s="238"/>
      <c r="J7" s="238"/>
    </row>
    <row r="8" spans="1:10" x14ac:dyDescent="0.2">
      <c r="A8" s="521" t="s">
        <v>333</v>
      </c>
      <c r="B8" s="238">
        <v>11180180</v>
      </c>
      <c r="C8" s="238"/>
      <c r="D8" s="238">
        <v>1746707</v>
      </c>
      <c r="E8" s="238"/>
      <c r="F8" s="238"/>
      <c r="G8" s="238" t="s">
        <v>345</v>
      </c>
      <c r="H8" s="238">
        <v>2540000</v>
      </c>
      <c r="I8" s="238"/>
      <c r="J8" s="238"/>
    </row>
    <row r="9" spans="1:10" x14ac:dyDescent="0.2">
      <c r="A9" s="521" t="s">
        <v>334</v>
      </c>
      <c r="B9" s="238">
        <v>14329843</v>
      </c>
      <c r="C9" s="238"/>
      <c r="D9" s="524">
        <v>80000</v>
      </c>
      <c r="E9" s="238"/>
      <c r="F9" s="238"/>
      <c r="G9" s="238" t="s">
        <v>346</v>
      </c>
      <c r="H9" s="238">
        <v>17556480</v>
      </c>
      <c r="I9" s="238"/>
      <c r="J9" s="238"/>
    </row>
    <row r="10" spans="1:10" x14ac:dyDescent="0.2">
      <c r="A10" s="521" t="s">
        <v>335</v>
      </c>
      <c r="B10" s="238">
        <v>74665069</v>
      </c>
      <c r="C10" s="238"/>
      <c r="D10" s="238">
        <v>1310030</v>
      </c>
      <c r="E10" s="238"/>
      <c r="F10" s="238"/>
      <c r="G10" s="238" t="s">
        <v>347</v>
      </c>
      <c r="H10" s="238">
        <v>7755279</v>
      </c>
      <c r="I10" s="238"/>
      <c r="J10" s="238"/>
    </row>
    <row r="11" spans="1:10" x14ac:dyDescent="0.2">
      <c r="A11" s="521" t="s">
        <v>336</v>
      </c>
      <c r="B11" s="238">
        <v>20557087</v>
      </c>
      <c r="C11" s="238"/>
      <c r="D11" s="524">
        <v>80000</v>
      </c>
      <c r="E11" s="238"/>
      <c r="F11" s="238"/>
      <c r="G11" s="238" t="s">
        <v>349</v>
      </c>
      <c r="H11" s="523">
        <v>317500</v>
      </c>
      <c r="I11" s="238"/>
      <c r="J11" s="238"/>
    </row>
    <row r="12" spans="1:10" x14ac:dyDescent="0.2">
      <c r="A12" s="521" t="s">
        <v>337</v>
      </c>
      <c r="B12" s="238">
        <v>72806053</v>
      </c>
      <c r="C12" s="238"/>
      <c r="D12" s="238">
        <v>3048000</v>
      </c>
      <c r="E12" s="238"/>
      <c r="F12" s="238"/>
      <c r="G12" s="238" t="s">
        <v>348</v>
      </c>
      <c r="H12" s="238">
        <v>444500</v>
      </c>
      <c r="I12" s="238"/>
      <c r="J12" s="238"/>
    </row>
    <row r="13" spans="1:10" x14ac:dyDescent="0.2">
      <c r="A13" s="521"/>
      <c r="B13" s="332">
        <f>SUM(B6:B12)</f>
        <v>322158217</v>
      </c>
      <c r="C13" s="238"/>
      <c r="D13" s="238">
        <v>18516600</v>
      </c>
      <c r="E13" s="238"/>
      <c r="F13" s="238"/>
      <c r="G13" s="238"/>
      <c r="H13" s="332">
        <f>SUM(H6:H12)</f>
        <v>34152229</v>
      </c>
      <c r="I13" s="238"/>
      <c r="J13" s="238"/>
    </row>
    <row r="14" spans="1:10" x14ac:dyDescent="0.2">
      <c r="A14" s="521"/>
      <c r="B14" s="238"/>
      <c r="C14" s="238"/>
      <c r="D14" s="238">
        <v>11789</v>
      </c>
      <c r="E14" s="238"/>
      <c r="F14" s="238"/>
      <c r="G14" s="238"/>
      <c r="H14" s="238"/>
      <c r="I14" s="238"/>
      <c r="J14" s="238"/>
    </row>
    <row r="15" spans="1:10" x14ac:dyDescent="0.2">
      <c r="A15" s="521" t="s">
        <v>339</v>
      </c>
      <c r="B15" s="332">
        <f>SUM(B4-B13)</f>
        <v>152424097</v>
      </c>
      <c r="C15" s="238"/>
      <c r="D15" s="238">
        <v>2159000</v>
      </c>
      <c r="E15" s="238"/>
      <c r="F15" s="238"/>
      <c r="G15" s="238"/>
      <c r="H15" s="332">
        <f>SUM(H4-H13)</f>
        <v>72466613</v>
      </c>
      <c r="I15" s="238"/>
      <c r="J15" s="238"/>
    </row>
    <row r="16" spans="1:10" ht="24.75" customHeight="1" x14ac:dyDescent="0.2">
      <c r="A16" s="532" t="s">
        <v>377</v>
      </c>
      <c r="B16" s="238">
        <v>990600</v>
      </c>
      <c r="C16" s="238"/>
      <c r="D16" s="238">
        <v>952500</v>
      </c>
      <c r="E16" s="238"/>
      <c r="F16" s="238"/>
      <c r="G16" s="238"/>
      <c r="H16" s="238"/>
      <c r="I16" s="238"/>
      <c r="J16" s="238"/>
    </row>
    <row r="17" spans="1:13" x14ac:dyDescent="0.2">
      <c r="A17" s="521" t="s">
        <v>378</v>
      </c>
      <c r="B17" s="332">
        <f>SUM(B15-B16)</f>
        <v>151433497</v>
      </c>
      <c r="C17" s="238"/>
      <c r="D17" s="238">
        <v>8902700</v>
      </c>
      <c r="E17" s="238"/>
      <c r="F17" s="238"/>
      <c r="G17" s="238"/>
      <c r="H17" s="238"/>
      <c r="I17" s="238"/>
      <c r="J17" s="238"/>
    </row>
    <row r="18" spans="1:13" x14ac:dyDescent="0.2">
      <c r="A18" s="521"/>
      <c r="B18" s="238"/>
      <c r="C18" s="238"/>
      <c r="D18" s="238">
        <v>873354</v>
      </c>
      <c r="E18" s="238"/>
      <c r="F18" s="238"/>
      <c r="G18" s="238"/>
      <c r="H18" s="238"/>
      <c r="I18" s="238"/>
      <c r="J18" s="238"/>
    </row>
    <row r="19" spans="1:13" x14ac:dyDescent="0.2">
      <c r="A19" s="521"/>
      <c r="B19" s="238"/>
      <c r="C19" s="238"/>
      <c r="D19" s="238">
        <v>30000000</v>
      </c>
      <c r="E19" s="238"/>
      <c r="F19" s="238"/>
      <c r="G19" s="238"/>
      <c r="H19" s="238"/>
      <c r="I19" s="238"/>
      <c r="J19" s="238"/>
    </row>
    <row r="20" spans="1:13" x14ac:dyDescent="0.2">
      <c r="A20" s="521"/>
      <c r="B20" s="238"/>
      <c r="C20" s="238"/>
      <c r="D20" s="238">
        <v>42902715</v>
      </c>
      <c r="E20" s="238"/>
      <c r="F20" s="238"/>
      <c r="G20" s="238"/>
      <c r="H20" s="238"/>
      <c r="I20" s="238"/>
      <c r="J20" s="238"/>
    </row>
    <row r="21" spans="1:13" x14ac:dyDescent="0.2">
      <c r="A21" s="521"/>
      <c r="B21" s="238"/>
      <c r="C21" s="238"/>
      <c r="D21" s="238">
        <v>436677</v>
      </c>
      <c r="E21" s="238"/>
      <c r="F21" s="238"/>
      <c r="G21" s="238"/>
      <c r="H21" s="238"/>
      <c r="I21" s="238"/>
      <c r="J21" s="238"/>
    </row>
    <row r="22" spans="1:13" x14ac:dyDescent="0.2">
      <c r="A22" s="521"/>
      <c r="B22" s="238"/>
      <c r="C22" s="238"/>
      <c r="D22" s="238">
        <v>19684000</v>
      </c>
      <c r="E22" s="238" t="s">
        <v>350</v>
      </c>
      <c r="F22" s="238"/>
      <c r="G22" s="238"/>
      <c r="H22" s="238"/>
      <c r="I22" s="238"/>
      <c r="J22" s="238"/>
    </row>
    <row r="23" spans="1:13" x14ac:dyDescent="0.2">
      <c r="A23" s="521"/>
      <c r="B23" s="238"/>
      <c r="C23" s="238"/>
      <c r="D23" s="238">
        <v>436677</v>
      </c>
      <c r="E23" s="238"/>
      <c r="F23" s="238"/>
      <c r="G23" s="238"/>
      <c r="H23" s="238"/>
      <c r="I23" s="238"/>
      <c r="J23" s="238"/>
    </row>
    <row r="24" spans="1:13" x14ac:dyDescent="0.2">
      <c r="A24" s="521"/>
      <c r="B24" s="238"/>
      <c r="C24" s="238"/>
      <c r="D24" s="524"/>
      <c r="E24" s="238">
        <v>274418</v>
      </c>
      <c r="F24" s="238"/>
      <c r="G24" s="238"/>
      <c r="H24" s="238"/>
      <c r="I24" s="238"/>
      <c r="J24" s="587" t="s">
        <v>367</v>
      </c>
      <c r="K24" s="587"/>
      <c r="L24" s="587"/>
      <c r="M24" s="238"/>
    </row>
    <row r="25" spans="1:13" x14ac:dyDescent="0.2">
      <c r="A25" s="521"/>
      <c r="B25" s="238"/>
      <c r="C25" s="238"/>
      <c r="D25" s="238">
        <v>2286000</v>
      </c>
      <c r="E25" s="238"/>
      <c r="F25" s="238"/>
      <c r="G25" s="332" t="s">
        <v>356</v>
      </c>
      <c r="H25" s="332">
        <v>544582314</v>
      </c>
      <c r="I25" s="238"/>
      <c r="J25" s="526" t="s">
        <v>362</v>
      </c>
      <c r="K25" s="238"/>
      <c r="L25" s="238"/>
      <c r="M25" s="238"/>
    </row>
    <row r="26" spans="1:13" x14ac:dyDescent="0.2">
      <c r="A26" s="521"/>
      <c r="B26" s="238"/>
      <c r="C26" s="238"/>
      <c r="D26" s="238">
        <v>43508000</v>
      </c>
      <c r="E26" s="238"/>
      <c r="F26" s="238"/>
      <c r="G26" s="238" t="s">
        <v>357</v>
      </c>
      <c r="H26" s="238">
        <v>474582314</v>
      </c>
      <c r="I26" s="238"/>
      <c r="J26" s="238" t="s">
        <v>363</v>
      </c>
      <c r="K26" s="238">
        <v>100530000</v>
      </c>
      <c r="L26" s="238"/>
      <c r="M26" s="238"/>
    </row>
    <row r="27" spans="1:13" x14ac:dyDescent="0.2">
      <c r="A27" s="521"/>
      <c r="B27" s="238"/>
      <c r="C27" s="238"/>
      <c r="D27" s="238">
        <v>29298053</v>
      </c>
      <c r="E27" s="238"/>
      <c r="F27" s="238"/>
      <c r="G27" s="238" t="s">
        <v>358</v>
      </c>
      <c r="H27" s="238">
        <v>31077196</v>
      </c>
      <c r="I27" s="238"/>
      <c r="J27" s="238" t="s">
        <v>364</v>
      </c>
      <c r="K27" s="238">
        <v>152424097</v>
      </c>
      <c r="L27" s="238"/>
      <c r="M27" s="238"/>
    </row>
    <row r="28" spans="1:13" x14ac:dyDescent="0.2">
      <c r="A28" s="521"/>
      <c r="B28" s="238"/>
      <c r="C28" s="238"/>
      <c r="D28" s="238">
        <v>436677</v>
      </c>
      <c r="E28" s="238"/>
      <c r="F28" s="238"/>
      <c r="G28" s="238" t="s">
        <v>359</v>
      </c>
      <c r="H28" s="238">
        <v>36935084</v>
      </c>
      <c r="I28" s="238"/>
      <c r="J28" s="238" t="s">
        <v>365</v>
      </c>
      <c r="K28" s="332">
        <f>SUM(K26:K27)</f>
        <v>252954097</v>
      </c>
      <c r="L28" s="238"/>
      <c r="M28" s="238"/>
    </row>
    <row r="29" spans="1:13" x14ac:dyDescent="0.2">
      <c r="A29" s="521"/>
      <c r="B29" s="238"/>
      <c r="C29" s="238"/>
      <c r="D29" s="238">
        <v>900000</v>
      </c>
      <c r="E29" s="238"/>
      <c r="F29" s="238"/>
      <c r="G29" s="238"/>
      <c r="H29" s="332">
        <f>SUM(H26:H28)</f>
        <v>542594594</v>
      </c>
      <c r="I29" s="238"/>
      <c r="J29" s="238"/>
      <c r="K29" s="238"/>
      <c r="L29" s="238"/>
      <c r="M29" s="238"/>
    </row>
    <row r="30" spans="1:13" x14ac:dyDescent="0.2">
      <c r="A30" s="521"/>
      <c r="B30" s="238"/>
      <c r="C30" s="238"/>
      <c r="D30" s="238">
        <v>1714500</v>
      </c>
      <c r="E30" s="238" t="s">
        <v>351</v>
      </c>
      <c r="F30" s="238"/>
      <c r="G30" s="238" t="s">
        <v>360</v>
      </c>
      <c r="H30" s="238">
        <f>SUM(H29-H25)</f>
        <v>-1987720</v>
      </c>
      <c r="I30" s="238"/>
      <c r="J30" s="238"/>
      <c r="K30" s="238"/>
      <c r="L30" s="238"/>
      <c r="M30" s="238"/>
    </row>
    <row r="31" spans="1:13" x14ac:dyDescent="0.2">
      <c r="A31" s="521"/>
      <c r="B31" s="238"/>
      <c r="C31" s="88" t="s">
        <v>352</v>
      </c>
      <c r="D31" s="332">
        <f>SUM(D5:D30)</f>
        <v>212576213</v>
      </c>
      <c r="E31" s="238"/>
      <c r="F31" s="238"/>
      <c r="G31" s="238"/>
      <c r="H31" s="238"/>
      <c r="I31" s="238"/>
      <c r="J31" s="526" t="s">
        <v>366</v>
      </c>
      <c r="K31" s="332">
        <f>SUM(D33)</f>
        <v>330018381</v>
      </c>
      <c r="L31" s="238"/>
      <c r="M31" s="238"/>
    </row>
    <row r="32" spans="1:13" x14ac:dyDescent="0.2">
      <c r="A32" s="521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</row>
    <row r="33" spans="2:13" ht="22.5" x14ac:dyDescent="0.2">
      <c r="B33" s="238"/>
      <c r="C33" s="531" t="s">
        <v>372</v>
      </c>
      <c r="D33" s="332">
        <f>SUM(D3-D31)</f>
        <v>330018381</v>
      </c>
      <c r="E33" s="238"/>
      <c r="F33" s="238"/>
      <c r="G33" s="238"/>
      <c r="H33" s="238"/>
      <c r="I33" s="238"/>
      <c r="J33" s="238" t="s">
        <v>355</v>
      </c>
      <c r="K33" s="332">
        <f>SUM(K31-K28)</f>
        <v>77064284</v>
      </c>
      <c r="L33" s="238"/>
      <c r="M33" s="238"/>
    </row>
    <row r="34" spans="2:13" x14ac:dyDescent="0.2">
      <c r="B34" s="238" t="s">
        <v>353</v>
      </c>
      <c r="C34" s="530" t="s">
        <v>373</v>
      </c>
      <c r="D34" s="238">
        <v>31077196</v>
      </c>
      <c r="E34" s="238"/>
      <c r="F34" s="238"/>
      <c r="G34" s="238"/>
      <c r="H34" s="238"/>
      <c r="I34" s="238"/>
      <c r="J34" s="238"/>
    </row>
    <row r="35" spans="2:13" x14ac:dyDescent="0.2">
      <c r="B35" s="238" t="s">
        <v>353</v>
      </c>
      <c r="C35" s="238" t="s">
        <v>354</v>
      </c>
      <c r="D35" s="238">
        <v>36935084</v>
      </c>
      <c r="E35" s="238"/>
      <c r="F35" s="238"/>
      <c r="G35" s="238"/>
      <c r="H35" s="238"/>
      <c r="I35" s="238"/>
      <c r="J35" s="238"/>
    </row>
    <row r="36" spans="2:13" x14ac:dyDescent="0.2">
      <c r="B36" s="238" t="s">
        <v>353</v>
      </c>
      <c r="C36" s="238" t="s">
        <v>371</v>
      </c>
      <c r="D36" s="238">
        <v>717804</v>
      </c>
      <c r="E36" s="238"/>
      <c r="F36" s="238"/>
      <c r="G36" s="238"/>
      <c r="H36" s="238"/>
      <c r="I36" s="238"/>
      <c r="J36" s="238"/>
    </row>
    <row r="37" spans="2:13" x14ac:dyDescent="0.2">
      <c r="B37" s="238"/>
      <c r="C37" s="238"/>
      <c r="D37" s="332">
        <f>SUM(D34:D36)</f>
        <v>68730084</v>
      </c>
      <c r="E37" s="238"/>
      <c r="F37" s="238"/>
      <c r="G37" s="238"/>
      <c r="H37" s="238"/>
      <c r="I37" s="238"/>
      <c r="J37" s="238"/>
    </row>
    <row r="38" spans="2:13" x14ac:dyDescent="0.2">
      <c r="B38" s="238"/>
      <c r="C38" s="238" t="s">
        <v>355</v>
      </c>
      <c r="D38" s="525">
        <f>SUM(D33-D37)</f>
        <v>261288297</v>
      </c>
      <c r="E38" s="238"/>
      <c r="F38" s="238"/>
      <c r="G38" s="238"/>
      <c r="H38" s="238"/>
      <c r="I38" s="238"/>
      <c r="J38" s="238"/>
    </row>
    <row r="39" spans="2:13" x14ac:dyDescent="0.2">
      <c r="B39" s="238"/>
      <c r="C39" s="238"/>
      <c r="D39" s="238"/>
      <c r="E39" s="238"/>
      <c r="F39" s="238"/>
      <c r="G39" s="238"/>
      <c r="H39" s="238"/>
      <c r="I39" s="238"/>
      <c r="J39" s="238"/>
    </row>
    <row r="40" spans="2:13" x14ac:dyDescent="0.2">
      <c r="B40" s="238"/>
      <c r="C40" s="238"/>
      <c r="D40" s="238"/>
      <c r="E40" s="238"/>
      <c r="F40" s="238"/>
      <c r="G40" s="238"/>
      <c r="H40" s="238"/>
      <c r="I40" s="238"/>
      <c r="J40" s="238"/>
    </row>
    <row r="41" spans="2:13" x14ac:dyDescent="0.2">
      <c r="B41" s="238"/>
      <c r="C41" s="238"/>
      <c r="D41" s="238"/>
      <c r="E41" s="238"/>
      <c r="F41" s="238"/>
      <c r="G41" s="238"/>
      <c r="H41" s="238"/>
      <c r="I41" s="238"/>
      <c r="J41" s="238"/>
    </row>
    <row r="42" spans="2:13" x14ac:dyDescent="0.2">
      <c r="B42" s="238"/>
      <c r="C42" s="238"/>
      <c r="D42" s="238"/>
      <c r="E42" s="238"/>
      <c r="F42" s="238"/>
      <c r="G42" s="238"/>
      <c r="H42" s="238"/>
      <c r="I42" s="238"/>
      <c r="J42" s="238"/>
    </row>
    <row r="43" spans="2:13" x14ac:dyDescent="0.2">
      <c r="B43" s="238"/>
      <c r="C43" s="238"/>
      <c r="D43" s="238"/>
      <c r="E43" s="238"/>
      <c r="F43" s="238"/>
      <c r="G43" s="238"/>
      <c r="H43" s="238"/>
      <c r="I43" s="238"/>
      <c r="J43" s="238"/>
    </row>
    <row r="44" spans="2:13" x14ac:dyDescent="0.2">
      <c r="B44" s="238"/>
      <c r="C44" s="238"/>
      <c r="D44" s="238"/>
      <c r="E44" s="238"/>
      <c r="F44" s="238"/>
      <c r="G44" s="238"/>
      <c r="H44" s="238"/>
      <c r="I44" s="238"/>
      <c r="J44" s="238"/>
    </row>
    <row r="45" spans="2:13" x14ac:dyDescent="0.2">
      <c r="B45" s="238"/>
      <c r="C45" s="238"/>
      <c r="D45" s="238"/>
      <c r="E45" s="238"/>
      <c r="F45" s="238"/>
      <c r="G45" s="238"/>
      <c r="H45" s="238"/>
      <c r="I45" s="238"/>
      <c r="J45" s="238"/>
    </row>
  </sheetData>
  <mergeCells count="1">
    <mergeCell ref="J24:L24"/>
  </mergeCells>
  <phoneticPr fontId="12" type="noConversion"/>
  <pageMargins left="0.3" right="0.3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"/>
  <sheetViews>
    <sheetView topLeftCell="A4" zoomScaleNormal="100" workbookViewId="0">
      <selection activeCell="A66" sqref="A66"/>
    </sheetView>
  </sheetViews>
  <sheetFormatPr defaultColWidth="0" defaultRowHeight="12.75" x14ac:dyDescent="0.2"/>
  <cols>
    <col min="1" max="1" width="80.7109375" customWidth="1"/>
    <col min="2" max="2" width="18.7109375" customWidth="1"/>
    <col min="3" max="3" width="5.85546875" customWidth="1"/>
    <col min="4" max="223" width="9.140625" customWidth="1"/>
  </cols>
  <sheetData>
    <row r="1" spans="1:3" ht="15.75" customHeight="1" x14ac:dyDescent="0.2">
      <c r="A1" s="30"/>
      <c r="B1" s="169" t="s">
        <v>198</v>
      </c>
    </row>
    <row r="2" spans="1:3" ht="19.5" x14ac:dyDescent="0.2">
      <c r="A2" s="588" t="s">
        <v>989</v>
      </c>
      <c r="B2" s="588"/>
    </row>
    <row r="3" spans="1:3" ht="19.5" x14ac:dyDescent="0.35">
      <c r="A3" s="589" t="s">
        <v>987</v>
      </c>
      <c r="B3" s="586"/>
    </row>
    <row r="4" spans="1:3" x14ac:dyDescent="0.2">
      <c r="A4" s="30"/>
      <c r="B4" s="168"/>
    </row>
    <row r="5" spans="1:3" ht="13.5" thickBot="1" x14ac:dyDescent="0.25">
      <c r="A5" s="30"/>
      <c r="B5" s="552" t="s">
        <v>964</v>
      </c>
      <c r="C5" s="5"/>
    </row>
    <row r="6" spans="1:3" s="9" customFormat="1" ht="54.75" customHeight="1" thickBot="1" x14ac:dyDescent="0.3">
      <c r="A6" s="152" t="s">
        <v>502</v>
      </c>
      <c r="B6" s="153" t="s">
        <v>418</v>
      </c>
      <c r="C6" s="79"/>
    </row>
    <row r="7" spans="1:3" s="9" customFormat="1" ht="18" customHeight="1" thickBot="1" x14ac:dyDescent="0.3">
      <c r="A7" s="61" t="s">
        <v>503</v>
      </c>
      <c r="B7" s="166">
        <f>SUM(B8,B20)</f>
        <v>1545866</v>
      </c>
      <c r="C7" s="79"/>
    </row>
    <row r="8" spans="1:3" s="9" customFormat="1" ht="14.25" customHeight="1" x14ac:dyDescent="0.25">
      <c r="A8" s="33" t="s">
        <v>460</v>
      </c>
      <c r="B8" s="167">
        <f>SUM(B9,B12)</f>
        <v>1378666</v>
      </c>
      <c r="C8" s="79"/>
    </row>
    <row r="9" spans="1:3" s="9" customFormat="1" ht="14.25" customHeight="1" x14ac:dyDescent="0.25">
      <c r="A9" s="33" t="s">
        <v>272</v>
      </c>
      <c r="B9" s="167">
        <f>SUM(B11)</f>
        <v>254974</v>
      </c>
      <c r="C9" s="79"/>
    </row>
    <row r="10" spans="1:3" s="9" customFormat="1" ht="14.25" customHeight="1" x14ac:dyDescent="0.25">
      <c r="A10" s="165" t="s">
        <v>321</v>
      </c>
      <c r="B10" s="127"/>
      <c r="C10" s="79"/>
    </row>
    <row r="11" spans="1:3" s="9" customFormat="1" ht="14.25" customHeight="1" x14ac:dyDescent="0.25">
      <c r="A11" s="165" t="s">
        <v>273</v>
      </c>
      <c r="B11" s="127">
        <v>254974</v>
      </c>
      <c r="C11" s="79"/>
    </row>
    <row r="12" spans="1:3" s="9" customFormat="1" ht="14.25" customHeight="1" x14ac:dyDescent="0.25">
      <c r="A12" s="33" t="s">
        <v>322</v>
      </c>
      <c r="B12" s="167">
        <f>SUM(B13:B16)</f>
        <v>1123692</v>
      </c>
      <c r="C12" s="104"/>
    </row>
    <row r="13" spans="1:3" s="9" customFormat="1" ht="14.25" customHeight="1" x14ac:dyDescent="0.25">
      <c r="A13" s="32" t="s">
        <v>558</v>
      </c>
      <c r="B13" s="568"/>
      <c r="C13" s="15"/>
    </row>
    <row r="14" spans="1:3" s="9" customFormat="1" ht="14.25" customHeight="1" x14ac:dyDescent="0.25">
      <c r="A14" s="32" t="s">
        <v>559</v>
      </c>
      <c r="B14" s="568"/>
      <c r="C14" s="15"/>
    </row>
    <row r="15" spans="1:3" s="9" customFormat="1" ht="14.25" customHeight="1" x14ac:dyDescent="0.25">
      <c r="A15" s="32" t="s">
        <v>968</v>
      </c>
      <c r="B15" s="568">
        <v>651095</v>
      </c>
      <c r="C15" s="515"/>
    </row>
    <row r="16" spans="1:3" s="9" customFormat="1" ht="14.25" customHeight="1" x14ac:dyDescent="0.25">
      <c r="A16" s="32" t="s">
        <v>969</v>
      </c>
      <c r="B16" s="568">
        <v>472597</v>
      </c>
      <c r="C16" s="515"/>
    </row>
    <row r="17" spans="1:3" s="9" customFormat="1" ht="14.25" customHeight="1" x14ac:dyDescent="0.25">
      <c r="A17" s="32" t="s">
        <v>970</v>
      </c>
      <c r="B17" s="568"/>
      <c r="C17" s="515"/>
    </row>
    <row r="18" spans="1:3" s="9" customFormat="1" ht="14.25" customHeight="1" x14ac:dyDescent="0.25">
      <c r="A18" s="27" t="s">
        <v>560</v>
      </c>
      <c r="B18" s="568"/>
      <c r="C18" s="515"/>
    </row>
    <row r="19" spans="1:3" s="9" customFormat="1" ht="14.25" customHeight="1" x14ac:dyDescent="0.25">
      <c r="A19" s="519" t="s">
        <v>971</v>
      </c>
      <c r="B19" s="568"/>
      <c r="C19" s="515"/>
    </row>
    <row r="20" spans="1:3" s="9" customFormat="1" ht="14.25" customHeight="1" thickBot="1" x14ac:dyDescent="0.3">
      <c r="A20" s="369" t="s">
        <v>325</v>
      </c>
      <c r="B20" s="520">
        <v>167200</v>
      </c>
      <c r="C20" s="79"/>
    </row>
    <row r="21" spans="1:3" s="9" customFormat="1" ht="18.75" customHeight="1" thickBot="1" x14ac:dyDescent="0.3">
      <c r="A21" s="61" t="s">
        <v>506</v>
      </c>
      <c r="B21" s="164">
        <v>100000</v>
      </c>
      <c r="C21" s="79"/>
    </row>
    <row r="22" spans="1:3" s="9" customFormat="1" ht="14.25" customHeight="1" x14ac:dyDescent="0.25">
      <c r="A22" s="33" t="s">
        <v>461</v>
      </c>
      <c r="B22" s="103"/>
      <c r="C22" s="79"/>
    </row>
    <row r="23" spans="1:3" s="9" customFormat="1" ht="14.25" customHeight="1" x14ac:dyDescent="0.25">
      <c r="A23" s="34" t="s">
        <v>462</v>
      </c>
      <c r="B23" s="10"/>
      <c r="C23" s="79"/>
    </row>
    <row r="24" spans="1:3" s="9" customFormat="1" ht="14.25" customHeight="1" thickBot="1" x14ac:dyDescent="0.3">
      <c r="A24" s="34" t="s">
        <v>561</v>
      </c>
      <c r="B24" s="10">
        <v>100000</v>
      </c>
      <c r="C24" s="79"/>
    </row>
    <row r="25" spans="1:3" hidden="1" x14ac:dyDescent="0.2">
      <c r="A25" s="13" t="s">
        <v>463</v>
      </c>
      <c r="B25" s="23"/>
    </row>
    <row r="26" spans="1:3" hidden="1" x14ac:dyDescent="0.2">
      <c r="A26" s="13" t="s">
        <v>465</v>
      </c>
      <c r="B26" s="23"/>
    </row>
    <row r="27" spans="1:3" hidden="1" x14ac:dyDescent="0.2">
      <c r="A27" s="13" t="s">
        <v>466</v>
      </c>
      <c r="B27" s="23"/>
    </row>
    <row r="28" spans="1:3" hidden="1" x14ac:dyDescent="0.2">
      <c r="A28" s="13" t="s">
        <v>476</v>
      </c>
      <c r="B28" s="23"/>
    </row>
    <row r="29" spans="1:3" hidden="1" x14ac:dyDescent="0.2">
      <c r="A29" s="13" t="s">
        <v>468</v>
      </c>
      <c r="B29" s="23"/>
    </row>
    <row r="30" spans="1:3" hidden="1" x14ac:dyDescent="0.2">
      <c r="A30" s="13" t="s">
        <v>526</v>
      </c>
      <c r="B30" s="23"/>
    </row>
    <row r="31" spans="1:3" hidden="1" x14ac:dyDescent="0.2">
      <c r="A31" s="13" t="s">
        <v>464</v>
      </c>
      <c r="B31" s="23"/>
    </row>
    <row r="32" spans="1:3" hidden="1" x14ac:dyDescent="0.2">
      <c r="A32" s="13" t="s">
        <v>467</v>
      </c>
      <c r="B32" s="23"/>
    </row>
    <row r="33" spans="1:4" hidden="1" x14ac:dyDescent="0.2">
      <c r="A33" s="37" t="s">
        <v>469</v>
      </c>
      <c r="B33" s="23"/>
    </row>
    <row r="34" spans="1:4" hidden="1" x14ac:dyDescent="0.2">
      <c r="A34" s="37" t="s">
        <v>470</v>
      </c>
      <c r="B34" s="23"/>
    </row>
    <row r="35" spans="1:4" hidden="1" x14ac:dyDescent="0.2">
      <c r="A35" s="40" t="s">
        <v>471</v>
      </c>
      <c r="B35" s="23"/>
      <c r="D35" s="6"/>
    </row>
    <row r="36" spans="1:4" hidden="1" x14ac:dyDescent="0.2">
      <c r="A36" s="13" t="s">
        <v>472</v>
      </c>
      <c r="B36" s="23"/>
    </row>
    <row r="37" spans="1:4" hidden="1" x14ac:dyDescent="0.2">
      <c r="A37" s="13" t="s">
        <v>473</v>
      </c>
      <c r="B37" s="23"/>
    </row>
    <row r="38" spans="1:4" hidden="1" x14ac:dyDescent="0.2">
      <c r="A38" s="13" t="s">
        <v>474</v>
      </c>
      <c r="B38" s="23"/>
    </row>
    <row r="39" spans="1:4" hidden="1" x14ac:dyDescent="0.2">
      <c r="A39" s="13" t="s">
        <v>475</v>
      </c>
      <c r="B39" s="23"/>
    </row>
    <row r="40" spans="1:4" hidden="1" x14ac:dyDescent="0.2">
      <c r="A40" s="37" t="s">
        <v>540</v>
      </c>
      <c r="B40" s="23"/>
    </row>
    <row r="41" spans="1:4" hidden="1" x14ac:dyDescent="0.2">
      <c r="A41" s="13" t="s">
        <v>527</v>
      </c>
      <c r="B41" s="23"/>
    </row>
    <row r="42" spans="1:4" hidden="1" x14ac:dyDescent="0.2">
      <c r="A42" s="37" t="s">
        <v>533</v>
      </c>
      <c r="B42" s="23"/>
    </row>
    <row r="43" spans="1:4" hidden="1" x14ac:dyDescent="0.2">
      <c r="A43" s="38" t="s">
        <v>537</v>
      </c>
      <c r="B43" s="77"/>
    </row>
    <row r="44" spans="1:4" hidden="1" x14ac:dyDescent="0.2">
      <c r="A44" s="38" t="s">
        <v>538</v>
      </c>
      <c r="B44" s="77"/>
    </row>
    <row r="45" spans="1:4" hidden="1" x14ac:dyDescent="0.2">
      <c r="A45" s="38" t="s">
        <v>539</v>
      </c>
      <c r="B45" s="77"/>
    </row>
    <row r="46" spans="1:4" hidden="1" x14ac:dyDescent="0.2">
      <c r="A46" s="13" t="s">
        <v>532</v>
      </c>
      <c r="B46" s="77"/>
    </row>
    <row r="47" spans="1:4" hidden="1" x14ac:dyDescent="0.2">
      <c r="A47" s="13" t="s">
        <v>528</v>
      </c>
      <c r="B47" s="23"/>
    </row>
    <row r="48" spans="1:4" ht="13.5" hidden="1" thickBot="1" x14ac:dyDescent="0.25">
      <c r="A48" s="38" t="s">
        <v>534</v>
      </c>
      <c r="B48" s="77"/>
    </row>
    <row r="49" spans="1:2" ht="18.75" customHeight="1" thickBot="1" x14ac:dyDescent="0.3">
      <c r="A49" s="105" t="s">
        <v>1005</v>
      </c>
      <c r="B49" s="164">
        <f>SUM(B21,B7,B60)</f>
        <v>2205866</v>
      </c>
    </row>
    <row r="50" spans="1:2" x14ac:dyDescent="0.2">
      <c r="A50" s="1"/>
      <c r="B50" s="88"/>
    </row>
    <row r="51" spans="1:2" hidden="1" x14ac:dyDescent="0.2">
      <c r="A51" s="1"/>
    </row>
    <row r="52" spans="1:2" ht="15.75" x14ac:dyDescent="0.25">
      <c r="A52" s="514" t="s">
        <v>920</v>
      </c>
      <c r="B52" s="376"/>
    </row>
    <row r="53" spans="1:2" x14ac:dyDescent="0.2">
      <c r="A53" s="211" t="s">
        <v>921</v>
      </c>
      <c r="B53" s="193"/>
    </row>
    <row r="54" spans="1:2" x14ac:dyDescent="0.2">
      <c r="A54" s="211" t="s">
        <v>922</v>
      </c>
      <c r="B54" s="193"/>
    </row>
    <row r="55" spans="1:2" x14ac:dyDescent="0.2">
      <c r="A55" s="211" t="s">
        <v>923</v>
      </c>
      <c r="B55" s="188"/>
    </row>
    <row r="56" spans="1:2" x14ac:dyDescent="0.2">
      <c r="A56" s="211" t="s">
        <v>924</v>
      </c>
      <c r="B56" s="193"/>
    </row>
    <row r="57" spans="1:2" x14ac:dyDescent="0.2">
      <c r="A57" s="211" t="s">
        <v>959</v>
      </c>
      <c r="B57" s="188"/>
    </row>
    <row r="58" spans="1:2" x14ac:dyDescent="0.2">
      <c r="A58" s="193" t="s">
        <v>925</v>
      </c>
      <c r="B58" s="193"/>
    </row>
    <row r="59" spans="1:2" x14ac:dyDescent="0.2">
      <c r="A59" s="193" t="s">
        <v>926</v>
      </c>
      <c r="B59" s="193"/>
    </row>
    <row r="60" spans="1:2" x14ac:dyDescent="0.2">
      <c r="A60" s="211" t="s">
        <v>1006</v>
      </c>
      <c r="B60" s="193">
        <v>560000</v>
      </c>
    </row>
  </sheetData>
  <mergeCells count="2">
    <mergeCell ref="A2:B2"/>
    <mergeCell ref="A3:B3"/>
  </mergeCells>
  <phoneticPr fontId="12" type="noConversion"/>
  <pageMargins left="0.47" right="0.15748031496062992" top="0.35433070866141736" bottom="0.39370078740157483" header="0.31496062992125984" footer="0.51181102362204722"/>
  <pageSetup paperSize="9" scale="9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zoomScaleNormal="100" workbookViewId="0">
      <selection activeCell="E27" sqref="E27"/>
    </sheetView>
  </sheetViews>
  <sheetFormatPr defaultRowHeight="12.95" customHeight="1" x14ac:dyDescent="0.2"/>
  <cols>
    <col min="1" max="1" width="24.28515625" style="226" customWidth="1"/>
    <col min="2" max="2" width="10" style="290" customWidth="1"/>
    <col min="3" max="3" width="12" style="290" customWidth="1"/>
    <col min="4" max="4" width="10.7109375" style="290" customWidth="1"/>
    <col min="5" max="5" width="12" style="290" customWidth="1"/>
    <col min="6" max="6" width="11.5703125" style="290" customWidth="1"/>
    <col min="7" max="7" width="12.28515625" style="423" customWidth="1"/>
    <col min="8" max="8" width="9.85546875" style="290" customWidth="1"/>
    <col min="9" max="9" width="12" style="290" customWidth="1"/>
    <col min="10" max="13" width="12.28515625" style="290" customWidth="1"/>
    <col min="14" max="16384" width="9.140625" style="226"/>
  </cols>
  <sheetData>
    <row r="1" spans="1:25" ht="15" customHeight="1" x14ac:dyDescent="0.2">
      <c r="A1" s="593" t="s">
        <v>202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</row>
    <row r="2" spans="1:25" ht="15" customHeight="1" x14ac:dyDescent="0.2">
      <c r="A2" s="594" t="s">
        <v>990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</row>
    <row r="3" spans="1:25" ht="15" customHeight="1" x14ac:dyDescent="0.2">
      <c r="A3" s="285"/>
      <c r="B3" s="286"/>
      <c r="C3" s="286"/>
      <c r="D3" s="286"/>
      <c r="E3" s="287"/>
      <c r="F3" s="287"/>
      <c r="G3" s="287"/>
      <c r="H3" s="288"/>
      <c r="I3" s="288"/>
      <c r="J3" s="289"/>
      <c r="K3" s="289"/>
      <c r="L3" s="289"/>
      <c r="M3" s="289"/>
      <c r="N3" s="290"/>
    </row>
    <row r="4" spans="1:25" ht="12" customHeight="1" x14ac:dyDescent="0.2">
      <c r="A4" s="291"/>
      <c r="B4" s="289"/>
      <c r="C4" s="289"/>
      <c r="D4" s="289"/>
      <c r="E4" s="289"/>
      <c r="F4" s="289"/>
      <c r="G4" s="421"/>
      <c r="H4" s="289"/>
      <c r="I4" s="289"/>
      <c r="J4" s="289"/>
      <c r="K4" s="289"/>
      <c r="L4" s="289"/>
      <c r="M4" s="292" t="s">
        <v>964</v>
      </c>
      <c r="N4" s="290"/>
    </row>
    <row r="5" spans="1:25" ht="18" customHeight="1" x14ac:dyDescent="0.2">
      <c r="A5" s="590" t="s">
        <v>708</v>
      </c>
      <c r="B5" s="595" t="s">
        <v>979</v>
      </c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7"/>
    </row>
    <row r="6" spans="1:25" ht="16.5" customHeight="1" x14ac:dyDescent="0.2">
      <c r="A6" s="590"/>
      <c r="B6" s="590" t="s">
        <v>798</v>
      </c>
      <c r="C6" s="590"/>
      <c r="D6" s="590"/>
      <c r="E6" s="590"/>
      <c r="F6" s="590"/>
      <c r="G6" s="590"/>
      <c r="H6" s="590" t="s">
        <v>429</v>
      </c>
      <c r="I6" s="590"/>
      <c r="J6" s="590"/>
      <c r="K6" s="590"/>
      <c r="L6" s="590"/>
      <c r="M6" s="590" t="s">
        <v>799</v>
      </c>
    </row>
    <row r="7" spans="1:25" ht="51" customHeight="1" x14ac:dyDescent="0.2">
      <c r="A7" s="590"/>
      <c r="B7" s="590" t="s">
        <v>424</v>
      </c>
      <c r="C7" s="590" t="s">
        <v>423</v>
      </c>
      <c r="D7" s="590"/>
      <c r="E7" s="590" t="s">
        <v>800</v>
      </c>
      <c r="F7" s="590" t="s">
        <v>801</v>
      </c>
      <c r="G7" s="590" t="s">
        <v>486</v>
      </c>
      <c r="H7" s="590" t="s">
        <v>425</v>
      </c>
      <c r="I7" s="590" t="s">
        <v>426</v>
      </c>
      <c r="J7" s="590" t="s">
        <v>802</v>
      </c>
      <c r="K7" s="591" t="s">
        <v>427</v>
      </c>
      <c r="L7" s="590" t="s">
        <v>497</v>
      </c>
      <c r="M7" s="590"/>
    </row>
    <row r="8" spans="1:25" ht="36" customHeight="1" x14ac:dyDescent="0.2">
      <c r="A8" s="590"/>
      <c r="B8" s="590"/>
      <c r="C8" s="222" t="s">
        <v>803</v>
      </c>
      <c r="D8" s="222" t="s">
        <v>804</v>
      </c>
      <c r="E8" s="590"/>
      <c r="F8" s="590"/>
      <c r="G8" s="590"/>
      <c r="H8" s="590"/>
      <c r="I8" s="590"/>
      <c r="J8" s="590"/>
      <c r="K8" s="592"/>
      <c r="L8" s="590"/>
      <c r="M8" s="590"/>
    </row>
    <row r="9" spans="1:25" ht="13.5" customHeight="1" x14ac:dyDescent="0.2">
      <c r="A9" s="590"/>
      <c r="B9" s="397"/>
      <c r="C9" s="598"/>
      <c r="D9" s="598"/>
      <c r="E9" s="398"/>
      <c r="F9" s="398"/>
      <c r="G9" s="590"/>
      <c r="H9" s="397"/>
      <c r="I9" s="598"/>
      <c r="J9" s="598"/>
      <c r="K9" s="397"/>
      <c r="L9" s="590"/>
      <c r="M9" s="590"/>
    </row>
    <row r="10" spans="1:25" ht="19.5" customHeight="1" x14ac:dyDescent="0.2">
      <c r="A10" s="293" t="s">
        <v>708</v>
      </c>
      <c r="B10" s="296">
        <v>1972171</v>
      </c>
      <c r="C10" s="296">
        <v>17450205</v>
      </c>
      <c r="D10" s="296"/>
      <c r="E10" s="296">
        <v>5429880</v>
      </c>
      <c r="F10" s="296">
        <v>1248752</v>
      </c>
      <c r="G10" s="296">
        <f>SUM(B10:F10)</f>
        <v>26101008</v>
      </c>
      <c r="H10" s="296"/>
      <c r="I10" s="296">
        <v>17073162</v>
      </c>
      <c r="J10" s="296">
        <v>4959381</v>
      </c>
      <c r="K10" s="296"/>
      <c r="L10" s="296">
        <v>22032543</v>
      </c>
      <c r="M10" s="296">
        <f>SUM(G10,L10)</f>
        <v>48133551</v>
      </c>
    </row>
    <row r="11" spans="1:25" ht="19.5" customHeight="1" x14ac:dyDescent="0.2">
      <c r="A11" s="411" t="s">
        <v>271</v>
      </c>
      <c r="B11" s="578">
        <v>1972171</v>
      </c>
      <c r="C11" s="578">
        <v>17450205</v>
      </c>
      <c r="D11" s="295"/>
      <c r="E11" s="295">
        <v>5429880</v>
      </c>
      <c r="F11" s="578">
        <v>1248752</v>
      </c>
      <c r="G11" s="578">
        <f>SUM(B11:F11)</f>
        <v>26101008</v>
      </c>
      <c r="H11" s="295"/>
      <c r="I11" s="578">
        <v>17073162</v>
      </c>
      <c r="J11" s="578">
        <v>4959381</v>
      </c>
      <c r="K11" s="578"/>
      <c r="L11" s="578">
        <f>SUM(I11:K11)</f>
        <v>22032543</v>
      </c>
      <c r="M11" s="296">
        <f>SUM(G11,L11)</f>
        <v>48133551</v>
      </c>
    </row>
    <row r="12" spans="1:25" ht="19.5" customHeight="1" x14ac:dyDescent="0.2">
      <c r="A12" s="412" t="s">
        <v>940</v>
      </c>
      <c r="B12" s="295"/>
      <c r="C12" s="295"/>
      <c r="D12" s="295"/>
      <c r="E12" s="295"/>
      <c r="F12" s="295"/>
      <c r="G12" s="297"/>
      <c r="H12" s="297"/>
      <c r="I12" s="297"/>
      <c r="J12" s="297"/>
      <c r="K12" s="297"/>
      <c r="L12" s="297"/>
      <c r="M12" s="296"/>
    </row>
    <row r="13" spans="1:25" ht="19.5" customHeight="1" thickBot="1" x14ac:dyDescent="0.25">
      <c r="A13" s="42" t="s">
        <v>941</v>
      </c>
      <c r="B13" s="404"/>
      <c r="C13" s="404"/>
      <c r="D13" s="404"/>
      <c r="E13" s="404"/>
      <c r="F13" s="404"/>
      <c r="G13" s="295"/>
      <c r="H13" s="404"/>
      <c r="I13" s="404"/>
      <c r="J13" s="404"/>
      <c r="K13" s="404"/>
      <c r="L13" s="404"/>
      <c r="M13" s="296"/>
    </row>
    <row r="14" spans="1:25" ht="19.5" customHeight="1" thickBot="1" x14ac:dyDescent="0.25">
      <c r="A14" s="391" t="s">
        <v>714</v>
      </c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393"/>
    </row>
    <row r="15" spans="1:25" ht="19.5" customHeight="1" x14ac:dyDescent="0.2">
      <c r="A15" s="402" t="s">
        <v>715</v>
      </c>
      <c r="B15" s="294"/>
      <c r="C15" s="294"/>
      <c r="D15" s="294"/>
      <c r="E15" s="294"/>
      <c r="F15" s="294"/>
      <c r="G15" s="294"/>
      <c r="H15" s="405"/>
      <c r="I15" s="405"/>
      <c r="J15" s="405"/>
      <c r="K15" s="405"/>
      <c r="L15" s="405"/>
      <c r="M15" s="405"/>
    </row>
    <row r="16" spans="1:25" ht="19.5" customHeight="1" x14ac:dyDescent="0.2">
      <c r="A16" s="411" t="s">
        <v>934</v>
      </c>
      <c r="B16" s="295"/>
      <c r="C16" s="295"/>
      <c r="D16" s="295"/>
      <c r="E16" s="295"/>
      <c r="F16" s="295"/>
      <c r="G16" s="295"/>
      <c r="H16" s="400"/>
      <c r="I16" s="400"/>
      <c r="J16" s="400"/>
      <c r="K16" s="400"/>
      <c r="L16" s="400"/>
      <c r="M16" s="400"/>
    </row>
    <row r="17" spans="1:14" ht="19.5" customHeight="1" x14ac:dyDescent="0.2">
      <c r="A17" s="412" t="s">
        <v>935</v>
      </c>
      <c r="B17" s="295"/>
      <c r="C17" s="295"/>
      <c r="D17" s="295"/>
      <c r="E17" s="295"/>
      <c r="F17" s="295"/>
      <c r="G17" s="297"/>
      <c r="H17" s="295"/>
      <c r="I17" s="295"/>
      <c r="J17" s="295"/>
      <c r="K17" s="295"/>
      <c r="L17" s="295"/>
      <c r="M17" s="399"/>
    </row>
    <row r="18" spans="1:14" ht="19.5" customHeight="1" x14ac:dyDescent="0.2">
      <c r="A18" s="42" t="s">
        <v>941</v>
      </c>
      <c r="B18" s="295"/>
      <c r="C18" s="295"/>
      <c r="D18" s="295"/>
      <c r="E18" s="295"/>
      <c r="F18" s="295"/>
      <c r="G18" s="297"/>
      <c r="H18" s="295"/>
      <c r="I18" s="295"/>
      <c r="J18" s="295"/>
      <c r="K18" s="295"/>
      <c r="L18" s="295"/>
      <c r="M18" s="399"/>
    </row>
    <row r="19" spans="1:14" ht="19.5" customHeight="1" x14ac:dyDescent="0.2">
      <c r="A19" s="401" t="s">
        <v>269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8"/>
    </row>
    <row r="20" spans="1:14" ht="19.5" customHeight="1" x14ac:dyDescent="0.2">
      <c r="A20" s="411" t="s">
        <v>934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</row>
    <row r="21" spans="1:14" ht="19.5" customHeight="1" x14ac:dyDescent="0.2">
      <c r="A21" s="412" t="s">
        <v>935</v>
      </c>
      <c r="B21" s="295"/>
      <c r="C21" s="295"/>
      <c r="D21" s="295"/>
      <c r="E21" s="295"/>
      <c r="F21" s="295"/>
      <c r="G21" s="297"/>
      <c r="H21" s="295"/>
      <c r="I21" s="295"/>
      <c r="J21" s="295"/>
      <c r="K21" s="295"/>
      <c r="L21" s="295"/>
      <c r="M21" s="399"/>
    </row>
    <row r="22" spans="1:14" ht="19.5" customHeight="1" thickBot="1" x14ac:dyDescent="0.25">
      <c r="A22" s="42" t="s">
        <v>941</v>
      </c>
      <c r="B22" s="295"/>
      <c r="C22" s="295"/>
      <c r="D22" s="295"/>
      <c r="E22" s="295"/>
      <c r="F22" s="295"/>
      <c r="G22" s="297"/>
      <c r="H22" s="295"/>
      <c r="I22" s="295"/>
      <c r="J22" s="295"/>
      <c r="K22" s="295"/>
      <c r="L22" s="295"/>
      <c r="M22" s="399"/>
    </row>
    <row r="23" spans="1:14" ht="30" customHeight="1" thickBot="1" x14ac:dyDescent="0.25">
      <c r="A23" s="407" t="s">
        <v>716</v>
      </c>
      <c r="B23" s="408">
        <v>1972171</v>
      </c>
      <c r="C23" s="408">
        <v>17450205</v>
      </c>
      <c r="D23" s="408"/>
      <c r="E23" s="408">
        <v>5429880</v>
      </c>
      <c r="F23" s="408">
        <v>1248752</v>
      </c>
      <c r="G23" s="408">
        <v>26101008</v>
      </c>
      <c r="H23" s="408"/>
      <c r="I23" s="408">
        <v>17073162</v>
      </c>
      <c r="J23" s="408">
        <v>4959381</v>
      </c>
      <c r="K23" s="408"/>
      <c r="L23" s="408">
        <f>SUM(I23:K23)</f>
        <v>22032543</v>
      </c>
      <c r="M23" s="408">
        <f>SUM(G23,L23)</f>
        <v>48133551</v>
      </c>
    </row>
    <row r="24" spans="1:14" ht="12.95" customHeight="1" x14ac:dyDescent="0.2">
      <c r="G24" s="422"/>
      <c r="H24" s="299"/>
      <c r="I24" s="299"/>
      <c r="J24" s="299"/>
      <c r="K24" s="299"/>
      <c r="L24" s="299"/>
      <c r="M24" s="299"/>
    </row>
    <row r="27" spans="1:14" ht="12.95" customHeight="1" x14ac:dyDescent="0.2">
      <c r="E27" s="290">
        <f>SUM(B11,E11,F11)</f>
        <v>8650803</v>
      </c>
    </row>
  </sheetData>
  <mergeCells count="19">
    <mergeCell ref="C9:D9"/>
    <mergeCell ref="I9:J9"/>
    <mergeCell ref="E7:E8"/>
    <mergeCell ref="F7:F8"/>
    <mergeCell ref="G7:G9"/>
    <mergeCell ref="H7:H8"/>
    <mergeCell ref="K7:K8"/>
    <mergeCell ref="A1:M1"/>
    <mergeCell ref="A2:M2"/>
    <mergeCell ref="A5:A9"/>
    <mergeCell ref="B5:M5"/>
    <mergeCell ref="B6:G6"/>
    <mergeCell ref="H6:L6"/>
    <mergeCell ref="M6:M9"/>
    <mergeCell ref="B7:B8"/>
    <mergeCell ref="C7:D7"/>
    <mergeCell ref="I7:I8"/>
    <mergeCell ref="J7:J8"/>
    <mergeCell ref="L7:L9"/>
  </mergeCells>
  <phoneticPr fontId="12" type="noConversion"/>
  <printOptions horizontalCentered="1"/>
  <pageMargins left="0.15748031496062992" right="0.15748031496062992" top="0.35433070866141736" bottom="0.15748031496062992" header="0.15748031496062992" footer="0.11811023622047245"/>
  <pageSetup paperSize="9" scale="78" orientation="landscape" horizontalDpi="4294967292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opLeftCell="A4" zoomScaleNormal="100" workbookViewId="0">
      <selection activeCell="L27" sqref="L27"/>
    </sheetView>
  </sheetViews>
  <sheetFormatPr defaultRowHeight="12.75" x14ac:dyDescent="0.2"/>
  <cols>
    <col min="1" max="1" width="22" style="228" customWidth="1"/>
    <col min="2" max="2" width="11.28515625" style="220" bestFit="1" customWidth="1"/>
    <col min="3" max="3" width="10.140625" style="220" bestFit="1" customWidth="1"/>
    <col min="4" max="4" width="11.28515625" style="220" bestFit="1" customWidth="1"/>
    <col min="5" max="6" width="10.140625" style="220" bestFit="1" customWidth="1"/>
    <col min="7" max="7" width="11.42578125" style="220" customWidth="1"/>
    <col min="8" max="8" width="12.42578125" style="220" customWidth="1"/>
    <col min="9" max="9" width="10" style="220" customWidth="1"/>
    <col min="10" max="10" width="11.28515625" style="220" bestFit="1" customWidth="1"/>
    <col min="11" max="11" width="10.140625" style="220" bestFit="1" customWidth="1"/>
    <col min="12" max="12" width="11.28515625" style="220" bestFit="1" customWidth="1"/>
    <col min="13" max="13" width="13.28515625" style="220" customWidth="1"/>
    <col min="14" max="14" width="12.140625" style="220" customWidth="1"/>
    <col min="15" max="15" width="7.85546875" style="216" hidden="1" customWidth="1"/>
    <col min="16" max="16" width="7" style="216" bestFit="1" customWidth="1"/>
    <col min="17" max="16384" width="9.140625" style="216"/>
  </cols>
  <sheetData>
    <row r="1" spans="1:19" ht="15" customHeight="1" x14ac:dyDescent="0.2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4" t="s">
        <v>203</v>
      </c>
      <c r="O1" s="214"/>
      <c r="P1" s="215"/>
      <c r="Q1" s="215"/>
      <c r="R1" s="215"/>
      <c r="S1" s="215"/>
    </row>
    <row r="2" spans="1:19" ht="38.25" customHeight="1" x14ac:dyDescent="0.2">
      <c r="A2" s="603" t="s">
        <v>991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217"/>
      <c r="P2" s="215"/>
      <c r="Q2" s="215"/>
      <c r="R2" s="215"/>
      <c r="S2" s="215"/>
    </row>
    <row r="3" spans="1:19" ht="15" customHeight="1" x14ac:dyDescent="0.2">
      <c r="A3" s="325"/>
      <c r="B3" s="326"/>
      <c r="C3" s="327"/>
      <c r="D3" s="328"/>
      <c r="E3" s="328"/>
      <c r="F3" s="218"/>
      <c r="G3" s="218"/>
      <c r="H3" s="218"/>
      <c r="I3" s="218"/>
      <c r="J3" s="218"/>
      <c r="K3" s="218"/>
      <c r="L3" s="218"/>
      <c r="M3" s="218"/>
      <c r="N3" s="218"/>
      <c r="O3" s="219"/>
      <c r="Q3" s="220"/>
    </row>
    <row r="4" spans="1:19" ht="15" customHeight="1" thickBot="1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329" t="s">
        <v>964</v>
      </c>
      <c r="O4" s="221"/>
    </row>
    <row r="5" spans="1:19" ht="18" customHeight="1" x14ac:dyDescent="0.2">
      <c r="A5" s="590" t="s">
        <v>938</v>
      </c>
      <c r="B5" s="605" t="s">
        <v>979</v>
      </c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6" t="s">
        <v>697</v>
      </c>
      <c r="P5" s="599" t="s">
        <v>6</v>
      </c>
    </row>
    <row r="6" spans="1:19" ht="23.25" customHeight="1" x14ac:dyDescent="0.2">
      <c r="A6" s="590"/>
      <c r="B6" s="601" t="s">
        <v>698</v>
      </c>
      <c r="C6" s="601"/>
      <c r="D6" s="601"/>
      <c r="E6" s="601"/>
      <c r="F6" s="601"/>
      <c r="G6" s="223"/>
      <c r="H6" s="590" t="s">
        <v>699</v>
      </c>
      <c r="I6" s="601" t="s">
        <v>700</v>
      </c>
      <c r="J6" s="601"/>
      <c r="K6" s="601"/>
      <c r="L6" s="601"/>
      <c r="M6" s="601"/>
      <c r="N6" s="601" t="s">
        <v>488</v>
      </c>
      <c r="O6" s="607"/>
      <c r="P6" s="600"/>
    </row>
    <row r="7" spans="1:19" ht="62.25" customHeight="1" x14ac:dyDescent="0.2">
      <c r="A7" s="590"/>
      <c r="B7" s="223" t="s">
        <v>701</v>
      </c>
      <c r="C7" s="410" t="s">
        <v>943</v>
      </c>
      <c r="D7" s="223" t="s">
        <v>702</v>
      </c>
      <c r="E7" s="223" t="s">
        <v>703</v>
      </c>
      <c r="F7" s="223" t="s">
        <v>704</v>
      </c>
      <c r="G7" s="410" t="s">
        <v>428</v>
      </c>
      <c r="H7" s="590"/>
      <c r="I7" s="222" t="s">
        <v>705</v>
      </c>
      <c r="J7" s="222" t="s">
        <v>706</v>
      </c>
      <c r="K7" s="223" t="s">
        <v>707</v>
      </c>
      <c r="L7" s="223" t="s">
        <v>937</v>
      </c>
      <c r="M7" s="601" t="s">
        <v>498</v>
      </c>
      <c r="N7" s="601"/>
      <c r="O7" s="607"/>
      <c r="P7" s="600"/>
    </row>
    <row r="8" spans="1:19" ht="12.75" customHeight="1" thickBot="1" x14ac:dyDescent="0.25">
      <c r="A8" s="591"/>
      <c r="B8" s="387"/>
      <c r="C8" s="387"/>
      <c r="D8" s="387"/>
      <c r="E8" s="387"/>
      <c r="F8" s="387"/>
      <c r="G8" s="387"/>
      <c r="H8" s="591"/>
      <c r="I8" s="387"/>
      <c r="J8" s="388"/>
      <c r="K8" s="388"/>
      <c r="L8" s="388"/>
      <c r="M8" s="602"/>
      <c r="N8" s="602"/>
      <c r="O8" s="608"/>
      <c r="P8" s="600"/>
    </row>
    <row r="9" spans="1:19" s="224" customFormat="1" ht="25.5" customHeight="1" thickBot="1" x14ac:dyDescent="0.25">
      <c r="A9" s="391" t="s">
        <v>708</v>
      </c>
      <c r="B9" s="394">
        <v>11505860</v>
      </c>
      <c r="C9" s="394">
        <v>1825076</v>
      </c>
      <c r="D9" s="394">
        <v>2474075</v>
      </c>
      <c r="E9" s="394">
        <v>1888000</v>
      </c>
      <c r="F9" s="394">
        <v>2205866</v>
      </c>
      <c r="G9" s="394">
        <v>6202131</v>
      </c>
      <c r="H9" s="394">
        <f>SUM(B9:G9)</f>
        <v>26101008</v>
      </c>
      <c r="I9" s="394"/>
      <c r="J9" s="394">
        <v>13496207</v>
      </c>
      <c r="K9" s="394">
        <v>3576955</v>
      </c>
      <c r="L9" s="394">
        <v>4959381</v>
      </c>
      <c r="M9" s="394">
        <f>SUM(I9:L9)</f>
        <v>22032543</v>
      </c>
      <c r="N9" s="395">
        <f>SUM(M9,H9)</f>
        <v>48133551</v>
      </c>
      <c r="O9" s="426"/>
      <c r="P9" s="570"/>
    </row>
    <row r="10" spans="1:19" s="224" customFormat="1" ht="19.5" customHeight="1" thickBot="1" x14ac:dyDescent="0.25">
      <c r="A10" s="415" t="s">
        <v>939</v>
      </c>
      <c r="B10" s="396">
        <v>11505860</v>
      </c>
      <c r="C10" s="396">
        <v>1825076</v>
      </c>
      <c r="D10" s="396">
        <v>2474075</v>
      </c>
      <c r="E10" s="396">
        <v>1888000</v>
      </c>
      <c r="F10" s="396">
        <v>2205866</v>
      </c>
      <c r="G10" s="396">
        <v>6202131</v>
      </c>
      <c r="H10" s="396">
        <f>SUM(B10:G10)</f>
        <v>26101008</v>
      </c>
      <c r="I10" s="396"/>
      <c r="J10" s="396">
        <v>13496207</v>
      </c>
      <c r="K10" s="396">
        <v>3576955</v>
      </c>
      <c r="L10" s="396">
        <v>4959381</v>
      </c>
      <c r="M10" s="396">
        <f>SUM(J10:L10)</f>
        <v>22032543</v>
      </c>
      <c r="N10" s="395">
        <f>SUM(M10,H10)</f>
        <v>48133551</v>
      </c>
      <c r="O10" s="389"/>
      <c r="P10" s="430"/>
    </row>
    <row r="11" spans="1:19" s="224" customFormat="1" ht="19.5" customHeight="1" x14ac:dyDescent="0.2">
      <c r="A11" s="42" t="s">
        <v>940</v>
      </c>
      <c r="B11" s="225"/>
      <c r="C11" s="225"/>
      <c r="D11" s="225"/>
      <c r="E11" s="225"/>
      <c r="F11" s="225"/>
      <c r="G11" s="225"/>
      <c r="H11" s="409"/>
      <c r="I11" s="225"/>
      <c r="J11" s="225"/>
      <c r="K11" s="225"/>
      <c r="L11" s="225"/>
      <c r="M11" s="416"/>
      <c r="N11" s="416"/>
      <c r="O11" s="389"/>
      <c r="P11" s="430"/>
    </row>
    <row r="12" spans="1:19" s="224" customFormat="1" ht="19.5" customHeight="1" thickBot="1" x14ac:dyDescent="0.25">
      <c r="A12" s="414" t="s">
        <v>932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389"/>
      <c r="P12" s="430"/>
    </row>
    <row r="13" spans="1:19" s="226" customFormat="1" ht="25.5" customHeight="1" thickBot="1" x14ac:dyDescent="0.25">
      <c r="A13" s="391" t="s">
        <v>714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417"/>
      <c r="O13" s="427"/>
      <c r="P13" s="433"/>
    </row>
    <row r="14" spans="1:19" s="226" customFormat="1" ht="25.5" customHeight="1" thickBot="1" x14ac:dyDescent="0.25">
      <c r="A14" s="402" t="s">
        <v>933</v>
      </c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428"/>
      <c r="P14" s="431"/>
    </row>
    <row r="15" spans="1:19" s="226" customFormat="1" ht="19.5" customHeight="1" thickBot="1" x14ac:dyDescent="0.25">
      <c r="A15" s="42" t="s">
        <v>934</v>
      </c>
      <c r="B15" s="225"/>
      <c r="C15" s="225"/>
      <c r="D15" s="225"/>
      <c r="E15" s="225"/>
      <c r="F15" s="225"/>
      <c r="G15" s="225"/>
      <c r="H15" s="409"/>
      <c r="I15" s="225"/>
      <c r="J15" s="225"/>
      <c r="K15" s="225"/>
      <c r="L15" s="225"/>
      <c r="M15" s="225"/>
      <c r="N15" s="297"/>
      <c r="O15" s="428"/>
      <c r="P15" s="431"/>
    </row>
    <row r="16" spans="1:19" s="226" customFormat="1" ht="19.5" customHeight="1" thickBot="1" x14ac:dyDescent="0.25">
      <c r="A16" s="42" t="s">
        <v>935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95"/>
      <c r="O16" s="428"/>
      <c r="P16" s="431"/>
    </row>
    <row r="17" spans="1:16" s="226" customFormat="1" ht="19.5" customHeight="1" thickBot="1" x14ac:dyDescent="0.25">
      <c r="A17" s="42" t="s">
        <v>936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95"/>
      <c r="O17" s="428"/>
      <c r="P17" s="431"/>
    </row>
    <row r="18" spans="1:16" s="226" customFormat="1" ht="22.5" customHeight="1" thickBot="1" x14ac:dyDescent="0.25">
      <c r="A18" s="403" t="s">
        <v>269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28"/>
      <c r="P18" s="431"/>
    </row>
    <row r="19" spans="1:16" s="226" customFormat="1" ht="19.5" customHeight="1" thickBot="1" x14ac:dyDescent="0.25">
      <c r="A19" s="42" t="s">
        <v>934</v>
      </c>
      <c r="B19" s="225"/>
      <c r="C19" s="225"/>
      <c r="D19" s="225"/>
      <c r="E19" s="225"/>
      <c r="F19" s="225"/>
      <c r="G19" s="225"/>
      <c r="H19" s="409"/>
      <c r="I19" s="225"/>
      <c r="J19" s="225"/>
      <c r="K19" s="225"/>
      <c r="L19" s="225"/>
      <c r="M19" s="225"/>
      <c r="N19" s="297"/>
      <c r="O19" s="428"/>
      <c r="P19" s="431"/>
    </row>
    <row r="20" spans="1:16" s="226" customFormat="1" ht="19.5" customHeight="1" thickBot="1" x14ac:dyDescent="0.25">
      <c r="A20" s="42" t="s">
        <v>935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95"/>
      <c r="O20" s="428"/>
      <c r="P20" s="431"/>
    </row>
    <row r="21" spans="1:16" s="226" customFormat="1" ht="19.5" customHeight="1" thickBot="1" x14ac:dyDescent="0.25">
      <c r="A21" s="42" t="s">
        <v>936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95"/>
      <c r="O21" s="428"/>
      <c r="P21" s="431"/>
    </row>
    <row r="22" spans="1:16" s="226" customFormat="1" ht="30" customHeight="1" thickBot="1" x14ac:dyDescent="0.25">
      <c r="A22" s="579" t="s">
        <v>716</v>
      </c>
      <c r="B22" s="580">
        <v>11505860</v>
      </c>
      <c r="C22" s="580">
        <v>1825076</v>
      </c>
      <c r="D22" s="580">
        <v>2624075</v>
      </c>
      <c r="E22" s="580">
        <f>SUM(E10)</f>
        <v>1888000</v>
      </c>
      <c r="F22" s="580">
        <v>2205866</v>
      </c>
      <c r="G22" s="580">
        <f>SUM(G10)</f>
        <v>6202131</v>
      </c>
      <c r="H22" s="580">
        <f>SUM(H10)</f>
        <v>26101008</v>
      </c>
      <c r="I22" s="580"/>
      <c r="J22" s="580">
        <v>13496207</v>
      </c>
      <c r="K22" s="580">
        <f>SUM(K10)</f>
        <v>3576955</v>
      </c>
      <c r="L22" s="580">
        <v>4959381</v>
      </c>
      <c r="M22" s="580">
        <f>SUM(I22:L22)</f>
        <v>22032543</v>
      </c>
      <c r="N22" s="580">
        <f>SUM(M22,H22)</f>
        <v>48133551</v>
      </c>
      <c r="O22" s="429"/>
      <c r="P22" s="432"/>
    </row>
    <row r="23" spans="1:16" x14ac:dyDescent="0.2">
      <c r="A23" s="228" t="s">
        <v>4</v>
      </c>
    </row>
    <row r="24" spans="1:16" x14ac:dyDescent="0.2">
      <c r="A24" s="228" t="s">
        <v>5</v>
      </c>
    </row>
  </sheetData>
  <mergeCells count="10">
    <mergeCell ref="P5:P8"/>
    <mergeCell ref="M7:M8"/>
    <mergeCell ref="A2:N2"/>
    <mergeCell ref="A5:A8"/>
    <mergeCell ref="B5:N5"/>
    <mergeCell ref="O5:O8"/>
    <mergeCell ref="B6:F6"/>
    <mergeCell ref="H6:H8"/>
    <mergeCell ref="I6:M6"/>
    <mergeCell ref="N6:N8"/>
  </mergeCells>
  <phoneticPr fontId="12" type="noConversion"/>
  <printOptions horizontalCentered="1"/>
  <pageMargins left="0.15748031496062992" right="0.15748031496062992" top="0.15748031496062992" bottom="0.15748031496062992" header="0.15748031496062992" footer="0.11811023622047245"/>
  <pageSetup paperSize="9" scale="76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16" zoomScaleNormal="100" workbookViewId="0">
      <selection activeCell="C44" sqref="C44"/>
    </sheetView>
  </sheetViews>
  <sheetFormatPr defaultRowHeight="12.75" x14ac:dyDescent="0.2"/>
  <cols>
    <col min="1" max="1" width="9.140625" style="6"/>
    <col min="2" max="2" width="38.85546875" customWidth="1"/>
    <col min="3" max="3" width="19.42578125" customWidth="1"/>
    <col min="4" max="4" width="16.42578125" customWidth="1"/>
    <col min="5" max="5" width="14.7109375" customWidth="1"/>
    <col min="6" max="6" width="15.7109375" customWidth="1"/>
    <col min="7" max="7" width="19.5703125" customWidth="1"/>
    <col min="8" max="8" width="8.7109375" style="14" customWidth="1"/>
  </cols>
  <sheetData>
    <row r="1" spans="2:8" x14ac:dyDescent="0.2">
      <c r="B1" s="6"/>
      <c r="C1" s="6"/>
      <c r="D1" s="6"/>
      <c r="E1" s="6"/>
      <c r="F1" s="6"/>
      <c r="G1" s="181" t="s">
        <v>204</v>
      </c>
    </row>
    <row r="2" spans="2:8" ht="27.75" customHeight="1" x14ac:dyDescent="0.2">
      <c r="B2" s="609" t="s">
        <v>992</v>
      </c>
      <c r="C2" s="609"/>
      <c r="D2" s="609"/>
      <c r="E2" s="609"/>
      <c r="F2" s="609"/>
      <c r="G2" s="609"/>
    </row>
    <row r="3" spans="2:8" ht="13.5" thickBot="1" x14ac:dyDescent="0.25">
      <c r="B3" s="6"/>
      <c r="C3" s="6"/>
      <c r="D3" s="6"/>
      <c r="E3" s="6"/>
      <c r="F3" s="6"/>
      <c r="G3" s="181" t="s">
        <v>964</v>
      </c>
    </row>
    <row r="4" spans="2:8" ht="12.75" customHeight="1" x14ac:dyDescent="0.2">
      <c r="B4" s="610" t="s">
        <v>717</v>
      </c>
      <c r="C4" s="612" t="s">
        <v>708</v>
      </c>
      <c r="D4" s="614" t="s">
        <v>714</v>
      </c>
      <c r="E4" s="615"/>
      <c r="F4" s="616" t="s">
        <v>928</v>
      </c>
      <c r="G4" s="618" t="s">
        <v>719</v>
      </c>
      <c r="H4" s="64"/>
    </row>
    <row r="5" spans="2:8" ht="30.75" customHeight="1" thickBot="1" x14ac:dyDescent="0.25">
      <c r="B5" s="611"/>
      <c r="C5" s="613"/>
      <c r="D5" s="377" t="s">
        <v>720</v>
      </c>
      <c r="E5" s="229" t="s">
        <v>269</v>
      </c>
      <c r="F5" s="617"/>
      <c r="G5" s="619"/>
      <c r="H5" s="64"/>
    </row>
    <row r="6" spans="2:8" ht="13.5" customHeight="1" x14ac:dyDescent="0.2">
      <c r="B6" s="230" t="s">
        <v>422</v>
      </c>
      <c r="C6" s="372">
        <v>8650803</v>
      </c>
      <c r="D6" s="373"/>
      <c r="E6" s="373"/>
      <c r="F6" s="373"/>
      <c r="G6" s="372">
        <v>8650803</v>
      </c>
      <c r="H6" s="64"/>
    </row>
    <row r="7" spans="2:8" ht="13.5" customHeight="1" x14ac:dyDescent="0.2">
      <c r="B7" s="231" t="s">
        <v>980</v>
      </c>
      <c r="C7" s="372">
        <v>8650803</v>
      </c>
      <c r="D7" s="237"/>
      <c r="E7" s="233"/>
      <c r="F7" s="237"/>
      <c r="G7" s="372">
        <v>8650803</v>
      </c>
      <c r="H7" s="64"/>
    </row>
    <row r="8" spans="2:8" ht="13.5" customHeight="1" x14ac:dyDescent="0.2">
      <c r="B8" s="232"/>
      <c r="C8" s="374"/>
      <c r="D8" s="234"/>
      <c r="E8" s="234"/>
      <c r="F8" s="234"/>
      <c r="G8" s="374"/>
      <c r="H8" s="64"/>
    </row>
    <row r="9" spans="2:8" ht="13.5" customHeight="1" x14ac:dyDescent="0.2">
      <c r="B9" s="235" t="s">
        <v>974</v>
      </c>
      <c r="C9" s="233">
        <v>17073162</v>
      </c>
      <c r="D9" s="237"/>
      <c r="E9" s="237"/>
      <c r="F9" s="237"/>
      <c r="G9" s="233">
        <v>17073162</v>
      </c>
      <c r="H9" s="67"/>
    </row>
    <row r="10" spans="2:8" ht="13.5" customHeight="1" x14ac:dyDescent="0.2">
      <c r="B10" s="231" t="s">
        <v>980</v>
      </c>
      <c r="C10" s="233">
        <v>17073162</v>
      </c>
      <c r="D10" s="237"/>
      <c r="E10" s="237"/>
      <c r="F10" s="234"/>
      <c r="G10" s="233">
        <v>17073162</v>
      </c>
      <c r="H10" s="64"/>
    </row>
    <row r="11" spans="2:8" ht="13.5" customHeight="1" x14ac:dyDescent="0.2">
      <c r="B11" s="232"/>
      <c r="C11" s="233"/>
      <c r="D11" s="237"/>
      <c r="E11" s="237"/>
      <c r="F11" s="237"/>
      <c r="G11" s="233"/>
      <c r="H11" s="64"/>
    </row>
    <row r="12" spans="2:8" ht="30.75" customHeight="1" x14ac:dyDescent="0.2">
      <c r="B12" s="571" t="s">
        <v>975</v>
      </c>
      <c r="C12" s="233">
        <v>4959381</v>
      </c>
      <c r="D12" s="237"/>
      <c r="E12" s="237"/>
      <c r="F12" s="237"/>
      <c r="G12" s="233">
        <v>4959381</v>
      </c>
      <c r="H12" s="67"/>
    </row>
    <row r="13" spans="2:8" ht="14.25" customHeight="1" x14ac:dyDescent="0.2">
      <c r="B13" s="231" t="s">
        <v>980</v>
      </c>
      <c r="C13" s="233">
        <v>4959381</v>
      </c>
      <c r="D13" s="234"/>
      <c r="E13" s="234"/>
      <c r="F13" s="234"/>
      <c r="G13" s="233">
        <v>4959381</v>
      </c>
      <c r="H13" s="64"/>
    </row>
    <row r="14" spans="2:8" ht="14.25" customHeight="1" x14ac:dyDescent="0.2">
      <c r="B14" s="232"/>
      <c r="C14" s="233"/>
      <c r="D14" s="234"/>
      <c r="E14" s="234"/>
      <c r="F14" s="234"/>
      <c r="G14" s="233"/>
      <c r="H14" s="67"/>
    </row>
    <row r="15" spans="2:8" ht="24" x14ac:dyDescent="0.2">
      <c r="B15" s="562" t="s">
        <v>927</v>
      </c>
      <c r="C15" s="233">
        <v>17450205</v>
      </c>
      <c r="D15" s="237"/>
      <c r="E15" s="237"/>
      <c r="F15" s="237"/>
      <c r="G15" s="233">
        <v>17450205</v>
      </c>
      <c r="H15" s="236"/>
    </row>
    <row r="16" spans="2:8" ht="13.5" customHeight="1" x14ac:dyDescent="0.2">
      <c r="B16" s="231" t="s">
        <v>980</v>
      </c>
      <c r="C16" s="233">
        <v>17450205</v>
      </c>
      <c r="D16" s="237"/>
      <c r="E16" s="237"/>
      <c r="F16" s="237"/>
      <c r="G16" s="233">
        <v>17450205</v>
      </c>
      <c r="H16" s="67"/>
    </row>
    <row r="17" spans="2:9" ht="13.5" customHeight="1" x14ac:dyDescent="0.2">
      <c r="B17" s="232"/>
      <c r="C17" s="233"/>
      <c r="D17" s="237"/>
      <c r="E17" s="237"/>
      <c r="F17" s="237"/>
      <c r="G17" s="233"/>
      <c r="H17" s="64"/>
    </row>
    <row r="18" spans="2:9" ht="26.25" customHeight="1" x14ac:dyDescent="0.2">
      <c r="B18" s="562" t="s">
        <v>722</v>
      </c>
      <c r="C18" s="233"/>
      <c r="D18" s="237"/>
      <c r="E18" s="237"/>
      <c r="F18" s="237"/>
      <c r="G18" s="233"/>
      <c r="H18" s="64"/>
      <c r="I18" s="238"/>
    </row>
    <row r="19" spans="2:9" ht="13.5" customHeight="1" x14ac:dyDescent="0.2">
      <c r="B19" s="231" t="s">
        <v>980</v>
      </c>
      <c r="C19" s="237"/>
      <c r="D19" s="237"/>
      <c r="E19" s="237"/>
      <c r="F19" s="237"/>
      <c r="G19" s="237"/>
      <c r="H19" s="67"/>
    </row>
    <row r="20" spans="2:9" ht="13.5" customHeight="1" x14ac:dyDescent="0.2">
      <c r="B20" s="232"/>
      <c r="C20" s="372"/>
      <c r="D20" s="372"/>
      <c r="E20" s="372"/>
      <c r="F20" s="237"/>
      <c r="G20" s="372"/>
      <c r="H20" s="67"/>
    </row>
    <row r="21" spans="2:9" ht="13.5" customHeight="1" thickBot="1" x14ac:dyDescent="0.25">
      <c r="B21" s="239"/>
      <c r="C21" s="372"/>
      <c r="D21" s="372"/>
      <c r="E21" s="372"/>
      <c r="F21" s="372"/>
      <c r="G21" s="372"/>
      <c r="H21" s="67"/>
    </row>
    <row r="22" spans="2:9" ht="14.25" customHeight="1" thickBot="1" x14ac:dyDescent="0.25">
      <c r="B22" s="330" t="s">
        <v>723</v>
      </c>
      <c r="C22" s="380">
        <f>SUM(C7,C10,C13,C16)</f>
        <v>48133551</v>
      </c>
      <c r="D22" s="380"/>
      <c r="E22" s="380"/>
      <c r="F22" s="380"/>
      <c r="G22" s="380">
        <f>SUM(G7,G10,G13,G16)</f>
        <v>48133551</v>
      </c>
      <c r="H22" s="67"/>
      <c r="I22" s="238"/>
    </row>
    <row r="23" spans="2:9" ht="14.25" customHeight="1" x14ac:dyDescent="0.2">
      <c r="B23" s="551" t="s">
        <v>980</v>
      </c>
      <c r="C23" s="380">
        <v>48133552</v>
      </c>
      <c r="D23" s="381"/>
      <c r="E23" s="381"/>
      <c r="F23" s="381"/>
      <c r="G23" s="378">
        <v>48113552</v>
      </c>
      <c r="H23" s="67"/>
    </row>
    <row r="24" spans="2:9" ht="14.25" customHeight="1" thickBot="1" x14ac:dyDescent="0.25">
      <c r="B24" s="240" t="s">
        <v>724</v>
      </c>
      <c r="C24" s="382"/>
      <c r="D24" s="382"/>
      <c r="E24" s="382"/>
      <c r="F24" s="382"/>
      <c r="G24" s="379"/>
      <c r="H24" s="64"/>
    </row>
    <row r="25" spans="2:9" ht="14.25" customHeight="1" thickBot="1" x14ac:dyDescent="0.25">
      <c r="B25" s="241" t="s">
        <v>725</v>
      </c>
      <c r="C25" s="383"/>
      <c r="D25" s="383"/>
      <c r="E25" s="383"/>
      <c r="F25" s="383"/>
      <c r="G25" s="383"/>
      <c r="H25" s="64"/>
    </row>
    <row r="26" spans="2:9" ht="14.25" customHeight="1" x14ac:dyDescent="0.2">
      <c r="B26" s="242" t="s">
        <v>726</v>
      </c>
      <c r="C26" s="382">
        <v>48133551</v>
      </c>
      <c r="D26" s="382"/>
      <c r="E26" s="382"/>
      <c r="F26" s="382"/>
      <c r="G26" s="382">
        <v>48133551</v>
      </c>
      <c r="H26" s="67"/>
    </row>
    <row r="27" spans="2:9" ht="14.25" customHeight="1" x14ac:dyDescent="0.2">
      <c r="B27" s="551" t="s">
        <v>980</v>
      </c>
      <c r="C27" s="382">
        <v>48133551</v>
      </c>
      <c r="D27" s="384"/>
      <c r="E27" s="384"/>
      <c r="F27" s="382"/>
      <c r="G27" s="382">
        <v>48133551</v>
      </c>
      <c r="H27" s="67"/>
      <c r="I27" s="238"/>
    </row>
    <row r="28" spans="2:9" ht="14.25" customHeight="1" thickBot="1" x14ac:dyDescent="0.25">
      <c r="B28" s="567" t="s">
        <v>727</v>
      </c>
      <c r="C28" s="381"/>
      <c r="D28" s="381"/>
      <c r="E28" s="381"/>
      <c r="F28" s="381"/>
      <c r="G28" s="381"/>
      <c r="H28" s="64"/>
    </row>
    <row r="29" spans="2:9" ht="14.25" customHeight="1" thickBot="1" x14ac:dyDescent="0.25">
      <c r="B29" s="243" t="s">
        <v>728</v>
      </c>
      <c r="C29" s="383"/>
      <c r="D29" s="383"/>
      <c r="E29" s="383"/>
      <c r="F29" s="383"/>
      <c r="G29" s="383"/>
      <c r="H29" s="67"/>
    </row>
    <row r="30" spans="2:9" ht="13.5" customHeight="1" x14ac:dyDescent="0.2">
      <c r="B30" s="230" t="s">
        <v>643</v>
      </c>
      <c r="C30" s="372">
        <v>11505860</v>
      </c>
      <c r="D30" s="372"/>
      <c r="E30" s="372"/>
      <c r="F30" s="372"/>
      <c r="G30" s="372">
        <v>11505860</v>
      </c>
      <c r="H30" s="67"/>
    </row>
    <row r="31" spans="2:9" ht="13.5" customHeight="1" x14ac:dyDescent="0.2">
      <c r="B31" s="231" t="s">
        <v>980</v>
      </c>
      <c r="C31" s="372">
        <v>11505860</v>
      </c>
      <c r="D31" s="237"/>
      <c r="E31" s="237"/>
      <c r="F31" s="237"/>
      <c r="G31" s="372">
        <v>11505860</v>
      </c>
      <c r="H31" s="67"/>
    </row>
    <row r="32" spans="2:9" ht="17.25" customHeight="1" x14ac:dyDescent="0.2">
      <c r="B32" s="244" t="s">
        <v>270</v>
      </c>
      <c r="C32" s="237">
        <v>1825076</v>
      </c>
      <c r="D32" s="237"/>
      <c r="E32" s="237"/>
      <c r="F32" s="237"/>
      <c r="G32" s="237">
        <v>1825076</v>
      </c>
      <c r="H32" s="64"/>
    </row>
    <row r="33" spans="2:8" ht="13.5" customHeight="1" x14ac:dyDescent="0.2">
      <c r="B33" s="231" t="s">
        <v>980</v>
      </c>
      <c r="C33" s="237">
        <v>1825076</v>
      </c>
      <c r="D33" s="237"/>
      <c r="E33" s="237"/>
      <c r="F33" s="237"/>
      <c r="G33" s="237">
        <v>1825076</v>
      </c>
      <c r="H33" s="64"/>
    </row>
    <row r="34" spans="2:8" ht="13.5" customHeight="1" x14ac:dyDescent="0.2">
      <c r="B34" s="235" t="s">
        <v>702</v>
      </c>
      <c r="C34" s="237">
        <v>2474075</v>
      </c>
      <c r="D34" s="237"/>
      <c r="E34" s="237"/>
      <c r="F34" s="237"/>
      <c r="G34" s="237">
        <v>2474075</v>
      </c>
      <c r="H34" s="64"/>
    </row>
    <row r="35" spans="2:8" ht="13.5" customHeight="1" x14ac:dyDescent="0.2">
      <c r="B35" s="231" t="s">
        <v>980</v>
      </c>
      <c r="C35" s="237">
        <v>2474075</v>
      </c>
      <c r="D35" s="237"/>
      <c r="E35" s="237"/>
      <c r="F35" s="237"/>
      <c r="G35" s="237">
        <v>2474075</v>
      </c>
      <c r="H35" s="64"/>
    </row>
    <row r="36" spans="2:8" ht="25.5" customHeight="1" x14ac:dyDescent="0.2">
      <c r="B36" s="550" t="s">
        <v>411</v>
      </c>
      <c r="C36" s="237">
        <v>17073162</v>
      </c>
      <c r="D36" s="237"/>
      <c r="E36" s="237"/>
      <c r="F36" s="237"/>
      <c r="G36" s="237">
        <v>17073162</v>
      </c>
      <c r="H36" s="64"/>
    </row>
    <row r="37" spans="2:8" ht="13.5" customHeight="1" x14ac:dyDescent="0.2">
      <c r="B37" s="231" t="s">
        <v>980</v>
      </c>
      <c r="C37" s="237">
        <v>17073162</v>
      </c>
      <c r="D37" s="237"/>
      <c r="E37" s="237"/>
      <c r="F37" s="237"/>
      <c r="G37" s="237">
        <v>17073162</v>
      </c>
      <c r="H37" s="64"/>
    </row>
    <row r="38" spans="2:8" ht="13.5" customHeight="1" x14ac:dyDescent="0.2">
      <c r="B38" s="245" t="s">
        <v>703</v>
      </c>
      <c r="C38" s="237">
        <v>1888000</v>
      </c>
      <c r="D38" s="237"/>
      <c r="E38" s="237"/>
      <c r="F38" s="237"/>
      <c r="G38" s="237">
        <v>1888000</v>
      </c>
      <c r="H38" s="64"/>
    </row>
    <row r="39" spans="2:8" ht="13.5" customHeight="1" x14ac:dyDescent="0.2">
      <c r="B39" s="231" t="s">
        <v>980</v>
      </c>
      <c r="C39" s="237">
        <v>1888000</v>
      </c>
      <c r="D39" s="237"/>
      <c r="E39" s="237"/>
      <c r="F39" s="237"/>
      <c r="G39" s="237">
        <v>1888000</v>
      </c>
      <c r="H39" s="64"/>
    </row>
    <row r="40" spans="2:8" ht="13.5" customHeight="1" x14ac:dyDescent="0.2">
      <c r="B40" s="235" t="s">
        <v>704</v>
      </c>
      <c r="C40" s="237">
        <v>2205866</v>
      </c>
      <c r="D40" s="237"/>
      <c r="E40" s="237"/>
      <c r="F40" s="237"/>
      <c r="G40" s="237">
        <v>2205866</v>
      </c>
      <c r="H40" s="64"/>
    </row>
    <row r="41" spans="2:8" ht="13.5" customHeight="1" x14ac:dyDescent="0.2">
      <c r="B41" s="231" t="s">
        <v>980</v>
      </c>
      <c r="C41" s="237">
        <v>2205866</v>
      </c>
      <c r="D41" s="237"/>
      <c r="E41" s="237"/>
      <c r="F41" s="237"/>
      <c r="G41" s="237">
        <v>2205866</v>
      </c>
      <c r="H41" s="64"/>
    </row>
    <row r="42" spans="2:8" ht="13.5" customHeight="1" x14ac:dyDescent="0.2">
      <c r="B42" s="235" t="s">
        <v>729</v>
      </c>
      <c r="C42" s="237"/>
      <c r="D42" s="237"/>
      <c r="E42" s="237"/>
      <c r="F42" s="237"/>
      <c r="G42" s="237"/>
      <c r="H42" s="64"/>
    </row>
    <row r="43" spans="2:8" ht="13.5" customHeight="1" x14ac:dyDescent="0.2">
      <c r="B43" s="231" t="s">
        <v>980</v>
      </c>
      <c r="C43" s="237">
        <v>11161512</v>
      </c>
      <c r="D43" s="237"/>
      <c r="E43" s="237"/>
      <c r="F43" s="237"/>
      <c r="G43" s="237">
        <v>11161512</v>
      </c>
      <c r="H43" s="64"/>
    </row>
    <row r="44" spans="2:8" ht="13.5" customHeight="1" x14ac:dyDescent="0.2">
      <c r="B44" s="246" t="s">
        <v>412</v>
      </c>
      <c r="C44" s="237">
        <v>11161512</v>
      </c>
      <c r="D44" s="237"/>
      <c r="E44" s="237"/>
      <c r="F44" s="237"/>
      <c r="G44" s="237">
        <v>11161512</v>
      </c>
      <c r="H44" s="64"/>
    </row>
    <row r="45" spans="2:8" ht="13.5" customHeight="1" thickBot="1" x14ac:dyDescent="0.25">
      <c r="B45" s="231" t="s">
        <v>980</v>
      </c>
      <c r="C45" s="375">
        <f>SUM(C30,C32,C34,C36,C38,C40,C43)</f>
        <v>48133551</v>
      </c>
      <c r="D45" s="375"/>
      <c r="E45" s="375"/>
      <c r="F45" s="375"/>
      <c r="G45" s="375">
        <f>SUM(G30,G32,G34,G36,G38,G40,G43)</f>
        <v>48133551</v>
      </c>
      <c r="H45" s="64"/>
    </row>
    <row r="56" spans="2:2" x14ac:dyDescent="0.2">
      <c r="B56" t="s">
        <v>730</v>
      </c>
    </row>
  </sheetData>
  <mergeCells count="6">
    <mergeCell ref="B2:G2"/>
    <mergeCell ref="B4:B5"/>
    <mergeCell ref="C4:C5"/>
    <mergeCell ref="D4:E4"/>
    <mergeCell ref="F4:F5"/>
    <mergeCell ref="G4:G5"/>
  </mergeCells>
  <phoneticPr fontId="12" type="noConversion"/>
  <pageMargins left="0.78740157480314965" right="0.15748031496062992" top="0.15748031496062992" bottom="0.15748031496062992" header="0.15748031496062992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zoomScaleNormal="100" workbookViewId="0">
      <selection activeCell="E72" sqref="E72"/>
    </sheetView>
  </sheetViews>
  <sheetFormatPr defaultRowHeight="12.75" x14ac:dyDescent="0.2"/>
  <cols>
    <col min="1" max="1" width="6.140625" customWidth="1"/>
    <col min="2" max="2" width="54.42578125" customWidth="1"/>
    <col min="3" max="3" width="12.7109375" customWidth="1"/>
    <col min="4" max="4" width="11.140625" style="14" customWidth="1"/>
    <col min="5" max="5" width="12.5703125" customWidth="1"/>
    <col min="6" max="7" width="11.5703125" customWidth="1"/>
    <col min="8" max="8" width="11" customWidth="1"/>
    <col min="9" max="9" width="12.140625" bestFit="1" customWidth="1"/>
    <col min="10" max="10" width="14.28515625" customWidth="1"/>
    <col min="12" max="13" width="10.140625" bestFit="1" customWidth="1"/>
    <col min="15" max="15" width="10.140625" bestFit="1" customWidth="1"/>
  </cols>
  <sheetData>
    <row r="1" spans="1:11" x14ac:dyDescent="0.2">
      <c r="A1" s="6"/>
      <c r="B1" s="1"/>
      <c r="C1" s="181"/>
      <c r="J1" s="169" t="s">
        <v>413</v>
      </c>
    </row>
    <row r="2" spans="1:11" ht="15.75" x14ac:dyDescent="0.25">
      <c r="A2" s="6"/>
      <c r="B2" s="624" t="s">
        <v>993</v>
      </c>
      <c r="C2" s="624"/>
      <c r="D2" s="624"/>
      <c r="E2" s="624"/>
      <c r="F2" s="502"/>
      <c r="G2" s="573"/>
      <c r="H2" s="502"/>
      <c r="I2" s="502"/>
    </row>
    <row r="3" spans="1:11" ht="15.75" customHeight="1" x14ac:dyDescent="0.25">
      <c r="A3" s="6"/>
      <c r="B3" s="624" t="s">
        <v>981</v>
      </c>
      <c r="C3" s="624"/>
      <c r="D3" s="624"/>
      <c r="E3" s="624"/>
      <c r="F3" s="502"/>
      <c r="G3" s="573"/>
      <c r="H3" s="502"/>
      <c r="I3" s="502"/>
    </row>
    <row r="4" spans="1:11" ht="16.5" thickBot="1" x14ac:dyDescent="0.3">
      <c r="A4" s="6"/>
      <c r="B4" s="628" t="s">
        <v>303</v>
      </c>
      <c r="C4" s="628"/>
      <c r="D4" s="628"/>
      <c r="E4" s="628"/>
      <c r="F4" s="503"/>
      <c r="G4" s="574"/>
      <c r="H4" s="503"/>
      <c r="I4" s="503"/>
      <c r="J4" s="17" t="s">
        <v>964</v>
      </c>
    </row>
    <row r="5" spans="1:11" ht="28.5" customHeight="1" thickBot="1" x14ac:dyDescent="0.25">
      <c r="A5" s="622" t="s">
        <v>37</v>
      </c>
      <c r="B5" s="620" t="s">
        <v>608</v>
      </c>
      <c r="C5" s="625" t="s">
        <v>418</v>
      </c>
      <c r="D5" s="626"/>
      <c r="E5" s="626"/>
      <c r="F5" s="626"/>
      <c r="G5" s="626"/>
      <c r="H5" s="626"/>
      <c r="I5" s="626"/>
      <c r="J5" s="627"/>
    </row>
    <row r="6" spans="1:11" ht="66.75" customHeight="1" thickBot="1" x14ac:dyDescent="0.25">
      <c r="A6" s="623"/>
      <c r="B6" s="621"/>
      <c r="C6" s="489" t="s">
        <v>302</v>
      </c>
      <c r="D6" s="487" t="s">
        <v>265</v>
      </c>
      <c r="E6" s="487" t="s">
        <v>12</v>
      </c>
      <c r="F6" s="489" t="s">
        <v>260</v>
      </c>
      <c r="G6" s="489" t="s">
        <v>998</v>
      </c>
      <c r="H6" s="489" t="s">
        <v>17</v>
      </c>
      <c r="I6" s="489" t="s">
        <v>996</v>
      </c>
      <c r="J6" s="491" t="s">
        <v>718</v>
      </c>
    </row>
    <row r="7" spans="1:11" ht="13.5" customHeight="1" x14ac:dyDescent="0.2">
      <c r="A7" s="501" t="s">
        <v>243</v>
      </c>
      <c r="B7" s="33" t="s">
        <v>244</v>
      </c>
      <c r="C7" s="103">
        <f>SUM(C8,C10)</f>
        <v>4065500</v>
      </c>
      <c r="D7" s="103"/>
      <c r="E7" s="103"/>
      <c r="F7" s="103"/>
      <c r="G7" s="103"/>
      <c r="H7" s="103"/>
      <c r="I7" s="103">
        <v>4891800</v>
      </c>
      <c r="J7" s="103">
        <f>SUM(C7:I7)</f>
        <v>8957300</v>
      </c>
      <c r="K7" s="517"/>
    </row>
    <row r="8" spans="1:11" ht="13.5" customHeight="1" x14ac:dyDescent="0.2">
      <c r="A8" s="501"/>
      <c r="B8" s="165" t="s">
        <v>326</v>
      </c>
      <c r="C8" s="511">
        <v>3665500</v>
      </c>
      <c r="D8" s="494"/>
      <c r="E8" s="494"/>
      <c r="F8" s="494"/>
      <c r="G8" s="494"/>
      <c r="H8" s="494"/>
      <c r="I8" s="494">
        <v>4891800</v>
      </c>
      <c r="J8" s="103">
        <f t="shared" ref="J8:J72" si="0">SUM(C8:I8)</f>
        <v>8557300</v>
      </c>
      <c r="K8" s="517"/>
    </row>
    <row r="9" spans="1:11" ht="13.5" customHeight="1" x14ac:dyDescent="0.2">
      <c r="A9" s="501"/>
      <c r="B9" s="165" t="s">
        <v>735</v>
      </c>
      <c r="C9" s="511"/>
      <c r="D9" s="494"/>
      <c r="E9" s="494"/>
      <c r="F9" s="494"/>
      <c r="G9" s="494"/>
      <c r="H9" s="494"/>
      <c r="I9" s="494"/>
      <c r="J9" s="103"/>
      <c r="K9" s="517"/>
    </row>
    <row r="10" spans="1:11" ht="12.75" customHeight="1" x14ac:dyDescent="0.2">
      <c r="A10" s="193"/>
      <c r="B10" s="2" t="s">
        <v>324</v>
      </c>
      <c r="C10" s="18">
        <v>400000</v>
      </c>
      <c r="D10" s="18"/>
      <c r="E10" s="18"/>
      <c r="F10" s="18"/>
      <c r="G10" s="18"/>
      <c r="H10" s="18"/>
      <c r="I10" s="18"/>
      <c r="J10" s="103">
        <f t="shared" si="0"/>
        <v>400000</v>
      </c>
      <c r="K10" s="517"/>
    </row>
    <row r="11" spans="1:11" ht="12.75" customHeight="1" x14ac:dyDescent="0.2">
      <c r="A11" s="193"/>
      <c r="B11" s="40" t="s">
        <v>275</v>
      </c>
      <c r="C11" s="27"/>
      <c r="D11" s="18"/>
      <c r="E11" s="18"/>
      <c r="F11" s="18"/>
      <c r="G11" s="18"/>
      <c r="H11" s="18"/>
      <c r="I11" s="18"/>
      <c r="J11" s="103"/>
      <c r="K11" s="517"/>
    </row>
    <row r="12" spans="1:11" ht="12.75" customHeight="1" x14ac:dyDescent="0.2">
      <c r="A12" s="266" t="s">
        <v>245</v>
      </c>
      <c r="B12" s="44" t="s">
        <v>323</v>
      </c>
      <c r="C12" s="20">
        <f>SUM(C13:C16)</f>
        <v>2428560</v>
      </c>
      <c r="D12" s="20">
        <f>SUM(D18)</f>
        <v>120000</v>
      </c>
      <c r="E12" s="20"/>
      <c r="F12" s="20"/>
      <c r="G12" s="20"/>
      <c r="H12" s="20"/>
      <c r="I12" s="20"/>
      <c r="J12" s="103">
        <f t="shared" si="0"/>
        <v>2548560</v>
      </c>
      <c r="K12" s="517"/>
    </row>
    <row r="13" spans="1:11" ht="12.75" customHeight="1" x14ac:dyDescent="0.2">
      <c r="A13" s="266"/>
      <c r="B13" s="40" t="s">
        <v>731</v>
      </c>
      <c r="C13" s="511">
        <v>1795200</v>
      </c>
      <c r="D13" s="20"/>
      <c r="E13" s="20"/>
      <c r="F13" s="20"/>
      <c r="G13" s="20"/>
      <c r="H13" s="20"/>
      <c r="I13" s="20"/>
      <c r="J13" s="103">
        <f t="shared" si="0"/>
        <v>1795200</v>
      </c>
      <c r="K13" s="517"/>
    </row>
    <row r="14" spans="1:11" ht="12.75" customHeight="1" x14ac:dyDescent="0.2">
      <c r="A14" s="266"/>
      <c r="B14" s="516" t="s">
        <v>266</v>
      </c>
      <c r="C14" s="511">
        <v>269280</v>
      </c>
      <c r="D14" s="20"/>
      <c r="E14" s="20"/>
      <c r="F14" s="20"/>
      <c r="G14" s="20"/>
      <c r="H14" s="20"/>
      <c r="I14" s="20"/>
      <c r="J14" s="103">
        <f t="shared" si="0"/>
        <v>269280</v>
      </c>
      <c r="K14" s="517"/>
    </row>
    <row r="15" spans="1:11" ht="12.75" customHeight="1" x14ac:dyDescent="0.2">
      <c r="A15" s="266"/>
      <c r="B15" s="40" t="s">
        <v>261</v>
      </c>
      <c r="C15" s="18">
        <v>269280</v>
      </c>
      <c r="D15" s="20"/>
      <c r="E15" s="20"/>
      <c r="F15" s="20"/>
      <c r="G15" s="20"/>
      <c r="H15" s="20"/>
      <c r="I15" s="20"/>
      <c r="J15" s="103">
        <f t="shared" si="0"/>
        <v>269280</v>
      </c>
      <c r="K15" s="517"/>
    </row>
    <row r="16" spans="1:11" ht="12.75" customHeight="1" x14ac:dyDescent="0.2">
      <c r="A16" s="266"/>
      <c r="B16" s="40" t="s">
        <v>262</v>
      </c>
      <c r="C16" s="18">
        <v>94800</v>
      </c>
      <c r="D16" s="20"/>
      <c r="E16" s="20"/>
      <c r="F16" s="20"/>
      <c r="G16" s="20"/>
      <c r="H16" s="20"/>
      <c r="I16" s="20"/>
      <c r="J16" s="103">
        <f t="shared" si="0"/>
        <v>94800</v>
      </c>
      <c r="K16" s="517"/>
    </row>
    <row r="17" spans="1:11" ht="12.75" customHeight="1" x14ac:dyDescent="0.2">
      <c r="A17" s="266"/>
      <c r="B17" s="40" t="s">
        <v>263</v>
      </c>
      <c r="C17" s="18"/>
      <c r="D17" s="20"/>
      <c r="E17" s="20"/>
      <c r="F17" s="20"/>
      <c r="G17" s="20"/>
      <c r="H17" s="20"/>
      <c r="I17" s="20"/>
      <c r="J17" s="103"/>
      <c r="K17" s="517"/>
    </row>
    <row r="18" spans="1:11" ht="12.75" customHeight="1" x14ac:dyDescent="0.2">
      <c r="A18" s="266"/>
      <c r="B18" s="40" t="s">
        <v>264</v>
      </c>
      <c r="C18" s="511"/>
      <c r="D18" s="18">
        <v>120000</v>
      </c>
      <c r="E18" s="20"/>
      <c r="F18" s="20"/>
      <c r="G18" s="20"/>
      <c r="H18" s="20"/>
      <c r="I18" s="20"/>
      <c r="J18" s="103">
        <f t="shared" si="0"/>
        <v>120000</v>
      </c>
      <c r="K18" s="517"/>
    </row>
    <row r="19" spans="1:11" ht="13.5" customHeight="1" x14ac:dyDescent="0.2">
      <c r="A19" s="266" t="s">
        <v>137</v>
      </c>
      <c r="B19" s="341" t="s">
        <v>242</v>
      </c>
      <c r="C19" s="480">
        <f>SUM(C7,C12)</f>
        <v>6494060</v>
      </c>
      <c r="D19" s="480">
        <f>SUM(D12)</f>
        <v>120000</v>
      </c>
      <c r="E19" s="480"/>
      <c r="F19" s="480"/>
      <c r="G19" s="480"/>
      <c r="H19" s="480"/>
      <c r="I19" s="480">
        <f>SUM(I7)</f>
        <v>4891800</v>
      </c>
      <c r="J19" s="480">
        <f t="shared" si="0"/>
        <v>11505860</v>
      </c>
      <c r="K19" s="517"/>
    </row>
    <row r="20" spans="1:11" ht="13.5" customHeight="1" x14ac:dyDescent="0.2">
      <c r="A20" s="193"/>
      <c r="B20" s="40" t="s">
        <v>612</v>
      </c>
      <c r="C20" s="23">
        <v>1260596</v>
      </c>
      <c r="D20" s="18">
        <v>26400</v>
      </c>
      <c r="E20" s="18"/>
      <c r="F20" s="18"/>
      <c r="G20" s="18"/>
      <c r="H20" s="18"/>
      <c r="I20" s="18">
        <v>538080</v>
      </c>
      <c r="J20" s="103">
        <f t="shared" si="0"/>
        <v>1825076</v>
      </c>
      <c r="K20" s="517"/>
    </row>
    <row r="21" spans="1:11" x14ac:dyDescent="0.2">
      <c r="A21" s="193"/>
      <c r="B21" s="40" t="s">
        <v>9</v>
      </c>
      <c r="C21" s="18"/>
      <c r="D21" s="18"/>
      <c r="E21" s="18"/>
      <c r="F21" s="18"/>
      <c r="G21" s="18"/>
      <c r="H21" s="18"/>
      <c r="I21" s="18"/>
      <c r="J21" s="103"/>
      <c r="K21" s="517"/>
    </row>
    <row r="22" spans="1:11" ht="13.5" customHeight="1" x14ac:dyDescent="0.2">
      <c r="A22" s="266" t="s">
        <v>138</v>
      </c>
      <c r="B22" s="341" t="s">
        <v>943</v>
      </c>
      <c r="C22" s="480">
        <f>SUM(C20:C21)</f>
        <v>1260596</v>
      </c>
      <c r="D22" s="480">
        <f>SUM(D20:D21)</f>
        <v>26400</v>
      </c>
      <c r="E22" s="480"/>
      <c r="F22" s="480"/>
      <c r="G22" s="480"/>
      <c r="H22" s="480"/>
      <c r="I22" s="480">
        <f>SUM(I20)</f>
        <v>538080</v>
      </c>
      <c r="J22" s="480">
        <f t="shared" si="0"/>
        <v>1825076</v>
      </c>
      <c r="K22" s="517"/>
    </row>
    <row r="23" spans="1:11" ht="13.5" customHeight="1" x14ac:dyDescent="0.2">
      <c r="A23" s="266" t="s">
        <v>208</v>
      </c>
      <c r="B23" s="44" t="s">
        <v>231</v>
      </c>
      <c r="C23" s="248">
        <f>SUM(C25,C32,C24)</f>
        <v>325000</v>
      </c>
      <c r="D23" s="248">
        <f t="shared" ref="D23:I23" si="1">SUM(D25,D32,D24)</f>
        <v>15000</v>
      </c>
      <c r="E23" s="248"/>
      <c r="F23" s="248">
        <f t="shared" si="1"/>
        <v>10000</v>
      </c>
      <c r="G23" s="248"/>
      <c r="H23" s="248"/>
      <c r="I23" s="248">
        <f t="shared" si="1"/>
        <v>156571</v>
      </c>
      <c r="J23" s="103">
        <f t="shared" si="0"/>
        <v>506571</v>
      </c>
      <c r="K23" s="517"/>
    </row>
    <row r="24" spans="1:11" ht="13.5" customHeight="1" x14ac:dyDescent="0.2">
      <c r="A24" s="193" t="s">
        <v>209</v>
      </c>
      <c r="B24" s="40" t="s">
        <v>306</v>
      </c>
      <c r="C24" s="481"/>
      <c r="D24" s="66">
        <v>5000</v>
      </c>
      <c r="E24" s="18"/>
      <c r="F24" s="18"/>
      <c r="G24" s="18"/>
      <c r="H24" s="18"/>
      <c r="I24" s="18"/>
      <c r="J24" s="103">
        <f t="shared" si="0"/>
        <v>5000</v>
      </c>
      <c r="K24" s="517"/>
    </row>
    <row r="25" spans="1:11" ht="13.5" customHeight="1" x14ac:dyDescent="0.2">
      <c r="A25" s="193" t="s">
        <v>211</v>
      </c>
      <c r="B25" s="40" t="s">
        <v>232</v>
      </c>
      <c r="C25" s="481">
        <f>SUM(C26:C30)</f>
        <v>315000</v>
      </c>
      <c r="D25" s="66">
        <f>SUM(D26:D27)</f>
        <v>10000</v>
      </c>
      <c r="E25" s="18"/>
      <c r="F25" s="18"/>
      <c r="G25" s="18"/>
      <c r="H25" s="18"/>
      <c r="I25" s="18">
        <f>SUM(I29:I31)</f>
        <v>156571</v>
      </c>
      <c r="J25" s="103">
        <f t="shared" si="0"/>
        <v>481571</v>
      </c>
      <c r="K25" s="517"/>
    </row>
    <row r="26" spans="1:11" ht="13.5" customHeight="1" x14ac:dyDescent="0.2">
      <c r="A26" s="193"/>
      <c r="B26" s="490" t="s">
        <v>254</v>
      </c>
      <c r="C26" s="481">
        <v>5000</v>
      </c>
      <c r="D26" s="66">
        <v>5000</v>
      </c>
      <c r="E26" s="18"/>
      <c r="F26" s="18"/>
      <c r="G26" s="18"/>
      <c r="H26" s="18"/>
      <c r="I26" s="18"/>
      <c r="J26" s="103">
        <f t="shared" si="0"/>
        <v>10000</v>
      </c>
      <c r="K26" s="517"/>
    </row>
    <row r="27" spans="1:11" ht="13.5" customHeight="1" x14ac:dyDescent="0.2">
      <c r="A27" s="193"/>
      <c r="B27" s="490" t="s">
        <v>256</v>
      </c>
      <c r="C27" s="481">
        <v>5000</v>
      </c>
      <c r="D27" s="66">
        <v>5000</v>
      </c>
      <c r="E27" s="18"/>
      <c r="F27" s="18"/>
      <c r="G27" s="18"/>
      <c r="H27" s="18"/>
      <c r="I27" s="18"/>
      <c r="J27" s="103">
        <f t="shared" si="0"/>
        <v>10000</v>
      </c>
      <c r="K27" s="517"/>
    </row>
    <row r="28" spans="1:11" ht="13.5" hidden="1" customHeight="1" x14ac:dyDescent="0.2">
      <c r="A28" s="193" t="s">
        <v>210</v>
      </c>
      <c r="B28" s="40" t="s">
        <v>233</v>
      </c>
      <c r="C28" s="481"/>
      <c r="D28" s="66"/>
      <c r="E28" s="18"/>
      <c r="F28" s="18"/>
      <c r="G28" s="18"/>
      <c r="H28" s="18"/>
      <c r="I28" s="18"/>
      <c r="J28" s="103">
        <f t="shared" si="0"/>
        <v>0</v>
      </c>
      <c r="K28" s="517"/>
    </row>
    <row r="29" spans="1:11" ht="13.5" customHeight="1" x14ac:dyDescent="0.2">
      <c r="A29" s="193"/>
      <c r="B29" s="40" t="s">
        <v>257</v>
      </c>
      <c r="C29" s="481">
        <v>300000</v>
      </c>
      <c r="D29" s="66"/>
      <c r="E29" s="18"/>
      <c r="F29" s="18"/>
      <c r="G29" s="18"/>
      <c r="H29" s="18"/>
      <c r="I29" s="18"/>
      <c r="J29" s="103">
        <f t="shared" si="0"/>
        <v>300000</v>
      </c>
      <c r="K29" s="517"/>
    </row>
    <row r="30" spans="1:11" ht="13.5" customHeight="1" x14ac:dyDescent="0.2">
      <c r="A30" s="193"/>
      <c r="B30" s="40" t="s">
        <v>258</v>
      </c>
      <c r="C30" s="481">
        <v>5000</v>
      </c>
      <c r="D30" s="66"/>
      <c r="E30" s="18"/>
      <c r="F30" s="18"/>
      <c r="G30" s="18"/>
      <c r="H30" s="18"/>
      <c r="I30" s="18"/>
      <c r="J30" s="103">
        <f t="shared" si="0"/>
        <v>5000</v>
      </c>
      <c r="K30" s="517"/>
    </row>
    <row r="31" spans="1:11" ht="13.5" customHeight="1" x14ac:dyDescent="0.2">
      <c r="A31" s="193"/>
      <c r="B31" s="40" t="s">
        <v>307</v>
      </c>
      <c r="C31" s="481"/>
      <c r="D31" s="66"/>
      <c r="E31" s="18"/>
      <c r="F31" s="18"/>
      <c r="G31" s="18"/>
      <c r="H31" s="18"/>
      <c r="I31" s="18">
        <v>156571</v>
      </c>
      <c r="J31" s="103">
        <f t="shared" si="0"/>
        <v>156571</v>
      </c>
      <c r="K31" s="517"/>
    </row>
    <row r="32" spans="1:11" ht="13.5" customHeight="1" x14ac:dyDescent="0.2">
      <c r="A32" s="193"/>
      <c r="B32" s="40" t="s">
        <v>960</v>
      </c>
      <c r="C32" s="481">
        <v>10000</v>
      </c>
      <c r="D32" s="66"/>
      <c r="E32" s="18"/>
      <c r="F32" s="18">
        <v>10000</v>
      </c>
      <c r="G32" s="18"/>
      <c r="H32" s="18"/>
      <c r="I32" s="18"/>
      <c r="J32" s="103">
        <f t="shared" si="0"/>
        <v>20000</v>
      </c>
      <c r="K32" s="517"/>
    </row>
    <row r="33" spans="1:11" ht="13.5" customHeight="1" x14ac:dyDescent="0.2">
      <c r="A33" s="266" t="s">
        <v>212</v>
      </c>
      <c r="B33" s="44" t="s">
        <v>234</v>
      </c>
      <c r="C33" s="248">
        <f>SUM(C34:C36)</f>
        <v>181440</v>
      </c>
      <c r="D33" s="248"/>
      <c r="E33" s="248"/>
      <c r="F33" s="248"/>
      <c r="G33" s="248"/>
      <c r="H33" s="248">
        <f>SUM(H34:H36)</f>
        <v>105000</v>
      </c>
      <c r="I33" s="248"/>
      <c r="J33" s="103">
        <f t="shared" si="0"/>
        <v>286440</v>
      </c>
      <c r="K33" s="517"/>
    </row>
    <row r="34" spans="1:11" ht="13.5" customHeight="1" x14ac:dyDescent="0.2">
      <c r="A34" s="193" t="s">
        <v>213</v>
      </c>
      <c r="B34" s="40" t="s">
        <v>310</v>
      </c>
      <c r="C34" s="481">
        <v>40000</v>
      </c>
      <c r="D34" s="66"/>
      <c r="E34" s="18"/>
      <c r="F34" s="18"/>
      <c r="G34" s="18"/>
      <c r="H34" s="18">
        <v>40000</v>
      </c>
      <c r="I34" s="18"/>
      <c r="J34" s="103">
        <f t="shared" si="0"/>
        <v>80000</v>
      </c>
      <c r="K34" s="517"/>
    </row>
    <row r="35" spans="1:11" ht="13.5" customHeight="1" x14ac:dyDescent="0.2">
      <c r="A35" s="193"/>
      <c r="B35" s="40" t="s">
        <v>995</v>
      </c>
      <c r="C35" s="481">
        <v>40440</v>
      </c>
      <c r="D35" s="66"/>
      <c r="E35" s="18"/>
      <c r="F35" s="18"/>
      <c r="G35" s="18"/>
      <c r="H35" s="18"/>
      <c r="I35" s="18"/>
      <c r="J35" s="103">
        <f t="shared" si="0"/>
        <v>40440</v>
      </c>
      <c r="K35" s="517"/>
    </row>
    <row r="36" spans="1:11" ht="13.5" customHeight="1" x14ac:dyDescent="0.2">
      <c r="A36" s="193" t="s">
        <v>214</v>
      </c>
      <c r="B36" s="40" t="s">
        <v>259</v>
      </c>
      <c r="C36" s="481">
        <v>101000</v>
      </c>
      <c r="D36" s="66"/>
      <c r="E36" s="18"/>
      <c r="F36" s="18"/>
      <c r="G36" s="18"/>
      <c r="H36" s="18">
        <v>65000</v>
      </c>
      <c r="I36" s="18"/>
      <c r="J36" s="103">
        <f t="shared" si="0"/>
        <v>166000</v>
      </c>
      <c r="K36" s="517"/>
    </row>
    <row r="37" spans="1:11" ht="13.5" customHeight="1" x14ac:dyDescent="0.2">
      <c r="A37" s="266" t="s">
        <v>215</v>
      </c>
      <c r="B37" s="44" t="s">
        <v>235</v>
      </c>
      <c r="C37" s="248">
        <f>SUM(C38,C41,C43,C42,C40,C39,C46)</f>
        <v>584617</v>
      </c>
      <c r="D37" s="248">
        <f t="shared" ref="D37:H37" si="2">SUM(D38,D41,D43,D42,D40,D39,D46)</f>
        <v>10000</v>
      </c>
      <c r="E37" s="248">
        <f t="shared" si="2"/>
        <v>500000</v>
      </c>
      <c r="F37" s="248">
        <f t="shared" si="2"/>
        <v>398447</v>
      </c>
      <c r="G37" s="248"/>
      <c r="H37" s="248">
        <f t="shared" si="2"/>
        <v>68000</v>
      </c>
      <c r="I37" s="248"/>
      <c r="J37" s="103">
        <f t="shared" si="0"/>
        <v>1561064</v>
      </c>
      <c r="K37" s="517"/>
    </row>
    <row r="38" spans="1:11" ht="13.5" customHeight="1" x14ac:dyDescent="0.2">
      <c r="A38" s="193" t="s">
        <v>216</v>
      </c>
      <c r="B38" s="40" t="s">
        <v>253</v>
      </c>
      <c r="C38" s="481">
        <v>170000</v>
      </c>
      <c r="D38" s="66">
        <v>5000</v>
      </c>
      <c r="E38" s="18">
        <v>500000</v>
      </c>
      <c r="F38" s="18"/>
      <c r="G38" s="18"/>
      <c r="H38" s="18">
        <v>58000</v>
      </c>
      <c r="I38" s="18"/>
      <c r="J38" s="103">
        <f t="shared" si="0"/>
        <v>733000</v>
      </c>
      <c r="K38" s="517"/>
    </row>
    <row r="39" spans="1:11" ht="13.5" customHeight="1" x14ac:dyDescent="0.2">
      <c r="A39" s="193" t="s">
        <v>304</v>
      </c>
      <c r="B39" s="40" t="s">
        <v>305</v>
      </c>
      <c r="C39" s="481"/>
      <c r="D39" s="66"/>
      <c r="E39" s="18"/>
      <c r="F39" s="18">
        <v>198447</v>
      </c>
      <c r="G39" s="18"/>
      <c r="H39" s="18"/>
      <c r="I39" s="18"/>
      <c r="J39" s="103">
        <f t="shared" si="0"/>
        <v>198447</v>
      </c>
      <c r="K39" s="517"/>
    </row>
    <row r="40" spans="1:11" ht="13.5" customHeight="1" x14ac:dyDescent="0.2">
      <c r="A40" s="193" t="s">
        <v>217</v>
      </c>
      <c r="B40" s="40" t="s">
        <v>252</v>
      </c>
      <c r="C40" s="481"/>
      <c r="D40" s="66"/>
      <c r="E40" s="18"/>
      <c r="F40" s="18"/>
      <c r="G40" s="18"/>
      <c r="H40" s="18"/>
      <c r="I40" s="18"/>
      <c r="J40" s="103"/>
      <c r="K40" s="517"/>
    </row>
    <row r="41" spans="1:11" ht="13.5" customHeight="1" x14ac:dyDescent="0.2">
      <c r="A41" s="193" t="s">
        <v>218</v>
      </c>
      <c r="B41" s="40" t="s">
        <v>251</v>
      </c>
      <c r="C41" s="481">
        <v>30000</v>
      </c>
      <c r="D41" s="66">
        <v>5000</v>
      </c>
      <c r="E41" s="18"/>
      <c r="F41" s="18">
        <v>100000</v>
      </c>
      <c r="G41" s="18"/>
      <c r="H41" s="18">
        <v>10000</v>
      </c>
      <c r="I41" s="18"/>
      <c r="J41" s="103">
        <f t="shared" si="0"/>
        <v>145000</v>
      </c>
      <c r="K41" s="517"/>
    </row>
    <row r="42" spans="1:11" ht="13.5" customHeight="1" x14ac:dyDescent="0.2">
      <c r="A42" s="193" t="s">
        <v>219</v>
      </c>
      <c r="B42" s="40" t="s">
        <v>250</v>
      </c>
      <c r="C42" s="481"/>
      <c r="D42" s="66"/>
      <c r="E42" s="18"/>
      <c r="F42" s="18"/>
      <c r="G42" s="18"/>
      <c r="H42" s="18"/>
      <c r="I42" s="18"/>
      <c r="J42" s="103"/>
      <c r="K42" s="517"/>
    </row>
    <row r="43" spans="1:11" ht="13.5" customHeight="1" x14ac:dyDescent="0.2">
      <c r="A43" s="193" t="s">
        <v>220</v>
      </c>
      <c r="B43" s="40" t="s">
        <v>249</v>
      </c>
      <c r="C43" s="481">
        <v>130000</v>
      </c>
      <c r="D43" s="66"/>
      <c r="E43" s="18"/>
      <c r="F43" s="18"/>
      <c r="G43" s="18"/>
      <c r="H43" s="18"/>
      <c r="I43" s="18"/>
      <c r="J43" s="103">
        <f t="shared" si="0"/>
        <v>130000</v>
      </c>
      <c r="K43" s="517"/>
    </row>
    <row r="44" spans="1:11" ht="13.5" customHeight="1" x14ac:dyDescent="0.2">
      <c r="A44" s="193"/>
      <c r="B44" s="40" t="s">
        <v>997</v>
      </c>
      <c r="C44" s="481">
        <v>120000</v>
      </c>
      <c r="D44" s="66"/>
      <c r="E44" s="18"/>
      <c r="F44" s="18"/>
      <c r="G44" s="18"/>
      <c r="H44" s="18"/>
      <c r="I44" s="18"/>
      <c r="J44" s="103">
        <f t="shared" si="0"/>
        <v>120000</v>
      </c>
      <c r="K44" s="517"/>
    </row>
    <row r="45" spans="1:11" ht="13.5" customHeight="1" x14ac:dyDescent="0.2">
      <c r="A45" s="193"/>
      <c r="B45" s="40" t="s">
        <v>312</v>
      </c>
      <c r="C45" s="481">
        <v>10000</v>
      </c>
      <c r="D45" s="66"/>
      <c r="E45" s="18"/>
      <c r="F45" s="18"/>
      <c r="G45" s="18"/>
      <c r="H45" s="18"/>
      <c r="I45" s="18"/>
      <c r="J45" s="103">
        <f t="shared" si="0"/>
        <v>10000</v>
      </c>
      <c r="K45" s="517"/>
    </row>
    <row r="46" spans="1:11" ht="13.5" customHeight="1" x14ac:dyDescent="0.2">
      <c r="A46" s="193" t="s">
        <v>221</v>
      </c>
      <c r="B46" s="40" t="s">
        <v>248</v>
      </c>
      <c r="C46" s="481">
        <f>SUM(C47:C53)</f>
        <v>254617</v>
      </c>
      <c r="D46" s="66"/>
      <c r="E46" s="18"/>
      <c r="F46" s="18">
        <f>SUM(F53)</f>
        <v>100000</v>
      </c>
      <c r="G46" s="18"/>
      <c r="H46" s="18"/>
      <c r="I46" s="18"/>
      <c r="J46" s="103">
        <f t="shared" si="0"/>
        <v>354617</v>
      </c>
      <c r="K46" s="517"/>
    </row>
    <row r="47" spans="1:11" ht="13.5" customHeight="1" x14ac:dyDescent="0.2">
      <c r="A47" s="193"/>
      <c r="B47" s="13" t="s">
        <v>379</v>
      </c>
      <c r="C47" s="18">
        <v>20000</v>
      </c>
      <c r="D47" s="66"/>
      <c r="E47" s="18"/>
      <c r="F47" s="18"/>
      <c r="G47" s="18"/>
      <c r="H47" s="18"/>
      <c r="I47" s="18"/>
      <c r="J47" s="103">
        <f t="shared" si="0"/>
        <v>20000</v>
      </c>
      <c r="K47" s="517"/>
    </row>
    <row r="48" spans="1:11" ht="13.5" customHeight="1" x14ac:dyDescent="0.2">
      <c r="A48" s="193"/>
      <c r="B48" s="13" t="s">
        <v>300</v>
      </c>
      <c r="C48" s="18">
        <v>134617</v>
      </c>
      <c r="D48" s="66"/>
      <c r="E48" s="18"/>
      <c r="F48" s="18"/>
      <c r="G48" s="18"/>
      <c r="H48" s="18"/>
      <c r="I48" s="18"/>
      <c r="J48" s="103">
        <f t="shared" si="0"/>
        <v>134617</v>
      </c>
      <c r="K48" s="517"/>
    </row>
    <row r="49" spans="1:12" ht="13.5" customHeight="1" x14ac:dyDescent="0.2">
      <c r="A49" s="193"/>
      <c r="B49" s="13" t="s">
        <v>267</v>
      </c>
      <c r="C49" s="18"/>
      <c r="D49" s="66"/>
      <c r="E49" s="18"/>
      <c r="F49" s="18"/>
      <c r="G49" s="18"/>
      <c r="H49" s="18"/>
      <c r="I49" s="18"/>
      <c r="J49" s="103"/>
      <c r="K49" s="517"/>
    </row>
    <row r="50" spans="1:12" ht="13.5" customHeight="1" x14ac:dyDescent="0.2">
      <c r="A50" s="193"/>
      <c r="B50" s="13" t="s">
        <v>311</v>
      </c>
      <c r="C50" s="18"/>
      <c r="D50" s="66"/>
      <c r="E50" s="18"/>
      <c r="F50" s="18"/>
      <c r="G50" s="18"/>
      <c r="H50" s="18"/>
      <c r="I50" s="18"/>
      <c r="J50" s="103"/>
      <c r="K50" s="517"/>
    </row>
    <row r="51" spans="1:12" ht="13.5" customHeight="1" x14ac:dyDescent="0.2">
      <c r="A51" s="193"/>
      <c r="B51" s="40" t="s">
        <v>973</v>
      </c>
      <c r="C51" s="481"/>
      <c r="D51" s="66"/>
      <c r="E51" s="18"/>
      <c r="F51" s="18"/>
      <c r="G51" s="18"/>
      <c r="H51" s="18"/>
      <c r="I51" s="18"/>
      <c r="J51" s="103"/>
      <c r="K51" s="517"/>
    </row>
    <row r="52" spans="1:12" ht="13.5" customHeight="1" x14ac:dyDescent="0.2">
      <c r="A52" s="193"/>
      <c r="B52" s="40" t="s">
        <v>284</v>
      </c>
      <c r="C52" s="481"/>
      <c r="D52" s="66"/>
      <c r="E52" s="18"/>
      <c r="F52" s="18"/>
      <c r="G52" s="18"/>
      <c r="H52" s="18"/>
      <c r="I52" s="18"/>
      <c r="J52" s="103"/>
      <c r="K52" s="517"/>
    </row>
    <row r="53" spans="1:12" ht="13.5" customHeight="1" x14ac:dyDescent="0.2">
      <c r="A53" s="193"/>
      <c r="B53" s="40" t="s">
        <v>972</v>
      </c>
      <c r="C53" s="481">
        <v>100000</v>
      </c>
      <c r="D53" s="66"/>
      <c r="E53" s="18"/>
      <c r="F53" s="18">
        <v>100000</v>
      </c>
      <c r="G53" s="18"/>
      <c r="H53" s="18"/>
      <c r="I53" s="18"/>
      <c r="J53" s="103">
        <f t="shared" si="0"/>
        <v>200000</v>
      </c>
      <c r="K53" s="517"/>
    </row>
    <row r="54" spans="1:12" ht="13.5" customHeight="1" x14ac:dyDescent="0.2">
      <c r="A54" s="266" t="s">
        <v>222</v>
      </c>
      <c r="B54" s="44" t="s">
        <v>206</v>
      </c>
      <c r="C54" s="248"/>
      <c r="D54" s="248"/>
      <c r="E54" s="248"/>
      <c r="F54" s="248"/>
      <c r="G54" s="248"/>
      <c r="H54" s="248"/>
      <c r="I54" s="248"/>
      <c r="J54" s="103"/>
      <c r="K54" s="517"/>
    </row>
    <row r="55" spans="1:12" ht="13.5" customHeight="1" x14ac:dyDescent="0.2">
      <c r="A55" s="193" t="s">
        <v>223</v>
      </c>
      <c r="B55" s="40" t="s">
        <v>247</v>
      </c>
      <c r="C55" s="481"/>
      <c r="D55" s="66"/>
      <c r="E55" s="18"/>
      <c r="F55" s="18"/>
      <c r="G55" s="18"/>
      <c r="H55" s="18"/>
      <c r="I55" s="18"/>
      <c r="J55" s="103"/>
      <c r="K55" s="517"/>
    </row>
    <row r="56" spans="1:12" ht="13.5" customHeight="1" x14ac:dyDescent="0.2">
      <c r="A56" s="193" t="s">
        <v>224</v>
      </c>
      <c r="B56" s="40" t="s">
        <v>288</v>
      </c>
      <c r="C56" s="481"/>
      <c r="D56" s="66"/>
      <c r="E56" s="18"/>
      <c r="F56" s="18"/>
      <c r="G56" s="18"/>
      <c r="H56" s="18"/>
      <c r="I56" s="18"/>
      <c r="J56" s="103"/>
      <c r="K56" s="517"/>
    </row>
    <row r="57" spans="1:12" ht="13.5" customHeight="1" x14ac:dyDescent="0.2">
      <c r="A57" s="266" t="s">
        <v>225</v>
      </c>
      <c r="B57" s="44" t="s">
        <v>207</v>
      </c>
      <c r="C57" s="248">
        <f>SUM(C60:C62)</f>
        <v>120000</v>
      </c>
      <c r="D57" s="248"/>
      <c r="E57" s="248"/>
      <c r="F57" s="248"/>
      <c r="G57" s="248"/>
      <c r="H57" s="248"/>
      <c r="I57" s="248"/>
      <c r="J57" s="103">
        <f t="shared" si="0"/>
        <v>120000</v>
      </c>
      <c r="K57" s="517"/>
    </row>
    <row r="58" spans="1:12" ht="13.5" customHeight="1" x14ac:dyDescent="0.2">
      <c r="A58" s="193" t="s">
        <v>226</v>
      </c>
      <c r="B58" s="40" t="s">
        <v>236</v>
      </c>
      <c r="C58" s="481"/>
      <c r="D58" s="66"/>
      <c r="E58" s="18"/>
      <c r="F58" s="18"/>
      <c r="G58" s="18"/>
      <c r="H58" s="18"/>
      <c r="I58" s="18"/>
      <c r="J58" s="103"/>
      <c r="K58" s="517"/>
    </row>
    <row r="59" spans="1:12" ht="13.5" customHeight="1" x14ac:dyDescent="0.2">
      <c r="A59" s="193" t="s">
        <v>227</v>
      </c>
      <c r="B59" s="40" t="s">
        <v>237</v>
      </c>
      <c r="C59" s="481"/>
      <c r="D59" s="66"/>
      <c r="E59" s="18"/>
      <c r="F59" s="18"/>
      <c r="G59" s="18"/>
      <c r="H59" s="18"/>
      <c r="I59" s="18"/>
      <c r="J59" s="103"/>
      <c r="K59" s="517"/>
    </row>
    <row r="60" spans="1:12" ht="13.5" customHeight="1" x14ac:dyDescent="0.2">
      <c r="A60" s="193" t="s">
        <v>228</v>
      </c>
      <c r="B60" s="40" t="s">
        <v>238</v>
      </c>
      <c r="C60" s="481">
        <v>20000</v>
      </c>
      <c r="D60" s="66"/>
      <c r="E60" s="18"/>
      <c r="F60" s="18"/>
      <c r="G60" s="18"/>
      <c r="H60" s="18"/>
      <c r="I60" s="18"/>
      <c r="J60" s="103">
        <f t="shared" si="0"/>
        <v>20000</v>
      </c>
      <c r="K60" s="517"/>
    </row>
    <row r="61" spans="1:12" ht="13.5" customHeight="1" x14ac:dyDescent="0.2">
      <c r="A61" s="193" t="s">
        <v>229</v>
      </c>
      <c r="B61" s="40" t="s">
        <v>239</v>
      </c>
      <c r="C61" s="481"/>
      <c r="D61" s="66"/>
      <c r="E61" s="18"/>
      <c r="F61" s="18"/>
      <c r="G61" s="18"/>
      <c r="H61" s="18"/>
      <c r="I61" s="18"/>
      <c r="J61" s="103"/>
      <c r="K61" s="517"/>
    </row>
    <row r="62" spans="1:12" ht="13.5" customHeight="1" x14ac:dyDescent="0.2">
      <c r="A62" s="193" t="s">
        <v>230</v>
      </c>
      <c r="B62" s="40" t="s">
        <v>732</v>
      </c>
      <c r="C62" s="481">
        <v>100000</v>
      </c>
      <c r="D62" s="18"/>
      <c r="E62" s="18"/>
      <c r="F62" s="18"/>
      <c r="G62" s="18"/>
      <c r="H62" s="18"/>
      <c r="I62" s="18"/>
      <c r="J62" s="103">
        <f t="shared" si="0"/>
        <v>100000</v>
      </c>
      <c r="K62" s="517"/>
    </row>
    <row r="63" spans="1:12" ht="13.5" customHeight="1" x14ac:dyDescent="0.2">
      <c r="A63" s="266" t="s">
        <v>241</v>
      </c>
      <c r="B63" s="341" t="s">
        <v>637</v>
      </c>
      <c r="C63" s="480">
        <f>SUM(C23,C33,C37,C57)</f>
        <v>1211057</v>
      </c>
      <c r="D63" s="480">
        <f>SUM(D23,D33,D37,D57)</f>
        <v>25000</v>
      </c>
      <c r="E63" s="480">
        <f>SUM(E23,E33,E37,E57)</f>
        <v>500000</v>
      </c>
      <c r="F63" s="480">
        <f>SUM(F23,F33,F37,F57)</f>
        <v>408447</v>
      </c>
      <c r="G63" s="480"/>
      <c r="H63" s="480">
        <f>SUM(H23,H33,H37,H57)</f>
        <v>173000</v>
      </c>
      <c r="I63" s="480">
        <f>SUM(I23)</f>
        <v>156571</v>
      </c>
      <c r="J63" s="496">
        <f>SUM(C63:I63)</f>
        <v>2474075</v>
      </c>
      <c r="K63" s="517"/>
    </row>
    <row r="64" spans="1:12" ht="13.5" customHeight="1" x14ac:dyDescent="0.2">
      <c r="A64" s="493" t="s">
        <v>240</v>
      </c>
      <c r="B64" s="341" t="s">
        <v>703</v>
      </c>
      <c r="C64" s="480"/>
      <c r="D64" s="496"/>
      <c r="E64" s="496"/>
      <c r="F64" s="496">
        <v>1888000</v>
      </c>
      <c r="G64" s="496"/>
      <c r="H64" s="496"/>
      <c r="I64" s="496"/>
      <c r="J64" s="496">
        <f>SUM(F64:I64)</f>
        <v>1888000</v>
      </c>
      <c r="K64" s="517"/>
      <c r="L64" s="238"/>
    </row>
    <row r="65" spans="1:15" ht="13.5" customHeight="1" x14ac:dyDescent="0.2">
      <c r="A65" s="493" t="s">
        <v>308</v>
      </c>
      <c r="B65" s="341" t="s">
        <v>704</v>
      </c>
      <c r="C65" s="480">
        <v>422174</v>
      </c>
      <c r="D65" s="496"/>
      <c r="E65" s="496"/>
      <c r="F65" s="496">
        <v>660000</v>
      </c>
      <c r="G65" s="496">
        <v>472597</v>
      </c>
      <c r="H65" s="496">
        <v>651095</v>
      </c>
      <c r="I65" s="496"/>
      <c r="J65" s="496">
        <f>SUM(C65:I65)</f>
        <v>2205866</v>
      </c>
      <c r="K65" s="517"/>
      <c r="M65" s="238"/>
    </row>
    <row r="66" spans="1:15" ht="13.5" customHeight="1" x14ac:dyDescent="0.2">
      <c r="A66" s="493" t="s">
        <v>268</v>
      </c>
      <c r="B66" s="492" t="s">
        <v>700</v>
      </c>
      <c r="C66" s="343"/>
      <c r="D66" s="498"/>
      <c r="E66" s="498"/>
      <c r="F66" s="498">
        <f>SUM(F69)</f>
        <v>14831332</v>
      </c>
      <c r="G66" s="498"/>
      <c r="H66" s="498"/>
      <c r="I66" s="498">
        <f>SUM(I67)</f>
        <v>2241830</v>
      </c>
      <c r="J66" s="496">
        <f>SUM(F66,I66)</f>
        <v>17073162</v>
      </c>
      <c r="K66" s="517"/>
    </row>
    <row r="67" spans="1:15" ht="13.5" customHeight="1" x14ac:dyDescent="0.2">
      <c r="A67" s="581"/>
      <c r="B67" s="575" t="s">
        <v>1007</v>
      </c>
      <c r="C67" s="582"/>
      <c r="D67" s="583"/>
      <c r="E67" s="583"/>
      <c r="F67" s="583"/>
      <c r="G67" s="583"/>
      <c r="H67" s="583"/>
      <c r="I67" s="583">
        <v>2241830</v>
      </c>
      <c r="J67" s="584"/>
      <c r="K67" s="517"/>
    </row>
    <row r="68" spans="1:15" ht="13.5" customHeight="1" x14ac:dyDescent="0.2">
      <c r="B68" s="575" t="s">
        <v>999</v>
      </c>
      <c r="C68" s="576"/>
      <c r="D68" s="577"/>
      <c r="E68" s="577"/>
      <c r="F68" s="577"/>
      <c r="G68" s="577"/>
      <c r="H68" s="577"/>
      <c r="I68" s="577"/>
      <c r="J68" s="103"/>
      <c r="K68" s="517"/>
    </row>
    <row r="69" spans="1:15" ht="14.25" customHeight="1" x14ac:dyDescent="0.2">
      <c r="A69" s="488"/>
      <c r="B69" s="575" t="s">
        <v>1000</v>
      </c>
      <c r="C69" s="576"/>
      <c r="D69" s="577"/>
      <c r="E69" s="577"/>
      <c r="F69" s="577">
        <v>14831332</v>
      </c>
      <c r="G69" s="577"/>
      <c r="H69" s="577"/>
      <c r="I69" s="577"/>
      <c r="J69" s="103">
        <f t="shared" si="0"/>
        <v>14831332</v>
      </c>
      <c r="K69" s="517"/>
      <c r="O69" s="238"/>
    </row>
    <row r="70" spans="1:15" ht="13.5" thickBot="1" x14ac:dyDescent="0.25">
      <c r="A70" s="493" t="s">
        <v>309</v>
      </c>
      <c r="B70" s="492" t="s">
        <v>274</v>
      </c>
      <c r="C70" s="343"/>
      <c r="D70" s="498"/>
      <c r="E70" s="498"/>
      <c r="F70" s="498">
        <v>11161512</v>
      </c>
      <c r="G70" s="498"/>
      <c r="H70" s="498"/>
      <c r="I70" s="498"/>
      <c r="J70" s="496">
        <f t="shared" si="0"/>
        <v>11161512</v>
      </c>
      <c r="K70" s="2"/>
      <c r="L70" s="238"/>
    </row>
    <row r="71" spans="1:15" ht="20.25" thickBot="1" x14ac:dyDescent="0.4">
      <c r="B71" s="500" t="s">
        <v>488</v>
      </c>
      <c r="C71" s="499">
        <f>SUM(C19,C22,C63,C65)</f>
        <v>9387887</v>
      </c>
      <c r="D71" s="499">
        <f>SUM(D19,D22,D63)</f>
        <v>171400</v>
      </c>
      <c r="E71" s="499">
        <f>SUM(E63)</f>
        <v>500000</v>
      </c>
      <c r="F71" s="499">
        <f>SUM(F63:F66,F70)</f>
        <v>28949291</v>
      </c>
      <c r="G71" s="499">
        <f>SUM(G65)</f>
        <v>472597</v>
      </c>
      <c r="H71" s="499">
        <f>SUM(H63,H65)</f>
        <v>824095</v>
      </c>
      <c r="I71" s="499">
        <f>SUM(I19,I22,I63,I66)</f>
        <v>7828281</v>
      </c>
      <c r="J71" s="499">
        <f>SUM(C71:I71)</f>
        <v>48133551</v>
      </c>
      <c r="K71" s="2"/>
      <c r="M71" s="238"/>
    </row>
    <row r="72" spans="1:15" x14ac:dyDescent="0.2">
      <c r="B72" s="251" t="s">
        <v>733</v>
      </c>
      <c r="C72" s="495">
        <v>5</v>
      </c>
      <c r="D72" s="497">
        <v>1</v>
      </c>
      <c r="E72" s="271"/>
      <c r="F72" s="494"/>
      <c r="G72" s="494"/>
      <c r="H72" s="494"/>
      <c r="I72" s="494">
        <v>6</v>
      </c>
      <c r="J72" s="103">
        <f t="shared" si="0"/>
        <v>12</v>
      </c>
      <c r="K72" s="2"/>
    </row>
    <row r="78" spans="1:15" s="14" customFormat="1" x14ac:dyDescent="0.2">
      <c r="B78"/>
      <c r="C78"/>
      <c r="E78"/>
    </row>
    <row r="79" spans="1:15" s="14" customFormat="1" x14ac:dyDescent="0.2">
      <c r="B79"/>
      <c r="C79"/>
      <c r="E79"/>
    </row>
    <row r="80" spans="1:15" s="14" customFormat="1" x14ac:dyDescent="0.2">
      <c r="B80"/>
      <c r="C80"/>
      <c r="E80"/>
    </row>
    <row r="81" spans="2:5" s="14" customFormat="1" x14ac:dyDescent="0.2">
      <c r="B81"/>
      <c r="C81"/>
      <c r="E81"/>
    </row>
    <row r="82" spans="2:5" s="14" customFormat="1" x14ac:dyDescent="0.2">
      <c r="B82"/>
      <c r="C82"/>
      <c r="E82"/>
    </row>
    <row r="83" spans="2:5" s="14" customFormat="1" x14ac:dyDescent="0.2">
      <c r="B83"/>
      <c r="C83" s="5"/>
      <c r="E83"/>
    </row>
    <row r="84" spans="2:5" s="14" customFormat="1" x14ac:dyDescent="0.2">
      <c r="B84"/>
      <c r="C84" s="5"/>
      <c r="E84"/>
    </row>
    <row r="85" spans="2:5" s="14" customFormat="1" x14ac:dyDescent="0.2">
      <c r="B85"/>
      <c r="C85"/>
      <c r="E85"/>
    </row>
  </sheetData>
  <mergeCells count="6">
    <mergeCell ref="B5:B6"/>
    <mergeCell ref="A5:A6"/>
    <mergeCell ref="B2:E2"/>
    <mergeCell ref="B3:E3"/>
    <mergeCell ref="C5:J5"/>
    <mergeCell ref="B4:E4"/>
  </mergeCells>
  <phoneticPr fontId="12" type="noConversion"/>
  <pageMargins left="0.82677165354330717" right="0.15748031496062992" top="0.23622047244094491" bottom="0.15748031496062992" header="0.15748031496062992" footer="0.15748031496062992"/>
  <pageSetup paperSize="9" scale="58" orientation="landscape" horizontalDpi="300" verticalDpi="300" r:id="rId1"/>
  <headerFooter alignWithMargins="0"/>
  <rowBreaks count="1" manualBreakCount="1">
    <brk id="3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1.Bev-kiad.</vt:lpstr>
      <vt:lpstr>2.működés</vt:lpstr>
      <vt:lpstr>3.felh</vt:lpstr>
      <vt:lpstr>pályázatok</vt:lpstr>
      <vt:lpstr>4. Átadott p.eszk.</vt:lpstr>
      <vt:lpstr>5.Bev.össz.</vt:lpstr>
      <vt:lpstr>6.Kiad.össz.</vt:lpstr>
      <vt:lpstr>7.finanszírozás</vt:lpstr>
      <vt:lpstr>8.Önk.</vt:lpstr>
      <vt:lpstr>11.Likviditás</vt:lpstr>
      <vt:lpstr>12. gördülő tervezés</vt:lpstr>
      <vt:lpstr>2.Műk.régi</vt:lpstr>
      <vt:lpstr>3.Felh.régi</vt:lpstr>
      <vt:lpstr>8.1.Önk.1.régi</vt:lpstr>
      <vt:lpstr>8.2.Önk.2.régi</vt:lpstr>
      <vt:lpstr>8.3.Önk.3.régi</vt:lpstr>
      <vt:lpstr>9.1.Hiv.1.régi</vt:lpstr>
      <vt:lpstr>9.2.Hiv.2.régi</vt:lpstr>
      <vt:lpstr>10.Közösségi Ház régi</vt:lpstr>
      <vt:lpstr>11.1.GAMESZ 1.régi</vt:lpstr>
      <vt:lpstr>11.2. GAMESZ 2.régi</vt:lpstr>
      <vt:lpstr>'5.Bev.össz.'!Nyomtatási_cím</vt:lpstr>
      <vt:lpstr>'6.Kiad.össz.'!Nyomtatási_cím</vt:lpstr>
      <vt:lpstr>'1.Bev-kiad.'!Nyomtatási_terület</vt:lpstr>
      <vt:lpstr>'10.Közösségi Ház régi'!Nyomtatási_terület</vt:lpstr>
      <vt:lpstr>'11.1.GAMESZ 1.régi'!Nyomtatási_terület</vt:lpstr>
      <vt:lpstr>'11.Likviditás'!Nyomtatási_terület</vt:lpstr>
      <vt:lpstr>'12. gördülő tervezés'!Nyomtatási_terület</vt:lpstr>
      <vt:lpstr>'2.Műk.régi'!Nyomtatási_terület</vt:lpstr>
      <vt:lpstr>'2.működés'!Nyomtatási_terület</vt:lpstr>
      <vt:lpstr>'3.felh'!Nyomtatási_terület</vt:lpstr>
      <vt:lpstr>'3.Felh.régi'!Nyomtatási_terület</vt:lpstr>
      <vt:lpstr>'4. Átadott p.eszk.'!Nyomtatási_terület</vt:lpstr>
      <vt:lpstr>'5.Bev.össz.'!Nyomtatási_terület</vt:lpstr>
      <vt:lpstr>'6.Kiad.össz.'!Nyomtatási_terület</vt:lpstr>
      <vt:lpstr>'7.finanszírozás'!Nyomtatási_terület</vt:lpstr>
      <vt:lpstr>'8.1.Önk.1.régi'!Nyomtatási_terület</vt:lpstr>
      <vt:lpstr>'8.3.Önk.3.régi'!Nyomtatási_terület</vt:lpstr>
      <vt:lpstr>'8.Önk.'!Nyomtatási_terület</vt:lpstr>
      <vt:lpstr>'9.1.Hiv.1.régi'!Nyomtatási_terület</vt:lpstr>
      <vt:lpstr>'9.2.Hiv.2.régi'!Nyomtatási_terület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user1</cp:lastModifiedBy>
  <cp:lastPrinted>2016-03-14T13:29:23Z</cp:lastPrinted>
  <dcterms:created xsi:type="dcterms:W3CDTF">2009-11-11T14:39:35Z</dcterms:created>
  <dcterms:modified xsi:type="dcterms:W3CDTF">2017-03-22T12:20:14Z</dcterms:modified>
</cp:coreProperties>
</file>