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kumentumok\Diósberény Önkormányzat\Jegyzőkönyvek\2020\6. 2020. 06. 24\2020. évi I. költségvetés módosítás\"/>
    </mc:Choice>
  </mc:AlternateContent>
  <xr:revisionPtr revIDLastSave="0" documentId="13_ncr:1_{CDC95913-A0A4-48FE-94F4-C7A03615A541}" xr6:coauthVersionLast="45" xr6:coauthVersionMax="45" xr10:uidLastSave="{00000000-0000-0000-0000-000000000000}"/>
  <bookViews>
    <workbookView xWindow="-120" yWindow="-120" windowWidth="29040" windowHeight="15840" tabRatio="776" firstSheet="1" activeTab="3" xr2:uid="{00000000-000D-0000-FFFF-FFFF00000000}"/>
  </bookViews>
  <sheets>
    <sheet name="1.sz.mell. Működési mérleg" sheetId="1" r:id="rId1"/>
    <sheet name="2.sz.mell. Felhalmozási mérleg" sheetId="2" r:id="rId2"/>
    <sheet name="3.sz.mell. Kiemelt előirányzat." sheetId="3" r:id="rId3"/>
    <sheet name="4.sz.mell. Köt.,Önk., Államig. " sheetId="4" r:id="rId4"/>
    <sheet name="5.sz.mell. Beruházások" sheetId="5" state="hidden" r:id="rId5"/>
    <sheet name="6.sz.mell. Felújítások" sheetId="6" state="hidden" r:id="rId6"/>
    <sheet name="7.sz.mell. Előir. felhaszn.terv" sheetId="7" state="hidden" r:id="rId7"/>
  </sheets>
  <definedNames>
    <definedName name="_xlnm.Print_Area" localSheetId="0">'1.sz.mell. Működési mérleg'!$A$1:$I$27</definedName>
    <definedName name="_xlnm.Print_Area" localSheetId="1">'2.sz.mell. Felhalmozási mérleg'!$A$1:$K$29</definedName>
    <definedName name="_xlnm.Print_Area" localSheetId="2">'3.sz.mell. Kiemelt előirányzat.'!$A$1:$E$152</definedName>
    <definedName name="_xlnm.Print_Area" localSheetId="3">'4.sz.mell. Köt.,Önk., Államig. '!$A$1:$I$153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44" i="4" l="1"/>
  <c r="G143" i="4"/>
  <c r="D143" i="4"/>
  <c r="G142" i="4"/>
  <c r="D142" i="4"/>
  <c r="G141" i="4"/>
  <c r="D141" i="4"/>
  <c r="G140" i="4"/>
  <c r="D140" i="4"/>
  <c r="I139" i="4"/>
  <c r="H139" i="4"/>
  <c r="G139" i="4" s="1"/>
  <c r="F139" i="4"/>
  <c r="E139" i="4"/>
  <c r="D139" i="4"/>
  <c r="C139" i="4"/>
  <c r="G138" i="4"/>
  <c r="D138" i="4"/>
  <c r="G137" i="4"/>
  <c r="D137" i="4"/>
  <c r="G136" i="4"/>
  <c r="D136" i="4"/>
  <c r="G135" i="4"/>
  <c r="D135" i="4"/>
  <c r="I134" i="4"/>
  <c r="H134" i="4"/>
  <c r="G134" i="4"/>
  <c r="F134" i="4"/>
  <c r="E134" i="4"/>
  <c r="D134" i="4" s="1"/>
  <c r="C134" i="4"/>
  <c r="G133" i="4"/>
  <c r="D133" i="4"/>
  <c r="G132" i="4"/>
  <c r="D132" i="4"/>
  <c r="G131" i="4"/>
  <c r="D131" i="4"/>
  <c r="G130" i="4"/>
  <c r="D130" i="4"/>
  <c r="I129" i="4"/>
  <c r="H129" i="4"/>
  <c r="G129" i="4" s="1"/>
  <c r="F129" i="4"/>
  <c r="F144" i="4" s="1"/>
  <c r="E129" i="4"/>
  <c r="D129" i="4"/>
  <c r="C129" i="4"/>
  <c r="G128" i="4"/>
  <c r="D128" i="4"/>
  <c r="G127" i="4"/>
  <c r="D127" i="4"/>
  <c r="G126" i="4"/>
  <c r="D126" i="4"/>
  <c r="I125" i="4"/>
  <c r="I144" i="4" s="1"/>
  <c r="H125" i="4"/>
  <c r="H144" i="4" s="1"/>
  <c r="G125" i="4"/>
  <c r="F125" i="4"/>
  <c r="E125" i="4"/>
  <c r="D125" i="4" s="1"/>
  <c r="C125" i="4"/>
  <c r="G123" i="4"/>
  <c r="D123" i="4"/>
  <c r="G122" i="4"/>
  <c r="D122" i="4"/>
  <c r="I121" i="4"/>
  <c r="H121" i="4"/>
  <c r="G121" i="4"/>
  <c r="F121" i="4"/>
  <c r="E121" i="4"/>
  <c r="D121" i="4" s="1"/>
  <c r="C121" i="4"/>
  <c r="G120" i="4"/>
  <c r="D120" i="4"/>
  <c r="G119" i="4"/>
  <c r="D119" i="4"/>
  <c r="G118" i="4"/>
  <c r="D118" i="4"/>
  <c r="G117" i="4"/>
  <c r="D117" i="4"/>
  <c r="G116" i="4"/>
  <c r="D116" i="4"/>
  <c r="G115" i="4"/>
  <c r="D115" i="4"/>
  <c r="G114" i="4"/>
  <c r="D114" i="4"/>
  <c r="G113" i="4"/>
  <c r="D113" i="4"/>
  <c r="G112" i="4"/>
  <c r="D112" i="4"/>
  <c r="G111" i="4"/>
  <c r="D111" i="4"/>
  <c r="G110" i="4"/>
  <c r="D110" i="4"/>
  <c r="G109" i="4"/>
  <c r="D109" i="4"/>
  <c r="G108" i="4"/>
  <c r="D108" i="4"/>
  <c r="I107" i="4"/>
  <c r="H107" i="4"/>
  <c r="G107" i="4" s="1"/>
  <c r="F107" i="4"/>
  <c r="F124" i="4" s="1"/>
  <c r="F145" i="4" s="1"/>
  <c r="E107" i="4"/>
  <c r="D107" i="4"/>
  <c r="C107" i="4"/>
  <c r="G106" i="4"/>
  <c r="D106" i="4"/>
  <c r="G105" i="4"/>
  <c r="D105" i="4"/>
  <c r="G104" i="4"/>
  <c r="D104" i="4"/>
  <c r="G103" i="4"/>
  <c r="D103" i="4"/>
  <c r="G102" i="4"/>
  <c r="D102" i="4"/>
  <c r="G101" i="4"/>
  <c r="D101" i="4"/>
  <c r="G100" i="4"/>
  <c r="D100" i="4"/>
  <c r="G99" i="4"/>
  <c r="D99" i="4"/>
  <c r="G98" i="4"/>
  <c r="D98" i="4"/>
  <c r="G97" i="4"/>
  <c r="D97" i="4"/>
  <c r="G96" i="4"/>
  <c r="D96" i="4"/>
  <c r="G95" i="4"/>
  <c r="D95" i="4"/>
  <c r="G94" i="4"/>
  <c r="D94" i="4"/>
  <c r="G93" i="4"/>
  <c r="D93" i="4"/>
  <c r="G92" i="4"/>
  <c r="D92" i="4"/>
  <c r="I91" i="4"/>
  <c r="I124" i="4" s="1"/>
  <c r="H91" i="4"/>
  <c r="G91" i="4"/>
  <c r="F91" i="4"/>
  <c r="E91" i="4"/>
  <c r="D91" i="4" s="1"/>
  <c r="C91" i="4"/>
  <c r="C124" i="4" s="1"/>
  <c r="C145" i="4" s="1"/>
  <c r="G83" i="4"/>
  <c r="D83" i="4"/>
  <c r="G82" i="4"/>
  <c r="D82" i="4"/>
  <c r="G81" i="4"/>
  <c r="D81" i="4"/>
  <c r="G80" i="4"/>
  <c r="D80" i="4"/>
  <c r="G79" i="4"/>
  <c r="D79" i="4"/>
  <c r="I78" i="4"/>
  <c r="H78" i="4"/>
  <c r="G78" i="4" s="1"/>
  <c r="F78" i="4"/>
  <c r="C78" i="4"/>
  <c r="D78" i="4" s="1"/>
  <c r="G77" i="4"/>
  <c r="D77" i="4"/>
  <c r="G76" i="4"/>
  <c r="D76" i="4"/>
  <c r="G75" i="4"/>
  <c r="D75" i="4"/>
  <c r="I74" i="4"/>
  <c r="H74" i="4"/>
  <c r="G74" i="4" s="1"/>
  <c r="F74" i="4"/>
  <c r="E74" i="4"/>
  <c r="D74" i="4"/>
  <c r="C74" i="4"/>
  <c r="G73" i="4"/>
  <c r="D73" i="4"/>
  <c r="G72" i="4"/>
  <c r="D72" i="4"/>
  <c r="I71" i="4"/>
  <c r="H71" i="4"/>
  <c r="H84" i="4" s="1"/>
  <c r="G71" i="4"/>
  <c r="F71" i="4"/>
  <c r="E71" i="4"/>
  <c r="E84" i="4" s="1"/>
  <c r="C71" i="4"/>
  <c r="G70" i="4"/>
  <c r="D70" i="4"/>
  <c r="G69" i="4"/>
  <c r="D69" i="4"/>
  <c r="G68" i="4"/>
  <c r="D68" i="4"/>
  <c r="G67" i="4"/>
  <c r="D67" i="4"/>
  <c r="I66" i="4"/>
  <c r="G66" i="4"/>
  <c r="F66" i="4"/>
  <c r="D66" i="4"/>
  <c r="C66" i="4"/>
  <c r="G65" i="4"/>
  <c r="D65" i="4"/>
  <c r="G64" i="4"/>
  <c r="D64" i="4"/>
  <c r="G63" i="4"/>
  <c r="D63" i="4"/>
  <c r="I62" i="4"/>
  <c r="I84" i="4" s="1"/>
  <c r="F62" i="4"/>
  <c r="F84" i="4" s="1"/>
  <c r="F153" i="4" s="1"/>
  <c r="C62" i="4"/>
  <c r="D62" i="4" s="1"/>
  <c r="G60" i="4"/>
  <c r="D60" i="4"/>
  <c r="G59" i="4"/>
  <c r="D59" i="4"/>
  <c r="G58" i="4"/>
  <c r="D58" i="4"/>
  <c r="G57" i="4"/>
  <c r="D57" i="4"/>
  <c r="I56" i="4"/>
  <c r="H56" i="4"/>
  <c r="G56" i="4"/>
  <c r="F56" i="4"/>
  <c r="D56" i="4"/>
  <c r="C56" i="4"/>
  <c r="G55" i="4"/>
  <c r="D55" i="4"/>
  <c r="G54" i="4"/>
  <c r="D54" i="4"/>
  <c r="G53" i="4"/>
  <c r="D53" i="4"/>
  <c r="G52" i="4"/>
  <c r="D52" i="4"/>
  <c r="I51" i="4"/>
  <c r="H51" i="4"/>
  <c r="G51" i="4"/>
  <c r="F51" i="4"/>
  <c r="E51" i="4"/>
  <c r="D51" i="4" s="1"/>
  <c r="C51" i="4"/>
  <c r="G50" i="4"/>
  <c r="D50" i="4"/>
  <c r="G49" i="4"/>
  <c r="D49" i="4"/>
  <c r="G48" i="4"/>
  <c r="D48" i="4"/>
  <c r="G47" i="4"/>
  <c r="D47" i="4"/>
  <c r="G46" i="4"/>
  <c r="D46" i="4"/>
  <c r="I45" i="4"/>
  <c r="H45" i="4"/>
  <c r="G45" i="4" s="1"/>
  <c r="F45" i="4"/>
  <c r="E45" i="4"/>
  <c r="D45" i="4"/>
  <c r="C45" i="4"/>
  <c r="G44" i="4"/>
  <c r="D44" i="4"/>
  <c r="G43" i="4"/>
  <c r="D43" i="4"/>
  <c r="G42" i="4"/>
  <c r="D42" i="4"/>
  <c r="G41" i="4"/>
  <c r="D41" i="4"/>
  <c r="G40" i="4"/>
  <c r="D40" i="4"/>
  <c r="G39" i="4"/>
  <c r="D39" i="4"/>
  <c r="G38" i="4"/>
  <c r="D38" i="4"/>
  <c r="G37" i="4"/>
  <c r="D37" i="4"/>
  <c r="G36" i="4"/>
  <c r="D36" i="4"/>
  <c r="G35" i="4"/>
  <c r="D35" i="4"/>
  <c r="I34" i="4"/>
  <c r="H34" i="4"/>
  <c r="G34" i="4"/>
  <c r="F34" i="4"/>
  <c r="E34" i="4"/>
  <c r="D34" i="4" s="1"/>
  <c r="C34" i="4"/>
  <c r="G33" i="4"/>
  <c r="D33" i="4"/>
  <c r="G32" i="4"/>
  <c r="D32" i="4"/>
  <c r="G31" i="4"/>
  <c r="D31" i="4"/>
  <c r="G30" i="4"/>
  <c r="D30" i="4"/>
  <c r="G29" i="4"/>
  <c r="D29" i="4"/>
  <c r="G28" i="4"/>
  <c r="D28" i="4"/>
  <c r="C28" i="4"/>
  <c r="I27" i="4"/>
  <c r="H27" i="4"/>
  <c r="G27" i="4"/>
  <c r="F27" i="4"/>
  <c r="E27" i="4"/>
  <c r="D27" i="4" s="1"/>
  <c r="C27" i="4"/>
  <c r="G26" i="4"/>
  <c r="D26" i="4"/>
  <c r="G25" i="4"/>
  <c r="D25" i="4"/>
  <c r="G24" i="4"/>
  <c r="D24" i="4"/>
  <c r="G23" i="4"/>
  <c r="D23" i="4"/>
  <c r="G22" i="4"/>
  <c r="D22" i="4"/>
  <c r="G21" i="4"/>
  <c r="D21" i="4"/>
  <c r="I20" i="4"/>
  <c r="H20" i="4"/>
  <c r="G20" i="4" s="1"/>
  <c r="F20" i="4"/>
  <c r="F61" i="4" s="1"/>
  <c r="E20" i="4"/>
  <c r="D20" i="4"/>
  <c r="C20" i="4"/>
  <c r="G19" i="4"/>
  <c r="D19" i="4"/>
  <c r="G18" i="4"/>
  <c r="D18" i="4"/>
  <c r="G17" i="4"/>
  <c r="D17" i="4"/>
  <c r="G16" i="4"/>
  <c r="D16" i="4"/>
  <c r="G15" i="4"/>
  <c r="D15" i="4"/>
  <c r="G14" i="4"/>
  <c r="I13" i="4"/>
  <c r="H13" i="4"/>
  <c r="G13" i="4" s="1"/>
  <c r="F13" i="4"/>
  <c r="E13" i="4"/>
  <c r="D13" i="4"/>
  <c r="C13" i="4"/>
  <c r="G12" i="4"/>
  <c r="D12" i="4"/>
  <c r="G11" i="4"/>
  <c r="D11" i="4"/>
  <c r="G10" i="4"/>
  <c r="D10" i="4"/>
  <c r="G9" i="4"/>
  <c r="D9" i="4"/>
  <c r="G8" i="4"/>
  <c r="D8" i="4"/>
  <c r="D7" i="4"/>
  <c r="I6" i="4"/>
  <c r="I61" i="4" s="1"/>
  <c r="H6" i="4"/>
  <c r="H61" i="4" s="1"/>
  <c r="F6" i="4"/>
  <c r="E6" i="4"/>
  <c r="E61" i="4" s="1"/>
  <c r="C6" i="4"/>
  <c r="C61" i="4" s="1"/>
  <c r="D61" i="4" l="1"/>
  <c r="E85" i="4"/>
  <c r="I153" i="4"/>
  <c r="G61" i="4"/>
  <c r="H85" i="4"/>
  <c r="D84" i="4"/>
  <c r="D153" i="4" s="1"/>
  <c r="I145" i="4"/>
  <c r="C152" i="4"/>
  <c r="I85" i="4"/>
  <c r="I152" i="4"/>
  <c r="F85" i="4"/>
  <c r="F152" i="4"/>
  <c r="G144" i="4"/>
  <c r="H153" i="4"/>
  <c r="G84" i="4"/>
  <c r="C84" i="4"/>
  <c r="C153" i="4" s="1"/>
  <c r="H124" i="4"/>
  <c r="D71" i="4"/>
  <c r="E124" i="4"/>
  <c r="E144" i="4"/>
  <c r="D144" i="4" s="1"/>
  <c r="D6" i="4"/>
  <c r="G62" i="4"/>
  <c r="G152" i="4" l="1"/>
  <c r="D85" i="4"/>
  <c r="G124" i="4"/>
  <c r="H145" i="4"/>
  <c r="G145" i="4" s="1"/>
  <c r="H152" i="4"/>
  <c r="D152" i="4"/>
  <c r="E153" i="4"/>
  <c r="E145" i="4"/>
  <c r="D145" i="4" s="1"/>
  <c r="D124" i="4"/>
  <c r="G153" i="4"/>
  <c r="C85" i="4"/>
  <c r="G85" i="4"/>
  <c r="E152" i="4"/>
  <c r="E14" i="2" l="1"/>
  <c r="E13" i="2"/>
  <c r="D29" i="2"/>
  <c r="D28" i="2"/>
  <c r="D25" i="2"/>
  <c r="D24" i="2"/>
  <c r="D23" i="2"/>
  <c r="D22" i="2"/>
  <c r="D21" i="2"/>
  <c r="D19" i="2"/>
  <c r="D18" i="2"/>
  <c r="D17" i="2"/>
  <c r="D16" i="2"/>
  <c r="D15" i="2"/>
  <c r="D12" i="2"/>
  <c r="D11" i="2"/>
  <c r="D10" i="2"/>
  <c r="D9" i="2"/>
  <c r="D8" i="2"/>
  <c r="D7" i="2"/>
  <c r="H25" i="2"/>
  <c r="H24" i="2"/>
  <c r="H23" i="2"/>
  <c r="H22" i="2"/>
  <c r="H21" i="2"/>
  <c r="H20" i="2"/>
  <c r="H19" i="2"/>
  <c r="H18" i="2"/>
  <c r="H17" i="2"/>
  <c r="H16" i="2"/>
  <c r="H15" i="2"/>
  <c r="H14" i="2"/>
  <c r="H8" i="2"/>
  <c r="H7" i="2"/>
  <c r="H13" i="2" s="1"/>
  <c r="H9" i="2"/>
  <c r="H10" i="2"/>
  <c r="I26" i="2"/>
  <c r="I13" i="2"/>
  <c r="H27" i="1"/>
  <c r="H26" i="1"/>
  <c r="H23" i="1"/>
  <c r="H22" i="1"/>
  <c r="H21" i="1"/>
  <c r="H20" i="1"/>
  <c r="H19" i="1"/>
  <c r="H18" i="1"/>
  <c r="H17" i="1"/>
  <c r="H16" i="1"/>
  <c r="H14" i="1"/>
  <c r="H13" i="1"/>
  <c r="H12" i="1"/>
  <c r="H11" i="1"/>
  <c r="H10" i="1"/>
  <c r="H9" i="1"/>
  <c r="H8" i="1"/>
  <c r="H7" i="1"/>
  <c r="D26" i="1"/>
  <c r="D23" i="1"/>
  <c r="D22" i="1"/>
  <c r="D20" i="1"/>
  <c r="D19" i="1"/>
  <c r="D18" i="1"/>
  <c r="D17" i="1"/>
  <c r="D14" i="1"/>
  <c r="D13" i="1"/>
  <c r="D12" i="1"/>
  <c r="D11" i="1"/>
  <c r="D10" i="1"/>
  <c r="D9" i="1"/>
  <c r="D7" i="1"/>
  <c r="D8" i="1"/>
  <c r="E16" i="1"/>
  <c r="E21" i="1"/>
  <c r="E15" i="1"/>
  <c r="I24" i="1"/>
  <c r="I15" i="1"/>
  <c r="D72" i="3"/>
  <c r="D71" i="3"/>
  <c r="D54" i="3"/>
  <c r="D53" i="3"/>
  <c r="D52" i="3"/>
  <c r="D51" i="3"/>
  <c r="D49" i="3"/>
  <c r="D48" i="3"/>
  <c r="D47" i="3"/>
  <c r="D46" i="3"/>
  <c r="D45" i="3"/>
  <c r="D43" i="3"/>
  <c r="D42" i="3"/>
  <c r="D41" i="3"/>
  <c r="D40" i="3"/>
  <c r="D39" i="3"/>
  <c r="D38" i="3"/>
  <c r="D37" i="3"/>
  <c r="D36" i="3"/>
  <c r="D35" i="3"/>
  <c r="D34" i="3"/>
  <c r="D32" i="3"/>
  <c r="D31" i="3"/>
  <c r="D30" i="3"/>
  <c r="D29" i="3"/>
  <c r="D28" i="3"/>
  <c r="D18" i="3"/>
  <c r="D17" i="3"/>
  <c r="D16" i="3"/>
  <c r="D15" i="3"/>
  <c r="D14" i="3"/>
  <c r="D13" i="3"/>
  <c r="D6" i="3"/>
  <c r="D11" i="3"/>
  <c r="D10" i="3"/>
  <c r="D9" i="3"/>
  <c r="D8" i="3"/>
  <c r="D7" i="3"/>
  <c r="D73" i="3"/>
  <c r="C73" i="3"/>
  <c r="E73" i="3"/>
  <c r="C77" i="3"/>
  <c r="D142" i="3"/>
  <c r="D141" i="3"/>
  <c r="D140" i="3"/>
  <c r="D139" i="3"/>
  <c r="D138" i="3"/>
  <c r="D137" i="3"/>
  <c r="D136" i="3"/>
  <c r="D135" i="3"/>
  <c r="D134" i="3"/>
  <c r="D132" i="3"/>
  <c r="D131" i="3"/>
  <c r="D130" i="3"/>
  <c r="D129" i="3"/>
  <c r="D128" i="3"/>
  <c r="D127" i="3"/>
  <c r="D126" i="3"/>
  <c r="D125" i="3"/>
  <c r="D124" i="3"/>
  <c r="D122" i="3"/>
  <c r="D121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5" i="3"/>
  <c r="D104" i="3"/>
  <c r="D103" i="3"/>
  <c r="D102" i="3"/>
  <c r="D101" i="3"/>
  <c r="D100" i="3"/>
  <c r="D99" i="3"/>
  <c r="D98" i="3"/>
  <c r="D97" i="3"/>
  <c r="D96" i="3"/>
  <c r="D95" i="3"/>
  <c r="D94" i="3"/>
  <c r="D93" i="3"/>
  <c r="D92" i="3"/>
  <c r="D91" i="3"/>
  <c r="I27" i="2" l="1"/>
  <c r="I25" i="1"/>
  <c r="E26" i="2"/>
  <c r="E24" i="1"/>
  <c r="E27" i="1"/>
  <c r="E70" i="3"/>
  <c r="E55" i="3"/>
  <c r="D55" i="3"/>
  <c r="E50" i="3"/>
  <c r="D50" i="3"/>
  <c r="E44" i="3"/>
  <c r="D44" i="3"/>
  <c r="E33" i="3"/>
  <c r="D33" i="3"/>
  <c r="E27" i="3"/>
  <c r="E26" i="3" s="1"/>
  <c r="E19" i="3"/>
  <c r="D19" i="3"/>
  <c r="E12" i="3"/>
  <c r="E5" i="3"/>
  <c r="E133" i="3"/>
  <c r="E120" i="3"/>
  <c r="E106" i="3"/>
  <c r="E90" i="3"/>
  <c r="D90" i="3"/>
  <c r="E143" i="3" l="1"/>
  <c r="E60" i="3"/>
  <c r="E83" i="3"/>
  <c r="E27" i="2"/>
  <c r="E25" i="1"/>
  <c r="E123" i="3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E144" i="3" l="1"/>
  <c r="E84" i="3"/>
  <c r="G15" i="1"/>
  <c r="H15" i="1" s="1"/>
  <c r="C15" i="1"/>
  <c r="D15" i="1" s="1"/>
  <c r="F8" i="5" l="1"/>
  <c r="M29" i="7" l="1"/>
  <c r="L29" i="7"/>
  <c r="K29" i="7"/>
  <c r="J29" i="7"/>
  <c r="I29" i="7"/>
  <c r="H29" i="7"/>
  <c r="G29" i="7"/>
  <c r="F29" i="7"/>
  <c r="E29" i="7"/>
  <c r="D29" i="7"/>
  <c r="C29" i="7"/>
  <c r="B29" i="7"/>
  <c r="N28" i="7"/>
  <c r="N27" i="7"/>
  <c r="N26" i="7"/>
  <c r="N25" i="7"/>
  <c r="N24" i="7"/>
  <c r="N23" i="7"/>
  <c r="N22" i="7"/>
  <c r="N21" i="7"/>
  <c r="N20" i="7"/>
  <c r="M15" i="7"/>
  <c r="L15" i="7"/>
  <c r="K15" i="7"/>
  <c r="J15" i="7"/>
  <c r="I15" i="7"/>
  <c r="H15" i="7"/>
  <c r="G15" i="7"/>
  <c r="F15" i="7"/>
  <c r="E15" i="7"/>
  <c r="D15" i="7"/>
  <c r="C15" i="7"/>
  <c r="B15" i="7"/>
  <c r="N14" i="7"/>
  <c r="N13" i="7"/>
  <c r="N12" i="7"/>
  <c r="N11" i="7"/>
  <c r="N10" i="7"/>
  <c r="N9" i="7"/>
  <c r="N8" i="7"/>
  <c r="N7" i="7"/>
  <c r="N6" i="7"/>
  <c r="N29" i="7" l="1"/>
  <c r="N15" i="7"/>
  <c r="E25" i="6" l="1"/>
  <c r="D25" i="6"/>
  <c r="B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E25" i="5"/>
  <c r="D25" i="5"/>
  <c r="B25" i="5"/>
  <c r="F7" i="5"/>
  <c r="C133" i="3"/>
  <c r="C120" i="3"/>
  <c r="D120" i="3" s="1"/>
  <c r="C106" i="3"/>
  <c r="D106" i="3" s="1"/>
  <c r="C90" i="3"/>
  <c r="C70" i="3"/>
  <c r="C55" i="3"/>
  <c r="C50" i="3"/>
  <c r="C44" i="3"/>
  <c r="C33" i="3"/>
  <c r="C27" i="3"/>
  <c r="C19" i="3"/>
  <c r="C12" i="3"/>
  <c r="D12" i="3" s="1"/>
  <c r="C5" i="3"/>
  <c r="D5" i="3" s="1"/>
  <c r="G26" i="2"/>
  <c r="H26" i="2" s="1"/>
  <c r="C20" i="2"/>
  <c r="D20" i="2" s="1"/>
  <c r="C14" i="2"/>
  <c r="G13" i="2"/>
  <c r="C13" i="2"/>
  <c r="D13" i="2" s="1"/>
  <c r="G24" i="1"/>
  <c r="H24" i="1" s="1"/>
  <c r="C21" i="1"/>
  <c r="D21" i="1" s="1"/>
  <c r="C16" i="1"/>
  <c r="D16" i="1" s="1"/>
  <c r="C143" i="3" l="1"/>
  <c r="D143" i="3" s="1"/>
  <c r="D133" i="3"/>
  <c r="C26" i="3"/>
  <c r="D27" i="3"/>
  <c r="D26" i="3" s="1"/>
  <c r="C83" i="3"/>
  <c r="D83" i="3" s="1"/>
  <c r="D70" i="3"/>
  <c r="C26" i="2"/>
  <c r="D26" i="2" s="1"/>
  <c r="D14" i="2"/>
  <c r="C24" i="1"/>
  <c r="G27" i="2"/>
  <c r="H27" i="2" s="1"/>
  <c r="F25" i="6"/>
  <c r="F25" i="5"/>
  <c r="C123" i="3"/>
  <c r="G25" i="1"/>
  <c r="C27" i="2"/>
  <c r="D27" i="2" s="1"/>
  <c r="C60" i="3"/>
  <c r="C25" i="1" l="1"/>
  <c r="D25" i="1" s="1"/>
  <c r="D24" i="1"/>
  <c r="C84" i="3"/>
  <c r="D84" i="3" s="1"/>
  <c r="D60" i="3"/>
  <c r="C27" i="1"/>
  <c r="H25" i="1"/>
  <c r="C144" i="3"/>
  <c r="D144" i="3" s="1"/>
  <c r="D123" i="3"/>
  <c r="C152" i="3"/>
  <c r="C151" i="3"/>
</calcChain>
</file>

<file path=xl/sharedStrings.xml><?xml version="1.0" encoding="utf-8"?>
<sst xmlns="http://schemas.openxmlformats.org/spreadsheetml/2006/main" count="855" uniqueCount="405">
  <si>
    <t>Diósberény Község Önkormányzata</t>
  </si>
  <si>
    <t>Forintban!</t>
  </si>
  <si>
    <t>Sor-
szám</t>
  </si>
  <si>
    <t>Bevételek</t>
  </si>
  <si>
    <t>Kiadások</t>
  </si>
  <si>
    <t>Megnevezés</t>
  </si>
  <si>
    <t>3.</t>
  </si>
  <si>
    <t>4.</t>
  </si>
  <si>
    <t>5.</t>
  </si>
  <si>
    <t>1.</t>
  </si>
  <si>
    <t>Önkormányzatok működési támogatásai</t>
  </si>
  <si>
    <t>Személyi juttatások</t>
  </si>
  <si>
    <t>2.</t>
  </si>
  <si>
    <t>Működési célú támogatások államháztartáson belülről</t>
  </si>
  <si>
    <t>Munkaadókat terhelő járulékok és szociális hozzájárulási adó</t>
  </si>
  <si>
    <t>2.-ból EU-s támogatás</t>
  </si>
  <si>
    <t xml:space="preserve">Dologi kiadások </t>
  </si>
  <si>
    <t>Közhatalmi bevételek</t>
  </si>
  <si>
    <t>Ellátottak pénzbeli juttatásai</t>
  </si>
  <si>
    <t>Működési célú átvett pénzeszközök</t>
  </si>
  <si>
    <t>Egyéb működési célú kiadások</t>
  </si>
  <si>
    <t>6.</t>
  </si>
  <si>
    <t>4.-ből EU-s támogatás</t>
  </si>
  <si>
    <t>Tartalékok</t>
  </si>
  <si>
    <t>7.</t>
  </si>
  <si>
    <t>Egyéb működési bevételek</t>
  </si>
  <si>
    <t>8.</t>
  </si>
  <si>
    <t>ÁHK.visszatérítendő kölcsön</t>
  </si>
  <si>
    <t>9.</t>
  </si>
  <si>
    <t>Költségvetési bevételek összesen  (1.+2.+4.+5.+7.+8.)</t>
  </si>
  <si>
    <t>Költségvetési kiadások összesen (1.+...+8.)</t>
  </si>
  <si>
    <t>10.</t>
  </si>
  <si>
    <t>Hiány belső finanszírozásának bevételei (11.+…+14. )</t>
  </si>
  <si>
    <t>Értékpapír vásárlása, visszavásárlása</t>
  </si>
  <si>
    <t>11.</t>
  </si>
  <si>
    <t xml:space="preserve">   Költségvetési maradvány igénybevétele </t>
  </si>
  <si>
    <t>Likviditási célú hitelek törlesztése</t>
  </si>
  <si>
    <t>12.</t>
  </si>
  <si>
    <t>Rövid lejáratú hitelek törlesztése</t>
  </si>
  <si>
    <t>13.</t>
  </si>
  <si>
    <t xml:space="preserve">   Betét visszavonásából származó bevétel </t>
  </si>
  <si>
    <t>Hosszú lejáratú hitelek törlesztése</t>
  </si>
  <si>
    <t>14.</t>
  </si>
  <si>
    <t xml:space="preserve">   Egyéb belső finanszírozási bevételek</t>
  </si>
  <si>
    <t>Kölcsön törlesztése</t>
  </si>
  <si>
    <t>15.</t>
  </si>
  <si>
    <t xml:space="preserve">Hiány külső finanszírozásának bevételei (16.+17.) </t>
  </si>
  <si>
    <t>Forgatási célú belföldi, külföldi értékpapírok vásárlása</t>
  </si>
  <si>
    <t>16.</t>
  </si>
  <si>
    <t xml:space="preserve">   Likviditási célú hitelek, kölcsönök felvétele</t>
  </si>
  <si>
    <t>ÁHB megelőlegezések visszafizetése</t>
  </si>
  <si>
    <t>17.</t>
  </si>
  <si>
    <t xml:space="preserve">   Értékpapírok bevételei</t>
  </si>
  <si>
    <t>Központi ir.szervi támogatások folyósítása</t>
  </si>
  <si>
    <t>18.</t>
  </si>
  <si>
    <t>Működési célú finanszírozási bevételek összesen (10.+15.)</t>
  </si>
  <si>
    <t>Működési célú finanszírozási kiadások összesen (10.+...+17.)</t>
  </si>
  <si>
    <t>19.</t>
  </si>
  <si>
    <t>BEVÉTEL ÖSSZESEN (9.+18.)</t>
  </si>
  <si>
    <t>KIADÁSOK ÖSSZESEN (9.+18.)</t>
  </si>
  <si>
    <t>20.</t>
  </si>
  <si>
    <t>Költségvetési hiány:</t>
  </si>
  <si>
    <t>Költségvetési többlet:</t>
  </si>
  <si>
    <t>21.</t>
  </si>
  <si>
    <t>Tárgyévi  hiány:</t>
  </si>
  <si>
    <t>Tárgyévi  többlet:</t>
  </si>
  <si>
    <t>1. sz. melléklet</t>
  </si>
  <si>
    <t>Felhalmozási célú támogatások államháztartáson belülről</t>
  </si>
  <si>
    <t>Beruházások</t>
  </si>
  <si>
    <t>1.-ből EU-s támogatás</t>
  </si>
  <si>
    <t>1.-ből EU-s forrásból megvalósuló beruházás</t>
  </si>
  <si>
    <t>Felhalmozási bevételek</t>
  </si>
  <si>
    <t>Felújítások</t>
  </si>
  <si>
    <t>Felhalmozási célú átvett pénzeszközök átvétele</t>
  </si>
  <si>
    <t>3.-ból EU-s forrásból megvalósuló felújítás</t>
  </si>
  <si>
    <t>4.-ből EU-s támogatás (közvetlen)</t>
  </si>
  <si>
    <t>Egyéb felhalmozási kiadások</t>
  </si>
  <si>
    <t>Egyéb felhalmozási célú bevételek</t>
  </si>
  <si>
    <t>Költségvetési bevételek összesen: (1.+3.+4.+6.)</t>
  </si>
  <si>
    <t>Költségvetési kiadások összesen: (1.+3.+5.+6.)</t>
  </si>
  <si>
    <t>Hiány belső finanszírozás bevételei ( 9.+…+13.)</t>
  </si>
  <si>
    <t>Költségvetési maradvány igénybevétele</t>
  </si>
  <si>
    <t>Hitelek törlesztése</t>
  </si>
  <si>
    <t xml:space="preserve">Vállalkozási maradvány igénybevétele </t>
  </si>
  <si>
    <t xml:space="preserve">Betét visszavonásából származó bevétel </t>
  </si>
  <si>
    <t>Értékpapír értékesítése</t>
  </si>
  <si>
    <t>Egyéb belső finanszírozási bevételek</t>
  </si>
  <si>
    <t>Befektetési célú belföldi, külföldi értékpapírok vásárlása</t>
  </si>
  <si>
    <t>Hiány külső finanszírozásának bevételei (15.+…+19. )</t>
  </si>
  <si>
    <t>Betét elhelyezése</t>
  </si>
  <si>
    <t>Hosszú lejáratú hitelek, kölcsönök felvétele</t>
  </si>
  <si>
    <t>Pénzügyi lízing kiadásai</t>
  </si>
  <si>
    <t>Likviditási célú hitelek, kölcsönök felvétele</t>
  </si>
  <si>
    <t>Rövid lejáratú hitelek, kölcsönök felvétele</t>
  </si>
  <si>
    <t>Értékpapírok kibocsátása</t>
  </si>
  <si>
    <t>Egyéb külső finanszírozási bevételek</t>
  </si>
  <si>
    <t>Felhalmozási célú finanszírozási bevételek összesen (8.+14.)</t>
  </si>
  <si>
    <t>Felhalmozási célú finanszírozási kiadások összesen (8.+…19.)</t>
  </si>
  <si>
    <t>BEVÉTEL ÖSSZESEN (7.+20.)</t>
  </si>
  <si>
    <t>KIADÁSOK ÖSSZESEN (7.+20.)</t>
  </si>
  <si>
    <t>22.</t>
  </si>
  <si>
    <t>23.</t>
  </si>
  <si>
    <t>2. sz. melléklet</t>
  </si>
  <si>
    <t>B E V É T E L E K</t>
  </si>
  <si>
    <t>Bevételi jogcím</t>
  </si>
  <si>
    <t>Önkormányzat működési támogatásai (1.1.+…+.1.6.)</t>
  </si>
  <si>
    <t>1.1.</t>
  </si>
  <si>
    <t>Helyi önkormányzatok működésének általános támogatása</t>
  </si>
  <si>
    <t>1.2.</t>
  </si>
  <si>
    <t>Önkormányzatok egyes köznevelési feladatainak támogatása</t>
  </si>
  <si>
    <t>1.3.</t>
  </si>
  <si>
    <t>Önkormányzatok szociális és gyermekjóléti feladatainak támogatása</t>
  </si>
  <si>
    <t>1.4.</t>
  </si>
  <si>
    <t>Önkormányzatok kulturális feladatainak támogatása</t>
  </si>
  <si>
    <t>1.5.</t>
  </si>
  <si>
    <t>Működési célú központosított előirányzatok</t>
  </si>
  <si>
    <t>1.6.</t>
  </si>
  <si>
    <t>Helyi önkormányzatok kiegészítő támogatásai</t>
  </si>
  <si>
    <t>Működési célú támogatások államháztartáson belülről (2.1.+…+.2.5.)</t>
  </si>
  <si>
    <t>2.1.</t>
  </si>
  <si>
    <t>Elvonások és befizetések bevételei</t>
  </si>
  <si>
    <t>2.2.</t>
  </si>
  <si>
    <t xml:space="preserve">Működési célú garancia- és kezességvállalásból megtérülések </t>
  </si>
  <si>
    <t>2.3.</t>
  </si>
  <si>
    <t xml:space="preserve">Működési célú visszatérítendő támogatások, kölcsönök visszatérülése </t>
  </si>
  <si>
    <t>2.4.</t>
  </si>
  <si>
    <t>Működési célú visszatérítendő támogatások, kölcsönök igénybevétele</t>
  </si>
  <si>
    <t>2.5.</t>
  </si>
  <si>
    <t xml:space="preserve">Egyéb működési célú támogatások bevételei </t>
  </si>
  <si>
    <t>2.6.</t>
  </si>
  <si>
    <t>2.5.-ből EU-s támogatás</t>
  </si>
  <si>
    <t>Felhalmozási célú támogatások államháztartáson belülről (3.1.+…+3.5.)</t>
  </si>
  <si>
    <t>3.1.</t>
  </si>
  <si>
    <t>Felhalmozási célú önkormányzati támogatások</t>
  </si>
  <si>
    <t>3.2.</t>
  </si>
  <si>
    <t>Felhalmozási célú garancia- és kezességvállalásból megtérülések</t>
  </si>
  <si>
    <t>3.3.</t>
  </si>
  <si>
    <t>Felhalmozási célú visszatérítendő támogatások, kölcsönök visszatérülése</t>
  </si>
  <si>
    <t>3.4.</t>
  </si>
  <si>
    <t>Felhalmozási célú visszatérítendő támogatások, kölcsönök igénybevétele</t>
  </si>
  <si>
    <t>3.5.</t>
  </si>
  <si>
    <t>Egyéb felhalmozási célú támogatások bevételei</t>
  </si>
  <si>
    <t>3.6.</t>
  </si>
  <si>
    <t>3.5.-ből EU-s támogatás</t>
  </si>
  <si>
    <t xml:space="preserve">4. </t>
  </si>
  <si>
    <t>Közhatalmi bevételek (4.1.+4.2.+4.3.+4.4.)</t>
  </si>
  <si>
    <t>4.1.</t>
  </si>
  <si>
    <t>Helyi adók  (4.1.1.+4.1.3.)</t>
  </si>
  <si>
    <t>4.1.1.</t>
  </si>
  <si>
    <t>- Vagyoni típusú adók</t>
  </si>
  <si>
    <t>4.1.2.</t>
  </si>
  <si>
    <t>- Termékek és szolgáltatások adói</t>
  </si>
  <si>
    <t>4.2.</t>
  </si>
  <si>
    <t>Gépjárműadó</t>
  </si>
  <si>
    <t>4.3.</t>
  </si>
  <si>
    <t>Egyéb áruhasználati és szolgáltatási adók</t>
  </si>
  <si>
    <t>4.4.</t>
  </si>
  <si>
    <t>Egyéb közhatalmi bevételek</t>
  </si>
  <si>
    <t>Működési bevételek (5.1.+…+ 5.10.)</t>
  </si>
  <si>
    <t>5.1.</t>
  </si>
  <si>
    <t>Készletértékesítés ellenértéke</t>
  </si>
  <si>
    <t>5.2.</t>
  </si>
  <si>
    <t>Szolgáltatások ellenértéke</t>
  </si>
  <si>
    <t>5.3.</t>
  </si>
  <si>
    <t>Közvetített szolgáltatások értéke</t>
  </si>
  <si>
    <t>5.4.</t>
  </si>
  <si>
    <t>Tulajdonosi bevételek</t>
  </si>
  <si>
    <t>5.5.</t>
  </si>
  <si>
    <t>Ellátási díjak</t>
  </si>
  <si>
    <t>5.6.</t>
  </si>
  <si>
    <t xml:space="preserve">Kiszámlázott általános forgalmi adó </t>
  </si>
  <si>
    <t>5.7.</t>
  </si>
  <si>
    <t>Általános forgalmi adó visszatérítése</t>
  </si>
  <si>
    <t>5.8.</t>
  </si>
  <si>
    <t>Kamatbevételek</t>
  </si>
  <si>
    <t>5.9.</t>
  </si>
  <si>
    <t>Egyéb pénzügyi műveletek bevételei</t>
  </si>
  <si>
    <t>5.10.</t>
  </si>
  <si>
    <t>Felhalmozási bevételek (6.1.+…+6.5.)</t>
  </si>
  <si>
    <t>6.1.</t>
  </si>
  <si>
    <t>Immateriális javak értékesítése</t>
  </si>
  <si>
    <t>6.2.</t>
  </si>
  <si>
    <t>Ingatlanok értékesítése</t>
  </si>
  <si>
    <t>6.3.</t>
  </si>
  <si>
    <t>Egyéb tárgyi eszközök értékesítése</t>
  </si>
  <si>
    <t>6.4.</t>
  </si>
  <si>
    <t>Részesedések értékesítése</t>
  </si>
  <si>
    <t>6.5.</t>
  </si>
  <si>
    <t>Részesedések megszűnéséhez kapcsolódó bevételek</t>
  </si>
  <si>
    <t xml:space="preserve">7. </t>
  </si>
  <si>
    <t>Működési célú átvett pénzeszközök (7.1. + … + 7.3.)</t>
  </si>
  <si>
    <t>7.1.</t>
  </si>
  <si>
    <t>Működési célú garancia- és kezességvállalásból megtérülések ÁH-n kívülről</t>
  </si>
  <si>
    <t>7.2.</t>
  </si>
  <si>
    <t>Működési célú visszatérítendő támogatások, kölcsönök visszatér. ÁH-n kívülről</t>
  </si>
  <si>
    <t>7.3.</t>
  </si>
  <si>
    <t>Egyéb működési célú átvett pénzeszköz</t>
  </si>
  <si>
    <t>7.4.</t>
  </si>
  <si>
    <t>7.3.-ból EU-s támogatás (közvetlen)</t>
  </si>
  <si>
    <t>Felhalmozási célú átvett pénzeszközök (8.1.+8.2.+8.3.)</t>
  </si>
  <si>
    <t>8.1.</t>
  </si>
  <si>
    <t>Felhalm. célú garancia- és kezességvállalásból megtérülések ÁH-n kívülről</t>
  </si>
  <si>
    <t>8.2.</t>
  </si>
  <si>
    <t>Felhalm. célú visszatérítendő támogatások, kölcsönök visszatér. ÁH-n kívülről</t>
  </si>
  <si>
    <t>8.3.</t>
  </si>
  <si>
    <t>Egyéb felhalmozási célú átvett pénzeszköz</t>
  </si>
  <si>
    <t>8.4.</t>
  </si>
  <si>
    <t>8.3.-ból EU-s támogatás (közvetlen)</t>
  </si>
  <si>
    <t>KÖLTSÉGVETÉSI BEVÉTELEK ÖSSZESEN: (1.+…+8.)</t>
  </si>
  <si>
    <t>Hitel-, kölcsönfelvétel államháztartáson kívülről  (10.1.+10.3.)</t>
  </si>
  <si>
    <t>10.1.</t>
  </si>
  <si>
    <t>Hosszú lejáratú  hitelek, kölcsönök felvétele</t>
  </si>
  <si>
    <t>10.2.</t>
  </si>
  <si>
    <t>Likviditási célú  hitelek, kölcsönök felvétele pénzügyi vállalkozástól</t>
  </si>
  <si>
    <t>10.3.</t>
  </si>
  <si>
    <t xml:space="preserve">    Rövid lejáratú  hitelek, kölcsönök felvétele</t>
  </si>
  <si>
    <t>Belföldi értékpapírok bevételei (11.1. +…+ 11.4.)</t>
  </si>
  <si>
    <t>11.1.</t>
  </si>
  <si>
    <t>Forgatási célú belföldi értékpapírok beváltása,  értékesítése</t>
  </si>
  <si>
    <t>11.2.</t>
  </si>
  <si>
    <t>Forgatási célú belföldi értékpapírok kibocsátása</t>
  </si>
  <si>
    <t>11.3.</t>
  </si>
  <si>
    <t>Befektetési célú belföldi értékpapírok beváltása,  értékesítése</t>
  </si>
  <si>
    <t>11.4.</t>
  </si>
  <si>
    <t>Befektetési célú belföldi értékpapírok kibocsátása</t>
  </si>
  <si>
    <t>Maradvány igénybevétele (12.1. + 12.2.)</t>
  </si>
  <si>
    <t>12.1.</t>
  </si>
  <si>
    <t>Előző év költségvetési maradványának igénybevétele</t>
  </si>
  <si>
    <t>12.2.</t>
  </si>
  <si>
    <t>Előző év vállalkozási maradványának igénybevétele</t>
  </si>
  <si>
    <t>Belföldi finanszírozás bevételei (13.1. + … + 13.3.)</t>
  </si>
  <si>
    <t>13.1.</t>
  </si>
  <si>
    <t>Államháztartáson belüli megelőlegezések</t>
  </si>
  <si>
    <t>13.2.</t>
  </si>
  <si>
    <t>Államháztartáson belüli megelőlegezések törlesztése</t>
  </si>
  <si>
    <t>13.3.</t>
  </si>
  <si>
    <t>Betétek megszüntetése</t>
  </si>
  <si>
    <t>Külföldi finanszírozás bevételei (14.1.+…14.4.)</t>
  </si>
  <si>
    <t>14.1.</t>
  </si>
  <si>
    <t>Forgatási célú külföldi értékpapírok beváltása,  értékesítése</t>
  </si>
  <si>
    <t>14.2.</t>
  </si>
  <si>
    <t>Befektetési célú külföldi értékpapírok beváltása,  értékesítése</t>
  </si>
  <si>
    <t>14.3.</t>
  </si>
  <si>
    <t>Külföldi értékpapírok kibocsátása</t>
  </si>
  <si>
    <t>14.4.</t>
  </si>
  <si>
    <t>Külföldi hitelek, kölcsönök felvétele</t>
  </si>
  <si>
    <t>Adóssághoz nem kapcsolódó származékos ügyletek bevételei</t>
  </si>
  <si>
    <t>FINANSZÍROZÁSI BEVÉTELEK ÖSSZESEN: (10. + … +15.)</t>
  </si>
  <si>
    <t>KÖLTSÉGVETÉSI ÉS FINANSZÍROZÁSI BEVÉTELEK ÖSSZESEN: (9.+16.)</t>
  </si>
  <si>
    <t>K I A D Á S O K</t>
  </si>
  <si>
    <t xml:space="preserve"> </t>
  </si>
  <si>
    <t>Kiadási jogcímek</t>
  </si>
  <si>
    <r>
      <t xml:space="preserve">   Működési költségvetés kiadásai </t>
    </r>
    <r>
      <rPr>
        <sz val="12"/>
        <rFont val="Times New Roman CE"/>
        <charset val="238"/>
      </rPr>
      <t>(1.1.+…+1.5.)</t>
    </r>
  </si>
  <si>
    <t>Személyi  juttatások</t>
  </si>
  <si>
    <t>Dologi  kiadások</t>
  </si>
  <si>
    <t>1.5</t>
  </si>
  <si>
    <t xml:space="preserve"> - az 1.5-ből: - Elvonások és befizetések</t>
  </si>
  <si>
    <t>1.7.</t>
  </si>
  <si>
    <t xml:space="preserve">   - Garancia- és kezességvállalásból kifizetés ÁH-n belülre</t>
  </si>
  <si>
    <t>1.8.</t>
  </si>
  <si>
    <t xml:space="preserve">   -Visszatérítendő támogatások, kölcsönök nyújtása ÁH-n belülre</t>
  </si>
  <si>
    <t>1.9.</t>
  </si>
  <si>
    <t xml:space="preserve">   - Visszatérítendő támogatások, kölcsönök törlesztése ÁH-n belülre</t>
  </si>
  <si>
    <t>1.10.</t>
  </si>
  <si>
    <t xml:space="preserve">   - Egyéb működési célú támogatások ÁH-n belülre</t>
  </si>
  <si>
    <t>1.11.</t>
  </si>
  <si>
    <t xml:space="preserve">   - Garancia és kezességvállalásból kifizetés ÁH-n kívülre</t>
  </si>
  <si>
    <t>1.12.</t>
  </si>
  <si>
    <t xml:space="preserve">   - Visszatérítendő támogatások, kölcsönök nyújtása ÁH-n kívülre</t>
  </si>
  <si>
    <t>1.13.</t>
  </si>
  <si>
    <t xml:space="preserve">   - Árkiegészítések, ártámogatások</t>
  </si>
  <si>
    <t>1.14.</t>
  </si>
  <si>
    <t xml:space="preserve">   - Kamattámogatások</t>
  </si>
  <si>
    <t>1.15.</t>
  </si>
  <si>
    <t xml:space="preserve">   - Egyéb működési célú támogatások államháztartáson kívülre</t>
  </si>
  <si>
    <r>
      <t xml:space="preserve">   Felhalmozási költségvetés kiadásai </t>
    </r>
    <r>
      <rPr>
        <sz val="12"/>
        <rFont val="Times New Roman CE"/>
        <charset val="238"/>
      </rPr>
      <t>(2.1.+2.3.+2.5.)</t>
    </r>
  </si>
  <si>
    <t>2.1.-ből EU-s forrásból megvalósuló beruházás</t>
  </si>
  <si>
    <t>2.3.-ból EU-s forrásból megvalósuló felújítás</t>
  </si>
  <si>
    <t>2.5.-ből        - Garancia- és kezességvállalásból kifizetés ÁH-n belülre</t>
  </si>
  <si>
    <t>2.7.</t>
  </si>
  <si>
    <t xml:space="preserve">   - Visszatérítendő támogatások, kölcsönök nyújtása ÁH-n belülre</t>
  </si>
  <si>
    <t>2.8.</t>
  </si>
  <si>
    <t>2.9.</t>
  </si>
  <si>
    <t xml:space="preserve">   - Egyéb felhalmozási célú támogatások ÁH-n belülre</t>
  </si>
  <si>
    <t>2.10.</t>
  </si>
  <si>
    <t xml:space="preserve">   - Garancia- és kezességvállalásból kifizetés ÁH-n kívülre</t>
  </si>
  <si>
    <t>2.11.</t>
  </si>
  <si>
    <t>2.12.</t>
  </si>
  <si>
    <t xml:space="preserve">   - Lakástámogatás</t>
  </si>
  <si>
    <t>2.13.</t>
  </si>
  <si>
    <t xml:space="preserve">   - Egyéb felhalmozási célú támogatások államháztartáson kívülre</t>
  </si>
  <si>
    <t>Tartalékok (3.1.+3.2.)</t>
  </si>
  <si>
    <t>Általános tartalék</t>
  </si>
  <si>
    <t>Céltartalék</t>
  </si>
  <si>
    <t>KÖLTSÉGVETÉSI KIADÁSOK ÖSSZESEN (1.+2.+3.)</t>
  </si>
  <si>
    <t>Hitel-, kölcsöntörlesztés államháztartáson kívülre (5.1. + … + 5.3.)</t>
  </si>
  <si>
    <t xml:space="preserve">   Hosszú lejáratú hitelek, kölcsönök törlesztése</t>
  </si>
  <si>
    <t xml:space="preserve">   Likviditási célú hitelek, kölcsönök törlesztése pénzügyi vállalkozásnak</t>
  </si>
  <si>
    <t xml:space="preserve">   Rövid lejáratú hitelek, kölcsönök törlesztése</t>
  </si>
  <si>
    <t>Belföldi értékpapírok kiadásai (6.1. + … + 6.4.)</t>
  </si>
  <si>
    <t xml:space="preserve">   Forgatási célú belföldi értékpapírok vásárlása</t>
  </si>
  <si>
    <t xml:space="preserve">   Forgatási célú belföldi értékpapírok beváltása</t>
  </si>
  <si>
    <t xml:space="preserve">   Befektetési célú belföldi értékpapírok vásárlása</t>
  </si>
  <si>
    <t xml:space="preserve">   Befektetési célú belföldi értékpapírok beváltása</t>
  </si>
  <si>
    <t>Belföldi finanszírozás kiadásai (7.1. + … + 7.4.)</t>
  </si>
  <si>
    <t>Államháztartáson belüli megelőlegezések folyósítása</t>
  </si>
  <si>
    <t>Államháztartáson belüli megelőlegezések visszafizetése</t>
  </si>
  <si>
    <t xml:space="preserve"> Pénzeszközök betétként elhelyezése </t>
  </si>
  <si>
    <t xml:space="preserve"> Pénzügyi lízing kiadásai</t>
  </si>
  <si>
    <t>Külföldi finanszírozás kiadásai (8.1. + … + 8.4.)</t>
  </si>
  <si>
    <t xml:space="preserve"> Forgatási célú külföldi értékpapírok vásárlása</t>
  </si>
  <si>
    <t xml:space="preserve"> Befektetési célú külföldi értékpapírok beváltása</t>
  </si>
  <si>
    <t xml:space="preserve"> Külföldi értékpapírok beváltása</t>
  </si>
  <si>
    <t xml:space="preserve"> Külföldi hitelek, kölcsönök törlesztése</t>
  </si>
  <si>
    <t>FINANSZÍROZÁSI KIADÁSOK ÖSSZESEN: (5.+…+8.)</t>
  </si>
  <si>
    <t>KIADÁSOK ÖSSZESEN: (4+9)</t>
  </si>
  <si>
    <t>Éves engedélyezett létszám előirányzat ( fő )</t>
  </si>
  <si>
    <t>Közfoglalkoztatottak létszáma</t>
  </si>
  <si>
    <t>KÖLTSÉGVETÉSI, FINANSZÍROZÁSI BEVÉTELEK ÉS KIADÁSOK EGYENLEGE</t>
  </si>
  <si>
    <t>Költségvetési hiány, többlet ( költségvetési bevételek 9. sor - költségvetési kiadások 4. sor) (+/-)</t>
  </si>
  <si>
    <t>Finanszírozási bevételek, kiadások egyenlege (finanszírozási bevételek 16. sor - finanszírozási kiadások 9. sor) (+/-)</t>
  </si>
  <si>
    <t>Feladat megnevezése</t>
  </si>
  <si>
    <t>Kötelező feladatok bevétele, kiadása</t>
  </si>
  <si>
    <t>Önként vállalt feladatok bevétele, kiadása</t>
  </si>
  <si>
    <t>Államigazgatási feladatok bevétele, kiadása</t>
  </si>
  <si>
    <t>Sorszám</t>
  </si>
  <si>
    <t>Előirányzat-csoport, kiemelt előirányzat megnevezése</t>
  </si>
  <si>
    <t>Helyi adók  (4.1.1.+4.1.2.)</t>
  </si>
  <si>
    <t>Rövid lejáratú  hitelek, kölcsönök felvétele</t>
  </si>
  <si>
    <r>
      <t xml:space="preserve">   Működési költségvetés kiadásai </t>
    </r>
    <r>
      <rPr>
        <sz val="12"/>
        <rFont val="Times New Roman"/>
        <family val="1"/>
        <charset val="238"/>
      </rPr>
      <t>(1.1.+…+1.5.)</t>
    </r>
  </si>
  <si>
    <r>
      <t xml:space="preserve">   Felhalmozási költségvetés kiadásai </t>
    </r>
    <r>
      <rPr>
        <sz val="12"/>
        <rFont val="Times New Roman"/>
        <family val="1"/>
        <charset val="238"/>
      </rPr>
      <t>(2.1.+2.3.+2.5.)</t>
    </r>
  </si>
  <si>
    <t>2.5.-ből   - Garancia- és kezességvállalásból kifizetés ÁH-n belülre</t>
  </si>
  <si>
    <t>Központi, irányítószervi támogatások folyósítása</t>
  </si>
  <si>
    <t>KIADÁSOK ÖSSZESEN: (4.+9.)</t>
  </si>
  <si>
    <t>Beruházási  kiadások előirányzata beruházásonként</t>
  </si>
  <si>
    <t>Diósberény  Község Önkormányzata</t>
  </si>
  <si>
    <t>Beruházás  megnevezése</t>
  </si>
  <si>
    <t>Teljes költség</t>
  </si>
  <si>
    <t>Kivitelezés kezdési és befejezési éve</t>
  </si>
  <si>
    <t>6=(2-4)</t>
  </si>
  <si>
    <t>ÖSSZESEN:</t>
  </si>
  <si>
    <t>5. sz. melléklet</t>
  </si>
  <si>
    <t>Felújítási kiadások előirányzata felújításonként</t>
  </si>
  <si>
    <t>Felújítás  megnevezése</t>
  </si>
  <si>
    <t>6. sz. melléklet</t>
  </si>
  <si>
    <t>7. sz. melléklet</t>
  </si>
  <si>
    <t>1. oldal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</si>
  <si>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</si>
  <si>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</si>
  <si>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</si>
  <si>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</si>
  <si>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</si>
  <si>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</si>
  <si>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</si>
  <si>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</si>
  <si>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</si>
  <si>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</si>
  <si>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</si>
  <si>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</si>
  <si>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összesen</t>
  </si>
  <si>
    <t>B e v é t e l e k</t>
  </si>
  <si>
    <t>Önkormányzat költségvetési támogatása</t>
  </si>
  <si>
    <t>Támogatás értékű működési bevétel</t>
  </si>
  <si>
    <t>Közhatalmi bevétel</t>
  </si>
  <si>
    <t>Működési bevételek</t>
  </si>
  <si>
    <t>Felhalmozási bevétel</t>
  </si>
  <si>
    <t>Támogatásértékű felhalmozási bevétel</t>
  </si>
  <si>
    <t>Működés célú pénzeszköz átvétel</t>
  </si>
  <si>
    <t>Előző évi pénzmaradvány  /és vállalkozási maradvány alaptevékenység ellátására történő igénybevétele</t>
  </si>
  <si>
    <t>ÁHK.kölcsön visszatérülés</t>
  </si>
  <si>
    <t>Bevételek összesen:</t>
  </si>
  <si>
    <t xml:space="preserve">K i a d á s o k </t>
  </si>
  <si>
    <t>Személyi kiadások</t>
  </si>
  <si>
    <t>Munkadókat terhelő járulékok</t>
  </si>
  <si>
    <t>Dologi kiadások</t>
  </si>
  <si>
    <t>Egyéb pénz.eszk.átad.ÁHK</t>
  </si>
  <si>
    <t>Egyéb működési támogatás ÁHB</t>
  </si>
  <si>
    <t>Ellátottak pénzbeli juttatása</t>
  </si>
  <si>
    <t>Felhalmozási kiadások</t>
  </si>
  <si>
    <t>Tartalék</t>
  </si>
  <si>
    <t>ÁHB megelőlegezések viszafizetése</t>
  </si>
  <si>
    <t>Kiadások összesen:</t>
  </si>
  <si>
    <t>2020 évi előirányzat</t>
  </si>
  <si>
    <t>2020. évi előirányzat</t>
  </si>
  <si>
    <t>Felhasználás
2020. XII.31-ig</t>
  </si>
  <si>
    <t xml:space="preserve">
2020. év utáni szükséglet
</t>
  </si>
  <si>
    <t>Hivatalba hűtőszekrény vásárlás</t>
  </si>
  <si>
    <t>2020-2020</t>
  </si>
  <si>
    <t>Hivatalba irodai szék</t>
  </si>
  <si>
    <t>Hivatalba iratmegsemisítő</t>
  </si>
  <si>
    <t>Hivatalba kávéfőző</t>
  </si>
  <si>
    <t>Óvoda udvari játékok Magyar Falu Program</t>
  </si>
  <si>
    <t>Kulcsosház 5 ágy</t>
  </si>
  <si>
    <t>Kulcsosház 3 szekrény</t>
  </si>
  <si>
    <t>Kulcsosház Tv</t>
  </si>
  <si>
    <t>Felhasználás 2020. XII.31-ig</t>
  </si>
  <si>
    <t>Magyar Falu Program járda felújítás</t>
  </si>
  <si>
    <t>2020. évi előirányzat felhasználási terv</t>
  </si>
  <si>
    <t>2020. évi módosítás I.</t>
  </si>
  <si>
    <t>2020.évi módosítás I.</t>
  </si>
  <si>
    <t>2020.évi módosított 06.24.</t>
  </si>
  <si>
    <t>2020. évi módosított 06.24.</t>
  </si>
  <si>
    <t>2020.évi modosított 06.24.</t>
  </si>
  <si>
    <t>I. Működési célú bevételek és kiadások mérlege</t>
  </si>
  <si>
    <t>II. Felhalmozási célú bevételek és kiadások mérlege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</si>
</sst>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2" x14ac:knownFonts="1">
    <font>
      <sz val="11"/>
      <color theme="1"/>
      <name val="Calibri"/>
      <family val="2"/>
      <charset val="238"/>
      <scheme val="minor"/>
    </font>
    <font>
      <b/>
      <sz val="12"/>
      <name val="Times New Roman CE"/>
      <family val="1"/>
      <charset val="238"/>
    </font>
    <font>
      <i/>
      <sz val="10"/>
      <name val="Times New Roman CE"/>
      <charset val="238"/>
    </font>
    <font>
      <b/>
      <sz val="11"/>
      <name val="Times New Roman CE"/>
      <charset val="238"/>
    </font>
    <font>
      <i/>
      <sz val="9"/>
      <name val="Times New Roman CE"/>
      <charset val="238"/>
    </font>
    <font>
      <b/>
      <sz val="10"/>
      <name val="Times New Roman CE"/>
      <charset val="238"/>
    </font>
    <font>
      <b/>
      <sz val="10"/>
      <name val="Times New Roman CE"/>
      <family val="1"/>
      <charset val="238"/>
    </font>
    <font>
      <b/>
      <sz val="8"/>
      <name val="Times New Roman CE"/>
      <charset val="238"/>
    </font>
    <font>
      <sz val="10"/>
      <name val="Times New Roman CE"/>
      <charset val="238"/>
    </font>
    <font>
      <b/>
      <sz val="14"/>
      <color indexed="10"/>
      <name val="Times New Roman CE"/>
      <charset val="238"/>
    </font>
    <font>
      <b/>
      <i/>
      <sz val="11"/>
      <color theme="1"/>
      <name val="Times New Roman"/>
      <family val="1"/>
      <charset val="238"/>
    </font>
    <font>
      <b/>
      <sz val="12"/>
      <name val="Times New Roman CE"/>
      <charset val="238"/>
    </font>
    <font>
      <sz val="11"/>
      <color theme="1"/>
      <name val="Times New Roman CE"/>
      <charset val="238"/>
    </font>
    <font>
      <b/>
      <i/>
      <sz val="11"/>
      <color theme="1"/>
      <name val="Times New Roman CE"/>
      <charset val="238"/>
    </font>
    <font>
      <sz val="12"/>
      <name val="Times New Roman CE"/>
      <charset val="238"/>
    </font>
    <font>
      <b/>
      <i/>
      <sz val="9"/>
      <name val="Times New Roman CE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i/>
      <sz val="10"/>
      <name val="Times New Roman CE"/>
      <family val="1"/>
      <charset val="238"/>
    </font>
    <font>
      <sz val="8"/>
      <name val="Times New Roman CE"/>
      <family val="1"/>
      <charset val="238"/>
    </font>
    <font>
      <b/>
      <sz val="12"/>
      <color indexed="10"/>
      <name val="Times New Roman CE"/>
      <charset val="238"/>
    </font>
    <font>
      <b/>
      <i/>
      <sz val="10"/>
      <name val="Times New Roman CE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i/>
      <sz val="12"/>
      <name val="Times New Roman"/>
      <family val="1"/>
      <charset val="238"/>
    </font>
    <font>
      <b/>
      <sz val="11"/>
      <color indexed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9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 CE"/>
      <charset val="238"/>
    </font>
    <font>
      <b/>
      <sz val="9"/>
      <name val="Times New Roman CE"/>
      <charset val="238"/>
    </font>
    <font>
      <sz val="9"/>
      <name val="Times New Roman CE"/>
      <family val="1"/>
      <charset val="238"/>
    </font>
    <font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2"/>
      <color indexed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lightHorizontal"/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4" fillId="0" borderId="0"/>
  </cellStyleXfs>
  <cellXfs count="199">
    <xf numFmtId="0" fontId="0" fillId="0" borderId="0" xfId="0"/>
    <xf numFmtId="164" fontId="0" fillId="0" borderId="0" xfId="0" applyNumberFormat="1" applyAlignment="1">
      <alignment vertical="center" wrapText="1"/>
    </xf>
    <xf numFmtId="164" fontId="3" fillId="0" borderId="0" xfId="0" applyNumberFormat="1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 wrapText="1"/>
    </xf>
    <xf numFmtId="164" fontId="8" fillId="0" borderId="7" xfId="0" applyNumberFormat="1" applyFont="1" applyBorder="1" applyAlignment="1" applyProtection="1">
      <alignment horizontal="right" vertical="center" wrapText="1" indent="1"/>
      <protection locked="0"/>
    </xf>
    <xf numFmtId="164" fontId="2" fillId="0" borderId="7" xfId="0" applyNumberFormat="1" applyFont="1" applyBorder="1" applyAlignment="1">
      <alignment horizontal="right" vertical="center" wrapText="1" indent="1"/>
    </xf>
    <xf numFmtId="164" fontId="0" fillId="0" borderId="0" xfId="0" applyNumberFormat="1" applyAlignment="1">
      <alignment horizontal="center" vertical="center" wrapText="1"/>
    </xf>
    <xf numFmtId="164" fontId="0" fillId="0" borderId="0" xfId="0" applyNumberFormat="1" applyAlignment="1">
      <alignment horizontal="center" wrapText="1"/>
    </xf>
    <xf numFmtId="164" fontId="4" fillId="0" borderId="0" xfId="0" applyNumberFormat="1" applyFont="1" applyAlignment="1">
      <alignment horizontal="right" vertical="center" wrapText="1"/>
    </xf>
    <xf numFmtId="164" fontId="11" fillId="0" borderId="0" xfId="0" applyNumberFormat="1" applyFont="1" applyAlignment="1">
      <alignment horizontal="left" vertical="center" wrapText="1"/>
    </xf>
    <xf numFmtId="164" fontId="2" fillId="0" borderId="0" xfId="0" applyNumberFormat="1" applyFont="1" applyAlignment="1">
      <alignment textRotation="180" wrapText="1"/>
    </xf>
    <xf numFmtId="164" fontId="2" fillId="0" borderId="0" xfId="0" applyNumberFormat="1" applyFont="1" applyAlignment="1">
      <alignment horizontal="right" vertical="center"/>
    </xf>
    <xf numFmtId="164" fontId="8" fillId="0" borderId="7" xfId="0" applyNumberFormat="1" applyFont="1" applyBorder="1" applyAlignment="1">
      <alignment horizontal="left" vertical="center" wrapText="1" indent="2"/>
    </xf>
    <xf numFmtId="164" fontId="2" fillId="0" borderId="7" xfId="0" applyNumberFormat="1" applyFont="1" applyBorder="1" applyAlignment="1">
      <alignment horizontal="left" vertical="center" wrapText="1" indent="1"/>
    </xf>
    <xf numFmtId="164" fontId="12" fillId="0" borderId="0" xfId="0" applyNumberFormat="1" applyFont="1" applyAlignment="1">
      <alignment vertical="center" wrapText="1"/>
    </xf>
    <xf numFmtId="164" fontId="12" fillId="0" borderId="0" xfId="0" applyNumberFormat="1" applyFont="1" applyAlignment="1">
      <alignment horizontal="center" vertical="center" wrapText="1"/>
    </xf>
    <xf numFmtId="0" fontId="14" fillId="0" borderId="0" xfId="1"/>
    <xf numFmtId="0" fontId="16" fillId="0" borderId="0" xfId="1" applyFont="1"/>
    <xf numFmtId="0" fontId="21" fillId="0" borderId="0" xfId="1" applyFont="1"/>
    <xf numFmtId="0" fontId="22" fillId="0" borderId="0" xfId="1" applyFont="1"/>
    <xf numFmtId="0" fontId="11" fillId="0" borderId="0" xfId="1" applyFont="1"/>
    <xf numFmtId="49" fontId="19" fillId="0" borderId="9" xfId="0" applyNumberFormat="1" applyFont="1" applyBorder="1" applyAlignment="1">
      <alignment horizontal="center" vertical="center" wrapText="1"/>
    </xf>
    <xf numFmtId="49" fontId="11" fillId="0" borderId="0" xfId="1" applyNumberFormat="1" applyFont="1" applyAlignment="1">
      <alignment horizontal="center" vertical="center"/>
    </xf>
    <xf numFmtId="0" fontId="11" fillId="0" borderId="0" xfId="1" applyFont="1" applyAlignment="1">
      <alignment horizontal="center"/>
    </xf>
    <xf numFmtId="49" fontId="14" fillId="0" borderId="0" xfId="1" applyNumberFormat="1" applyAlignment="1">
      <alignment horizontal="center" vertical="center"/>
    </xf>
    <xf numFmtId="0" fontId="14" fillId="0" borderId="0" xfId="1" applyAlignment="1">
      <alignment horizontal="right" vertical="center" indent="1"/>
    </xf>
    <xf numFmtId="49" fontId="19" fillId="0" borderId="0" xfId="0" applyNumberFormat="1" applyFont="1" applyAlignment="1">
      <alignment horizontal="center" vertical="center" wrapText="1"/>
    </xf>
    <xf numFmtId="164" fontId="11" fillId="0" borderId="0" xfId="1" applyNumberFormat="1" applyFont="1" applyAlignment="1">
      <alignment horizontal="right" vertical="center" wrapText="1"/>
    </xf>
    <xf numFmtId="0" fontId="5" fillId="0" borderId="0" xfId="1" applyFont="1"/>
    <xf numFmtId="49" fontId="19" fillId="0" borderId="0" xfId="1" applyNumberFormat="1" applyFont="1" applyAlignment="1">
      <alignment horizontal="left" vertical="center" wrapText="1"/>
    </xf>
    <xf numFmtId="0" fontId="19" fillId="0" borderId="0" xfId="1" applyFont="1" applyAlignment="1">
      <alignment wrapText="1"/>
    </xf>
    <xf numFmtId="0" fontId="19" fillId="0" borderId="0" xfId="1" applyFont="1" applyAlignment="1">
      <alignment horizontal="center" vertical="center" wrapText="1"/>
    </xf>
    <xf numFmtId="0" fontId="25" fillId="0" borderId="0" xfId="1" applyFont="1" applyAlignment="1">
      <alignment wrapText="1"/>
    </xf>
    <xf numFmtId="0" fontId="25" fillId="0" borderId="0" xfId="1" applyFont="1"/>
    <xf numFmtId="0" fontId="25" fillId="0" borderId="0" xfId="1" applyFont="1" applyAlignment="1">
      <alignment horizontal="center"/>
    </xf>
    <xf numFmtId="0" fontId="18" fillId="0" borderId="0" xfId="1" applyFont="1"/>
    <xf numFmtId="0" fontId="27" fillId="0" borderId="0" xfId="1" applyFont="1"/>
    <xf numFmtId="0" fontId="28" fillId="0" borderId="0" xfId="1" applyFont="1"/>
    <xf numFmtId="49" fontId="18" fillId="0" borderId="0" xfId="1" applyNumberFormat="1" applyFont="1" applyAlignment="1">
      <alignment horizontal="center" vertical="center"/>
    </xf>
    <xf numFmtId="0" fontId="18" fillId="0" borderId="0" xfId="1" applyFont="1" applyAlignment="1">
      <alignment horizontal="right" vertical="center"/>
    </xf>
    <xf numFmtId="49" fontId="19" fillId="0" borderId="0" xfId="1" applyNumberFormat="1" applyFont="1" applyAlignment="1">
      <alignment horizontal="center" vertical="center"/>
    </xf>
    <xf numFmtId="0" fontId="19" fillId="0" borderId="0" xfId="1" applyFont="1" applyAlignment="1">
      <alignment horizontal="right"/>
    </xf>
    <xf numFmtId="49" fontId="25" fillId="0" borderId="0" xfId="1" applyNumberFormat="1" applyFont="1" applyAlignment="1">
      <alignment horizontal="center" vertical="center"/>
    </xf>
    <xf numFmtId="0" fontId="25" fillId="0" borderId="0" xfId="1" applyFont="1" applyAlignment="1">
      <alignment horizontal="right" vertical="center"/>
    </xf>
    <xf numFmtId="164" fontId="19" fillId="0" borderId="0" xfId="1" applyNumberFormat="1" applyFont="1" applyAlignment="1">
      <alignment horizontal="right" vertical="center" wrapText="1"/>
    </xf>
    <xf numFmtId="164" fontId="2" fillId="0" borderId="0" xfId="0" applyNumberFormat="1" applyFont="1" applyAlignment="1">
      <alignment horizontal="right" wrapText="1"/>
    </xf>
    <xf numFmtId="164" fontId="29" fillId="0" borderId="1" xfId="0" applyNumberFormat="1" applyFont="1" applyBorder="1" applyAlignment="1">
      <alignment horizontal="center" vertical="center" wrapText="1"/>
    </xf>
    <xf numFmtId="164" fontId="29" fillId="0" borderId="2" xfId="0" applyNumberFormat="1" applyFont="1" applyBorder="1" applyAlignment="1">
      <alignment horizontal="center" vertical="center" wrapText="1"/>
    </xf>
    <xf numFmtId="164" fontId="29" fillId="0" borderId="3" xfId="0" applyNumberFormat="1" applyFont="1" applyBorder="1" applyAlignment="1">
      <alignment horizontal="center" vertical="center" wrapText="1"/>
    </xf>
    <xf numFmtId="164" fontId="30" fillId="0" borderId="14" xfId="0" applyNumberFormat="1" applyFont="1" applyBorder="1" applyAlignment="1">
      <alignment horizontal="center" vertical="center" wrapText="1"/>
    </xf>
    <xf numFmtId="164" fontId="30" fillId="0" borderId="15" xfId="0" applyNumberFormat="1" applyFont="1" applyBorder="1" applyAlignment="1">
      <alignment horizontal="center" vertical="center" wrapText="1"/>
    </xf>
    <xf numFmtId="164" fontId="30" fillId="0" borderId="17" xfId="0" applyNumberFormat="1" applyFont="1" applyBorder="1" applyAlignment="1">
      <alignment horizontal="center" vertical="center" wrapText="1"/>
    </xf>
    <xf numFmtId="164" fontId="31" fillId="0" borderId="6" xfId="0" applyNumberFormat="1" applyFont="1" applyBorder="1" applyAlignment="1" applyProtection="1">
      <alignment horizontal="left" vertical="center" wrapText="1"/>
      <protection locked="0"/>
    </xf>
    <xf numFmtId="164" fontId="31" fillId="0" borderId="7" xfId="0" applyNumberFormat="1" applyFont="1" applyBorder="1" applyAlignment="1" applyProtection="1">
      <alignment vertical="center" wrapText="1"/>
      <protection locked="0"/>
    </xf>
    <xf numFmtId="49" fontId="31" fillId="0" borderId="7" xfId="0" applyNumberFormat="1" applyFont="1" applyBorder="1" applyAlignment="1" applyProtection="1">
      <alignment horizontal="center" vertical="center" wrapText="1"/>
      <protection locked="0"/>
    </xf>
    <xf numFmtId="164" fontId="31" fillId="0" borderId="8" xfId="0" applyNumberFormat="1" applyFont="1" applyBorder="1" applyAlignment="1">
      <alignment vertical="center" wrapText="1"/>
    </xf>
    <xf numFmtId="164" fontId="31" fillId="0" borderId="10" xfId="0" applyNumberFormat="1" applyFont="1" applyBorder="1" applyAlignment="1" applyProtection="1">
      <alignment horizontal="left" vertical="center" wrapText="1"/>
      <protection locked="0"/>
    </xf>
    <xf numFmtId="164" fontId="31" fillId="0" borderId="11" xfId="0" applyNumberFormat="1" applyFont="1" applyBorder="1" applyAlignment="1" applyProtection="1">
      <alignment horizontal="left" vertical="center" wrapText="1" indent="1"/>
      <protection locked="0"/>
    </xf>
    <xf numFmtId="164" fontId="31" fillId="0" borderId="12" xfId="0" applyNumberFormat="1" applyFont="1" applyBorder="1" applyAlignment="1" applyProtection="1">
      <alignment vertical="center" wrapText="1"/>
      <protection locked="0"/>
    </xf>
    <xf numFmtId="49" fontId="31" fillId="0" borderId="12" xfId="0" applyNumberFormat="1" applyFont="1" applyBorder="1" applyAlignment="1" applyProtection="1">
      <alignment horizontal="center" vertical="center" wrapText="1"/>
      <protection locked="0"/>
    </xf>
    <xf numFmtId="164" fontId="32" fillId="0" borderId="1" xfId="0" applyNumberFormat="1" applyFont="1" applyBorder="1" applyAlignment="1">
      <alignment horizontal="left" vertical="center" wrapText="1"/>
    </xf>
    <xf numFmtId="164" fontId="32" fillId="0" borderId="2" xfId="0" applyNumberFormat="1" applyFont="1" applyBorder="1" applyAlignment="1">
      <alignment vertical="center" wrapText="1"/>
    </xf>
    <xf numFmtId="164" fontId="32" fillId="2" borderId="2" xfId="0" applyNumberFormat="1" applyFont="1" applyFill="1" applyBorder="1" applyAlignment="1">
      <alignment vertical="center" wrapText="1"/>
    </xf>
    <xf numFmtId="164" fontId="32" fillId="0" borderId="3" xfId="0" applyNumberFormat="1" applyFont="1" applyBorder="1" applyAlignment="1">
      <alignment vertical="center" wrapText="1"/>
    </xf>
    <xf numFmtId="164" fontId="6" fillId="0" borderId="0" xfId="0" applyNumberFormat="1" applyFont="1" applyAlignment="1">
      <alignment vertical="center" wrapText="1"/>
    </xf>
    <xf numFmtId="164" fontId="11" fillId="0" borderId="0" xfId="0" applyNumberFormat="1" applyFont="1" applyAlignment="1">
      <alignment horizontal="center" vertical="center" wrapText="1"/>
    </xf>
    <xf numFmtId="164" fontId="33" fillId="0" borderId="6" xfId="0" applyNumberFormat="1" applyFont="1" applyBorder="1" applyAlignment="1" applyProtection="1">
      <alignment horizontal="left" vertical="center" wrapText="1" indent="1"/>
      <protection locked="0"/>
    </xf>
    <xf numFmtId="164" fontId="33" fillId="0" borderId="7" xfId="0" applyNumberFormat="1" applyFont="1" applyBorder="1" applyAlignment="1" applyProtection="1">
      <alignment vertical="center" wrapText="1"/>
      <protection locked="0"/>
    </xf>
    <xf numFmtId="49" fontId="33" fillId="0" borderId="7" xfId="0" applyNumberFormat="1" applyFont="1" applyBorder="1" applyAlignment="1" applyProtection="1">
      <alignment horizontal="center" vertical="center" wrapText="1"/>
      <protection locked="0"/>
    </xf>
    <xf numFmtId="164" fontId="33" fillId="0" borderId="8" xfId="0" applyNumberFormat="1" applyFont="1" applyBorder="1" applyAlignment="1">
      <alignment vertical="center" wrapText="1"/>
    </xf>
    <xf numFmtId="164" fontId="33" fillId="0" borderId="11" xfId="0" applyNumberFormat="1" applyFont="1" applyBorder="1" applyAlignment="1" applyProtection="1">
      <alignment horizontal="left" vertical="center" wrapText="1" indent="1"/>
      <protection locked="0"/>
    </xf>
    <xf numFmtId="164" fontId="33" fillId="0" borderId="12" xfId="0" applyNumberFormat="1" applyFont="1" applyBorder="1" applyAlignment="1" applyProtection="1">
      <alignment vertical="center" wrapText="1"/>
      <protection locked="0"/>
    </xf>
    <xf numFmtId="49" fontId="33" fillId="0" borderId="12" xfId="0" applyNumberFormat="1" applyFont="1" applyBorder="1" applyAlignment="1" applyProtection="1">
      <alignment horizontal="center" vertical="center" wrapText="1"/>
      <protection locked="0"/>
    </xf>
    <xf numFmtId="164" fontId="33" fillId="0" borderId="13" xfId="0" applyNumberFormat="1" applyFont="1" applyBorder="1" applyAlignment="1">
      <alignment vertical="center" wrapText="1"/>
    </xf>
    <xf numFmtId="164" fontId="29" fillId="0" borderId="1" xfId="0" applyNumberFormat="1" applyFont="1" applyBorder="1" applyAlignment="1">
      <alignment horizontal="left" vertical="center" wrapText="1"/>
    </xf>
    <xf numFmtId="164" fontId="29" fillId="0" borderId="2" xfId="0" applyNumberFormat="1" applyFont="1" applyBorder="1" applyAlignment="1">
      <alignment vertical="center" wrapText="1"/>
    </xf>
    <xf numFmtId="164" fontId="29" fillId="2" borderId="2" xfId="0" applyNumberFormat="1" applyFont="1" applyFill="1" applyBorder="1" applyAlignment="1">
      <alignment vertical="center" wrapText="1"/>
    </xf>
    <xf numFmtId="164" fontId="29" fillId="0" borderId="3" xfId="0" applyNumberFormat="1" applyFont="1" applyBorder="1" applyAlignment="1">
      <alignment vertical="center" wrapText="1"/>
    </xf>
    <xf numFmtId="0" fontId="34" fillId="0" borderId="0" xfId="0" applyFont="1"/>
    <xf numFmtId="0" fontId="35" fillId="0" borderId="0" xfId="0" applyFont="1"/>
    <xf numFmtId="0" fontId="24" fillId="0" borderId="0" xfId="0" applyFont="1"/>
    <xf numFmtId="0" fontId="37" fillId="0" borderId="0" xfId="0" applyFont="1" applyAlignment="1">
      <alignment vertical="center"/>
    </xf>
    <xf numFmtId="0" fontId="37" fillId="0" borderId="0" xfId="0" applyFont="1" applyAlignment="1">
      <alignment vertical="center" wrapText="1"/>
    </xf>
    <xf numFmtId="0" fontId="34" fillId="0" borderId="0" xfId="0" applyFont="1" applyAlignment="1">
      <alignment horizontal="right" vertical="center"/>
    </xf>
    <xf numFmtId="0" fontId="39" fillId="0" borderId="0" xfId="0" applyFont="1" applyAlignment="1">
      <alignment horizontal="right" vertical="center"/>
    </xf>
    <xf numFmtId="0" fontId="40" fillId="0" borderId="0" xfId="0" applyFont="1" applyAlignment="1">
      <alignment horizontal="right" vertical="center"/>
    </xf>
    <xf numFmtId="0" fontId="39" fillId="0" borderId="5" xfId="0" applyFont="1" applyBorder="1" applyAlignment="1">
      <alignment vertical="center"/>
    </xf>
    <xf numFmtId="0" fontId="39" fillId="0" borderId="4" xfId="0" applyFont="1" applyBorder="1" applyAlignment="1">
      <alignment vertical="center"/>
    </xf>
    <xf numFmtId="3" fontId="41" fillId="0" borderId="16" xfId="0" applyNumberFormat="1" applyFont="1" applyBorder="1" applyAlignment="1">
      <alignment horizontal="center" vertical="center"/>
    </xf>
    <xf numFmtId="3" fontId="41" fillId="0" borderId="5" xfId="0" applyNumberFormat="1" applyFont="1" applyBorder="1" applyAlignment="1">
      <alignment horizontal="center" vertical="center"/>
    </xf>
    <xf numFmtId="3" fontId="39" fillId="0" borderId="5" xfId="0" applyNumberFormat="1" applyFont="1" applyBorder="1" applyAlignment="1">
      <alignment horizontal="center" vertical="center"/>
    </xf>
    <xf numFmtId="3" fontId="39" fillId="0" borderId="16" xfId="0" applyNumberFormat="1" applyFont="1" applyBorder="1" applyAlignment="1">
      <alignment horizontal="center" vertical="center"/>
    </xf>
    <xf numFmtId="0" fontId="39" fillId="0" borderId="0" xfId="0" applyFont="1" applyAlignment="1">
      <alignment vertical="center" wrapText="1"/>
    </xf>
    <xf numFmtId="0" fontId="39" fillId="0" borderId="0" xfId="0" applyFont="1" applyAlignment="1">
      <alignment horizontal="center" vertical="center"/>
    </xf>
    <xf numFmtId="0" fontId="39" fillId="0" borderId="5" xfId="0" applyFont="1" applyBorder="1" applyAlignment="1">
      <alignment horizontal="center" vertical="center"/>
    </xf>
    <xf numFmtId="0" fontId="41" fillId="0" borderId="5" xfId="0" applyFont="1" applyBorder="1" applyAlignment="1">
      <alignment vertical="center"/>
    </xf>
    <xf numFmtId="0" fontId="41" fillId="0" borderId="4" xfId="0" applyFont="1" applyBorder="1" applyAlignment="1">
      <alignment vertical="center" wrapText="1"/>
    </xf>
    <xf numFmtId="0" fontId="41" fillId="0" borderId="4" xfId="0" applyFont="1" applyBorder="1" applyAlignment="1">
      <alignment vertical="center"/>
    </xf>
    <xf numFmtId="164" fontId="19" fillId="0" borderId="0" xfId="1" applyNumberFormat="1" applyFont="1" applyAlignment="1">
      <alignment horizontal="center" vertical="center"/>
    </xf>
    <xf numFmtId="164" fontId="10" fillId="0" borderId="0" xfId="0" applyNumberFormat="1" applyFont="1" applyAlignment="1">
      <alignment vertical="center" wrapText="1"/>
    </xf>
    <xf numFmtId="164" fontId="9" fillId="0" borderId="0" xfId="0" applyNumberFormat="1" applyFont="1" applyBorder="1" applyAlignment="1">
      <alignment vertical="center" wrapText="1"/>
    </xf>
    <xf numFmtId="164" fontId="5" fillId="0" borderId="7" xfId="0" applyNumberFormat="1" applyFont="1" applyBorder="1" applyAlignment="1">
      <alignment horizontal="centerContinuous" vertical="center" wrapText="1"/>
    </xf>
    <xf numFmtId="164" fontId="2" fillId="0" borderId="7" xfId="0" applyNumberFormat="1" applyFont="1" applyBorder="1" applyAlignment="1">
      <alignment textRotation="180" wrapText="1"/>
    </xf>
    <xf numFmtId="164" fontId="2" fillId="0" borderId="7" xfId="0" applyNumberFormat="1" applyFont="1" applyBorder="1" applyAlignment="1">
      <alignment horizontal="center" textRotation="180" wrapText="1"/>
    </xf>
    <xf numFmtId="164" fontId="5" fillId="0" borderId="7" xfId="0" applyNumberFormat="1" applyFont="1" applyBorder="1" applyAlignment="1">
      <alignment horizontal="center" vertical="center" wrapText="1"/>
    </xf>
    <xf numFmtId="164" fontId="8" fillId="0" borderId="7" xfId="0" applyNumberFormat="1" applyFont="1" applyBorder="1" applyAlignment="1">
      <alignment horizontal="center" vertical="center" wrapText="1"/>
    </xf>
    <xf numFmtId="164" fontId="8" fillId="0" borderId="7" xfId="0" applyNumberFormat="1" applyFont="1" applyBorder="1" applyAlignment="1">
      <alignment horizontal="left" vertical="center" wrapText="1" indent="1"/>
    </xf>
    <xf numFmtId="164" fontId="0" fillId="0" borderId="7" xfId="0" applyNumberFormat="1" applyBorder="1" applyAlignment="1">
      <alignment horizontal="left" vertical="center" wrapText="1" indent="1"/>
    </xf>
    <xf numFmtId="164" fontId="8" fillId="0" borderId="7" xfId="0" applyNumberFormat="1" applyFont="1" applyBorder="1" applyAlignment="1" applyProtection="1">
      <alignment horizontal="left" vertical="center" wrapText="1" indent="1"/>
      <protection locked="0"/>
    </xf>
    <xf numFmtId="164" fontId="0" fillId="0" borderId="7" xfId="0" applyNumberFormat="1" applyBorder="1" applyAlignment="1">
      <alignment horizontal="center" vertical="center" wrapText="1"/>
    </xf>
    <xf numFmtId="164" fontId="0" fillId="0" borderId="7" xfId="0" applyNumberFormat="1" applyBorder="1" applyAlignment="1" applyProtection="1">
      <alignment horizontal="left" vertical="center" wrapText="1" indent="1"/>
      <protection locked="0"/>
    </xf>
    <xf numFmtId="164" fontId="5" fillId="0" borderId="7" xfId="0" applyNumberFormat="1" applyFont="1" applyBorder="1" applyAlignment="1">
      <alignment horizontal="left" vertical="center" wrapText="1" indent="1"/>
    </xf>
    <xf numFmtId="164" fontId="5" fillId="0" borderId="7" xfId="0" applyNumberFormat="1" applyFont="1" applyBorder="1" applyAlignment="1">
      <alignment horizontal="right" vertical="center" wrapText="1" indent="1"/>
    </xf>
    <xf numFmtId="164" fontId="5" fillId="0" borderId="7" xfId="0" applyNumberFormat="1" applyFont="1" applyBorder="1" applyAlignment="1" applyProtection="1">
      <alignment horizontal="right" vertical="center" wrapText="1" indent="1"/>
      <protection locked="0"/>
    </xf>
    <xf numFmtId="164" fontId="0" fillId="0" borderId="7" xfId="0" applyNumberFormat="1" applyBorder="1" applyAlignment="1">
      <alignment vertical="center" wrapText="1"/>
    </xf>
    <xf numFmtId="164" fontId="12" fillId="0" borderId="7" xfId="0" applyNumberFormat="1" applyFont="1" applyBorder="1" applyAlignment="1">
      <alignment horizontal="center" vertical="center" wrapText="1"/>
    </xf>
    <xf numFmtId="0" fontId="23" fillId="0" borderId="0" xfId="0" applyFont="1" applyBorder="1" applyAlignment="1">
      <alignment horizontal="right" vertical="center"/>
    </xf>
    <xf numFmtId="49" fontId="1" fillId="0" borderId="7" xfId="1" applyNumberFormat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center" wrapText="1"/>
    </xf>
    <xf numFmtId="164" fontId="1" fillId="0" borderId="7" xfId="1" applyNumberFormat="1" applyFont="1" applyBorder="1" applyAlignment="1">
      <alignment horizontal="right" vertical="center" wrapText="1"/>
    </xf>
    <xf numFmtId="164" fontId="11" fillId="0" borderId="7" xfId="1" applyNumberFormat="1" applyFont="1" applyBorder="1" applyAlignment="1" applyProtection="1">
      <alignment horizontal="right" vertical="center" wrapText="1"/>
      <protection locked="0"/>
    </xf>
    <xf numFmtId="49" fontId="17" fillId="0" borderId="7" xfId="1" applyNumberFormat="1" applyFont="1" applyBorder="1" applyAlignment="1">
      <alignment horizontal="center" vertical="center" wrapText="1"/>
    </xf>
    <xf numFmtId="164" fontId="17" fillId="0" borderId="7" xfId="1" applyNumberFormat="1" applyFont="1" applyBorder="1" applyAlignment="1" applyProtection="1">
      <alignment horizontal="right" vertical="center" wrapText="1"/>
      <protection locked="0"/>
    </xf>
    <xf numFmtId="164" fontId="11" fillId="0" borderId="7" xfId="1" applyNumberFormat="1" applyFont="1" applyBorder="1" applyAlignment="1">
      <alignment horizontal="right" vertical="center" wrapText="1"/>
    </xf>
    <xf numFmtId="164" fontId="17" fillId="0" borderId="7" xfId="1" applyNumberFormat="1" applyFont="1" applyBorder="1" applyAlignment="1">
      <alignment horizontal="right" vertical="center" wrapText="1"/>
    </xf>
    <xf numFmtId="164" fontId="14" fillId="0" borderId="7" xfId="1" applyNumberFormat="1" applyBorder="1" applyAlignment="1" applyProtection="1">
      <alignment horizontal="right" vertical="center" wrapText="1"/>
      <protection locked="0"/>
    </xf>
    <xf numFmtId="49" fontId="19" fillId="0" borderId="7" xfId="0" applyNumberFormat="1" applyFont="1" applyBorder="1" applyAlignment="1">
      <alignment horizontal="center" vertical="center" wrapText="1"/>
    </xf>
    <xf numFmtId="49" fontId="18" fillId="0" borderId="7" xfId="0" applyNumberFormat="1" applyFont="1" applyBorder="1" applyAlignment="1">
      <alignment horizontal="center" vertical="center" wrapText="1"/>
    </xf>
    <xf numFmtId="164" fontId="1" fillId="0" borderId="7" xfId="1" applyNumberFormat="1" applyFont="1" applyBorder="1" applyAlignment="1" applyProtection="1">
      <alignment horizontal="right" vertical="center" wrapText="1"/>
      <protection locked="0"/>
    </xf>
    <xf numFmtId="0" fontId="20" fillId="0" borderId="0" xfId="0" applyFont="1" applyBorder="1" applyAlignment="1">
      <alignment horizontal="right"/>
    </xf>
    <xf numFmtId="0" fontId="1" fillId="0" borderId="7" xfId="1" applyFont="1" applyBorder="1" applyAlignment="1">
      <alignment vertical="center" wrapText="1"/>
    </xf>
    <xf numFmtId="164" fontId="1" fillId="0" borderId="7" xfId="1" applyNumberFormat="1" applyFont="1" applyBorder="1" applyAlignment="1">
      <alignment horizontal="right" vertical="center" wrapText="1" indent="1"/>
    </xf>
    <xf numFmtId="164" fontId="17" fillId="0" borderId="7" xfId="1" applyNumberFormat="1" applyFont="1" applyBorder="1" applyAlignment="1" applyProtection="1">
      <alignment horizontal="right" vertical="center" wrapText="1" indent="1"/>
      <protection locked="0"/>
    </xf>
    <xf numFmtId="164" fontId="11" fillId="0" borderId="7" xfId="1" applyNumberFormat="1" applyFont="1" applyBorder="1" applyAlignment="1" applyProtection="1">
      <alignment horizontal="right" vertical="center" wrapText="1" indent="1"/>
      <protection locked="0"/>
    </xf>
    <xf numFmtId="164" fontId="11" fillId="0" borderId="7" xfId="1" applyNumberFormat="1" applyFont="1" applyBorder="1" applyAlignment="1">
      <alignment horizontal="right" vertical="center" wrapText="1" indent="1"/>
    </xf>
    <xf numFmtId="164" fontId="19" fillId="0" borderId="7" xfId="0" applyNumberFormat="1" applyFont="1" applyBorder="1" applyAlignment="1">
      <alignment horizontal="right" vertical="center" wrapText="1" indent="1"/>
    </xf>
    <xf numFmtId="164" fontId="19" fillId="0" borderId="7" xfId="0" quotePrefix="1" applyNumberFormat="1" applyFont="1" applyBorder="1" applyAlignment="1">
      <alignment horizontal="right" vertical="center" wrapText="1" indent="1"/>
    </xf>
    <xf numFmtId="164" fontId="19" fillId="0" borderId="0" xfId="0" quotePrefix="1" applyNumberFormat="1" applyFont="1" applyBorder="1" applyAlignment="1">
      <alignment horizontal="right" vertical="center" wrapText="1" indent="1"/>
    </xf>
    <xf numFmtId="0" fontId="11" fillId="0" borderId="7" xfId="1" applyFont="1" applyBorder="1" applyAlignment="1">
      <alignment horizontal="center"/>
    </xf>
    <xf numFmtId="0" fontId="20" fillId="0" borderId="0" xfId="0" applyFont="1" applyBorder="1" applyAlignment="1">
      <alignment horizontal="right" vertical="center"/>
    </xf>
    <xf numFmtId="49" fontId="6" fillId="0" borderId="7" xfId="1" applyNumberFormat="1" applyFont="1" applyBorder="1" applyAlignment="1">
      <alignment horizontal="center" vertical="center" wrapText="1"/>
    </xf>
    <xf numFmtId="0" fontId="6" fillId="0" borderId="7" xfId="1" applyFont="1" applyBorder="1" applyAlignment="1">
      <alignment vertical="center" wrapText="1"/>
    </xf>
    <xf numFmtId="164" fontId="6" fillId="0" borderId="7" xfId="1" applyNumberFormat="1" applyFont="1" applyBorder="1" applyAlignment="1">
      <alignment horizontal="right" vertical="center" wrapText="1" indent="1"/>
    </xf>
    <xf numFmtId="0" fontId="14" fillId="0" borderId="7" xfId="1" applyBorder="1"/>
    <xf numFmtId="0" fontId="1" fillId="0" borderId="7" xfId="1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9" fillId="0" borderId="7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7" fillId="0" borderId="7" xfId="1" applyFont="1" applyBorder="1" applyAlignment="1">
      <alignment horizontal="left" vertical="center" wrapText="1"/>
    </xf>
    <xf numFmtId="0" fontId="17" fillId="0" borderId="7" xfId="1" applyFont="1" applyBorder="1" applyAlignment="1">
      <alignment horizontal="left" wrapText="1"/>
    </xf>
    <xf numFmtId="0" fontId="11" fillId="0" borderId="7" xfId="1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11" fillId="0" borderId="0" xfId="1" applyFont="1" applyAlignment="1">
      <alignment horizontal="center" wrapText="1"/>
    </xf>
    <xf numFmtId="0" fontId="14" fillId="0" borderId="0" xfId="1" applyAlignment="1">
      <alignment wrapText="1"/>
    </xf>
    <xf numFmtId="49" fontId="19" fillId="0" borderId="7" xfId="1" applyNumberFormat="1" applyFont="1" applyBorder="1" applyAlignment="1">
      <alignment horizontal="center" vertical="center" wrapText="1"/>
    </xf>
    <xf numFmtId="164" fontId="19" fillId="0" borderId="7" xfId="1" applyNumberFormat="1" applyFont="1" applyBorder="1" applyAlignment="1">
      <alignment horizontal="right" vertical="center" wrapText="1"/>
    </xf>
    <xf numFmtId="164" fontId="18" fillId="0" borderId="7" xfId="1" applyNumberFormat="1" applyFont="1" applyBorder="1" applyAlignment="1" applyProtection="1">
      <alignment horizontal="right" vertical="center" wrapText="1"/>
      <protection locked="0"/>
    </xf>
    <xf numFmtId="49" fontId="18" fillId="0" borderId="7" xfId="1" applyNumberFormat="1" applyFont="1" applyBorder="1" applyAlignment="1">
      <alignment horizontal="center" vertical="center" wrapText="1"/>
    </xf>
    <xf numFmtId="164" fontId="19" fillId="0" borderId="7" xfId="1" applyNumberFormat="1" applyFont="1" applyBorder="1" applyAlignment="1" applyProtection="1">
      <alignment horizontal="right" vertical="center" wrapText="1"/>
      <protection locked="0"/>
    </xf>
    <xf numFmtId="164" fontId="18" fillId="0" borderId="7" xfId="1" applyNumberFormat="1" applyFont="1" applyBorder="1" applyAlignment="1">
      <alignment horizontal="right" vertical="center" wrapText="1"/>
    </xf>
    <xf numFmtId="0" fontId="19" fillId="0" borderId="7" xfId="1" applyFont="1" applyBorder="1" applyAlignment="1">
      <alignment horizontal="center" vertical="center" wrapText="1"/>
    </xf>
    <xf numFmtId="0" fontId="19" fillId="0" borderId="7" xfId="1" applyFont="1" applyBorder="1" applyAlignment="1">
      <alignment vertical="center" wrapText="1"/>
    </xf>
    <xf numFmtId="164" fontId="19" fillId="0" borderId="7" xfId="0" applyNumberFormat="1" applyFont="1" applyBorder="1" applyAlignment="1">
      <alignment horizontal="right" vertical="center" wrapText="1"/>
    </xf>
    <xf numFmtId="164" fontId="19" fillId="0" borderId="7" xfId="0" quotePrefix="1" applyNumberFormat="1" applyFont="1" applyBorder="1" applyAlignment="1">
      <alignment horizontal="right" vertical="center" wrapText="1"/>
    </xf>
    <xf numFmtId="0" fontId="19" fillId="0" borderId="7" xfId="1" applyFont="1" applyBorder="1" applyAlignment="1">
      <alignment horizontal="right"/>
    </xf>
    <xf numFmtId="164" fontId="19" fillId="0" borderId="7" xfId="1" applyNumberFormat="1" applyFont="1" applyBorder="1" applyAlignment="1">
      <alignment horizontal="right" vertical="center" wrapText="1" indent="1"/>
    </xf>
    <xf numFmtId="0" fontId="39" fillId="0" borderId="7" xfId="0" applyFont="1" applyBorder="1" applyAlignment="1">
      <alignment vertical="center"/>
    </xf>
    <xf numFmtId="0" fontId="39" fillId="0" borderId="7" xfId="0" applyFont="1" applyBorder="1" applyAlignment="1">
      <alignment horizontal="center" vertical="center"/>
    </xf>
    <xf numFmtId="0" fontId="34" fillId="0" borderId="7" xfId="0" applyFont="1" applyBorder="1" applyAlignment="1">
      <alignment wrapText="1"/>
    </xf>
    <xf numFmtId="3" fontId="41" fillId="0" borderId="7" xfId="0" applyNumberFormat="1" applyFont="1" applyBorder="1" applyAlignment="1">
      <alignment horizontal="center" vertical="center"/>
    </xf>
    <xf numFmtId="3" fontId="39" fillId="0" borderId="7" xfId="0" applyNumberFormat="1" applyFont="1" applyBorder="1" applyAlignment="1">
      <alignment horizontal="center" vertical="center"/>
    </xf>
    <xf numFmtId="0" fontId="34" fillId="0" borderId="7" xfId="0" applyFont="1" applyBorder="1" applyAlignment="1">
      <alignment vertical="center" wrapText="1"/>
    </xf>
    <xf numFmtId="0" fontId="34" fillId="0" borderId="7" xfId="0" applyFont="1" applyBorder="1" applyAlignment="1">
      <alignment horizontal="left" vertical="center" wrapText="1"/>
    </xf>
    <xf numFmtId="0" fontId="34" fillId="0" borderId="7" xfId="0" applyFont="1" applyBorder="1"/>
    <xf numFmtId="0" fontId="36" fillId="0" borderId="7" xfId="0" applyFont="1" applyBorder="1" applyAlignment="1">
      <alignment vertical="center" wrapText="1"/>
    </xf>
    <xf numFmtId="164" fontId="5" fillId="0" borderId="7" xfId="0" applyNumberFormat="1" applyFont="1" applyBorder="1" applyAlignment="1">
      <alignment horizontal="center" vertical="center" wrapText="1"/>
    </xf>
    <xf numFmtId="164" fontId="10" fillId="0" borderId="0" xfId="0" applyNumberFormat="1" applyFont="1" applyAlignment="1">
      <alignment horizontal="right" vertical="center" wrapText="1"/>
    </xf>
    <xf numFmtId="164" fontId="1" fillId="0" borderId="0" xfId="0" applyNumberFormat="1" applyFont="1" applyAlignment="1">
      <alignment horizontal="center" vertical="center" wrapText="1"/>
    </xf>
    <xf numFmtId="164" fontId="13" fillId="0" borderId="0" xfId="0" applyNumberFormat="1" applyFont="1" applyAlignment="1">
      <alignment horizontal="right" vertical="center" wrapText="1"/>
    </xf>
    <xf numFmtId="164" fontId="11" fillId="0" borderId="0" xfId="0" applyNumberFormat="1" applyFont="1" applyAlignment="1">
      <alignment horizontal="center" vertical="center" wrapText="1"/>
    </xf>
    <xf numFmtId="164" fontId="15" fillId="0" borderId="0" xfId="1" applyNumberFormat="1" applyFont="1" applyBorder="1" applyAlignment="1">
      <alignment horizontal="left" vertical="center"/>
    </xf>
    <xf numFmtId="164" fontId="1" fillId="0" borderId="0" xfId="1" applyNumberFormat="1" applyFont="1" applyAlignment="1">
      <alignment horizontal="center" vertical="center"/>
    </xf>
    <xf numFmtId="164" fontId="15" fillId="0" borderId="0" xfId="1" applyNumberFormat="1" applyFont="1" applyBorder="1" applyAlignment="1">
      <alignment horizontal="left"/>
    </xf>
    <xf numFmtId="0" fontId="11" fillId="0" borderId="7" xfId="1" applyFont="1" applyBorder="1" applyAlignment="1">
      <alignment horizontal="left"/>
    </xf>
    <xf numFmtId="0" fontId="11" fillId="0" borderId="0" xfId="1" applyFont="1" applyAlignment="1">
      <alignment horizontal="center"/>
    </xf>
    <xf numFmtId="164" fontId="19" fillId="0" borderId="0" xfId="1" applyNumberFormat="1" applyFont="1" applyAlignment="1">
      <alignment horizontal="center" vertical="center"/>
    </xf>
    <xf numFmtId="0" fontId="19" fillId="0" borderId="7" xfId="1" applyFont="1" applyBorder="1" applyAlignment="1">
      <alignment horizontal="left"/>
    </xf>
    <xf numFmtId="0" fontId="19" fillId="0" borderId="0" xfId="1" applyFont="1" applyAlignment="1">
      <alignment horizontal="center"/>
    </xf>
    <xf numFmtId="0" fontId="36" fillId="0" borderId="0" xfId="0" applyFont="1" applyAlignment="1">
      <alignment horizontal="left" vertical="center"/>
    </xf>
    <xf numFmtId="0" fontId="38" fillId="0" borderId="0" xfId="0" applyFont="1" applyAlignment="1">
      <alignment horizontal="right" vertical="center"/>
    </xf>
    <xf numFmtId="164" fontId="26" fillId="0" borderId="0" xfId="1" applyNumberFormat="1" applyFont="1" applyAlignment="1">
      <alignment horizontal="left" vertical="center"/>
    </xf>
    <xf numFmtId="0" fontId="26" fillId="0" borderId="0" xfId="0" applyFont="1" applyAlignment="1">
      <alignment horizontal="right" vertical="center"/>
    </xf>
    <xf numFmtId="164" fontId="26" fillId="0" borderId="0" xfId="1" applyNumberFormat="1" applyFont="1" applyAlignment="1">
      <alignment horizontal="left"/>
    </xf>
    <xf numFmtId="0" fontId="19" fillId="0" borderId="7" xfId="1" applyFont="1" applyBorder="1" applyAlignment="1">
      <alignment horizontal="left" vertical="center" wrapText="1"/>
    </xf>
    <xf numFmtId="0" fontId="18" fillId="0" borderId="7" xfId="1" applyFont="1" applyBorder="1" applyAlignment="1">
      <alignment horizontal="left" vertical="center" wrapText="1"/>
    </xf>
    <xf numFmtId="0" fontId="18" fillId="0" borderId="7" xfId="1" applyFont="1" applyBorder="1" applyAlignment="1">
      <alignment horizontal="left" wrapText="1"/>
    </xf>
    <xf numFmtId="0" fontId="18" fillId="0" borderId="0" xfId="1" applyFont="1" applyAlignment="1">
      <alignment wrapText="1"/>
    </xf>
    <xf numFmtId="0" fontId="19" fillId="0" borderId="0" xfId="1" applyFont="1" applyAlignment="1">
      <alignment horizontal="center" wrapText="1"/>
    </xf>
  </cellXfs>
  <cellStyles count="2">
    <cellStyle name="Normál" xfId="0" builtinId="0"/>
    <cellStyle name="Normál_KVRENMUNKA" xfId="1" xr:uid="{00000000-0005-0000-0000-000001000000}"/>
  </cellStyles>
  <dxfs count="0"/>
  <tableStyles count="0" defaultTableStyle="TableStyleMedium2" defaultPivotStyle="PivotStyleLight16"/>
  <colors>
    <mruColors>
      <color rgb="FF006666"/>
      <color rgb="FF008080"/>
      <color rgb="FF009999"/>
      <color rgb="FF00CC99"/>
      <color rgb="FF00FFCC"/>
      <color rgb="FF66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FF"/>
  </sheetPr>
  <dimension ref="A1:J28"/>
  <sheetViews>
    <sheetView zoomScaleNormal="100" workbookViewId="0">
      <selection activeCell="G15" sqref="G15"/>
    </sheetView>
  </sheetViews>
  <sheetFormatPr defaultRowHeight="15" x14ac:dyDescent="0.25"/>
  <cols>
    <col min="1" max="1" width="5.85546875" style="1" customWidth="1"/>
    <col min="2" max="2" width="47.28515625" style="7" customWidth="1"/>
    <col min="3" max="3" width="14.140625" style="1" customWidth="1"/>
    <col min="4" max="4" width="15.7109375" style="1" customWidth="1"/>
    <col min="5" max="5" width="14.140625" style="1" customWidth="1"/>
    <col min="6" max="6" width="47.28515625" style="1" customWidth="1"/>
    <col min="7" max="7" width="14" style="1" customWidth="1"/>
    <col min="8" max="8" width="14.7109375" style="1" customWidth="1"/>
    <col min="9" max="9" width="13.42578125" style="1" customWidth="1"/>
    <col min="10" max="258" width="9.140625" style="1"/>
    <col min="259" max="259" width="5.85546875" style="1" customWidth="1"/>
    <col min="260" max="260" width="47.28515625" style="1" customWidth="1"/>
    <col min="261" max="261" width="14" style="1" customWidth="1"/>
    <col min="262" max="262" width="47.28515625" style="1" customWidth="1"/>
    <col min="263" max="263" width="14" style="1" customWidth="1"/>
    <col min="264" max="265" width="4.140625" style="1" customWidth="1"/>
    <col min="266" max="514" width="9.140625" style="1"/>
    <col min="515" max="515" width="5.85546875" style="1" customWidth="1"/>
    <col min="516" max="516" width="47.28515625" style="1" customWidth="1"/>
    <col min="517" max="517" width="14" style="1" customWidth="1"/>
    <col min="518" max="518" width="47.28515625" style="1" customWidth="1"/>
    <col min="519" max="519" width="14" style="1" customWidth="1"/>
    <col min="520" max="521" width="4.140625" style="1" customWidth="1"/>
    <col min="522" max="770" width="9.140625" style="1"/>
    <col min="771" max="771" width="5.85546875" style="1" customWidth="1"/>
    <col min="772" max="772" width="47.28515625" style="1" customWidth="1"/>
    <col min="773" max="773" width="14" style="1" customWidth="1"/>
    <col min="774" max="774" width="47.28515625" style="1" customWidth="1"/>
    <col min="775" max="775" width="14" style="1" customWidth="1"/>
    <col min="776" max="777" width="4.140625" style="1" customWidth="1"/>
    <col min="778" max="1026" width="9.140625" style="1"/>
    <col min="1027" max="1027" width="5.85546875" style="1" customWidth="1"/>
    <col min="1028" max="1028" width="47.28515625" style="1" customWidth="1"/>
    <col min="1029" max="1029" width="14" style="1" customWidth="1"/>
    <col min="1030" max="1030" width="47.28515625" style="1" customWidth="1"/>
    <col min="1031" max="1031" width="14" style="1" customWidth="1"/>
    <col min="1032" max="1033" width="4.140625" style="1" customWidth="1"/>
    <col min="1034" max="1282" width="9.140625" style="1"/>
    <col min="1283" max="1283" width="5.85546875" style="1" customWidth="1"/>
    <col min="1284" max="1284" width="47.28515625" style="1" customWidth="1"/>
    <col min="1285" max="1285" width="14" style="1" customWidth="1"/>
    <col min="1286" max="1286" width="47.28515625" style="1" customWidth="1"/>
    <col min="1287" max="1287" width="14" style="1" customWidth="1"/>
    <col min="1288" max="1289" width="4.140625" style="1" customWidth="1"/>
    <col min="1290" max="1538" width="9.140625" style="1"/>
    <col min="1539" max="1539" width="5.85546875" style="1" customWidth="1"/>
    <col min="1540" max="1540" width="47.28515625" style="1" customWidth="1"/>
    <col min="1541" max="1541" width="14" style="1" customWidth="1"/>
    <col min="1542" max="1542" width="47.28515625" style="1" customWidth="1"/>
    <col min="1543" max="1543" width="14" style="1" customWidth="1"/>
    <col min="1544" max="1545" width="4.140625" style="1" customWidth="1"/>
    <col min="1546" max="1794" width="9.140625" style="1"/>
    <col min="1795" max="1795" width="5.85546875" style="1" customWidth="1"/>
    <col min="1796" max="1796" width="47.28515625" style="1" customWidth="1"/>
    <col min="1797" max="1797" width="14" style="1" customWidth="1"/>
    <col min="1798" max="1798" width="47.28515625" style="1" customWidth="1"/>
    <col min="1799" max="1799" width="14" style="1" customWidth="1"/>
    <col min="1800" max="1801" width="4.140625" style="1" customWidth="1"/>
    <col min="1802" max="2050" width="9.140625" style="1"/>
    <col min="2051" max="2051" width="5.85546875" style="1" customWidth="1"/>
    <col min="2052" max="2052" width="47.28515625" style="1" customWidth="1"/>
    <col min="2053" max="2053" width="14" style="1" customWidth="1"/>
    <col min="2054" max="2054" width="47.28515625" style="1" customWidth="1"/>
    <col min="2055" max="2055" width="14" style="1" customWidth="1"/>
    <col min="2056" max="2057" width="4.140625" style="1" customWidth="1"/>
    <col min="2058" max="2306" width="9.140625" style="1"/>
    <col min="2307" max="2307" width="5.85546875" style="1" customWidth="1"/>
    <col min="2308" max="2308" width="47.28515625" style="1" customWidth="1"/>
    <col min="2309" max="2309" width="14" style="1" customWidth="1"/>
    <col min="2310" max="2310" width="47.28515625" style="1" customWidth="1"/>
    <col min="2311" max="2311" width="14" style="1" customWidth="1"/>
    <col min="2312" max="2313" width="4.140625" style="1" customWidth="1"/>
    <col min="2314" max="2562" width="9.140625" style="1"/>
    <col min="2563" max="2563" width="5.85546875" style="1" customWidth="1"/>
    <col min="2564" max="2564" width="47.28515625" style="1" customWidth="1"/>
    <col min="2565" max="2565" width="14" style="1" customWidth="1"/>
    <col min="2566" max="2566" width="47.28515625" style="1" customWidth="1"/>
    <col min="2567" max="2567" width="14" style="1" customWidth="1"/>
    <col min="2568" max="2569" width="4.140625" style="1" customWidth="1"/>
    <col min="2570" max="2818" width="9.140625" style="1"/>
    <col min="2819" max="2819" width="5.85546875" style="1" customWidth="1"/>
    <col min="2820" max="2820" width="47.28515625" style="1" customWidth="1"/>
    <col min="2821" max="2821" width="14" style="1" customWidth="1"/>
    <col min="2822" max="2822" width="47.28515625" style="1" customWidth="1"/>
    <col min="2823" max="2823" width="14" style="1" customWidth="1"/>
    <col min="2824" max="2825" width="4.140625" style="1" customWidth="1"/>
    <col min="2826" max="3074" width="9.140625" style="1"/>
    <col min="3075" max="3075" width="5.85546875" style="1" customWidth="1"/>
    <col min="3076" max="3076" width="47.28515625" style="1" customWidth="1"/>
    <col min="3077" max="3077" width="14" style="1" customWidth="1"/>
    <col min="3078" max="3078" width="47.28515625" style="1" customWidth="1"/>
    <col min="3079" max="3079" width="14" style="1" customWidth="1"/>
    <col min="3080" max="3081" width="4.140625" style="1" customWidth="1"/>
    <col min="3082" max="3330" width="9.140625" style="1"/>
    <col min="3331" max="3331" width="5.85546875" style="1" customWidth="1"/>
    <col min="3332" max="3332" width="47.28515625" style="1" customWidth="1"/>
    <col min="3333" max="3333" width="14" style="1" customWidth="1"/>
    <col min="3334" max="3334" width="47.28515625" style="1" customWidth="1"/>
    <col min="3335" max="3335" width="14" style="1" customWidth="1"/>
    <col min="3336" max="3337" width="4.140625" style="1" customWidth="1"/>
    <col min="3338" max="3586" width="9.140625" style="1"/>
    <col min="3587" max="3587" width="5.85546875" style="1" customWidth="1"/>
    <col min="3588" max="3588" width="47.28515625" style="1" customWidth="1"/>
    <col min="3589" max="3589" width="14" style="1" customWidth="1"/>
    <col min="3590" max="3590" width="47.28515625" style="1" customWidth="1"/>
    <col min="3591" max="3591" width="14" style="1" customWidth="1"/>
    <col min="3592" max="3593" width="4.140625" style="1" customWidth="1"/>
    <col min="3594" max="3842" width="9.140625" style="1"/>
    <col min="3843" max="3843" width="5.85546875" style="1" customWidth="1"/>
    <col min="3844" max="3844" width="47.28515625" style="1" customWidth="1"/>
    <col min="3845" max="3845" width="14" style="1" customWidth="1"/>
    <col min="3846" max="3846" width="47.28515625" style="1" customWidth="1"/>
    <col min="3847" max="3847" width="14" style="1" customWidth="1"/>
    <col min="3848" max="3849" width="4.140625" style="1" customWidth="1"/>
    <col min="3850" max="4098" width="9.140625" style="1"/>
    <col min="4099" max="4099" width="5.85546875" style="1" customWidth="1"/>
    <col min="4100" max="4100" width="47.28515625" style="1" customWidth="1"/>
    <col min="4101" max="4101" width="14" style="1" customWidth="1"/>
    <col min="4102" max="4102" width="47.28515625" style="1" customWidth="1"/>
    <col min="4103" max="4103" width="14" style="1" customWidth="1"/>
    <col min="4104" max="4105" width="4.140625" style="1" customWidth="1"/>
    <col min="4106" max="4354" width="9.140625" style="1"/>
    <col min="4355" max="4355" width="5.85546875" style="1" customWidth="1"/>
    <col min="4356" max="4356" width="47.28515625" style="1" customWidth="1"/>
    <col min="4357" max="4357" width="14" style="1" customWidth="1"/>
    <col min="4358" max="4358" width="47.28515625" style="1" customWidth="1"/>
    <col min="4359" max="4359" width="14" style="1" customWidth="1"/>
    <col min="4360" max="4361" width="4.140625" style="1" customWidth="1"/>
    <col min="4362" max="4610" width="9.140625" style="1"/>
    <col min="4611" max="4611" width="5.85546875" style="1" customWidth="1"/>
    <col min="4612" max="4612" width="47.28515625" style="1" customWidth="1"/>
    <col min="4613" max="4613" width="14" style="1" customWidth="1"/>
    <col min="4614" max="4614" width="47.28515625" style="1" customWidth="1"/>
    <col min="4615" max="4615" width="14" style="1" customWidth="1"/>
    <col min="4616" max="4617" width="4.140625" style="1" customWidth="1"/>
    <col min="4618" max="4866" width="9.140625" style="1"/>
    <col min="4867" max="4867" width="5.85546875" style="1" customWidth="1"/>
    <col min="4868" max="4868" width="47.28515625" style="1" customWidth="1"/>
    <col min="4869" max="4869" width="14" style="1" customWidth="1"/>
    <col min="4870" max="4870" width="47.28515625" style="1" customWidth="1"/>
    <col min="4871" max="4871" width="14" style="1" customWidth="1"/>
    <col min="4872" max="4873" width="4.140625" style="1" customWidth="1"/>
    <col min="4874" max="5122" width="9.140625" style="1"/>
    <col min="5123" max="5123" width="5.85546875" style="1" customWidth="1"/>
    <col min="5124" max="5124" width="47.28515625" style="1" customWidth="1"/>
    <col min="5125" max="5125" width="14" style="1" customWidth="1"/>
    <col min="5126" max="5126" width="47.28515625" style="1" customWidth="1"/>
    <col min="5127" max="5127" width="14" style="1" customWidth="1"/>
    <col min="5128" max="5129" width="4.140625" style="1" customWidth="1"/>
    <col min="5130" max="5378" width="9.140625" style="1"/>
    <col min="5379" max="5379" width="5.85546875" style="1" customWidth="1"/>
    <col min="5380" max="5380" width="47.28515625" style="1" customWidth="1"/>
    <col min="5381" max="5381" width="14" style="1" customWidth="1"/>
    <col min="5382" max="5382" width="47.28515625" style="1" customWidth="1"/>
    <col min="5383" max="5383" width="14" style="1" customWidth="1"/>
    <col min="5384" max="5385" width="4.140625" style="1" customWidth="1"/>
    <col min="5386" max="5634" width="9.140625" style="1"/>
    <col min="5635" max="5635" width="5.85546875" style="1" customWidth="1"/>
    <col min="5636" max="5636" width="47.28515625" style="1" customWidth="1"/>
    <col min="5637" max="5637" width="14" style="1" customWidth="1"/>
    <col min="5638" max="5638" width="47.28515625" style="1" customWidth="1"/>
    <col min="5639" max="5639" width="14" style="1" customWidth="1"/>
    <col min="5640" max="5641" width="4.140625" style="1" customWidth="1"/>
    <col min="5642" max="5890" width="9.140625" style="1"/>
    <col min="5891" max="5891" width="5.85546875" style="1" customWidth="1"/>
    <col min="5892" max="5892" width="47.28515625" style="1" customWidth="1"/>
    <col min="5893" max="5893" width="14" style="1" customWidth="1"/>
    <col min="5894" max="5894" width="47.28515625" style="1" customWidth="1"/>
    <col min="5895" max="5895" width="14" style="1" customWidth="1"/>
    <col min="5896" max="5897" width="4.140625" style="1" customWidth="1"/>
    <col min="5898" max="6146" width="9.140625" style="1"/>
    <col min="6147" max="6147" width="5.85546875" style="1" customWidth="1"/>
    <col min="6148" max="6148" width="47.28515625" style="1" customWidth="1"/>
    <col min="6149" max="6149" width="14" style="1" customWidth="1"/>
    <col min="6150" max="6150" width="47.28515625" style="1" customWidth="1"/>
    <col min="6151" max="6151" width="14" style="1" customWidth="1"/>
    <col min="6152" max="6153" width="4.140625" style="1" customWidth="1"/>
    <col min="6154" max="6402" width="9.140625" style="1"/>
    <col min="6403" max="6403" width="5.85546875" style="1" customWidth="1"/>
    <col min="6404" max="6404" width="47.28515625" style="1" customWidth="1"/>
    <col min="6405" max="6405" width="14" style="1" customWidth="1"/>
    <col min="6406" max="6406" width="47.28515625" style="1" customWidth="1"/>
    <col min="6407" max="6407" width="14" style="1" customWidth="1"/>
    <col min="6408" max="6409" width="4.140625" style="1" customWidth="1"/>
    <col min="6410" max="6658" width="9.140625" style="1"/>
    <col min="6659" max="6659" width="5.85546875" style="1" customWidth="1"/>
    <col min="6660" max="6660" width="47.28515625" style="1" customWidth="1"/>
    <col min="6661" max="6661" width="14" style="1" customWidth="1"/>
    <col min="6662" max="6662" width="47.28515625" style="1" customWidth="1"/>
    <col min="6663" max="6663" width="14" style="1" customWidth="1"/>
    <col min="6664" max="6665" width="4.140625" style="1" customWidth="1"/>
    <col min="6666" max="6914" width="9.140625" style="1"/>
    <col min="6915" max="6915" width="5.85546875" style="1" customWidth="1"/>
    <col min="6916" max="6916" width="47.28515625" style="1" customWidth="1"/>
    <col min="6917" max="6917" width="14" style="1" customWidth="1"/>
    <col min="6918" max="6918" width="47.28515625" style="1" customWidth="1"/>
    <col min="6919" max="6919" width="14" style="1" customWidth="1"/>
    <col min="6920" max="6921" width="4.140625" style="1" customWidth="1"/>
    <col min="6922" max="7170" width="9.140625" style="1"/>
    <col min="7171" max="7171" width="5.85546875" style="1" customWidth="1"/>
    <col min="7172" max="7172" width="47.28515625" style="1" customWidth="1"/>
    <col min="7173" max="7173" width="14" style="1" customWidth="1"/>
    <col min="7174" max="7174" width="47.28515625" style="1" customWidth="1"/>
    <col min="7175" max="7175" width="14" style="1" customWidth="1"/>
    <col min="7176" max="7177" width="4.140625" style="1" customWidth="1"/>
    <col min="7178" max="7426" width="9.140625" style="1"/>
    <col min="7427" max="7427" width="5.85546875" style="1" customWidth="1"/>
    <col min="7428" max="7428" width="47.28515625" style="1" customWidth="1"/>
    <col min="7429" max="7429" width="14" style="1" customWidth="1"/>
    <col min="7430" max="7430" width="47.28515625" style="1" customWidth="1"/>
    <col min="7431" max="7431" width="14" style="1" customWidth="1"/>
    <col min="7432" max="7433" width="4.140625" style="1" customWidth="1"/>
    <col min="7434" max="7682" width="9.140625" style="1"/>
    <col min="7683" max="7683" width="5.85546875" style="1" customWidth="1"/>
    <col min="7684" max="7684" width="47.28515625" style="1" customWidth="1"/>
    <col min="7685" max="7685" width="14" style="1" customWidth="1"/>
    <col min="7686" max="7686" width="47.28515625" style="1" customWidth="1"/>
    <col min="7687" max="7687" width="14" style="1" customWidth="1"/>
    <col min="7688" max="7689" width="4.140625" style="1" customWidth="1"/>
    <col min="7690" max="7938" width="9.140625" style="1"/>
    <col min="7939" max="7939" width="5.85546875" style="1" customWidth="1"/>
    <col min="7940" max="7940" width="47.28515625" style="1" customWidth="1"/>
    <col min="7941" max="7941" width="14" style="1" customWidth="1"/>
    <col min="7942" max="7942" width="47.28515625" style="1" customWidth="1"/>
    <col min="7943" max="7943" width="14" style="1" customWidth="1"/>
    <col min="7944" max="7945" width="4.140625" style="1" customWidth="1"/>
    <col min="7946" max="8194" width="9.140625" style="1"/>
    <col min="8195" max="8195" width="5.85546875" style="1" customWidth="1"/>
    <col min="8196" max="8196" width="47.28515625" style="1" customWidth="1"/>
    <col min="8197" max="8197" width="14" style="1" customWidth="1"/>
    <col min="8198" max="8198" width="47.28515625" style="1" customWidth="1"/>
    <col min="8199" max="8199" width="14" style="1" customWidth="1"/>
    <col min="8200" max="8201" width="4.140625" style="1" customWidth="1"/>
    <col min="8202" max="8450" width="9.140625" style="1"/>
    <col min="8451" max="8451" width="5.85546875" style="1" customWidth="1"/>
    <col min="8452" max="8452" width="47.28515625" style="1" customWidth="1"/>
    <col min="8453" max="8453" width="14" style="1" customWidth="1"/>
    <col min="8454" max="8454" width="47.28515625" style="1" customWidth="1"/>
    <col min="8455" max="8455" width="14" style="1" customWidth="1"/>
    <col min="8456" max="8457" width="4.140625" style="1" customWidth="1"/>
    <col min="8458" max="8706" width="9.140625" style="1"/>
    <col min="8707" max="8707" width="5.85546875" style="1" customWidth="1"/>
    <col min="8708" max="8708" width="47.28515625" style="1" customWidth="1"/>
    <col min="8709" max="8709" width="14" style="1" customWidth="1"/>
    <col min="8710" max="8710" width="47.28515625" style="1" customWidth="1"/>
    <col min="8711" max="8711" width="14" style="1" customWidth="1"/>
    <col min="8712" max="8713" width="4.140625" style="1" customWidth="1"/>
    <col min="8714" max="8962" width="9.140625" style="1"/>
    <col min="8963" max="8963" width="5.85546875" style="1" customWidth="1"/>
    <col min="8964" max="8964" width="47.28515625" style="1" customWidth="1"/>
    <col min="8965" max="8965" width="14" style="1" customWidth="1"/>
    <col min="8966" max="8966" width="47.28515625" style="1" customWidth="1"/>
    <col min="8967" max="8967" width="14" style="1" customWidth="1"/>
    <col min="8968" max="8969" width="4.140625" style="1" customWidth="1"/>
    <col min="8970" max="9218" width="9.140625" style="1"/>
    <col min="9219" max="9219" width="5.85546875" style="1" customWidth="1"/>
    <col min="9220" max="9220" width="47.28515625" style="1" customWidth="1"/>
    <col min="9221" max="9221" width="14" style="1" customWidth="1"/>
    <col min="9222" max="9222" width="47.28515625" style="1" customWidth="1"/>
    <col min="9223" max="9223" width="14" style="1" customWidth="1"/>
    <col min="9224" max="9225" width="4.140625" style="1" customWidth="1"/>
    <col min="9226" max="9474" width="9.140625" style="1"/>
    <col min="9475" max="9475" width="5.85546875" style="1" customWidth="1"/>
    <col min="9476" max="9476" width="47.28515625" style="1" customWidth="1"/>
    <col min="9477" max="9477" width="14" style="1" customWidth="1"/>
    <col min="9478" max="9478" width="47.28515625" style="1" customWidth="1"/>
    <col min="9479" max="9479" width="14" style="1" customWidth="1"/>
    <col min="9480" max="9481" width="4.140625" style="1" customWidth="1"/>
    <col min="9482" max="9730" width="9.140625" style="1"/>
    <col min="9731" max="9731" width="5.85546875" style="1" customWidth="1"/>
    <col min="9732" max="9732" width="47.28515625" style="1" customWidth="1"/>
    <col min="9733" max="9733" width="14" style="1" customWidth="1"/>
    <col min="9734" max="9734" width="47.28515625" style="1" customWidth="1"/>
    <col min="9735" max="9735" width="14" style="1" customWidth="1"/>
    <col min="9736" max="9737" width="4.140625" style="1" customWidth="1"/>
    <col min="9738" max="9986" width="9.140625" style="1"/>
    <col min="9987" max="9987" width="5.85546875" style="1" customWidth="1"/>
    <col min="9988" max="9988" width="47.28515625" style="1" customWidth="1"/>
    <col min="9989" max="9989" width="14" style="1" customWidth="1"/>
    <col min="9990" max="9990" width="47.28515625" style="1" customWidth="1"/>
    <col min="9991" max="9991" width="14" style="1" customWidth="1"/>
    <col min="9992" max="9993" width="4.140625" style="1" customWidth="1"/>
    <col min="9994" max="10242" width="9.140625" style="1"/>
    <col min="10243" max="10243" width="5.85546875" style="1" customWidth="1"/>
    <col min="10244" max="10244" width="47.28515625" style="1" customWidth="1"/>
    <col min="10245" max="10245" width="14" style="1" customWidth="1"/>
    <col min="10246" max="10246" width="47.28515625" style="1" customWidth="1"/>
    <col min="10247" max="10247" width="14" style="1" customWidth="1"/>
    <col min="10248" max="10249" width="4.140625" style="1" customWidth="1"/>
    <col min="10250" max="10498" width="9.140625" style="1"/>
    <col min="10499" max="10499" width="5.85546875" style="1" customWidth="1"/>
    <col min="10500" max="10500" width="47.28515625" style="1" customWidth="1"/>
    <col min="10501" max="10501" width="14" style="1" customWidth="1"/>
    <col min="10502" max="10502" width="47.28515625" style="1" customWidth="1"/>
    <col min="10503" max="10503" width="14" style="1" customWidth="1"/>
    <col min="10504" max="10505" width="4.140625" style="1" customWidth="1"/>
    <col min="10506" max="10754" width="9.140625" style="1"/>
    <col min="10755" max="10755" width="5.85546875" style="1" customWidth="1"/>
    <col min="10756" max="10756" width="47.28515625" style="1" customWidth="1"/>
    <col min="10757" max="10757" width="14" style="1" customWidth="1"/>
    <col min="10758" max="10758" width="47.28515625" style="1" customWidth="1"/>
    <col min="10759" max="10759" width="14" style="1" customWidth="1"/>
    <col min="10760" max="10761" width="4.140625" style="1" customWidth="1"/>
    <col min="10762" max="11010" width="9.140625" style="1"/>
    <col min="11011" max="11011" width="5.85546875" style="1" customWidth="1"/>
    <col min="11012" max="11012" width="47.28515625" style="1" customWidth="1"/>
    <col min="11013" max="11013" width="14" style="1" customWidth="1"/>
    <col min="11014" max="11014" width="47.28515625" style="1" customWidth="1"/>
    <col min="11015" max="11015" width="14" style="1" customWidth="1"/>
    <col min="11016" max="11017" width="4.140625" style="1" customWidth="1"/>
    <col min="11018" max="11266" width="9.140625" style="1"/>
    <col min="11267" max="11267" width="5.85546875" style="1" customWidth="1"/>
    <col min="11268" max="11268" width="47.28515625" style="1" customWidth="1"/>
    <col min="11269" max="11269" width="14" style="1" customWidth="1"/>
    <col min="11270" max="11270" width="47.28515625" style="1" customWidth="1"/>
    <col min="11271" max="11271" width="14" style="1" customWidth="1"/>
    <col min="11272" max="11273" width="4.140625" style="1" customWidth="1"/>
    <col min="11274" max="11522" width="9.140625" style="1"/>
    <col min="11523" max="11523" width="5.85546875" style="1" customWidth="1"/>
    <col min="11524" max="11524" width="47.28515625" style="1" customWidth="1"/>
    <col min="11525" max="11525" width="14" style="1" customWidth="1"/>
    <col min="11526" max="11526" width="47.28515625" style="1" customWidth="1"/>
    <col min="11527" max="11527" width="14" style="1" customWidth="1"/>
    <col min="11528" max="11529" width="4.140625" style="1" customWidth="1"/>
    <col min="11530" max="11778" width="9.140625" style="1"/>
    <col min="11779" max="11779" width="5.85546875" style="1" customWidth="1"/>
    <col min="11780" max="11780" width="47.28515625" style="1" customWidth="1"/>
    <col min="11781" max="11781" width="14" style="1" customWidth="1"/>
    <col min="11782" max="11782" width="47.28515625" style="1" customWidth="1"/>
    <col min="11783" max="11783" width="14" style="1" customWidth="1"/>
    <col min="11784" max="11785" width="4.140625" style="1" customWidth="1"/>
    <col min="11786" max="12034" width="9.140625" style="1"/>
    <col min="12035" max="12035" width="5.85546875" style="1" customWidth="1"/>
    <col min="12036" max="12036" width="47.28515625" style="1" customWidth="1"/>
    <col min="12037" max="12037" width="14" style="1" customWidth="1"/>
    <col min="12038" max="12038" width="47.28515625" style="1" customWidth="1"/>
    <col min="12039" max="12039" width="14" style="1" customWidth="1"/>
    <col min="12040" max="12041" width="4.140625" style="1" customWidth="1"/>
    <col min="12042" max="12290" width="9.140625" style="1"/>
    <col min="12291" max="12291" width="5.85546875" style="1" customWidth="1"/>
    <col min="12292" max="12292" width="47.28515625" style="1" customWidth="1"/>
    <col min="12293" max="12293" width="14" style="1" customWidth="1"/>
    <col min="12294" max="12294" width="47.28515625" style="1" customWidth="1"/>
    <col min="12295" max="12295" width="14" style="1" customWidth="1"/>
    <col min="12296" max="12297" width="4.140625" style="1" customWidth="1"/>
    <col min="12298" max="12546" width="9.140625" style="1"/>
    <col min="12547" max="12547" width="5.85546875" style="1" customWidth="1"/>
    <col min="12548" max="12548" width="47.28515625" style="1" customWidth="1"/>
    <col min="12549" max="12549" width="14" style="1" customWidth="1"/>
    <col min="12550" max="12550" width="47.28515625" style="1" customWidth="1"/>
    <col min="12551" max="12551" width="14" style="1" customWidth="1"/>
    <col min="12552" max="12553" width="4.140625" style="1" customWidth="1"/>
    <col min="12554" max="12802" width="9.140625" style="1"/>
    <col min="12803" max="12803" width="5.85546875" style="1" customWidth="1"/>
    <col min="12804" max="12804" width="47.28515625" style="1" customWidth="1"/>
    <col min="12805" max="12805" width="14" style="1" customWidth="1"/>
    <col min="12806" max="12806" width="47.28515625" style="1" customWidth="1"/>
    <col min="12807" max="12807" width="14" style="1" customWidth="1"/>
    <col min="12808" max="12809" width="4.140625" style="1" customWidth="1"/>
    <col min="12810" max="13058" width="9.140625" style="1"/>
    <col min="13059" max="13059" width="5.85546875" style="1" customWidth="1"/>
    <col min="13060" max="13060" width="47.28515625" style="1" customWidth="1"/>
    <col min="13061" max="13061" width="14" style="1" customWidth="1"/>
    <col min="13062" max="13062" width="47.28515625" style="1" customWidth="1"/>
    <col min="13063" max="13063" width="14" style="1" customWidth="1"/>
    <col min="13064" max="13065" width="4.140625" style="1" customWidth="1"/>
    <col min="13066" max="13314" width="9.140625" style="1"/>
    <col min="13315" max="13315" width="5.85546875" style="1" customWidth="1"/>
    <col min="13316" max="13316" width="47.28515625" style="1" customWidth="1"/>
    <col min="13317" max="13317" width="14" style="1" customWidth="1"/>
    <col min="13318" max="13318" width="47.28515625" style="1" customWidth="1"/>
    <col min="13319" max="13319" width="14" style="1" customWidth="1"/>
    <col min="13320" max="13321" width="4.140625" style="1" customWidth="1"/>
    <col min="13322" max="13570" width="9.140625" style="1"/>
    <col min="13571" max="13571" width="5.85546875" style="1" customWidth="1"/>
    <col min="13572" max="13572" width="47.28515625" style="1" customWidth="1"/>
    <col min="13573" max="13573" width="14" style="1" customWidth="1"/>
    <col min="13574" max="13574" width="47.28515625" style="1" customWidth="1"/>
    <col min="13575" max="13575" width="14" style="1" customWidth="1"/>
    <col min="13576" max="13577" width="4.140625" style="1" customWidth="1"/>
    <col min="13578" max="13826" width="9.140625" style="1"/>
    <col min="13827" max="13827" width="5.85546875" style="1" customWidth="1"/>
    <col min="13828" max="13828" width="47.28515625" style="1" customWidth="1"/>
    <col min="13829" max="13829" width="14" style="1" customWidth="1"/>
    <col min="13830" max="13830" width="47.28515625" style="1" customWidth="1"/>
    <col min="13831" max="13831" width="14" style="1" customWidth="1"/>
    <col min="13832" max="13833" width="4.140625" style="1" customWidth="1"/>
    <col min="13834" max="14082" width="9.140625" style="1"/>
    <col min="14083" max="14083" width="5.85546875" style="1" customWidth="1"/>
    <col min="14084" max="14084" width="47.28515625" style="1" customWidth="1"/>
    <col min="14085" max="14085" width="14" style="1" customWidth="1"/>
    <col min="14086" max="14086" width="47.28515625" style="1" customWidth="1"/>
    <col min="14087" max="14087" width="14" style="1" customWidth="1"/>
    <col min="14088" max="14089" width="4.140625" style="1" customWidth="1"/>
    <col min="14090" max="14338" width="9.140625" style="1"/>
    <col min="14339" max="14339" width="5.85546875" style="1" customWidth="1"/>
    <col min="14340" max="14340" width="47.28515625" style="1" customWidth="1"/>
    <col min="14341" max="14341" width="14" style="1" customWidth="1"/>
    <col min="14342" max="14342" width="47.28515625" style="1" customWidth="1"/>
    <col min="14343" max="14343" width="14" style="1" customWidth="1"/>
    <col min="14344" max="14345" width="4.140625" style="1" customWidth="1"/>
    <col min="14346" max="14594" width="9.140625" style="1"/>
    <col min="14595" max="14595" width="5.85546875" style="1" customWidth="1"/>
    <col min="14596" max="14596" width="47.28515625" style="1" customWidth="1"/>
    <col min="14597" max="14597" width="14" style="1" customWidth="1"/>
    <col min="14598" max="14598" width="47.28515625" style="1" customWidth="1"/>
    <col min="14599" max="14599" width="14" style="1" customWidth="1"/>
    <col min="14600" max="14601" width="4.140625" style="1" customWidth="1"/>
    <col min="14602" max="14850" width="9.140625" style="1"/>
    <col min="14851" max="14851" width="5.85546875" style="1" customWidth="1"/>
    <col min="14852" max="14852" width="47.28515625" style="1" customWidth="1"/>
    <col min="14853" max="14853" width="14" style="1" customWidth="1"/>
    <col min="14854" max="14854" width="47.28515625" style="1" customWidth="1"/>
    <col min="14855" max="14855" width="14" style="1" customWidth="1"/>
    <col min="14856" max="14857" width="4.140625" style="1" customWidth="1"/>
    <col min="14858" max="15106" width="9.140625" style="1"/>
    <col min="15107" max="15107" width="5.85546875" style="1" customWidth="1"/>
    <col min="15108" max="15108" width="47.28515625" style="1" customWidth="1"/>
    <col min="15109" max="15109" width="14" style="1" customWidth="1"/>
    <col min="15110" max="15110" width="47.28515625" style="1" customWidth="1"/>
    <col min="15111" max="15111" width="14" style="1" customWidth="1"/>
    <col min="15112" max="15113" width="4.140625" style="1" customWidth="1"/>
    <col min="15114" max="15362" width="9.140625" style="1"/>
    <col min="15363" max="15363" width="5.85546875" style="1" customWidth="1"/>
    <col min="15364" max="15364" width="47.28515625" style="1" customWidth="1"/>
    <col min="15365" max="15365" width="14" style="1" customWidth="1"/>
    <col min="15366" max="15366" width="47.28515625" style="1" customWidth="1"/>
    <col min="15367" max="15367" width="14" style="1" customWidth="1"/>
    <col min="15368" max="15369" width="4.140625" style="1" customWidth="1"/>
    <col min="15370" max="15618" width="9.140625" style="1"/>
    <col min="15619" max="15619" width="5.85546875" style="1" customWidth="1"/>
    <col min="15620" max="15620" width="47.28515625" style="1" customWidth="1"/>
    <col min="15621" max="15621" width="14" style="1" customWidth="1"/>
    <col min="15622" max="15622" width="47.28515625" style="1" customWidth="1"/>
    <col min="15623" max="15623" width="14" style="1" customWidth="1"/>
    <col min="15624" max="15625" width="4.140625" style="1" customWidth="1"/>
    <col min="15626" max="15874" width="9.140625" style="1"/>
    <col min="15875" max="15875" width="5.85546875" style="1" customWidth="1"/>
    <col min="15876" max="15876" width="47.28515625" style="1" customWidth="1"/>
    <col min="15877" max="15877" width="14" style="1" customWidth="1"/>
    <col min="15878" max="15878" width="47.28515625" style="1" customWidth="1"/>
    <col min="15879" max="15879" width="14" style="1" customWidth="1"/>
    <col min="15880" max="15881" width="4.140625" style="1" customWidth="1"/>
    <col min="15882" max="16130" width="9.140625" style="1"/>
    <col min="16131" max="16131" width="5.85546875" style="1" customWidth="1"/>
    <col min="16132" max="16132" width="47.28515625" style="1" customWidth="1"/>
    <col min="16133" max="16133" width="14" style="1" customWidth="1"/>
    <col min="16134" max="16134" width="47.28515625" style="1" customWidth="1"/>
    <col min="16135" max="16135" width="14" style="1" customWidth="1"/>
    <col min="16136" max="16137" width="4.140625" style="1" customWidth="1"/>
    <col min="16138" max="16384" width="9.140625" style="1"/>
  </cols>
  <sheetData>
    <row r="1" spans="1:10" ht="15" customHeight="1" x14ac:dyDescent="0.25">
      <c r="F1" s="177"/>
      <c r="G1" s="177"/>
      <c r="H1" s="177" t="s">
        <v>66</v>
      </c>
      <c r="I1" s="177"/>
      <c r="J1" s="100"/>
    </row>
    <row r="2" spans="1:10" ht="24" customHeight="1" x14ac:dyDescent="0.25">
      <c r="A2" s="178" t="s">
        <v>403</v>
      </c>
      <c r="B2" s="178"/>
      <c r="C2" s="178"/>
      <c r="D2" s="178"/>
      <c r="E2" s="178"/>
      <c r="F2" s="178"/>
      <c r="G2" s="178"/>
      <c r="H2" s="178"/>
      <c r="I2" s="178"/>
    </row>
    <row r="3" spans="1:10" s="8" customFormat="1" ht="24.75" customHeight="1" x14ac:dyDescent="0.25">
      <c r="B3" s="10" t="s">
        <v>0</v>
      </c>
      <c r="D3" s="9"/>
      <c r="E3" s="9"/>
      <c r="H3" s="11"/>
      <c r="I3" s="9" t="s">
        <v>1</v>
      </c>
    </row>
    <row r="4" spans="1:10" x14ac:dyDescent="0.25">
      <c r="A4" s="176" t="s">
        <v>2</v>
      </c>
      <c r="B4" s="102" t="s">
        <v>3</v>
      </c>
      <c r="C4" s="102"/>
      <c r="D4" s="102"/>
      <c r="E4" s="102"/>
      <c r="F4" s="102" t="s">
        <v>4</v>
      </c>
      <c r="G4" s="102"/>
      <c r="H4" s="103"/>
      <c r="I4" s="104"/>
    </row>
    <row r="5" spans="1:10" s="3" customFormat="1" ht="38.25" x14ac:dyDescent="0.25">
      <c r="A5" s="176"/>
      <c r="B5" s="105" t="s">
        <v>5</v>
      </c>
      <c r="C5" s="105" t="s">
        <v>383</v>
      </c>
      <c r="D5" s="105" t="s">
        <v>399</v>
      </c>
      <c r="E5" s="105" t="s">
        <v>400</v>
      </c>
      <c r="F5" s="105" t="s">
        <v>5</v>
      </c>
      <c r="G5" s="105" t="s">
        <v>383</v>
      </c>
      <c r="H5" s="105" t="s">
        <v>399</v>
      </c>
      <c r="I5" s="105" t="s">
        <v>400</v>
      </c>
    </row>
    <row r="6" spans="1:10" s="4" customFormat="1" ht="12.75" x14ac:dyDescent="0.25">
      <c r="A6" s="105">
        <v>1</v>
      </c>
      <c r="B6" s="105">
        <v>2</v>
      </c>
      <c r="C6" s="105" t="s">
        <v>6</v>
      </c>
      <c r="D6" s="105" t="s">
        <v>7</v>
      </c>
      <c r="E6" s="105" t="s">
        <v>8</v>
      </c>
      <c r="F6" s="105" t="s">
        <v>21</v>
      </c>
      <c r="G6" s="105" t="s">
        <v>24</v>
      </c>
      <c r="H6" s="105" t="s">
        <v>26</v>
      </c>
      <c r="I6" s="105" t="s">
        <v>28</v>
      </c>
    </row>
    <row r="7" spans="1:10" x14ac:dyDescent="0.25">
      <c r="A7" s="106" t="s">
        <v>9</v>
      </c>
      <c r="B7" s="107" t="s">
        <v>10</v>
      </c>
      <c r="C7" s="5">
        <v>98556869</v>
      </c>
      <c r="D7" s="5">
        <f>SUM(E7-C7)</f>
        <v>0</v>
      </c>
      <c r="E7" s="5">
        <v>98556869</v>
      </c>
      <c r="F7" s="107" t="s">
        <v>11</v>
      </c>
      <c r="G7" s="5">
        <v>9469330</v>
      </c>
      <c r="H7" s="5">
        <f t="shared" ref="H7:H27" si="0">SUM(I7-G7)</f>
        <v>4076500</v>
      </c>
      <c r="I7" s="5">
        <v>13545830</v>
      </c>
    </row>
    <row r="8" spans="1:10" ht="25.5" x14ac:dyDescent="0.25">
      <c r="A8" s="106" t="s">
        <v>12</v>
      </c>
      <c r="B8" s="107" t="s">
        <v>13</v>
      </c>
      <c r="C8" s="5">
        <v>1603313</v>
      </c>
      <c r="D8" s="5">
        <f>SUM(E8-C8)</f>
        <v>3989874</v>
      </c>
      <c r="E8" s="5">
        <v>5593187</v>
      </c>
      <c r="F8" s="107" t="s">
        <v>14</v>
      </c>
      <c r="G8" s="5">
        <v>1649303</v>
      </c>
      <c r="H8" s="5">
        <f t="shared" si="0"/>
        <v>356694</v>
      </c>
      <c r="I8" s="5">
        <v>2005997</v>
      </c>
    </row>
    <row r="9" spans="1:10" x14ac:dyDescent="0.25">
      <c r="A9" s="106" t="s">
        <v>6</v>
      </c>
      <c r="B9" s="107" t="s">
        <v>15</v>
      </c>
      <c r="C9" s="5"/>
      <c r="D9" s="5">
        <f t="shared" ref="D9:D26" si="1">SUM(E9-C9)</f>
        <v>0</v>
      </c>
      <c r="E9" s="5"/>
      <c r="F9" s="108" t="s">
        <v>16</v>
      </c>
      <c r="G9" s="5">
        <v>21519654</v>
      </c>
      <c r="H9" s="5">
        <f t="shared" si="0"/>
        <v>0</v>
      </c>
      <c r="I9" s="5">
        <v>21519654</v>
      </c>
    </row>
    <row r="10" spans="1:10" x14ac:dyDescent="0.25">
      <c r="A10" s="106" t="s">
        <v>7</v>
      </c>
      <c r="B10" s="107" t="s">
        <v>17</v>
      </c>
      <c r="C10" s="5">
        <v>11292000</v>
      </c>
      <c r="D10" s="5">
        <f t="shared" si="1"/>
        <v>0</v>
      </c>
      <c r="E10" s="5">
        <v>11292000</v>
      </c>
      <c r="F10" s="107" t="s">
        <v>18</v>
      </c>
      <c r="G10" s="5">
        <v>3542000</v>
      </c>
      <c r="H10" s="5">
        <f t="shared" si="0"/>
        <v>0</v>
      </c>
      <c r="I10" s="5">
        <v>3542000</v>
      </c>
    </row>
    <row r="11" spans="1:10" x14ac:dyDescent="0.25">
      <c r="A11" s="106" t="s">
        <v>8</v>
      </c>
      <c r="B11" s="107" t="s">
        <v>19</v>
      </c>
      <c r="C11" s="5">
        <v>36000</v>
      </c>
      <c r="D11" s="5">
        <f t="shared" si="1"/>
        <v>0</v>
      </c>
      <c r="E11" s="5">
        <v>36000</v>
      </c>
      <c r="F11" s="107" t="s">
        <v>20</v>
      </c>
      <c r="G11" s="5">
        <v>81207794</v>
      </c>
      <c r="H11" s="5">
        <f t="shared" si="0"/>
        <v>0</v>
      </c>
      <c r="I11" s="5">
        <v>81207794</v>
      </c>
    </row>
    <row r="12" spans="1:10" x14ac:dyDescent="0.25">
      <c r="A12" s="106" t="s">
        <v>21</v>
      </c>
      <c r="B12" s="107" t="s">
        <v>22</v>
      </c>
      <c r="C12" s="5"/>
      <c r="D12" s="5">
        <f t="shared" si="1"/>
        <v>0</v>
      </c>
      <c r="E12" s="5"/>
      <c r="F12" s="107" t="s">
        <v>23</v>
      </c>
      <c r="G12" s="5">
        <v>8700000</v>
      </c>
      <c r="H12" s="5">
        <f t="shared" si="0"/>
        <v>-458145</v>
      </c>
      <c r="I12" s="5">
        <v>8241855</v>
      </c>
    </row>
    <row r="13" spans="1:10" x14ac:dyDescent="0.25">
      <c r="A13" s="106" t="s">
        <v>24</v>
      </c>
      <c r="B13" s="107" t="s">
        <v>25</v>
      </c>
      <c r="C13" s="5">
        <v>2075004</v>
      </c>
      <c r="D13" s="5">
        <f t="shared" si="1"/>
        <v>0</v>
      </c>
      <c r="E13" s="5">
        <v>2075004</v>
      </c>
      <c r="F13" s="109"/>
      <c r="G13" s="5"/>
      <c r="H13" s="5">
        <f t="shared" si="0"/>
        <v>0</v>
      </c>
      <c r="I13" s="5"/>
    </row>
    <row r="14" spans="1:10" x14ac:dyDescent="0.25">
      <c r="A14" s="110" t="s">
        <v>26</v>
      </c>
      <c r="B14" s="111" t="s">
        <v>27</v>
      </c>
      <c r="C14" s="5">
        <v>313580</v>
      </c>
      <c r="D14" s="5">
        <f t="shared" si="1"/>
        <v>0</v>
      </c>
      <c r="E14" s="5">
        <v>313580</v>
      </c>
      <c r="F14" s="109"/>
      <c r="G14" s="5"/>
      <c r="H14" s="5">
        <f t="shared" si="0"/>
        <v>0</v>
      </c>
      <c r="I14" s="5"/>
    </row>
    <row r="15" spans="1:10" x14ac:dyDescent="0.25">
      <c r="A15" s="105" t="s">
        <v>28</v>
      </c>
      <c r="B15" s="112" t="s">
        <v>29</v>
      </c>
      <c r="C15" s="113">
        <f>SUM(C7,C8,C10,C11,C13,C14)</f>
        <v>113876766</v>
      </c>
      <c r="D15" s="114">
        <f t="shared" si="1"/>
        <v>3989874</v>
      </c>
      <c r="E15" s="113">
        <f>SUM(E7,E8,E10,E11,E13,E14)</f>
        <v>117866640</v>
      </c>
      <c r="F15" s="112" t="s">
        <v>30</v>
      </c>
      <c r="G15" s="113">
        <f>SUM(G7:G14)</f>
        <v>126088081</v>
      </c>
      <c r="H15" s="114">
        <f t="shared" si="0"/>
        <v>3975049</v>
      </c>
      <c r="I15" s="113">
        <f t="shared" ref="I15" si="2">SUM(I7:I14)</f>
        <v>130063130</v>
      </c>
    </row>
    <row r="16" spans="1:10" x14ac:dyDescent="0.25">
      <c r="A16" s="110" t="s">
        <v>31</v>
      </c>
      <c r="B16" s="14" t="s">
        <v>32</v>
      </c>
      <c r="C16" s="6">
        <f>SUM(C17:C20)</f>
        <v>16153590</v>
      </c>
      <c r="D16" s="5">
        <f t="shared" si="1"/>
        <v>683446</v>
      </c>
      <c r="E16" s="6">
        <f>SUM(E17:E20)</f>
        <v>16837036</v>
      </c>
      <c r="F16" s="107" t="s">
        <v>33</v>
      </c>
      <c r="G16" s="5"/>
      <c r="H16" s="5">
        <f t="shared" si="0"/>
        <v>0</v>
      </c>
      <c r="I16" s="5"/>
    </row>
    <row r="17" spans="1:9" x14ac:dyDescent="0.25">
      <c r="A17" s="110" t="s">
        <v>34</v>
      </c>
      <c r="B17" s="107" t="s">
        <v>35</v>
      </c>
      <c r="C17" s="5">
        <v>16153590</v>
      </c>
      <c r="D17" s="5">
        <f t="shared" si="1"/>
        <v>0</v>
      </c>
      <c r="E17" s="5">
        <v>16153590</v>
      </c>
      <c r="F17" s="107" t="s">
        <v>36</v>
      </c>
      <c r="G17" s="5"/>
      <c r="H17" s="5">
        <f t="shared" si="0"/>
        <v>0</v>
      </c>
      <c r="I17" s="5"/>
    </row>
    <row r="18" spans="1:9" x14ac:dyDescent="0.25">
      <c r="A18" s="110" t="s">
        <v>37</v>
      </c>
      <c r="B18" s="107" t="s">
        <v>232</v>
      </c>
      <c r="C18" s="5"/>
      <c r="D18" s="5">
        <f t="shared" si="1"/>
        <v>683446</v>
      </c>
      <c r="E18" s="5">
        <v>683446</v>
      </c>
      <c r="F18" s="107" t="s">
        <v>38</v>
      </c>
      <c r="G18" s="5"/>
      <c r="H18" s="5">
        <f t="shared" si="0"/>
        <v>0</v>
      </c>
      <c r="I18" s="5"/>
    </row>
    <row r="19" spans="1:9" x14ac:dyDescent="0.25">
      <c r="A19" s="110" t="s">
        <v>39</v>
      </c>
      <c r="B19" s="107" t="s">
        <v>40</v>
      </c>
      <c r="C19" s="5"/>
      <c r="D19" s="5">
        <f t="shared" si="1"/>
        <v>0</v>
      </c>
      <c r="E19" s="5"/>
      <c r="F19" s="107" t="s">
        <v>41</v>
      </c>
      <c r="G19" s="5"/>
      <c r="H19" s="5">
        <f t="shared" si="0"/>
        <v>0</v>
      </c>
      <c r="I19" s="5"/>
    </row>
    <row r="20" spans="1:9" x14ac:dyDescent="0.25">
      <c r="A20" s="110" t="s">
        <v>42</v>
      </c>
      <c r="B20" s="107" t="s">
        <v>43</v>
      </c>
      <c r="C20" s="5"/>
      <c r="D20" s="5">
        <f t="shared" si="1"/>
        <v>0</v>
      </c>
      <c r="E20" s="5"/>
      <c r="F20" s="107" t="s">
        <v>44</v>
      </c>
      <c r="G20" s="5"/>
      <c r="H20" s="5">
        <f t="shared" si="0"/>
        <v>0</v>
      </c>
      <c r="I20" s="5"/>
    </row>
    <row r="21" spans="1:9" x14ac:dyDescent="0.25">
      <c r="A21" s="110" t="s">
        <v>45</v>
      </c>
      <c r="B21" s="14" t="s">
        <v>46</v>
      </c>
      <c r="C21" s="6">
        <f>SUM(C22:C23)</f>
        <v>0</v>
      </c>
      <c r="D21" s="5">
        <f t="shared" si="1"/>
        <v>0</v>
      </c>
      <c r="E21" s="6">
        <f>SUM(E22:E23)</f>
        <v>0</v>
      </c>
      <c r="F21" s="107" t="s">
        <v>47</v>
      </c>
      <c r="G21" s="5"/>
      <c r="H21" s="5">
        <f t="shared" si="0"/>
        <v>0</v>
      </c>
      <c r="I21" s="5"/>
    </row>
    <row r="22" spans="1:9" x14ac:dyDescent="0.25">
      <c r="A22" s="110" t="s">
        <v>48</v>
      </c>
      <c r="B22" s="107" t="s">
        <v>49</v>
      </c>
      <c r="C22" s="5"/>
      <c r="D22" s="5">
        <f t="shared" si="1"/>
        <v>0</v>
      </c>
      <c r="E22" s="5"/>
      <c r="F22" s="108" t="s">
        <v>50</v>
      </c>
      <c r="G22" s="5">
        <v>3942275</v>
      </c>
      <c r="H22" s="5">
        <f t="shared" si="0"/>
        <v>698271</v>
      </c>
      <c r="I22" s="5">
        <v>4640546</v>
      </c>
    </row>
    <row r="23" spans="1:9" x14ac:dyDescent="0.25">
      <c r="A23" s="110" t="s">
        <v>51</v>
      </c>
      <c r="B23" s="107" t="s">
        <v>52</v>
      </c>
      <c r="C23" s="5"/>
      <c r="D23" s="5">
        <f t="shared" si="1"/>
        <v>0</v>
      </c>
      <c r="E23" s="5"/>
      <c r="F23" s="111" t="s">
        <v>53</v>
      </c>
      <c r="G23" s="5"/>
      <c r="H23" s="5">
        <f t="shared" si="0"/>
        <v>0</v>
      </c>
      <c r="I23" s="5"/>
    </row>
    <row r="24" spans="1:9" ht="25.5" x14ac:dyDescent="0.25">
      <c r="A24" s="105" t="s">
        <v>54</v>
      </c>
      <c r="B24" s="112" t="s">
        <v>55</v>
      </c>
      <c r="C24" s="113">
        <f>SUM(C16,C21)</f>
        <v>16153590</v>
      </c>
      <c r="D24" s="114">
        <f t="shared" si="1"/>
        <v>683446</v>
      </c>
      <c r="E24" s="113">
        <f>SUM(E16,E21)</f>
        <v>16837036</v>
      </c>
      <c r="F24" s="112" t="s">
        <v>56</v>
      </c>
      <c r="G24" s="113">
        <f>SUM(G16:G23)</f>
        <v>3942275</v>
      </c>
      <c r="H24" s="114">
        <f t="shared" si="0"/>
        <v>698271</v>
      </c>
      <c r="I24" s="113">
        <f t="shared" ref="I24" si="3">SUM(I16:I23)</f>
        <v>4640546</v>
      </c>
    </row>
    <row r="25" spans="1:9" x14ac:dyDescent="0.25">
      <c r="A25" s="105" t="s">
        <v>57</v>
      </c>
      <c r="B25" s="112" t="s">
        <v>58</v>
      </c>
      <c r="C25" s="113">
        <f>SUM(C15,C24)</f>
        <v>130030356</v>
      </c>
      <c r="D25" s="114">
        <f t="shared" si="1"/>
        <v>4673320</v>
      </c>
      <c r="E25" s="113">
        <f>SUM(E15,E24)</f>
        <v>134703676</v>
      </c>
      <c r="F25" s="112" t="s">
        <v>59</v>
      </c>
      <c r="G25" s="113">
        <f>SUM(G15,G24)</f>
        <v>130030356</v>
      </c>
      <c r="H25" s="114">
        <f t="shared" si="0"/>
        <v>4673320</v>
      </c>
      <c r="I25" s="113">
        <f t="shared" ref="I25" si="4">SUM(I15,I24)</f>
        <v>134703676</v>
      </c>
    </row>
    <row r="26" spans="1:9" x14ac:dyDescent="0.25">
      <c r="A26" s="105" t="s">
        <v>60</v>
      </c>
      <c r="B26" s="112" t="s">
        <v>61</v>
      </c>
      <c r="C26" s="113"/>
      <c r="D26" s="5">
        <f t="shared" si="1"/>
        <v>0</v>
      </c>
      <c r="E26" s="113"/>
      <c r="F26" s="112" t="s">
        <v>62</v>
      </c>
      <c r="G26" s="113"/>
      <c r="H26" s="5">
        <f t="shared" si="0"/>
        <v>0</v>
      </c>
      <c r="I26" s="113"/>
    </row>
    <row r="27" spans="1:9" x14ac:dyDescent="0.25">
      <c r="A27" s="105" t="s">
        <v>63</v>
      </c>
      <c r="B27" s="112" t="s">
        <v>64</v>
      </c>
      <c r="C27" s="113" t="str">
        <f>IF(C15+C16-G25&lt;0,G25-(C15+C16),"-")</f>
        <v>-</v>
      </c>
      <c r="D27" s="5"/>
      <c r="E27" s="113" t="str">
        <f>IF(E15+E16-I25&lt;0,I25-(E15+E16),"-")</f>
        <v>-</v>
      </c>
      <c r="F27" s="112" t="s">
        <v>65</v>
      </c>
      <c r="G27" s="113"/>
      <c r="H27" s="5">
        <f t="shared" si="0"/>
        <v>0</v>
      </c>
      <c r="I27" s="113"/>
    </row>
    <row r="28" spans="1:9" ht="18.75" x14ac:dyDescent="0.25">
      <c r="B28" s="101"/>
      <c r="C28" s="101"/>
      <c r="D28" s="101"/>
      <c r="E28" s="101"/>
      <c r="F28" s="101"/>
    </row>
  </sheetData>
  <mergeCells count="4">
    <mergeCell ref="A4:A5"/>
    <mergeCell ref="F1:G1"/>
    <mergeCell ref="H1:I1"/>
    <mergeCell ref="A2:I2"/>
  </mergeCells>
  <printOptions horizontalCentered="1"/>
  <pageMargins left="0.51181102362204722" right="0.31496062992125984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66FFFF"/>
  </sheetPr>
  <dimension ref="A1:K29"/>
  <sheetViews>
    <sheetView view="pageBreakPreview" zoomScale="60" zoomScaleNormal="100" workbookViewId="0">
      <selection activeCell="C6" sqref="C6"/>
    </sheetView>
  </sheetViews>
  <sheetFormatPr defaultRowHeight="15" x14ac:dyDescent="0.25"/>
  <cols>
    <col min="1" max="1" width="5.85546875" style="1" customWidth="1"/>
    <col min="2" max="2" width="50.42578125" style="7" customWidth="1"/>
    <col min="3" max="3" width="12.7109375" style="1" customWidth="1"/>
    <col min="4" max="4" width="11.140625" style="1" bestFit="1" customWidth="1"/>
    <col min="5" max="5" width="11.7109375" style="1" bestFit="1" customWidth="1"/>
    <col min="6" max="6" width="51.85546875" style="1" customWidth="1"/>
    <col min="7" max="8" width="11.140625" style="1" bestFit="1" customWidth="1"/>
    <col min="9" max="9" width="12.28515625" style="1" customWidth="1"/>
    <col min="10" max="11" width="9.140625" style="1" hidden="1" customWidth="1"/>
    <col min="12" max="258" width="9.140625" style="1"/>
    <col min="259" max="259" width="5.85546875" style="1" customWidth="1"/>
    <col min="260" max="260" width="50.42578125" style="1" customWidth="1"/>
    <col min="261" max="261" width="12.7109375" style="1" customWidth="1"/>
    <col min="262" max="262" width="51.85546875" style="1" customWidth="1"/>
    <col min="263" max="263" width="14" style="1" customWidth="1"/>
    <col min="264" max="264" width="4.140625" style="1" customWidth="1"/>
    <col min="265" max="514" width="9.140625" style="1"/>
    <col min="515" max="515" width="5.85546875" style="1" customWidth="1"/>
    <col min="516" max="516" width="50.42578125" style="1" customWidth="1"/>
    <col min="517" max="517" width="12.7109375" style="1" customWidth="1"/>
    <col min="518" max="518" width="51.85546875" style="1" customWidth="1"/>
    <col min="519" max="519" width="14" style="1" customWidth="1"/>
    <col min="520" max="520" width="4.140625" style="1" customWidth="1"/>
    <col min="521" max="770" width="9.140625" style="1"/>
    <col min="771" max="771" width="5.85546875" style="1" customWidth="1"/>
    <col min="772" max="772" width="50.42578125" style="1" customWidth="1"/>
    <col min="773" max="773" width="12.7109375" style="1" customWidth="1"/>
    <col min="774" max="774" width="51.85546875" style="1" customWidth="1"/>
    <col min="775" max="775" width="14" style="1" customWidth="1"/>
    <col min="776" max="776" width="4.140625" style="1" customWidth="1"/>
    <col min="777" max="1026" width="9.140625" style="1"/>
    <col min="1027" max="1027" width="5.85546875" style="1" customWidth="1"/>
    <col min="1028" max="1028" width="50.42578125" style="1" customWidth="1"/>
    <col min="1029" max="1029" width="12.7109375" style="1" customWidth="1"/>
    <col min="1030" max="1030" width="51.85546875" style="1" customWidth="1"/>
    <col min="1031" max="1031" width="14" style="1" customWidth="1"/>
    <col min="1032" max="1032" width="4.140625" style="1" customWidth="1"/>
    <col min="1033" max="1282" width="9.140625" style="1"/>
    <col min="1283" max="1283" width="5.85546875" style="1" customWidth="1"/>
    <col min="1284" max="1284" width="50.42578125" style="1" customWidth="1"/>
    <col min="1285" max="1285" width="12.7109375" style="1" customWidth="1"/>
    <col min="1286" max="1286" width="51.85546875" style="1" customWidth="1"/>
    <col min="1287" max="1287" width="14" style="1" customWidth="1"/>
    <col min="1288" max="1288" width="4.140625" style="1" customWidth="1"/>
    <col min="1289" max="1538" width="9.140625" style="1"/>
    <col min="1539" max="1539" width="5.85546875" style="1" customWidth="1"/>
    <col min="1540" max="1540" width="50.42578125" style="1" customWidth="1"/>
    <col min="1541" max="1541" width="12.7109375" style="1" customWidth="1"/>
    <col min="1542" max="1542" width="51.85546875" style="1" customWidth="1"/>
    <col min="1543" max="1543" width="14" style="1" customWidth="1"/>
    <col min="1544" max="1544" width="4.140625" style="1" customWidth="1"/>
    <col min="1545" max="1794" width="9.140625" style="1"/>
    <col min="1795" max="1795" width="5.85546875" style="1" customWidth="1"/>
    <col min="1796" max="1796" width="50.42578125" style="1" customWidth="1"/>
    <col min="1797" max="1797" width="12.7109375" style="1" customWidth="1"/>
    <col min="1798" max="1798" width="51.85546875" style="1" customWidth="1"/>
    <col min="1799" max="1799" width="14" style="1" customWidth="1"/>
    <col min="1800" max="1800" width="4.140625" style="1" customWidth="1"/>
    <col min="1801" max="2050" width="9.140625" style="1"/>
    <col min="2051" max="2051" width="5.85546875" style="1" customWidth="1"/>
    <col min="2052" max="2052" width="50.42578125" style="1" customWidth="1"/>
    <col min="2053" max="2053" width="12.7109375" style="1" customWidth="1"/>
    <col min="2054" max="2054" width="51.85546875" style="1" customWidth="1"/>
    <col min="2055" max="2055" width="14" style="1" customWidth="1"/>
    <col min="2056" max="2056" width="4.140625" style="1" customWidth="1"/>
    <col min="2057" max="2306" width="9.140625" style="1"/>
    <col min="2307" max="2307" width="5.85546875" style="1" customWidth="1"/>
    <col min="2308" max="2308" width="50.42578125" style="1" customWidth="1"/>
    <col min="2309" max="2309" width="12.7109375" style="1" customWidth="1"/>
    <col min="2310" max="2310" width="51.85546875" style="1" customWidth="1"/>
    <col min="2311" max="2311" width="14" style="1" customWidth="1"/>
    <col min="2312" max="2312" width="4.140625" style="1" customWidth="1"/>
    <col min="2313" max="2562" width="9.140625" style="1"/>
    <col min="2563" max="2563" width="5.85546875" style="1" customWidth="1"/>
    <col min="2564" max="2564" width="50.42578125" style="1" customWidth="1"/>
    <col min="2565" max="2565" width="12.7109375" style="1" customWidth="1"/>
    <col min="2566" max="2566" width="51.85546875" style="1" customWidth="1"/>
    <col min="2567" max="2567" width="14" style="1" customWidth="1"/>
    <col min="2568" max="2568" width="4.140625" style="1" customWidth="1"/>
    <col min="2569" max="2818" width="9.140625" style="1"/>
    <col min="2819" max="2819" width="5.85546875" style="1" customWidth="1"/>
    <col min="2820" max="2820" width="50.42578125" style="1" customWidth="1"/>
    <col min="2821" max="2821" width="12.7109375" style="1" customWidth="1"/>
    <col min="2822" max="2822" width="51.85546875" style="1" customWidth="1"/>
    <col min="2823" max="2823" width="14" style="1" customWidth="1"/>
    <col min="2824" max="2824" width="4.140625" style="1" customWidth="1"/>
    <col min="2825" max="3074" width="9.140625" style="1"/>
    <col min="3075" max="3075" width="5.85546875" style="1" customWidth="1"/>
    <col min="3076" max="3076" width="50.42578125" style="1" customWidth="1"/>
    <col min="3077" max="3077" width="12.7109375" style="1" customWidth="1"/>
    <col min="3078" max="3078" width="51.85546875" style="1" customWidth="1"/>
    <col min="3079" max="3079" width="14" style="1" customWidth="1"/>
    <col min="3080" max="3080" width="4.140625" style="1" customWidth="1"/>
    <col min="3081" max="3330" width="9.140625" style="1"/>
    <col min="3331" max="3331" width="5.85546875" style="1" customWidth="1"/>
    <col min="3332" max="3332" width="50.42578125" style="1" customWidth="1"/>
    <col min="3333" max="3333" width="12.7109375" style="1" customWidth="1"/>
    <col min="3334" max="3334" width="51.85546875" style="1" customWidth="1"/>
    <col min="3335" max="3335" width="14" style="1" customWidth="1"/>
    <col min="3336" max="3336" width="4.140625" style="1" customWidth="1"/>
    <col min="3337" max="3586" width="9.140625" style="1"/>
    <col min="3587" max="3587" width="5.85546875" style="1" customWidth="1"/>
    <col min="3588" max="3588" width="50.42578125" style="1" customWidth="1"/>
    <col min="3589" max="3589" width="12.7109375" style="1" customWidth="1"/>
    <col min="3590" max="3590" width="51.85546875" style="1" customWidth="1"/>
    <col min="3591" max="3591" width="14" style="1" customWidth="1"/>
    <col min="3592" max="3592" width="4.140625" style="1" customWidth="1"/>
    <col min="3593" max="3842" width="9.140625" style="1"/>
    <col min="3843" max="3843" width="5.85546875" style="1" customWidth="1"/>
    <col min="3844" max="3844" width="50.42578125" style="1" customWidth="1"/>
    <col min="3845" max="3845" width="12.7109375" style="1" customWidth="1"/>
    <col min="3846" max="3846" width="51.85546875" style="1" customWidth="1"/>
    <col min="3847" max="3847" width="14" style="1" customWidth="1"/>
    <col min="3848" max="3848" width="4.140625" style="1" customWidth="1"/>
    <col min="3849" max="4098" width="9.140625" style="1"/>
    <col min="4099" max="4099" width="5.85546875" style="1" customWidth="1"/>
    <col min="4100" max="4100" width="50.42578125" style="1" customWidth="1"/>
    <col min="4101" max="4101" width="12.7109375" style="1" customWidth="1"/>
    <col min="4102" max="4102" width="51.85546875" style="1" customWidth="1"/>
    <col min="4103" max="4103" width="14" style="1" customWidth="1"/>
    <col min="4104" max="4104" width="4.140625" style="1" customWidth="1"/>
    <col min="4105" max="4354" width="9.140625" style="1"/>
    <col min="4355" max="4355" width="5.85546875" style="1" customWidth="1"/>
    <col min="4356" max="4356" width="50.42578125" style="1" customWidth="1"/>
    <col min="4357" max="4357" width="12.7109375" style="1" customWidth="1"/>
    <col min="4358" max="4358" width="51.85546875" style="1" customWidth="1"/>
    <col min="4359" max="4359" width="14" style="1" customWidth="1"/>
    <col min="4360" max="4360" width="4.140625" style="1" customWidth="1"/>
    <col min="4361" max="4610" width="9.140625" style="1"/>
    <col min="4611" max="4611" width="5.85546875" style="1" customWidth="1"/>
    <col min="4612" max="4612" width="50.42578125" style="1" customWidth="1"/>
    <col min="4613" max="4613" width="12.7109375" style="1" customWidth="1"/>
    <col min="4614" max="4614" width="51.85546875" style="1" customWidth="1"/>
    <col min="4615" max="4615" width="14" style="1" customWidth="1"/>
    <col min="4616" max="4616" width="4.140625" style="1" customWidth="1"/>
    <col min="4617" max="4866" width="9.140625" style="1"/>
    <col min="4867" max="4867" width="5.85546875" style="1" customWidth="1"/>
    <col min="4868" max="4868" width="50.42578125" style="1" customWidth="1"/>
    <col min="4869" max="4869" width="12.7109375" style="1" customWidth="1"/>
    <col min="4870" max="4870" width="51.85546875" style="1" customWidth="1"/>
    <col min="4871" max="4871" width="14" style="1" customWidth="1"/>
    <col min="4872" max="4872" width="4.140625" style="1" customWidth="1"/>
    <col min="4873" max="5122" width="9.140625" style="1"/>
    <col min="5123" max="5123" width="5.85546875" style="1" customWidth="1"/>
    <col min="5124" max="5124" width="50.42578125" style="1" customWidth="1"/>
    <col min="5125" max="5125" width="12.7109375" style="1" customWidth="1"/>
    <col min="5126" max="5126" width="51.85546875" style="1" customWidth="1"/>
    <col min="5127" max="5127" width="14" style="1" customWidth="1"/>
    <col min="5128" max="5128" width="4.140625" style="1" customWidth="1"/>
    <col min="5129" max="5378" width="9.140625" style="1"/>
    <col min="5379" max="5379" width="5.85546875" style="1" customWidth="1"/>
    <col min="5380" max="5380" width="50.42578125" style="1" customWidth="1"/>
    <col min="5381" max="5381" width="12.7109375" style="1" customWidth="1"/>
    <col min="5382" max="5382" width="51.85546875" style="1" customWidth="1"/>
    <col min="5383" max="5383" width="14" style="1" customWidth="1"/>
    <col min="5384" max="5384" width="4.140625" style="1" customWidth="1"/>
    <col min="5385" max="5634" width="9.140625" style="1"/>
    <col min="5635" max="5635" width="5.85546875" style="1" customWidth="1"/>
    <col min="5636" max="5636" width="50.42578125" style="1" customWidth="1"/>
    <col min="5637" max="5637" width="12.7109375" style="1" customWidth="1"/>
    <col min="5638" max="5638" width="51.85546875" style="1" customWidth="1"/>
    <col min="5639" max="5639" width="14" style="1" customWidth="1"/>
    <col min="5640" max="5640" width="4.140625" style="1" customWidth="1"/>
    <col min="5641" max="5890" width="9.140625" style="1"/>
    <col min="5891" max="5891" width="5.85546875" style="1" customWidth="1"/>
    <col min="5892" max="5892" width="50.42578125" style="1" customWidth="1"/>
    <col min="5893" max="5893" width="12.7109375" style="1" customWidth="1"/>
    <col min="5894" max="5894" width="51.85546875" style="1" customWidth="1"/>
    <col min="5895" max="5895" width="14" style="1" customWidth="1"/>
    <col min="5896" max="5896" width="4.140625" style="1" customWidth="1"/>
    <col min="5897" max="6146" width="9.140625" style="1"/>
    <col min="6147" max="6147" width="5.85546875" style="1" customWidth="1"/>
    <col min="6148" max="6148" width="50.42578125" style="1" customWidth="1"/>
    <col min="6149" max="6149" width="12.7109375" style="1" customWidth="1"/>
    <col min="6150" max="6150" width="51.85546875" style="1" customWidth="1"/>
    <col min="6151" max="6151" width="14" style="1" customWidth="1"/>
    <col min="6152" max="6152" width="4.140625" style="1" customWidth="1"/>
    <col min="6153" max="6402" width="9.140625" style="1"/>
    <col min="6403" max="6403" width="5.85546875" style="1" customWidth="1"/>
    <col min="6404" max="6404" width="50.42578125" style="1" customWidth="1"/>
    <col min="6405" max="6405" width="12.7109375" style="1" customWidth="1"/>
    <col min="6406" max="6406" width="51.85546875" style="1" customWidth="1"/>
    <col min="6407" max="6407" width="14" style="1" customWidth="1"/>
    <col min="6408" max="6408" width="4.140625" style="1" customWidth="1"/>
    <col min="6409" max="6658" width="9.140625" style="1"/>
    <col min="6659" max="6659" width="5.85546875" style="1" customWidth="1"/>
    <col min="6660" max="6660" width="50.42578125" style="1" customWidth="1"/>
    <col min="6661" max="6661" width="12.7109375" style="1" customWidth="1"/>
    <col min="6662" max="6662" width="51.85546875" style="1" customWidth="1"/>
    <col min="6663" max="6663" width="14" style="1" customWidth="1"/>
    <col min="6664" max="6664" width="4.140625" style="1" customWidth="1"/>
    <col min="6665" max="6914" width="9.140625" style="1"/>
    <col min="6915" max="6915" width="5.85546875" style="1" customWidth="1"/>
    <col min="6916" max="6916" width="50.42578125" style="1" customWidth="1"/>
    <col min="6917" max="6917" width="12.7109375" style="1" customWidth="1"/>
    <col min="6918" max="6918" width="51.85546875" style="1" customWidth="1"/>
    <col min="6919" max="6919" width="14" style="1" customWidth="1"/>
    <col min="6920" max="6920" width="4.140625" style="1" customWidth="1"/>
    <col min="6921" max="7170" width="9.140625" style="1"/>
    <col min="7171" max="7171" width="5.85546875" style="1" customWidth="1"/>
    <col min="7172" max="7172" width="50.42578125" style="1" customWidth="1"/>
    <col min="7173" max="7173" width="12.7109375" style="1" customWidth="1"/>
    <col min="7174" max="7174" width="51.85546875" style="1" customWidth="1"/>
    <col min="7175" max="7175" width="14" style="1" customWidth="1"/>
    <col min="7176" max="7176" width="4.140625" style="1" customWidth="1"/>
    <col min="7177" max="7426" width="9.140625" style="1"/>
    <col min="7427" max="7427" width="5.85546875" style="1" customWidth="1"/>
    <col min="7428" max="7428" width="50.42578125" style="1" customWidth="1"/>
    <col min="7429" max="7429" width="12.7109375" style="1" customWidth="1"/>
    <col min="7430" max="7430" width="51.85546875" style="1" customWidth="1"/>
    <col min="7431" max="7431" width="14" style="1" customWidth="1"/>
    <col min="7432" max="7432" width="4.140625" style="1" customWidth="1"/>
    <col min="7433" max="7682" width="9.140625" style="1"/>
    <col min="7683" max="7683" width="5.85546875" style="1" customWidth="1"/>
    <col min="7684" max="7684" width="50.42578125" style="1" customWidth="1"/>
    <col min="7685" max="7685" width="12.7109375" style="1" customWidth="1"/>
    <col min="7686" max="7686" width="51.85546875" style="1" customWidth="1"/>
    <col min="7687" max="7687" width="14" style="1" customWidth="1"/>
    <col min="7688" max="7688" width="4.140625" style="1" customWidth="1"/>
    <col min="7689" max="7938" width="9.140625" style="1"/>
    <col min="7939" max="7939" width="5.85546875" style="1" customWidth="1"/>
    <col min="7940" max="7940" width="50.42578125" style="1" customWidth="1"/>
    <col min="7941" max="7941" width="12.7109375" style="1" customWidth="1"/>
    <col min="7942" max="7942" width="51.85546875" style="1" customWidth="1"/>
    <col min="7943" max="7943" width="14" style="1" customWidth="1"/>
    <col min="7944" max="7944" width="4.140625" style="1" customWidth="1"/>
    <col min="7945" max="8194" width="9.140625" style="1"/>
    <col min="8195" max="8195" width="5.85546875" style="1" customWidth="1"/>
    <col min="8196" max="8196" width="50.42578125" style="1" customWidth="1"/>
    <col min="8197" max="8197" width="12.7109375" style="1" customWidth="1"/>
    <col min="8198" max="8198" width="51.85546875" style="1" customWidth="1"/>
    <col min="8199" max="8199" width="14" style="1" customWidth="1"/>
    <col min="8200" max="8200" width="4.140625" style="1" customWidth="1"/>
    <col min="8201" max="8450" width="9.140625" style="1"/>
    <col min="8451" max="8451" width="5.85546875" style="1" customWidth="1"/>
    <col min="8452" max="8452" width="50.42578125" style="1" customWidth="1"/>
    <col min="8453" max="8453" width="12.7109375" style="1" customWidth="1"/>
    <col min="8454" max="8454" width="51.85546875" style="1" customWidth="1"/>
    <col min="8455" max="8455" width="14" style="1" customWidth="1"/>
    <col min="8456" max="8456" width="4.140625" style="1" customWidth="1"/>
    <col min="8457" max="8706" width="9.140625" style="1"/>
    <col min="8707" max="8707" width="5.85546875" style="1" customWidth="1"/>
    <col min="8708" max="8708" width="50.42578125" style="1" customWidth="1"/>
    <col min="8709" max="8709" width="12.7109375" style="1" customWidth="1"/>
    <col min="8710" max="8710" width="51.85546875" style="1" customWidth="1"/>
    <col min="8711" max="8711" width="14" style="1" customWidth="1"/>
    <col min="8712" max="8712" width="4.140625" style="1" customWidth="1"/>
    <col min="8713" max="8962" width="9.140625" style="1"/>
    <col min="8963" max="8963" width="5.85546875" style="1" customWidth="1"/>
    <col min="8964" max="8964" width="50.42578125" style="1" customWidth="1"/>
    <col min="8965" max="8965" width="12.7109375" style="1" customWidth="1"/>
    <col min="8966" max="8966" width="51.85546875" style="1" customWidth="1"/>
    <col min="8967" max="8967" width="14" style="1" customWidth="1"/>
    <col min="8968" max="8968" width="4.140625" style="1" customWidth="1"/>
    <col min="8969" max="9218" width="9.140625" style="1"/>
    <col min="9219" max="9219" width="5.85546875" style="1" customWidth="1"/>
    <col min="9220" max="9220" width="50.42578125" style="1" customWidth="1"/>
    <col min="9221" max="9221" width="12.7109375" style="1" customWidth="1"/>
    <col min="9222" max="9222" width="51.85546875" style="1" customWidth="1"/>
    <col min="9223" max="9223" width="14" style="1" customWidth="1"/>
    <col min="9224" max="9224" width="4.140625" style="1" customWidth="1"/>
    <col min="9225" max="9474" width="9.140625" style="1"/>
    <col min="9475" max="9475" width="5.85546875" style="1" customWidth="1"/>
    <col min="9476" max="9476" width="50.42578125" style="1" customWidth="1"/>
    <col min="9477" max="9477" width="12.7109375" style="1" customWidth="1"/>
    <col min="9478" max="9478" width="51.85546875" style="1" customWidth="1"/>
    <col min="9479" max="9479" width="14" style="1" customWidth="1"/>
    <col min="9480" max="9480" width="4.140625" style="1" customWidth="1"/>
    <col min="9481" max="9730" width="9.140625" style="1"/>
    <col min="9731" max="9731" width="5.85546875" style="1" customWidth="1"/>
    <col min="9732" max="9732" width="50.42578125" style="1" customWidth="1"/>
    <col min="9733" max="9733" width="12.7109375" style="1" customWidth="1"/>
    <col min="9734" max="9734" width="51.85546875" style="1" customWidth="1"/>
    <col min="9735" max="9735" width="14" style="1" customWidth="1"/>
    <col min="9736" max="9736" width="4.140625" style="1" customWidth="1"/>
    <col min="9737" max="9986" width="9.140625" style="1"/>
    <col min="9987" max="9987" width="5.85546875" style="1" customWidth="1"/>
    <col min="9988" max="9988" width="50.42578125" style="1" customWidth="1"/>
    <col min="9989" max="9989" width="12.7109375" style="1" customWidth="1"/>
    <col min="9990" max="9990" width="51.85546875" style="1" customWidth="1"/>
    <col min="9991" max="9991" width="14" style="1" customWidth="1"/>
    <col min="9992" max="9992" width="4.140625" style="1" customWidth="1"/>
    <col min="9993" max="10242" width="9.140625" style="1"/>
    <col min="10243" max="10243" width="5.85546875" style="1" customWidth="1"/>
    <col min="10244" max="10244" width="50.42578125" style="1" customWidth="1"/>
    <col min="10245" max="10245" width="12.7109375" style="1" customWidth="1"/>
    <col min="10246" max="10246" width="51.85546875" style="1" customWidth="1"/>
    <col min="10247" max="10247" width="14" style="1" customWidth="1"/>
    <col min="10248" max="10248" width="4.140625" style="1" customWidth="1"/>
    <col min="10249" max="10498" width="9.140625" style="1"/>
    <col min="10499" max="10499" width="5.85546875" style="1" customWidth="1"/>
    <col min="10500" max="10500" width="50.42578125" style="1" customWidth="1"/>
    <col min="10501" max="10501" width="12.7109375" style="1" customWidth="1"/>
    <col min="10502" max="10502" width="51.85546875" style="1" customWidth="1"/>
    <col min="10503" max="10503" width="14" style="1" customWidth="1"/>
    <col min="10504" max="10504" width="4.140625" style="1" customWidth="1"/>
    <col min="10505" max="10754" width="9.140625" style="1"/>
    <col min="10755" max="10755" width="5.85546875" style="1" customWidth="1"/>
    <col min="10756" max="10756" width="50.42578125" style="1" customWidth="1"/>
    <col min="10757" max="10757" width="12.7109375" style="1" customWidth="1"/>
    <col min="10758" max="10758" width="51.85546875" style="1" customWidth="1"/>
    <col min="10759" max="10759" width="14" style="1" customWidth="1"/>
    <col min="10760" max="10760" width="4.140625" style="1" customWidth="1"/>
    <col min="10761" max="11010" width="9.140625" style="1"/>
    <col min="11011" max="11011" width="5.85546875" style="1" customWidth="1"/>
    <col min="11012" max="11012" width="50.42578125" style="1" customWidth="1"/>
    <col min="11013" max="11013" width="12.7109375" style="1" customWidth="1"/>
    <col min="11014" max="11014" width="51.85546875" style="1" customWidth="1"/>
    <col min="11015" max="11015" width="14" style="1" customWidth="1"/>
    <col min="11016" max="11016" width="4.140625" style="1" customWidth="1"/>
    <col min="11017" max="11266" width="9.140625" style="1"/>
    <col min="11267" max="11267" width="5.85546875" style="1" customWidth="1"/>
    <col min="11268" max="11268" width="50.42578125" style="1" customWidth="1"/>
    <col min="11269" max="11269" width="12.7109375" style="1" customWidth="1"/>
    <col min="11270" max="11270" width="51.85546875" style="1" customWidth="1"/>
    <col min="11271" max="11271" width="14" style="1" customWidth="1"/>
    <col min="11272" max="11272" width="4.140625" style="1" customWidth="1"/>
    <col min="11273" max="11522" width="9.140625" style="1"/>
    <col min="11523" max="11523" width="5.85546875" style="1" customWidth="1"/>
    <col min="11524" max="11524" width="50.42578125" style="1" customWidth="1"/>
    <col min="11525" max="11525" width="12.7109375" style="1" customWidth="1"/>
    <col min="11526" max="11526" width="51.85546875" style="1" customWidth="1"/>
    <col min="11527" max="11527" width="14" style="1" customWidth="1"/>
    <col min="11528" max="11528" width="4.140625" style="1" customWidth="1"/>
    <col min="11529" max="11778" width="9.140625" style="1"/>
    <col min="11779" max="11779" width="5.85546875" style="1" customWidth="1"/>
    <col min="11780" max="11780" width="50.42578125" style="1" customWidth="1"/>
    <col min="11781" max="11781" width="12.7109375" style="1" customWidth="1"/>
    <col min="11782" max="11782" width="51.85546875" style="1" customWidth="1"/>
    <col min="11783" max="11783" width="14" style="1" customWidth="1"/>
    <col min="11784" max="11784" width="4.140625" style="1" customWidth="1"/>
    <col min="11785" max="12034" width="9.140625" style="1"/>
    <col min="12035" max="12035" width="5.85546875" style="1" customWidth="1"/>
    <col min="12036" max="12036" width="50.42578125" style="1" customWidth="1"/>
    <col min="12037" max="12037" width="12.7109375" style="1" customWidth="1"/>
    <col min="12038" max="12038" width="51.85546875" style="1" customWidth="1"/>
    <col min="12039" max="12039" width="14" style="1" customWidth="1"/>
    <col min="12040" max="12040" width="4.140625" style="1" customWidth="1"/>
    <col min="12041" max="12290" width="9.140625" style="1"/>
    <col min="12291" max="12291" width="5.85546875" style="1" customWidth="1"/>
    <col min="12292" max="12292" width="50.42578125" style="1" customWidth="1"/>
    <col min="12293" max="12293" width="12.7109375" style="1" customWidth="1"/>
    <col min="12294" max="12294" width="51.85546875" style="1" customWidth="1"/>
    <col min="12295" max="12295" width="14" style="1" customWidth="1"/>
    <col min="12296" max="12296" width="4.140625" style="1" customWidth="1"/>
    <col min="12297" max="12546" width="9.140625" style="1"/>
    <col min="12547" max="12547" width="5.85546875" style="1" customWidth="1"/>
    <col min="12548" max="12548" width="50.42578125" style="1" customWidth="1"/>
    <col min="12549" max="12549" width="12.7109375" style="1" customWidth="1"/>
    <col min="12550" max="12550" width="51.85546875" style="1" customWidth="1"/>
    <col min="12551" max="12551" width="14" style="1" customWidth="1"/>
    <col min="12552" max="12552" width="4.140625" style="1" customWidth="1"/>
    <col min="12553" max="12802" width="9.140625" style="1"/>
    <col min="12803" max="12803" width="5.85546875" style="1" customWidth="1"/>
    <col min="12804" max="12804" width="50.42578125" style="1" customWidth="1"/>
    <col min="12805" max="12805" width="12.7109375" style="1" customWidth="1"/>
    <col min="12806" max="12806" width="51.85546875" style="1" customWidth="1"/>
    <col min="12807" max="12807" width="14" style="1" customWidth="1"/>
    <col min="12808" max="12808" width="4.140625" style="1" customWidth="1"/>
    <col min="12809" max="13058" width="9.140625" style="1"/>
    <col min="13059" max="13059" width="5.85546875" style="1" customWidth="1"/>
    <col min="13060" max="13060" width="50.42578125" style="1" customWidth="1"/>
    <col min="13061" max="13061" width="12.7109375" style="1" customWidth="1"/>
    <col min="13062" max="13062" width="51.85546875" style="1" customWidth="1"/>
    <col min="13063" max="13063" width="14" style="1" customWidth="1"/>
    <col min="13064" max="13064" width="4.140625" style="1" customWidth="1"/>
    <col min="13065" max="13314" width="9.140625" style="1"/>
    <col min="13315" max="13315" width="5.85546875" style="1" customWidth="1"/>
    <col min="13316" max="13316" width="50.42578125" style="1" customWidth="1"/>
    <col min="13317" max="13317" width="12.7109375" style="1" customWidth="1"/>
    <col min="13318" max="13318" width="51.85546875" style="1" customWidth="1"/>
    <col min="13319" max="13319" width="14" style="1" customWidth="1"/>
    <col min="13320" max="13320" width="4.140625" style="1" customWidth="1"/>
    <col min="13321" max="13570" width="9.140625" style="1"/>
    <col min="13571" max="13571" width="5.85546875" style="1" customWidth="1"/>
    <col min="13572" max="13572" width="50.42578125" style="1" customWidth="1"/>
    <col min="13573" max="13573" width="12.7109375" style="1" customWidth="1"/>
    <col min="13574" max="13574" width="51.85546875" style="1" customWidth="1"/>
    <col min="13575" max="13575" width="14" style="1" customWidth="1"/>
    <col min="13576" max="13576" width="4.140625" style="1" customWidth="1"/>
    <col min="13577" max="13826" width="9.140625" style="1"/>
    <col min="13827" max="13827" width="5.85546875" style="1" customWidth="1"/>
    <col min="13828" max="13828" width="50.42578125" style="1" customWidth="1"/>
    <col min="13829" max="13829" width="12.7109375" style="1" customWidth="1"/>
    <col min="13830" max="13830" width="51.85546875" style="1" customWidth="1"/>
    <col min="13831" max="13831" width="14" style="1" customWidth="1"/>
    <col min="13832" max="13832" width="4.140625" style="1" customWidth="1"/>
    <col min="13833" max="14082" width="9.140625" style="1"/>
    <col min="14083" max="14083" width="5.85546875" style="1" customWidth="1"/>
    <col min="14084" max="14084" width="50.42578125" style="1" customWidth="1"/>
    <col min="14085" max="14085" width="12.7109375" style="1" customWidth="1"/>
    <col min="14086" max="14086" width="51.85546875" style="1" customWidth="1"/>
    <col min="14087" max="14087" width="14" style="1" customWidth="1"/>
    <col min="14088" max="14088" width="4.140625" style="1" customWidth="1"/>
    <col min="14089" max="14338" width="9.140625" style="1"/>
    <col min="14339" max="14339" width="5.85546875" style="1" customWidth="1"/>
    <col min="14340" max="14340" width="50.42578125" style="1" customWidth="1"/>
    <col min="14341" max="14341" width="12.7109375" style="1" customWidth="1"/>
    <col min="14342" max="14342" width="51.85546875" style="1" customWidth="1"/>
    <col min="14343" max="14343" width="14" style="1" customWidth="1"/>
    <col min="14344" max="14344" width="4.140625" style="1" customWidth="1"/>
    <col min="14345" max="14594" width="9.140625" style="1"/>
    <col min="14595" max="14595" width="5.85546875" style="1" customWidth="1"/>
    <col min="14596" max="14596" width="50.42578125" style="1" customWidth="1"/>
    <col min="14597" max="14597" width="12.7109375" style="1" customWidth="1"/>
    <col min="14598" max="14598" width="51.85546875" style="1" customWidth="1"/>
    <col min="14599" max="14599" width="14" style="1" customWidth="1"/>
    <col min="14600" max="14600" width="4.140625" style="1" customWidth="1"/>
    <col min="14601" max="14850" width="9.140625" style="1"/>
    <col min="14851" max="14851" width="5.85546875" style="1" customWidth="1"/>
    <col min="14852" max="14852" width="50.42578125" style="1" customWidth="1"/>
    <col min="14853" max="14853" width="12.7109375" style="1" customWidth="1"/>
    <col min="14854" max="14854" width="51.85546875" style="1" customWidth="1"/>
    <col min="14855" max="14855" width="14" style="1" customWidth="1"/>
    <col min="14856" max="14856" width="4.140625" style="1" customWidth="1"/>
    <col min="14857" max="15106" width="9.140625" style="1"/>
    <col min="15107" max="15107" width="5.85546875" style="1" customWidth="1"/>
    <col min="15108" max="15108" width="50.42578125" style="1" customWidth="1"/>
    <col min="15109" max="15109" width="12.7109375" style="1" customWidth="1"/>
    <col min="15110" max="15110" width="51.85546875" style="1" customWidth="1"/>
    <col min="15111" max="15111" width="14" style="1" customWidth="1"/>
    <col min="15112" max="15112" width="4.140625" style="1" customWidth="1"/>
    <col min="15113" max="15362" width="9.140625" style="1"/>
    <col min="15363" max="15363" width="5.85546875" style="1" customWidth="1"/>
    <col min="15364" max="15364" width="50.42578125" style="1" customWidth="1"/>
    <col min="15365" max="15365" width="12.7109375" style="1" customWidth="1"/>
    <col min="15366" max="15366" width="51.85546875" style="1" customWidth="1"/>
    <col min="15367" max="15367" width="14" style="1" customWidth="1"/>
    <col min="15368" max="15368" width="4.140625" style="1" customWidth="1"/>
    <col min="15369" max="15618" width="9.140625" style="1"/>
    <col min="15619" max="15619" width="5.85546875" style="1" customWidth="1"/>
    <col min="15620" max="15620" width="50.42578125" style="1" customWidth="1"/>
    <col min="15621" max="15621" width="12.7109375" style="1" customWidth="1"/>
    <col min="15622" max="15622" width="51.85546875" style="1" customWidth="1"/>
    <col min="15623" max="15623" width="14" style="1" customWidth="1"/>
    <col min="15624" max="15624" width="4.140625" style="1" customWidth="1"/>
    <col min="15625" max="15874" width="9.140625" style="1"/>
    <col min="15875" max="15875" width="5.85546875" style="1" customWidth="1"/>
    <col min="15876" max="15876" width="50.42578125" style="1" customWidth="1"/>
    <col min="15877" max="15877" width="12.7109375" style="1" customWidth="1"/>
    <col min="15878" max="15878" width="51.85546875" style="1" customWidth="1"/>
    <col min="15879" max="15879" width="14" style="1" customWidth="1"/>
    <col min="15880" max="15880" width="4.140625" style="1" customWidth="1"/>
    <col min="15881" max="16130" width="9.140625" style="1"/>
    <col min="16131" max="16131" width="5.85546875" style="1" customWidth="1"/>
    <col min="16132" max="16132" width="50.42578125" style="1" customWidth="1"/>
    <col min="16133" max="16133" width="12.7109375" style="1" customWidth="1"/>
    <col min="16134" max="16134" width="51.85546875" style="1" customWidth="1"/>
    <col min="16135" max="16135" width="14" style="1" customWidth="1"/>
    <col min="16136" max="16136" width="4.140625" style="1" customWidth="1"/>
    <col min="16137" max="16384" width="9.140625" style="1"/>
  </cols>
  <sheetData>
    <row r="1" spans="1:9" x14ac:dyDescent="0.25">
      <c r="A1" s="15"/>
      <c r="B1" s="16"/>
      <c r="C1" s="15"/>
      <c r="D1" s="15"/>
      <c r="E1" s="15"/>
      <c r="F1" s="179"/>
      <c r="G1" s="179"/>
      <c r="H1" s="177" t="s">
        <v>102</v>
      </c>
      <c r="I1" s="177"/>
    </row>
    <row r="2" spans="1:9" ht="15.75" x14ac:dyDescent="0.25">
      <c r="A2" s="180" t="s">
        <v>404</v>
      </c>
      <c r="B2" s="180"/>
      <c r="C2" s="180"/>
      <c r="D2" s="180"/>
      <c r="E2" s="180"/>
      <c r="F2" s="180"/>
      <c r="G2" s="180"/>
      <c r="H2" s="180"/>
      <c r="I2" s="180"/>
    </row>
    <row r="3" spans="1:9" ht="15.75" x14ac:dyDescent="0.25">
      <c r="A3" s="15"/>
      <c r="B3" s="10" t="s">
        <v>0</v>
      </c>
      <c r="D3" s="12"/>
      <c r="E3" s="12"/>
      <c r="F3" s="15"/>
      <c r="H3" s="11"/>
      <c r="I3" s="12" t="s">
        <v>1</v>
      </c>
    </row>
    <row r="4" spans="1:9" ht="13.5" customHeight="1" x14ac:dyDescent="0.25">
      <c r="A4" s="176" t="s">
        <v>2</v>
      </c>
      <c r="B4" s="102" t="s">
        <v>3</v>
      </c>
      <c r="C4" s="102"/>
      <c r="D4" s="102"/>
      <c r="E4" s="102"/>
      <c r="F4" s="102" t="s">
        <v>4</v>
      </c>
      <c r="G4" s="102"/>
      <c r="H4" s="103"/>
      <c r="I4" s="115"/>
    </row>
    <row r="5" spans="1:9" s="3" customFormat="1" ht="38.25" x14ac:dyDescent="0.25">
      <c r="A5" s="176"/>
      <c r="B5" s="105" t="s">
        <v>5</v>
      </c>
      <c r="C5" s="105" t="s">
        <v>382</v>
      </c>
      <c r="D5" s="105" t="s">
        <v>399</v>
      </c>
      <c r="E5" s="105" t="s">
        <v>402</v>
      </c>
      <c r="F5" s="105" t="s">
        <v>5</v>
      </c>
      <c r="G5" s="105" t="s">
        <v>383</v>
      </c>
      <c r="H5" s="105" t="s">
        <v>399</v>
      </c>
      <c r="I5" s="105" t="s">
        <v>402</v>
      </c>
    </row>
    <row r="6" spans="1:9" s="3" customFormat="1" ht="12.75" x14ac:dyDescent="0.25">
      <c r="A6" s="105">
        <v>1</v>
      </c>
      <c r="B6" s="105">
        <v>2</v>
      </c>
      <c r="C6" s="105">
        <v>3</v>
      </c>
      <c r="D6" s="105">
        <v>4</v>
      </c>
      <c r="E6" s="105">
        <v>5</v>
      </c>
      <c r="F6" s="105">
        <v>6</v>
      </c>
      <c r="G6" s="105">
        <v>7</v>
      </c>
      <c r="H6" s="105">
        <v>8</v>
      </c>
      <c r="I6" s="105">
        <v>9</v>
      </c>
    </row>
    <row r="7" spans="1:9" x14ac:dyDescent="0.25">
      <c r="A7" s="106" t="s">
        <v>9</v>
      </c>
      <c r="B7" s="107" t="s">
        <v>67</v>
      </c>
      <c r="C7" s="5"/>
      <c r="D7" s="5">
        <f t="shared" ref="D7:D29" si="0">SUM(E7-C7)</f>
        <v>0</v>
      </c>
      <c r="E7" s="5"/>
      <c r="F7" s="107" t="s">
        <v>68</v>
      </c>
      <c r="G7" s="5">
        <v>5561200</v>
      </c>
      <c r="H7" s="5">
        <f t="shared" ref="H7:H8" si="1">SUM(I7-G7)</f>
        <v>12443206</v>
      </c>
      <c r="I7" s="5">
        <v>18004406</v>
      </c>
    </row>
    <row r="8" spans="1:9" x14ac:dyDescent="0.25">
      <c r="A8" s="106" t="s">
        <v>12</v>
      </c>
      <c r="B8" s="107" t="s">
        <v>69</v>
      </c>
      <c r="C8" s="5"/>
      <c r="D8" s="5">
        <f t="shared" si="0"/>
        <v>0</v>
      </c>
      <c r="E8" s="5"/>
      <c r="F8" s="107" t="s">
        <v>70</v>
      </c>
      <c r="G8" s="5"/>
      <c r="H8" s="5">
        <f t="shared" si="1"/>
        <v>0</v>
      </c>
      <c r="I8" s="5"/>
    </row>
    <row r="9" spans="1:9" x14ac:dyDescent="0.25">
      <c r="A9" s="106" t="s">
        <v>6</v>
      </c>
      <c r="B9" s="107" t="s">
        <v>71</v>
      </c>
      <c r="C9" s="5"/>
      <c r="D9" s="5">
        <f t="shared" si="0"/>
        <v>0</v>
      </c>
      <c r="E9" s="5"/>
      <c r="F9" s="107" t="s">
        <v>72</v>
      </c>
      <c r="G9" s="5">
        <v>4574233</v>
      </c>
      <c r="H9" s="5">
        <f>SUM(I9-G9)</f>
        <v>0</v>
      </c>
      <c r="I9" s="5">
        <v>4574233</v>
      </c>
    </row>
    <row r="10" spans="1:9" x14ac:dyDescent="0.25">
      <c r="A10" s="106" t="s">
        <v>7</v>
      </c>
      <c r="B10" s="107" t="s">
        <v>73</v>
      </c>
      <c r="C10" s="5"/>
      <c r="D10" s="5">
        <f t="shared" si="0"/>
        <v>0</v>
      </c>
      <c r="E10" s="5"/>
      <c r="F10" s="107" t="s">
        <v>74</v>
      </c>
      <c r="G10" s="5"/>
      <c r="H10" s="5">
        <f>SUM(I9-G9)</f>
        <v>0</v>
      </c>
      <c r="I10" s="5"/>
    </row>
    <row r="11" spans="1:9" x14ac:dyDescent="0.25">
      <c r="A11" s="106" t="s">
        <v>8</v>
      </c>
      <c r="B11" s="107" t="s">
        <v>75</v>
      </c>
      <c r="C11" s="5"/>
      <c r="D11" s="5">
        <f t="shared" si="0"/>
        <v>0</v>
      </c>
      <c r="E11" s="5"/>
      <c r="F11" s="107" t="s">
        <v>76</v>
      </c>
      <c r="G11" s="5"/>
      <c r="H11" s="5"/>
      <c r="I11" s="5"/>
    </row>
    <row r="12" spans="1:9" x14ac:dyDescent="0.25">
      <c r="A12" s="106" t="s">
        <v>21</v>
      </c>
      <c r="B12" s="107" t="s">
        <v>77</v>
      </c>
      <c r="C12" s="5"/>
      <c r="D12" s="5">
        <f t="shared" si="0"/>
        <v>0</v>
      </c>
      <c r="E12" s="5"/>
      <c r="F12" s="109" t="s">
        <v>23</v>
      </c>
      <c r="G12" s="5"/>
      <c r="H12" s="5"/>
      <c r="I12" s="5"/>
    </row>
    <row r="13" spans="1:9" x14ac:dyDescent="0.25">
      <c r="A13" s="105" t="s">
        <v>24</v>
      </c>
      <c r="B13" s="112" t="s">
        <v>78</v>
      </c>
      <c r="C13" s="113">
        <f>SUM(C7,C9,C10,C12)</f>
        <v>0</v>
      </c>
      <c r="D13" s="5">
        <f t="shared" si="0"/>
        <v>0</v>
      </c>
      <c r="E13" s="113">
        <f>SUM(E7,E9,E10,E12)</f>
        <v>0</v>
      </c>
      <c r="F13" s="112" t="s">
        <v>79</v>
      </c>
      <c r="G13" s="113">
        <f>SUM(G7,G9,G11,G12)</f>
        <v>10135433</v>
      </c>
      <c r="H13" s="113">
        <f t="shared" ref="H13:I13" si="2">SUM(H7,H9,H11,H12)</f>
        <v>12443206</v>
      </c>
      <c r="I13" s="113">
        <f t="shared" si="2"/>
        <v>22578639</v>
      </c>
    </row>
    <row r="14" spans="1:9" x14ac:dyDescent="0.25">
      <c r="A14" s="116" t="s">
        <v>26</v>
      </c>
      <c r="B14" s="14" t="s">
        <v>80</v>
      </c>
      <c r="C14" s="6">
        <f>SUM(C15:C19)</f>
        <v>10135433</v>
      </c>
      <c r="D14" s="5">
        <f t="shared" si="0"/>
        <v>12443206</v>
      </c>
      <c r="E14" s="6">
        <f>SUM(E15:E19)</f>
        <v>22578639</v>
      </c>
      <c r="F14" s="107" t="s">
        <v>33</v>
      </c>
      <c r="G14" s="5"/>
      <c r="H14" s="5">
        <f t="shared" ref="H14:H26" si="3">SUM(I14-G14)</f>
        <v>0</v>
      </c>
      <c r="I14" s="5"/>
    </row>
    <row r="15" spans="1:9" x14ac:dyDescent="0.25">
      <c r="A15" s="116" t="s">
        <v>28</v>
      </c>
      <c r="B15" s="13" t="s">
        <v>81</v>
      </c>
      <c r="C15" s="5">
        <v>10135433</v>
      </c>
      <c r="D15" s="5">
        <f t="shared" si="0"/>
        <v>12443206</v>
      </c>
      <c r="E15" s="5">
        <v>22578639</v>
      </c>
      <c r="F15" s="107" t="s">
        <v>82</v>
      </c>
      <c r="G15" s="5"/>
      <c r="H15" s="5">
        <f t="shared" si="3"/>
        <v>0</v>
      </c>
      <c r="I15" s="5"/>
    </row>
    <row r="16" spans="1:9" x14ac:dyDescent="0.25">
      <c r="A16" s="116" t="s">
        <v>31</v>
      </c>
      <c r="B16" s="13" t="s">
        <v>83</v>
      </c>
      <c r="C16" s="5"/>
      <c r="D16" s="5">
        <f t="shared" si="0"/>
        <v>0</v>
      </c>
      <c r="E16" s="5"/>
      <c r="F16" s="107" t="s">
        <v>38</v>
      </c>
      <c r="G16" s="5"/>
      <c r="H16" s="5">
        <f t="shared" si="3"/>
        <v>0</v>
      </c>
      <c r="I16" s="5"/>
    </row>
    <row r="17" spans="1:9" x14ac:dyDescent="0.25">
      <c r="A17" s="116" t="s">
        <v>34</v>
      </c>
      <c r="B17" s="13" t="s">
        <v>84</v>
      </c>
      <c r="C17" s="5"/>
      <c r="D17" s="5">
        <f t="shared" si="0"/>
        <v>0</v>
      </c>
      <c r="E17" s="5"/>
      <c r="F17" s="107" t="s">
        <v>41</v>
      </c>
      <c r="G17" s="5"/>
      <c r="H17" s="5">
        <f t="shared" si="3"/>
        <v>0</v>
      </c>
      <c r="I17" s="5"/>
    </row>
    <row r="18" spans="1:9" x14ac:dyDescent="0.25">
      <c r="A18" s="116" t="s">
        <v>37</v>
      </c>
      <c r="B18" s="13" t="s">
        <v>85</v>
      </c>
      <c r="C18" s="5"/>
      <c r="D18" s="5">
        <f t="shared" si="0"/>
        <v>0</v>
      </c>
      <c r="E18" s="5"/>
      <c r="F18" s="107" t="s">
        <v>44</v>
      </c>
      <c r="G18" s="5"/>
      <c r="H18" s="5">
        <f t="shared" si="3"/>
        <v>0</v>
      </c>
      <c r="I18" s="5"/>
    </row>
    <row r="19" spans="1:9" x14ac:dyDescent="0.25">
      <c r="A19" s="116" t="s">
        <v>39</v>
      </c>
      <c r="B19" s="13" t="s">
        <v>86</v>
      </c>
      <c r="C19" s="5"/>
      <c r="D19" s="5">
        <f t="shared" si="0"/>
        <v>0</v>
      </c>
      <c r="E19" s="5"/>
      <c r="F19" s="107" t="s">
        <v>87</v>
      </c>
      <c r="G19" s="5"/>
      <c r="H19" s="5">
        <f t="shared" si="3"/>
        <v>0</v>
      </c>
      <c r="I19" s="5"/>
    </row>
    <row r="20" spans="1:9" x14ac:dyDescent="0.25">
      <c r="A20" s="116" t="s">
        <v>42</v>
      </c>
      <c r="B20" s="14" t="s">
        <v>88</v>
      </c>
      <c r="C20" s="6">
        <f>SUM(C21:C25)</f>
        <v>0</v>
      </c>
      <c r="D20" s="5">
        <f t="shared" si="0"/>
        <v>0</v>
      </c>
      <c r="E20" s="6"/>
      <c r="F20" s="107" t="s">
        <v>89</v>
      </c>
      <c r="G20" s="5"/>
      <c r="H20" s="5">
        <f t="shared" si="3"/>
        <v>0</v>
      </c>
      <c r="I20" s="5"/>
    </row>
    <row r="21" spans="1:9" x14ac:dyDescent="0.25">
      <c r="A21" s="116" t="s">
        <v>45</v>
      </c>
      <c r="B21" s="13" t="s">
        <v>90</v>
      </c>
      <c r="C21" s="5"/>
      <c r="D21" s="5">
        <f t="shared" si="0"/>
        <v>0</v>
      </c>
      <c r="E21" s="5"/>
      <c r="F21" s="107" t="s">
        <v>91</v>
      </c>
      <c r="G21" s="5"/>
      <c r="H21" s="5">
        <f t="shared" si="3"/>
        <v>0</v>
      </c>
      <c r="I21" s="5"/>
    </row>
    <row r="22" spans="1:9" x14ac:dyDescent="0.25">
      <c r="A22" s="116" t="s">
        <v>48</v>
      </c>
      <c r="B22" s="13" t="s">
        <v>92</v>
      </c>
      <c r="C22" s="5"/>
      <c r="D22" s="5">
        <f t="shared" si="0"/>
        <v>0</v>
      </c>
      <c r="E22" s="5"/>
      <c r="F22" s="109"/>
      <c r="G22" s="5"/>
      <c r="H22" s="5">
        <f t="shared" si="3"/>
        <v>0</v>
      </c>
      <c r="I22" s="5"/>
    </row>
    <row r="23" spans="1:9" x14ac:dyDescent="0.25">
      <c r="A23" s="116" t="s">
        <v>51</v>
      </c>
      <c r="B23" s="13" t="s">
        <v>93</v>
      </c>
      <c r="C23" s="5"/>
      <c r="D23" s="5">
        <f t="shared" si="0"/>
        <v>0</v>
      </c>
      <c r="E23" s="5"/>
      <c r="F23" s="109"/>
      <c r="G23" s="5"/>
      <c r="H23" s="5">
        <f t="shared" si="3"/>
        <v>0</v>
      </c>
      <c r="I23" s="5"/>
    </row>
    <row r="24" spans="1:9" x14ac:dyDescent="0.25">
      <c r="A24" s="116" t="s">
        <v>54</v>
      </c>
      <c r="B24" s="13" t="s">
        <v>94</v>
      </c>
      <c r="C24" s="5"/>
      <c r="D24" s="5">
        <f t="shared" si="0"/>
        <v>0</v>
      </c>
      <c r="E24" s="5"/>
      <c r="F24" s="109"/>
      <c r="G24" s="5"/>
      <c r="H24" s="5">
        <f t="shared" si="3"/>
        <v>0</v>
      </c>
      <c r="I24" s="5"/>
    </row>
    <row r="25" spans="1:9" x14ac:dyDescent="0.25">
      <c r="A25" s="116" t="s">
        <v>57</v>
      </c>
      <c r="B25" s="13" t="s">
        <v>95</v>
      </c>
      <c r="C25" s="5"/>
      <c r="D25" s="5">
        <f t="shared" si="0"/>
        <v>0</v>
      </c>
      <c r="E25" s="5"/>
      <c r="F25" s="109"/>
      <c r="G25" s="5"/>
      <c r="H25" s="5">
        <f t="shared" si="3"/>
        <v>0</v>
      </c>
      <c r="I25" s="5"/>
    </row>
    <row r="26" spans="1:9" ht="25.5" x14ac:dyDescent="0.25">
      <c r="A26" s="105" t="s">
        <v>60</v>
      </c>
      <c r="B26" s="112" t="s">
        <v>96</v>
      </c>
      <c r="C26" s="113">
        <f>SUM(C14,C20)</f>
        <v>10135433</v>
      </c>
      <c r="D26" s="114">
        <f t="shared" si="0"/>
        <v>12443206</v>
      </c>
      <c r="E26" s="113">
        <f>SUM(E14,E20)</f>
        <v>22578639</v>
      </c>
      <c r="F26" s="112" t="s">
        <v>97</v>
      </c>
      <c r="G26" s="113">
        <f>SUM(G14:G25)</f>
        <v>0</v>
      </c>
      <c r="H26" s="5">
        <f t="shared" si="3"/>
        <v>0</v>
      </c>
      <c r="I26" s="113">
        <f t="shared" ref="I26" si="4">SUM(I14:I25)</f>
        <v>0</v>
      </c>
    </row>
    <row r="27" spans="1:9" x14ac:dyDescent="0.25">
      <c r="A27" s="105" t="s">
        <v>63</v>
      </c>
      <c r="B27" s="112" t="s">
        <v>98</v>
      </c>
      <c r="C27" s="113">
        <f>SUM(C13,C26)</f>
        <v>10135433</v>
      </c>
      <c r="D27" s="114">
        <f t="shared" si="0"/>
        <v>12443206</v>
      </c>
      <c r="E27" s="113">
        <f>SUM(E13,E26)</f>
        <v>22578639</v>
      </c>
      <c r="F27" s="112" t="s">
        <v>99</v>
      </c>
      <c r="G27" s="113">
        <f>SUM(G13,G26)</f>
        <v>10135433</v>
      </c>
      <c r="H27" s="114">
        <f>SUM(I27-G27)</f>
        <v>12443206</v>
      </c>
      <c r="I27" s="113">
        <f t="shared" ref="I27" si="5">SUM(I13,I26)</f>
        <v>22578639</v>
      </c>
    </row>
    <row r="28" spans="1:9" x14ac:dyDescent="0.25">
      <c r="A28" s="105" t="s">
        <v>100</v>
      </c>
      <c r="B28" s="112" t="s">
        <v>61</v>
      </c>
      <c r="C28" s="113"/>
      <c r="D28" s="5">
        <f t="shared" si="0"/>
        <v>0</v>
      </c>
      <c r="E28" s="113"/>
      <c r="F28" s="112" t="s">
        <v>62</v>
      </c>
      <c r="G28" s="113"/>
      <c r="H28" s="113"/>
      <c r="I28" s="113"/>
    </row>
    <row r="29" spans="1:9" x14ac:dyDescent="0.25">
      <c r="A29" s="105" t="s">
        <v>101</v>
      </c>
      <c r="B29" s="112" t="s">
        <v>64</v>
      </c>
      <c r="C29" s="113"/>
      <c r="D29" s="5">
        <f t="shared" si="0"/>
        <v>0</v>
      </c>
      <c r="E29" s="113"/>
      <c r="F29" s="112" t="s">
        <v>65</v>
      </c>
      <c r="G29" s="113"/>
      <c r="H29" s="113"/>
      <c r="I29" s="113"/>
    </row>
  </sheetData>
  <mergeCells count="4">
    <mergeCell ref="A4:A5"/>
    <mergeCell ref="F1:G1"/>
    <mergeCell ref="H1:I1"/>
    <mergeCell ref="A2:I2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0" orientation="landscape" r:id="rId1"/>
  <colBreaks count="1" manualBreakCount="1">
    <brk id="9" max="2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FFCC"/>
  </sheetPr>
  <dimension ref="A1:I152"/>
  <sheetViews>
    <sheetView view="pageBreakPreview" topLeftCell="A113" zoomScale="60" zoomScaleNormal="100" workbookViewId="0">
      <selection activeCell="B29" sqref="B1:B1048576"/>
    </sheetView>
  </sheetViews>
  <sheetFormatPr defaultRowHeight="15.75" x14ac:dyDescent="0.25"/>
  <cols>
    <col min="1" max="1" width="8.140625" style="25" customWidth="1"/>
    <col min="2" max="2" width="77.42578125" style="154" customWidth="1"/>
    <col min="3" max="3" width="18.5703125" style="26" customWidth="1"/>
    <col min="4" max="4" width="16.5703125" style="17" customWidth="1"/>
    <col min="5" max="5" width="18.28515625" style="17" customWidth="1"/>
    <col min="6" max="256" width="9.140625" style="17"/>
    <col min="257" max="257" width="8.140625" style="17" customWidth="1"/>
    <col min="258" max="258" width="78.5703125" style="17" customWidth="1"/>
    <col min="259" max="259" width="18.5703125" style="17" customWidth="1"/>
    <col min="260" max="260" width="7.7109375" style="17" customWidth="1"/>
    <col min="261" max="512" width="9.140625" style="17"/>
    <col min="513" max="513" width="8.140625" style="17" customWidth="1"/>
    <col min="514" max="514" width="78.5703125" style="17" customWidth="1"/>
    <col min="515" max="515" width="18.5703125" style="17" customWidth="1"/>
    <col min="516" max="516" width="7.7109375" style="17" customWidth="1"/>
    <col min="517" max="768" width="9.140625" style="17"/>
    <col min="769" max="769" width="8.140625" style="17" customWidth="1"/>
    <col min="770" max="770" width="78.5703125" style="17" customWidth="1"/>
    <col min="771" max="771" width="18.5703125" style="17" customWidth="1"/>
    <col min="772" max="772" width="7.7109375" style="17" customWidth="1"/>
    <col min="773" max="1024" width="9.140625" style="17"/>
    <col min="1025" max="1025" width="8.140625" style="17" customWidth="1"/>
    <col min="1026" max="1026" width="78.5703125" style="17" customWidth="1"/>
    <col min="1027" max="1027" width="18.5703125" style="17" customWidth="1"/>
    <col min="1028" max="1028" width="7.7109375" style="17" customWidth="1"/>
    <col min="1029" max="1280" width="9.140625" style="17"/>
    <col min="1281" max="1281" width="8.140625" style="17" customWidth="1"/>
    <col min="1282" max="1282" width="78.5703125" style="17" customWidth="1"/>
    <col min="1283" max="1283" width="18.5703125" style="17" customWidth="1"/>
    <col min="1284" max="1284" width="7.7109375" style="17" customWidth="1"/>
    <col min="1285" max="1536" width="9.140625" style="17"/>
    <col min="1537" max="1537" width="8.140625" style="17" customWidth="1"/>
    <col min="1538" max="1538" width="78.5703125" style="17" customWidth="1"/>
    <col min="1539" max="1539" width="18.5703125" style="17" customWidth="1"/>
    <col min="1540" max="1540" width="7.7109375" style="17" customWidth="1"/>
    <col min="1541" max="1792" width="9.140625" style="17"/>
    <col min="1793" max="1793" width="8.140625" style="17" customWidth="1"/>
    <col min="1794" max="1794" width="78.5703125" style="17" customWidth="1"/>
    <col min="1795" max="1795" width="18.5703125" style="17" customWidth="1"/>
    <col min="1796" max="1796" width="7.7109375" style="17" customWidth="1"/>
    <col min="1797" max="2048" width="9.140625" style="17"/>
    <col min="2049" max="2049" width="8.140625" style="17" customWidth="1"/>
    <col min="2050" max="2050" width="78.5703125" style="17" customWidth="1"/>
    <col min="2051" max="2051" width="18.5703125" style="17" customWidth="1"/>
    <col min="2052" max="2052" width="7.7109375" style="17" customWidth="1"/>
    <col min="2053" max="2304" width="9.140625" style="17"/>
    <col min="2305" max="2305" width="8.140625" style="17" customWidth="1"/>
    <col min="2306" max="2306" width="78.5703125" style="17" customWidth="1"/>
    <col min="2307" max="2307" width="18.5703125" style="17" customWidth="1"/>
    <col min="2308" max="2308" width="7.7109375" style="17" customWidth="1"/>
    <col min="2309" max="2560" width="9.140625" style="17"/>
    <col min="2561" max="2561" width="8.140625" style="17" customWidth="1"/>
    <col min="2562" max="2562" width="78.5703125" style="17" customWidth="1"/>
    <col min="2563" max="2563" width="18.5703125" style="17" customWidth="1"/>
    <col min="2564" max="2564" width="7.7109375" style="17" customWidth="1"/>
    <col min="2565" max="2816" width="9.140625" style="17"/>
    <col min="2817" max="2817" width="8.140625" style="17" customWidth="1"/>
    <col min="2818" max="2818" width="78.5703125" style="17" customWidth="1"/>
    <col min="2819" max="2819" width="18.5703125" style="17" customWidth="1"/>
    <col min="2820" max="2820" width="7.7109375" style="17" customWidth="1"/>
    <col min="2821" max="3072" width="9.140625" style="17"/>
    <col min="3073" max="3073" width="8.140625" style="17" customWidth="1"/>
    <col min="3074" max="3074" width="78.5703125" style="17" customWidth="1"/>
    <col min="3075" max="3075" width="18.5703125" style="17" customWidth="1"/>
    <col min="3076" max="3076" width="7.7109375" style="17" customWidth="1"/>
    <col min="3077" max="3328" width="9.140625" style="17"/>
    <col min="3329" max="3329" width="8.140625" style="17" customWidth="1"/>
    <col min="3330" max="3330" width="78.5703125" style="17" customWidth="1"/>
    <col min="3331" max="3331" width="18.5703125" style="17" customWidth="1"/>
    <col min="3332" max="3332" width="7.7109375" style="17" customWidth="1"/>
    <col min="3333" max="3584" width="9.140625" style="17"/>
    <col min="3585" max="3585" width="8.140625" style="17" customWidth="1"/>
    <col min="3586" max="3586" width="78.5703125" style="17" customWidth="1"/>
    <col min="3587" max="3587" width="18.5703125" style="17" customWidth="1"/>
    <col min="3588" max="3588" width="7.7109375" style="17" customWidth="1"/>
    <col min="3589" max="3840" width="9.140625" style="17"/>
    <col min="3841" max="3841" width="8.140625" style="17" customWidth="1"/>
    <col min="3842" max="3842" width="78.5703125" style="17" customWidth="1"/>
    <col min="3843" max="3843" width="18.5703125" style="17" customWidth="1"/>
    <col min="3844" max="3844" width="7.7109375" style="17" customWidth="1"/>
    <col min="3845" max="4096" width="9.140625" style="17"/>
    <col min="4097" max="4097" width="8.140625" style="17" customWidth="1"/>
    <col min="4098" max="4098" width="78.5703125" style="17" customWidth="1"/>
    <col min="4099" max="4099" width="18.5703125" style="17" customWidth="1"/>
    <col min="4100" max="4100" width="7.7109375" style="17" customWidth="1"/>
    <col min="4101" max="4352" width="9.140625" style="17"/>
    <col min="4353" max="4353" width="8.140625" style="17" customWidth="1"/>
    <col min="4354" max="4354" width="78.5703125" style="17" customWidth="1"/>
    <col min="4355" max="4355" width="18.5703125" style="17" customWidth="1"/>
    <col min="4356" max="4356" width="7.7109375" style="17" customWidth="1"/>
    <col min="4357" max="4608" width="9.140625" style="17"/>
    <col min="4609" max="4609" width="8.140625" style="17" customWidth="1"/>
    <col min="4610" max="4610" width="78.5703125" style="17" customWidth="1"/>
    <col min="4611" max="4611" width="18.5703125" style="17" customWidth="1"/>
    <col min="4612" max="4612" width="7.7109375" style="17" customWidth="1"/>
    <col min="4613" max="4864" width="9.140625" style="17"/>
    <col min="4865" max="4865" width="8.140625" style="17" customWidth="1"/>
    <col min="4866" max="4866" width="78.5703125" style="17" customWidth="1"/>
    <col min="4867" max="4867" width="18.5703125" style="17" customWidth="1"/>
    <col min="4868" max="4868" width="7.7109375" style="17" customWidth="1"/>
    <col min="4869" max="5120" width="9.140625" style="17"/>
    <col min="5121" max="5121" width="8.140625" style="17" customWidth="1"/>
    <col min="5122" max="5122" width="78.5703125" style="17" customWidth="1"/>
    <col min="5123" max="5123" width="18.5703125" style="17" customWidth="1"/>
    <col min="5124" max="5124" width="7.7109375" style="17" customWidth="1"/>
    <col min="5125" max="5376" width="9.140625" style="17"/>
    <col min="5377" max="5377" width="8.140625" style="17" customWidth="1"/>
    <col min="5378" max="5378" width="78.5703125" style="17" customWidth="1"/>
    <col min="5379" max="5379" width="18.5703125" style="17" customWidth="1"/>
    <col min="5380" max="5380" width="7.7109375" style="17" customWidth="1"/>
    <col min="5381" max="5632" width="9.140625" style="17"/>
    <col min="5633" max="5633" width="8.140625" style="17" customWidth="1"/>
    <col min="5634" max="5634" width="78.5703125" style="17" customWidth="1"/>
    <col min="5635" max="5635" width="18.5703125" style="17" customWidth="1"/>
    <col min="5636" max="5636" width="7.7109375" style="17" customWidth="1"/>
    <col min="5637" max="5888" width="9.140625" style="17"/>
    <col min="5889" max="5889" width="8.140625" style="17" customWidth="1"/>
    <col min="5890" max="5890" width="78.5703125" style="17" customWidth="1"/>
    <col min="5891" max="5891" width="18.5703125" style="17" customWidth="1"/>
    <col min="5892" max="5892" width="7.7109375" style="17" customWidth="1"/>
    <col min="5893" max="6144" width="9.140625" style="17"/>
    <col min="6145" max="6145" width="8.140625" style="17" customWidth="1"/>
    <col min="6146" max="6146" width="78.5703125" style="17" customWidth="1"/>
    <col min="6147" max="6147" width="18.5703125" style="17" customWidth="1"/>
    <col min="6148" max="6148" width="7.7109375" style="17" customWidth="1"/>
    <col min="6149" max="6400" width="9.140625" style="17"/>
    <col min="6401" max="6401" width="8.140625" style="17" customWidth="1"/>
    <col min="6402" max="6402" width="78.5703125" style="17" customWidth="1"/>
    <col min="6403" max="6403" width="18.5703125" style="17" customWidth="1"/>
    <col min="6404" max="6404" width="7.7109375" style="17" customWidth="1"/>
    <col min="6405" max="6656" width="9.140625" style="17"/>
    <col min="6657" max="6657" width="8.140625" style="17" customWidth="1"/>
    <col min="6658" max="6658" width="78.5703125" style="17" customWidth="1"/>
    <col min="6659" max="6659" width="18.5703125" style="17" customWidth="1"/>
    <col min="6660" max="6660" width="7.7109375" style="17" customWidth="1"/>
    <col min="6661" max="6912" width="9.140625" style="17"/>
    <col min="6913" max="6913" width="8.140625" style="17" customWidth="1"/>
    <col min="6914" max="6914" width="78.5703125" style="17" customWidth="1"/>
    <col min="6915" max="6915" width="18.5703125" style="17" customWidth="1"/>
    <col min="6916" max="6916" width="7.7109375" style="17" customWidth="1"/>
    <col min="6917" max="7168" width="9.140625" style="17"/>
    <col min="7169" max="7169" width="8.140625" style="17" customWidth="1"/>
    <col min="7170" max="7170" width="78.5703125" style="17" customWidth="1"/>
    <col min="7171" max="7171" width="18.5703125" style="17" customWidth="1"/>
    <col min="7172" max="7172" width="7.7109375" style="17" customWidth="1"/>
    <col min="7173" max="7424" width="9.140625" style="17"/>
    <col min="7425" max="7425" width="8.140625" style="17" customWidth="1"/>
    <col min="7426" max="7426" width="78.5703125" style="17" customWidth="1"/>
    <col min="7427" max="7427" width="18.5703125" style="17" customWidth="1"/>
    <col min="7428" max="7428" width="7.7109375" style="17" customWidth="1"/>
    <col min="7429" max="7680" width="9.140625" style="17"/>
    <col min="7681" max="7681" width="8.140625" style="17" customWidth="1"/>
    <col min="7682" max="7682" width="78.5703125" style="17" customWidth="1"/>
    <col min="7683" max="7683" width="18.5703125" style="17" customWidth="1"/>
    <col min="7684" max="7684" width="7.7109375" style="17" customWidth="1"/>
    <col min="7685" max="7936" width="9.140625" style="17"/>
    <col min="7937" max="7937" width="8.140625" style="17" customWidth="1"/>
    <col min="7938" max="7938" width="78.5703125" style="17" customWidth="1"/>
    <col min="7939" max="7939" width="18.5703125" style="17" customWidth="1"/>
    <col min="7940" max="7940" width="7.7109375" style="17" customWidth="1"/>
    <col min="7941" max="8192" width="9.140625" style="17"/>
    <col min="8193" max="8193" width="8.140625" style="17" customWidth="1"/>
    <col min="8194" max="8194" width="78.5703125" style="17" customWidth="1"/>
    <col min="8195" max="8195" width="18.5703125" style="17" customWidth="1"/>
    <col min="8196" max="8196" width="7.7109375" style="17" customWidth="1"/>
    <col min="8197" max="8448" width="9.140625" style="17"/>
    <col min="8449" max="8449" width="8.140625" style="17" customWidth="1"/>
    <col min="8450" max="8450" width="78.5703125" style="17" customWidth="1"/>
    <col min="8451" max="8451" width="18.5703125" style="17" customWidth="1"/>
    <col min="8452" max="8452" width="7.7109375" style="17" customWidth="1"/>
    <col min="8453" max="8704" width="9.140625" style="17"/>
    <col min="8705" max="8705" width="8.140625" style="17" customWidth="1"/>
    <col min="8706" max="8706" width="78.5703125" style="17" customWidth="1"/>
    <col min="8707" max="8707" width="18.5703125" style="17" customWidth="1"/>
    <col min="8708" max="8708" width="7.7109375" style="17" customWidth="1"/>
    <col min="8709" max="8960" width="9.140625" style="17"/>
    <col min="8961" max="8961" width="8.140625" style="17" customWidth="1"/>
    <col min="8962" max="8962" width="78.5703125" style="17" customWidth="1"/>
    <col min="8963" max="8963" width="18.5703125" style="17" customWidth="1"/>
    <col min="8964" max="8964" width="7.7109375" style="17" customWidth="1"/>
    <col min="8965" max="9216" width="9.140625" style="17"/>
    <col min="9217" max="9217" width="8.140625" style="17" customWidth="1"/>
    <col min="9218" max="9218" width="78.5703125" style="17" customWidth="1"/>
    <col min="9219" max="9219" width="18.5703125" style="17" customWidth="1"/>
    <col min="9220" max="9220" width="7.7109375" style="17" customWidth="1"/>
    <col min="9221" max="9472" width="9.140625" style="17"/>
    <col min="9473" max="9473" width="8.140625" style="17" customWidth="1"/>
    <col min="9474" max="9474" width="78.5703125" style="17" customWidth="1"/>
    <col min="9475" max="9475" width="18.5703125" style="17" customWidth="1"/>
    <col min="9476" max="9476" width="7.7109375" style="17" customWidth="1"/>
    <col min="9477" max="9728" width="9.140625" style="17"/>
    <col min="9729" max="9729" width="8.140625" style="17" customWidth="1"/>
    <col min="9730" max="9730" width="78.5703125" style="17" customWidth="1"/>
    <col min="9731" max="9731" width="18.5703125" style="17" customWidth="1"/>
    <col min="9732" max="9732" width="7.7109375" style="17" customWidth="1"/>
    <col min="9733" max="9984" width="9.140625" style="17"/>
    <col min="9985" max="9985" width="8.140625" style="17" customWidth="1"/>
    <col min="9986" max="9986" width="78.5703125" style="17" customWidth="1"/>
    <col min="9987" max="9987" width="18.5703125" style="17" customWidth="1"/>
    <col min="9988" max="9988" width="7.7109375" style="17" customWidth="1"/>
    <col min="9989" max="10240" width="9.140625" style="17"/>
    <col min="10241" max="10241" width="8.140625" style="17" customWidth="1"/>
    <col min="10242" max="10242" width="78.5703125" style="17" customWidth="1"/>
    <col min="10243" max="10243" width="18.5703125" style="17" customWidth="1"/>
    <col min="10244" max="10244" width="7.7109375" style="17" customWidth="1"/>
    <col min="10245" max="10496" width="9.140625" style="17"/>
    <col min="10497" max="10497" width="8.140625" style="17" customWidth="1"/>
    <col min="10498" max="10498" width="78.5703125" style="17" customWidth="1"/>
    <col min="10499" max="10499" width="18.5703125" style="17" customWidth="1"/>
    <col min="10500" max="10500" width="7.7109375" style="17" customWidth="1"/>
    <col min="10501" max="10752" width="9.140625" style="17"/>
    <col min="10753" max="10753" width="8.140625" style="17" customWidth="1"/>
    <col min="10754" max="10754" width="78.5703125" style="17" customWidth="1"/>
    <col min="10755" max="10755" width="18.5703125" style="17" customWidth="1"/>
    <col min="10756" max="10756" width="7.7109375" style="17" customWidth="1"/>
    <col min="10757" max="11008" width="9.140625" style="17"/>
    <col min="11009" max="11009" width="8.140625" style="17" customWidth="1"/>
    <col min="11010" max="11010" width="78.5703125" style="17" customWidth="1"/>
    <col min="11011" max="11011" width="18.5703125" style="17" customWidth="1"/>
    <col min="11012" max="11012" width="7.7109375" style="17" customWidth="1"/>
    <col min="11013" max="11264" width="9.140625" style="17"/>
    <col min="11265" max="11265" width="8.140625" style="17" customWidth="1"/>
    <col min="11266" max="11266" width="78.5703125" style="17" customWidth="1"/>
    <col min="11267" max="11267" width="18.5703125" style="17" customWidth="1"/>
    <col min="11268" max="11268" width="7.7109375" style="17" customWidth="1"/>
    <col min="11269" max="11520" width="9.140625" style="17"/>
    <col min="11521" max="11521" width="8.140625" style="17" customWidth="1"/>
    <col min="11522" max="11522" width="78.5703125" style="17" customWidth="1"/>
    <col min="11523" max="11523" width="18.5703125" style="17" customWidth="1"/>
    <col min="11524" max="11524" width="7.7109375" style="17" customWidth="1"/>
    <col min="11525" max="11776" width="9.140625" style="17"/>
    <col min="11777" max="11777" width="8.140625" style="17" customWidth="1"/>
    <col min="11778" max="11778" width="78.5703125" style="17" customWidth="1"/>
    <col min="11779" max="11779" width="18.5703125" style="17" customWidth="1"/>
    <col min="11780" max="11780" width="7.7109375" style="17" customWidth="1"/>
    <col min="11781" max="12032" width="9.140625" style="17"/>
    <col min="12033" max="12033" width="8.140625" style="17" customWidth="1"/>
    <col min="12034" max="12034" width="78.5703125" style="17" customWidth="1"/>
    <col min="12035" max="12035" width="18.5703125" style="17" customWidth="1"/>
    <col min="12036" max="12036" width="7.7109375" style="17" customWidth="1"/>
    <col min="12037" max="12288" width="9.140625" style="17"/>
    <col min="12289" max="12289" width="8.140625" style="17" customWidth="1"/>
    <col min="12290" max="12290" width="78.5703125" style="17" customWidth="1"/>
    <col min="12291" max="12291" width="18.5703125" style="17" customWidth="1"/>
    <col min="12292" max="12292" width="7.7109375" style="17" customWidth="1"/>
    <col min="12293" max="12544" width="9.140625" style="17"/>
    <col min="12545" max="12545" width="8.140625" style="17" customWidth="1"/>
    <col min="12546" max="12546" width="78.5703125" style="17" customWidth="1"/>
    <col min="12547" max="12547" width="18.5703125" style="17" customWidth="1"/>
    <col min="12548" max="12548" width="7.7109375" style="17" customWidth="1"/>
    <col min="12549" max="12800" width="9.140625" style="17"/>
    <col min="12801" max="12801" width="8.140625" style="17" customWidth="1"/>
    <col min="12802" max="12802" width="78.5703125" style="17" customWidth="1"/>
    <col min="12803" max="12803" width="18.5703125" style="17" customWidth="1"/>
    <col min="12804" max="12804" width="7.7109375" style="17" customWidth="1"/>
    <col min="12805" max="13056" width="9.140625" style="17"/>
    <col min="13057" max="13057" width="8.140625" style="17" customWidth="1"/>
    <col min="13058" max="13058" width="78.5703125" style="17" customWidth="1"/>
    <col min="13059" max="13059" width="18.5703125" style="17" customWidth="1"/>
    <col min="13060" max="13060" width="7.7109375" style="17" customWidth="1"/>
    <col min="13061" max="13312" width="9.140625" style="17"/>
    <col min="13313" max="13313" width="8.140625" style="17" customWidth="1"/>
    <col min="13314" max="13314" width="78.5703125" style="17" customWidth="1"/>
    <col min="13315" max="13315" width="18.5703125" style="17" customWidth="1"/>
    <col min="13316" max="13316" width="7.7109375" style="17" customWidth="1"/>
    <col min="13317" max="13568" width="9.140625" style="17"/>
    <col min="13569" max="13569" width="8.140625" style="17" customWidth="1"/>
    <col min="13570" max="13570" width="78.5703125" style="17" customWidth="1"/>
    <col min="13571" max="13571" width="18.5703125" style="17" customWidth="1"/>
    <col min="13572" max="13572" width="7.7109375" style="17" customWidth="1"/>
    <col min="13573" max="13824" width="9.140625" style="17"/>
    <col min="13825" max="13825" width="8.140625" style="17" customWidth="1"/>
    <col min="13826" max="13826" width="78.5703125" style="17" customWidth="1"/>
    <col min="13827" max="13827" width="18.5703125" style="17" customWidth="1"/>
    <col min="13828" max="13828" width="7.7109375" style="17" customWidth="1"/>
    <col min="13829" max="14080" width="9.140625" style="17"/>
    <col min="14081" max="14081" width="8.140625" style="17" customWidth="1"/>
    <col min="14082" max="14082" width="78.5703125" style="17" customWidth="1"/>
    <col min="14083" max="14083" width="18.5703125" style="17" customWidth="1"/>
    <col min="14084" max="14084" width="7.7109375" style="17" customWidth="1"/>
    <col min="14085" max="14336" width="9.140625" style="17"/>
    <col min="14337" max="14337" width="8.140625" style="17" customWidth="1"/>
    <col min="14338" max="14338" width="78.5703125" style="17" customWidth="1"/>
    <col min="14339" max="14339" width="18.5703125" style="17" customWidth="1"/>
    <col min="14340" max="14340" width="7.7109375" style="17" customWidth="1"/>
    <col min="14341" max="14592" width="9.140625" style="17"/>
    <col min="14593" max="14593" width="8.140625" style="17" customWidth="1"/>
    <col min="14594" max="14594" width="78.5703125" style="17" customWidth="1"/>
    <col min="14595" max="14595" width="18.5703125" style="17" customWidth="1"/>
    <col min="14596" max="14596" width="7.7109375" style="17" customWidth="1"/>
    <col min="14597" max="14848" width="9.140625" style="17"/>
    <col min="14849" max="14849" width="8.140625" style="17" customWidth="1"/>
    <col min="14850" max="14850" width="78.5703125" style="17" customWidth="1"/>
    <col min="14851" max="14851" width="18.5703125" style="17" customWidth="1"/>
    <col min="14852" max="14852" width="7.7109375" style="17" customWidth="1"/>
    <col min="14853" max="15104" width="9.140625" style="17"/>
    <col min="15105" max="15105" width="8.140625" style="17" customWidth="1"/>
    <col min="15106" max="15106" width="78.5703125" style="17" customWidth="1"/>
    <col min="15107" max="15107" width="18.5703125" style="17" customWidth="1"/>
    <col min="15108" max="15108" width="7.7109375" style="17" customWidth="1"/>
    <col min="15109" max="15360" width="9.140625" style="17"/>
    <col min="15361" max="15361" width="8.140625" style="17" customWidth="1"/>
    <col min="15362" max="15362" width="78.5703125" style="17" customWidth="1"/>
    <col min="15363" max="15363" width="18.5703125" style="17" customWidth="1"/>
    <col min="15364" max="15364" width="7.7109375" style="17" customWidth="1"/>
    <col min="15365" max="15616" width="9.140625" style="17"/>
    <col min="15617" max="15617" width="8.140625" style="17" customWidth="1"/>
    <col min="15618" max="15618" width="78.5703125" style="17" customWidth="1"/>
    <col min="15619" max="15619" width="18.5703125" style="17" customWidth="1"/>
    <col min="15620" max="15620" width="7.7109375" style="17" customWidth="1"/>
    <col min="15621" max="15872" width="9.140625" style="17"/>
    <col min="15873" max="15873" width="8.140625" style="17" customWidth="1"/>
    <col min="15874" max="15874" width="78.5703125" style="17" customWidth="1"/>
    <col min="15875" max="15875" width="18.5703125" style="17" customWidth="1"/>
    <col min="15876" max="15876" width="7.7109375" style="17" customWidth="1"/>
    <col min="15877" max="16128" width="9.140625" style="17"/>
    <col min="16129" max="16129" width="8.140625" style="17" customWidth="1"/>
    <col min="16130" max="16130" width="78.5703125" style="17" customWidth="1"/>
    <col min="16131" max="16131" width="18.5703125" style="17" customWidth="1"/>
    <col min="16132" max="16132" width="7.7109375" style="17" customWidth="1"/>
    <col min="16133" max="16384" width="9.140625" style="17"/>
  </cols>
  <sheetData>
    <row r="1" spans="1:5" ht="15.95" customHeight="1" x14ac:dyDescent="0.25">
      <c r="A1" s="182" t="s">
        <v>103</v>
      </c>
      <c r="B1" s="182"/>
      <c r="C1" s="182"/>
    </row>
    <row r="2" spans="1:5" ht="15.95" customHeight="1" x14ac:dyDescent="0.25">
      <c r="A2" s="181"/>
      <c r="B2" s="181"/>
      <c r="E2" s="117" t="s">
        <v>1</v>
      </c>
    </row>
    <row r="3" spans="1:5" ht="31.5" x14ac:dyDescent="0.25">
      <c r="A3" s="118" t="s">
        <v>2</v>
      </c>
      <c r="B3" s="119" t="s">
        <v>104</v>
      </c>
      <c r="C3" s="119" t="s">
        <v>383</v>
      </c>
      <c r="D3" s="119" t="s">
        <v>398</v>
      </c>
      <c r="E3" s="119" t="s">
        <v>401</v>
      </c>
    </row>
    <row r="4" spans="1:5" s="18" customFormat="1" x14ac:dyDescent="0.2">
      <c r="A4" s="118">
        <v>1</v>
      </c>
      <c r="B4" s="119">
        <v>2</v>
      </c>
      <c r="C4" s="119">
        <v>3</v>
      </c>
      <c r="D4" s="119">
        <v>4</v>
      </c>
      <c r="E4" s="119">
        <v>5</v>
      </c>
    </row>
    <row r="5" spans="1:5" s="18" customFormat="1" x14ac:dyDescent="0.2">
      <c r="A5" s="118" t="s">
        <v>9</v>
      </c>
      <c r="B5" s="145" t="s">
        <v>105</v>
      </c>
      <c r="C5" s="120">
        <f>SUM(C6:C11)</f>
        <v>98556869</v>
      </c>
      <c r="D5" s="121">
        <f>SUM(E5-C5)</f>
        <v>0</v>
      </c>
      <c r="E5" s="120">
        <f t="shared" ref="E5" si="0">SUM(E6:E11)</f>
        <v>98556869</v>
      </c>
    </row>
    <row r="6" spans="1:5" s="18" customFormat="1" x14ac:dyDescent="0.2">
      <c r="A6" s="122" t="s">
        <v>106</v>
      </c>
      <c r="B6" s="146" t="s">
        <v>107</v>
      </c>
      <c r="C6" s="123">
        <v>13746080</v>
      </c>
      <c r="D6" s="123">
        <f>SUM(E6-C6)</f>
        <v>0</v>
      </c>
      <c r="E6" s="123">
        <v>13746080</v>
      </c>
    </row>
    <row r="7" spans="1:5" s="18" customFormat="1" x14ac:dyDescent="0.2">
      <c r="A7" s="122" t="s">
        <v>108</v>
      </c>
      <c r="B7" s="146" t="s">
        <v>109</v>
      </c>
      <c r="C7" s="123">
        <v>56219370</v>
      </c>
      <c r="D7" s="123">
        <f>SUM(E7-C7)</f>
        <v>0</v>
      </c>
      <c r="E7" s="123">
        <v>56219370</v>
      </c>
    </row>
    <row r="8" spans="1:5" s="18" customFormat="1" x14ac:dyDescent="0.2">
      <c r="A8" s="122" t="s">
        <v>110</v>
      </c>
      <c r="B8" s="146" t="s">
        <v>111</v>
      </c>
      <c r="C8" s="123">
        <v>26791419</v>
      </c>
      <c r="D8" s="123">
        <f t="shared" ref="D8:D11" si="1">SUM(E8-C8)</f>
        <v>0</v>
      </c>
      <c r="E8" s="123">
        <v>26791419</v>
      </c>
    </row>
    <row r="9" spans="1:5" s="18" customFormat="1" x14ac:dyDescent="0.2">
      <c r="A9" s="122" t="s">
        <v>112</v>
      </c>
      <c r="B9" s="146" t="s">
        <v>113</v>
      </c>
      <c r="C9" s="123">
        <v>1800000</v>
      </c>
      <c r="D9" s="123">
        <f t="shared" si="1"/>
        <v>0</v>
      </c>
      <c r="E9" s="123">
        <v>1800000</v>
      </c>
    </row>
    <row r="10" spans="1:5" s="18" customFormat="1" x14ac:dyDescent="0.2">
      <c r="A10" s="122" t="s">
        <v>114</v>
      </c>
      <c r="B10" s="146" t="s">
        <v>115</v>
      </c>
      <c r="C10" s="123"/>
      <c r="D10" s="123">
        <f t="shared" si="1"/>
        <v>0</v>
      </c>
      <c r="E10" s="123"/>
    </row>
    <row r="11" spans="1:5" s="18" customFormat="1" x14ac:dyDescent="0.2">
      <c r="A11" s="122" t="s">
        <v>116</v>
      </c>
      <c r="B11" s="146" t="s">
        <v>117</v>
      </c>
      <c r="C11" s="123"/>
      <c r="D11" s="123">
        <f t="shared" si="1"/>
        <v>0</v>
      </c>
      <c r="E11" s="123"/>
    </row>
    <row r="12" spans="1:5" s="18" customFormat="1" x14ac:dyDescent="0.2">
      <c r="A12" s="118" t="s">
        <v>12</v>
      </c>
      <c r="B12" s="147" t="s">
        <v>118</v>
      </c>
      <c r="C12" s="120">
        <f>SUM(C13:C18)</f>
        <v>1603313</v>
      </c>
      <c r="D12" s="121">
        <f>SUM(E12-C12)</f>
        <v>3989874</v>
      </c>
      <c r="E12" s="120">
        <f t="shared" ref="E12" si="2">SUM(E13:E18)</f>
        <v>5593187</v>
      </c>
    </row>
    <row r="13" spans="1:5" s="18" customFormat="1" x14ac:dyDescent="0.2">
      <c r="A13" s="122" t="s">
        <v>119</v>
      </c>
      <c r="B13" s="146" t="s">
        <v>120</v>
      </c>
      <c r="C13" s="123"/>
      <c r="D13" s="123">
        <f t="shared" ref="D13:D18" si="3">SUM(E13-C13)</f>
        <v>0</v>
      </c>
      <c r="E13" s="123"/>
    </row>
    <row r="14" spans="1:5" s="18" customFormat="1" x14ac:dyDescent="0.2">
      <c r="A14" s="122" t="s">
        <v>121</v>
      </c>
      <c r="B14" s="146" t="s">
        <v>122</v>
      </c>
      <c r="C14" s="123"/>
      <c r="D14" s="123">
        <f t="shared" si="3"/>
        <v>0</v>
      </c>
      <c r="E14" s="123"/>
    </row>
    <row r="15" spans="1:5" s="18" customFormat="1" x14ac:dyDescent="0.2">
      <c r="A15" s="122" t="s">
        <v>123</v>
      </c>
      <c r="B15" s="146" t="s">
        <v>124</v>
      </c>
      <c r="C15" s="123"/>
      <c r="D15" s="123">
        <f t="shared" si="3"/>
        <v>0</v>
      </c>
      <c r="E15" s="123"/>
    </row>
    <row r="16" spans="1:5" s="18" customFormat="1" x14ac:dyDescent="0.2">
      <c r="A16" s="122" t="s">
        <v>125</v>
      </c>
      <c r="B16" s="146" t="s">
        <v>126</v>
      </c>
      <c r="C16" s="123"/>
      <c r="D16" s="123">
        <f t="shared" si="3"/>
        <v>0</v>
      </c>
      <c r="E16" s="123"/>
    </row>
    <row r="17" spans="1:9" s="18" customFormat="1" x14ac:dyDescent="0.2">
      <c r="A17" s="122" t="s">
        <v>127</v>
      </c>
      <c r="B17" s="146" t="s">
        <v>128</v>
      </c>
      <c r="C17" s="123">
        <v>1603313</v>
      </c>
      <c r="D17" s="123">
        <f t="shared" si="3"/>
        <v>3989874</v>
      </c>
      <c r="E17" s="123">
        <v>5593187</v>
      </c>
    </row>
    <row r="18" spans="1:9" s="18" customFormat="1" x14ac:dyDescent="0.2">
      <c r="A18" s="122" t="s">
        <v>129</v>
      </c>
      <c r="B18" s="146" t="s">
        <v>130</v>
      </c>
      <c r="C18" s="123"/>
      <c r="D18" s="123">
        <f t="shared" si="3"/>
        <v>0</v>
      </c>
      <c r="E18" s="123"/>
      <c r="I18" s="29"/>
    </row>
    <row r="19" spans="1:9" s="18" customFormat="1" x14ac:dyDescent="0.2">
      <c r="A19" s="118" t="s">
        <v>6</v>
      </c>
      <c r="B19" s="145" t="s">
        <v>131</v>
      </c>
      <c r="C19" s="120">
        <f>C20+C21+C22+C23+C24</f>
        <v>0</v>
      </c>
      <c r="D19" s="120">
        <f t="shared" ref="D19:E19" si="4">D20+D21+D22+D23+D24</f>
        <v>0</v>
      </c>
      <c r="E19" s="120">
        <f t="shared" si="4"/>
        <v>0</v>
      </c>
    </row>
    <row r="20" spans="1:9" s="18" customFormat="1" x14ac:dyDescent="0.2">
      <c r="A20" s="122" t="s">
        <v>132</v>
      </c>
      <c r="B20" s="146" t="s">
        <v>133</v>
      </c>
      <c r="C20" s="123"/>
      <c r="D20" s="123"/>
      <c r="E20" s="123"/>
    </row>
    <row r="21" spans="1:9" s="18" customFormat="1" x14ac:dyDescent="0.2">
      <c r="A21" s="122" t="s">
        <v>134</v>
      </c>
      <c r="B21" s="146" t="s">
        <v>135</v>
      </c>
      <c r="C21" s="123"/>
      <c r="D21" s="123"/>
      <c r="E21" s="123"/>
    </row>
    <row r="22" spans="1:9" s="18" customFormat="1" x14ac:dyDescent="0.2">
      <c r="A22" s="122" t="s">
        <v>136</v>
      </c>
      <c r="B22" s="146" t="s">
        <v>137</v>
      </c>
      <c r="C22" s="123"/>
      <c r="D22" s="123"/>
      <c r="E22" s="123"/>
    </row>
    <row r="23" spans="1:9" s="18" customFormat="1" x14ac:dyDescent="0.2">
      <c r="A23" s="122" t="s">
        <v>138</v>
      </c>
      <c r="B23" s="146" t="s">
        <v>139</v>
      </c>
      <c r="C23" s="123"/>
      <c r="D23" s="123"/>
      <c r="E23" s="123"/>
    </row>
    <row r="24" spans="1:9" s="18" customFormat="1" x14ac:dyDescent="0.2">
      <c r="A24" s="122" t="s">
        <v>140</v>
      </c>
      <c r="B24" s="146" t="s">
        <v>141</v>
      </c>
      <c r="C24" s="123"/>
      <c r="D24" s="123"/>
      <c r="E24" s="123"/>
    </row>
    <row r="25" spans="1:9" s="18" customFormat="1" x14ac:dyDescent="0.2">
      <c r="A25" s="122" t="s">
        <v>142</v>
      </c>
      <c r="B25" s="146" t="s">
        <v>143</v>
      </c>
      <c r="C25" s="123"/>
      <c r="D25" s="123"/>
      <c r="E25" s="123"/>
    </row>
    <row r="26" spans="1:9" s="18" customFormat="1" x14ac:dyDescent="0.2">
      <c r="A26" s="118" t="s">
        <v>144</v>
      </c>
      <c r="B26" s="145" t="s">
        <v>145</v>
      </c>
      <c r="C26" s="124">
        <f>SUM(C27,C30,C31,C32)</f>
        <v>11292000</v>
      </c>
      <c r="D26" s="124">
        <f t="shared" ref="D26:E26" si="5">SUM(D27,D30,D31,D32)</f>
        <v>0</v>
      </c>
      <c r="E26" s="124">
        <f t="shared" si="5"/>
        <v>11292000</v>
      </c>
    </row>
    <row r="27" spans="1:9" s="18" customFormat="1" x14ac:dyDescent="0.2">
      <c r="A27" s="122" t="s">
        <v>146</v>
      </c>
      <c r="B27" s="146" t="s">
        <v>147</v>
      </c>
      <c r="C27" s="125">
        <f>SUM(C28:C29)</f>
        <v>10492000</v>
      </c>
      <c r="D27" s="123">
        <f t="shared" ref="D27:D32" si="6">SUM(E27-C27)</f>
        <v>0</v>
      </c>
      <c r="E27" s="125">
        <f t="shared" ref="E27" si="7">SUM(E28:E29)</f>
        <v>10492000</v>
      </c>
    </row>
    <row r="28" spans="1:9" s="18" customFormat="1" x14ac:dyDescent="0.2">
      <c r="A28" s="122" t="s">
        <v>148</v>
      </c>
      <c r="B28" s="146" t="s">
        <v>149</v>
      </c>
      <c r="C28" s="123">
        <v>2992000</v>
      </c>
      <c r="D28" s="123">
        <f t="shared" si="6"/>
        <v>0</v>
      </c>
      <c r="E28" s="123">
        <v>2992000</v>
      </c>
    </row>
    <row r="29" spans="1:9" s="18" customFormat="1" x14ac:dyDescent="0.2">
      <c r="A29" s="122" t="s">
        <v>150</v>
      </c>
      <c r="B29" s="146" t="s">
        <v>151</v>
      </c>
      <c r="C29" s="123">
        <v>7500000</v>
      </c>
      <c r="D29" s="123">
        <f t="shared" si="6"/>
        <v>0</v>
      </c>
      <c r="E29" s="123">
        <v>7500000</v>
      </c>
    </row>
    <row r="30" spans="1:9" s="18" customFormat="1" x14ac:dyDescent="0.2">
      <c r="A30" s="122" t="s">
        <v>152</v>
      </c>
      <c r="B30" s="146" t="s">
        <v>153</v>
      </c>
      <c r="C30" s="123">
        <v>750000</v>
      </c>
      <c r="D30" s="123">
        <f t="shared" si="6"/>
        <v>0</v>
      </c>
      <c r="E30" s="123">
        <v>750000</v>
      </c>
    </row>
    <row r="31" spans="1:9" s="18" customFormat="1" x14ac:dyDescent="0.2">
      <c r="A31" s="122" t="s">
        <v>154</v>
      </c>
      <c r="B31" s="146" t="s">
        <v>155</v>
      </c>
      <c r="C31" s="123"/>
      <c r="D31" s="123">
        <f t="shared" si="6"/>
        <v>0</v>
      </c>
      <c r="E31" s="123"/>
    </row>
    <row r="32" spans="1:9" s="18" customFormat="1" x14ac:dyDescent="0.2">
      <c r="A32" s="122" t="s">
        <v>156</v>
      </c>
      <c r="B32" s="146" t="s">
        <v>157</v>
      </c>
      <c r="C32" s="123">
        <v>50000</v>
      </c>
      <c r="D32" s="123">
        <f t="shared" si="6"/>
        <v>0</v>
      </c>
      <c r="E32" s="123">
        <v>50000</v>
      </c>
    </row>
    <row r="33" spans="1:5" s="18" customFormat="1" x14ac:dyDescent="0.2">
      <c r="A33" s="118" t="s">
        <v>8</v>
      </c>
      <c r="B33" s="145" t="s">
        <v>158</v>
      </c>
      <c r="C33" s="120">
        <f>SUM(C34:C43)</f>
        <v>2075004</v>
      </c>
      <c r="D33" s="120">
        <f t="shared" ref="D33:E33" si="8">SUM(D34:D43)</f>
        <v>0</v>
      </c>
      <c r="E33" s="120">
        <f t="shared" si="8"/>
        <v>2075004</v>
      </c>
    </row>
    <row r="34" spans="1:5" s="18" customFormat="1" x14ac:dyDescent="0.2">
      <c r="A34" s="122" t="s">
        <v>159</v>
      </c>
      <c r="B34" s="146" t="s">
        <v>160</v>
      </c>
      <c r="C34" s="123"/>
      <c r="D34" s="123">
        <f t="shared" ref="D34:D43" si="9">SUM(E34-C34)</f>
        <v>0</v>
      </c>
      <c r="E34" s="123"/>
    </row>
    <row r="35" spans="1:5" s="18" customFormat="1" x14ac:dyDescent="0.2">
      <c r="A35" s="122" t="s">
        <v>161</v>
      </c>
      <c r="B35" s="146" t="s">
        <v>162</v>
      </c>
      <c r="C35" s="123">
        <v>522836</v>
      </c>
      <c r="D35" s="123">
        <f t="shared" si="9"/>
        <v>0</v>
      </c>
      <c r="E35" s="123">
        <v>522836</v>
      </c>
    </row>
    <row r="36" spans="1:5" s="18" customFormat="1" x14ac:dyDescent="0.2">
      <c r="A36" s="122" t="s">
        <v>163</v>
      </c>
      <c r="B36" s="146" t="s">
        <v>164</v>
      </c>
      <c r="C36" s="123">
        <v>848000</v>
      </c>
      <c r="D36" s="123">
        <f t="shared" si="9"/>
        <v>0</v>
      </c>
      <c r="E36" s="123">
        <v>848000</v>
      </c>
    </row>
    <row r="37" spans="1:5" s="18" customFormat="1" x14ac:dyDescent="0.2">
      <c r="A37" s="122" t="s">
        <v>165</v>
      </c>
      <c r="B37" s="146" t="s">
        <v>166</v>
      </c>
      <c r="C37" s="123">
        <v>378562</v>
      </c>
      <c r="D37" s="123">
        <f t="shared" si="9"/>
        <v>0</v>
      </c>
      <c r="E37" s="123">
        <v>378562</v>
      </c>
    </row>
    <row r="38" spans="1:5" s="18" customFormat="1" x14ac:dyDescent="0.2">
      <c r="A38" s="122" t="s">
        <v>167</v>
      </c>
      <c r="B38" s="146" t="s">
        <v>168</v>
      </c>
      <c r="C38" s="123"/>
      <c r="D38" s="123">
        <f t="shared" si="9"/>
        <v>0</v>
      </c>
      <c r="E38" s="123"/>
    </row>
    <row r="39" spans="1:5" s="18" customFormat="1" x14ac:dyDescent="0.2">
      <c r="A39" s="122" t="s">
        <v>169</v>
      </c>
      <c r="B39" s="146" t="s">
        <v>170</v>
      </c>
      <c r="C39" s="123">
        <v>325606</v>
      </c>
      <c r="D39" s="123">
        <f t="shared" si="9"/>
        <v>0</v>
      </c>
      <c r="E39" s="123">
        <v>325606</v>
      </c>
    </row>
    <row r="40" spans="1:5" s="18" customFormat="1" x14ac:dyDescent="0.2">
      <c r="A40" s="122" t="s">
        <v>171</v>
      </c>
      <c r="B40" s="146" t="s">
        <v>172</v>
      </c>
      <c r="C40" s="123"/>
      <c r="D40" s="123">
        <f t="shared" si="9"/>
        <v>0</v>
      </c>
      <c r="E40" s="123"/>
    </row>
    <row r="41" spans="1:5" s="18" customFormat="1" x14ac:dyDescent="0.2">
      <c r="A41" s="122" t="s">
        <v>173</v>
      </c>
      <c r="B41" s="146" t="s">
        <v>174</v>
      </c>
      <c r="C41" s="123"/>
      <c r="D41" s="123">
        <f t="shared" si="9"/>
        <v>0</v>
      </c>
      <c r="E41" s="123"/>
    </row>
    <row r="42" spans="1:5" s="18" customFormat="1" x14ac:dyDescent="0.2">
      <c r="A42" s="122" t="s">
        <v>175</v>
      </c>
      <c r="B42" s="146" t="s">
        <v>176</v>
      </c>
      <c r="C42" s="126"/>
      <c r="D42" s="123">
        <f t="shared" si="9"/>
        <v>0</v>
      </c>
      <c r="E42" s="126"/>
    </row>
    <row r="43" spans="1:5" s="18" customFormat="1" x14ac:dyDescent="0.2">
      <c r="A43" s="122" t="s">
        <v>177</v>
      </c>
      <c r="B43" s="146" t="s">
        <v>25</v>
      </c>
      <c r="C43" s="126"/>
      <c r="D43" s="123">
        <f t="shared" si="9"/>
        <v>0</v>
      </c>
      <c r="E43" s="126"/>
    </row>
    <row r="44" spans="1:5" s="18" customFormat="1" x14ac:dyDescent="0.2">
      <c r="A44" s="118" t="s">
        <v>21</v>
      </c>
      <c r="B44" s="145" t="s">
        <v>178</v>
      </c>
      <c r="C44" s="120">
        <f>SUM(C45:C49)</f>
        <v>0</v>
      </c>
      <c r="D44" s="120">
        <f t="shared" ref="D44:E44" si="10">SUM(D45:D49)</f>
        <v>0</v>
      </c>
      <c r="E44" s="120">
        <f t="shared" si="10"/>
        <v>0</v>
      </c>
    </row>
    <row r="45" spans="1:5" s="18" customFormat="1" x14ac:dyDescent="0.2">
      <c r="A45" s="122" t="s">
        <v>179</v>
      </c>
      <c r="B45" s="146" t="s">
        <v>180</v>
      </c>
      <c r="C45" s="126"/>
      <c r="D45" s="123">
        <f t="shared" ref="D45:D49" si="11">SUM(E45-C45)</f>
        <v>0</v>
      </c>
      <c r="E45" s="126"/>
    </row>
    <row r="46" spans="1:5" s="18" customFormat="1" x14ac:dyDescent="0.2">
      <c r="A46" s="122" t="s">
        <v>181</v>
      </c>
      <c r="B46" s="146" t="s">
        <v>182</v>
      </c>
      <c r="C46" s="126"/>
      <c r="D46" s="123">
        <f t="shared" si="11"/>
        <v>0</v>
      </c>
      <c r="E46" s="126"/>
    </row>
    <row r="47" spans="1:5" s="18" customFormat="1" x14ac:dyDescent="0.2">
      <c r="A47" s="122" t="s">
        <v>183</v>
      </c>
      <c r="B47" s="146" t="s">
        <v>184</v>
      </c>
      <c r="C47" s="126"/>
      <c r="D47" s="123">
        <f t="shared" si="11"/>
        <v>0</v>
      </c>
      <c r="E47" s="126"/>
    </row>
    <row r="48" spans="1:5" s="18" customFormat="1" x14ac:dyDescent="0.2">
      <c r="A48" s="122" t="s">
        <v>185</v>
      </c>
      <c r="B48" s="146" t="s">
        <v>186</v>
      </c>
      <c r="C48" s="126"/>
      <c r="D48" s="123">
        <f t="shared" si="11"/>
        <v>0</v>
      </c>
      <c r="E48" s="126"/>
    </row>
    <row r="49" spans="1:5" s="18" customFormat="1" x14ac:dyDescent="0.2">
      <c r="A49" s="122" t="s">
        <v>187</v>
      </c>
      <c r="B49" s="146" t="s">
        <v>188</v>
      </c>
      <c r="C49" s="126"/>
      <c r="D49" s="123">
        <f t="shared" si="11"/>
        <v>0</v>
      </c>
      <c r="E49" s="126"/>
    </row>
    <row r="50" spans="1:5" s="18" customFormat="1" x14ac:dyDescent="0.2">
      <c r="A50" s="118" t="s">
        <v>189</v>
      </c>
      <c r="B50" s="145" t="s">
        <v>190</v>
      </c>
      <c r="C50" s="120">
        <f>SUM(C51:C53)</f>
        <v>349580</v>
      </c>
      <c r="D50" s="120">
        <f t="shared" ref="D50:E50" si="12">SUM(D51:D53)</f>
        <v>0</v>
      </c>
      <c r="E50" s="120">
        <f t="shared" si="12"/>
        <v>349580</v>
      </c>
    </row>
    <row r="51" spans="1:5" s="18" customFormat="1" x14ac:dyDescent="0.2">
      <c r="A51" s="122" t="s">
        <v>191</v>
      </c>
      <c r="B51" s="146" t="s">
        <v>192</v>
      </c>
      <c r="C51" s="123"/>
      <c r="D51" s="123">
        <f t="shared" ref="D51:D54" si="13">SUM(E51-C51)</f>
        <v>0</v>
      </c>
      <c r="E51" s="123"/>
    </row>
    <row r="52" spans="1:5" s="18" customFormat="1" x14ac:dyDescent="0.2">
      <c r="A52" s="122" t="s">
        <v>193</v>
      </c>
      <c r="B52" s="146" t="s">
        <v>194</v>
      </c>
      <c r="C52" s="123">
        <v>313580</v>
      </c>
      <c r="D52" s="123">
        <f t="shared" si="13"/>
        <v>0</v>
      </c>
      <c r="E52" s="123">
        <v>313580</v>
      </c>
    </row>
    <row r="53" spans="1:5" s="18" customFormat="1" x14ac:dyDescent="0.2">
      <c r="A53" s="122" t="s">
        <v>195</v>
      </c>
      <c r="B53" s="146" t="s">
        <v>196</v>
      </c>
      <c r="C53" s="123">
        <v>36000</v>
      </c>
      <c r="D53" s="123">
        <f t="shared" si="13"/>
        <v>0</v>
      </c>
      <c r="E53" s="123">
        <v>36000</v>
      </c>
    </row>
    <row r="54" spans="1:5" s="18" customFormat="1" x14ac:dyDescent="0.2">
      <c r="A54" s="122" t="s">
        <v>197</v>
      </c>
      <c r="B54" s="146" t="s">
        <v>198</v>
      </c>
      <c r="C54" s="123"/>
      <c r="D54" s="123">
        <f t="shared" si="13"/>
        <v>0</v>
      </c>
      <c r="E54" s="123"/>
    </row>
    <row r="55" spans="1:5" s="18" customFormat="1" x14ac:dyDescent="0.2">
      <c r="A55" s="118" t="s">
        <v>26</v>
      </c>
      <c r="B55" s="147" t="s">
        <v>199</v>
      </c>
      <c r="C55" s="120">
        <f>C56+C57+C58</f>
        <v>0</v>
      </c>
      <c r="D55" s="120">
        <f t="shared" ref="D55:E55" si="14">D56+D57+D58</f>
        <v>0</v>
      </c>
      <c r="E55" s="120">
        <f t="shared" si="14"/>
        <v>0</v>
      </c>
    </row>
    <row r="56" spans="1:5" s="18" customFormat="1" x14ac:dyDescent="0.2">
      <c r="A56" s="122" t="s">
        <v>200</v>
      </c>
      <c r="B56" s="146" t="s">
        <v>201</v>
      </c>
      <c r="C56" s="126"/>
      <c r="D56" s="126"/>
      <c r="E56" s="126"/>
    </row>
    <row r="57" spans="1:5" s="18" customFormat="1" x14ac:dyDescent="0.2">
      <c r="A57" s="122" t="s">
        <v>202</v>
      </c>
      <c r="B57" s="146" t="s">
        <v>203</v>
      </c>
      <c r="C57" s="126"/>
      <c r="D57" s="126"/>
      <c r="E57" s="126"/>
    </row>
    <row r="58" spans="1:5" s="18" customFormat="1" x14ac:dyDescent="0.2">
      <c r="A58" s="122" t="s">
        <v>204</v>
      </c>
      <c r="B58" s="146" t="s">
        <v>205</v>
      </c>
      <c r="C58" s="126"/>
      <c r="D58" s="126"/>
      <c r="E58" s="126"/>
    </row>
    <row r="59" spans="1:5" s="18" customFormat="1" x14ac:dyDescent="0.2">
      <c r="A59" s="122" t="s">
        <v>206</v>
      </c>
      <c r="B59" s="146" t="s">
        <v>207</v>
      </c>
      <c r="C59" s="126"/>
      <c r="D59" s="126"/>
      <c r="E59" s="126"/>
    </row>
    <row r="60" spans="1:5" s="18" customFormat="1" x14ac:dyDescent="0.2">
      <c r="A60" s="118" t="s">
        <v>28</v>
      </c>
      <c r="B60" s="145" t="s">
        <v>208</v>
      </c>
      <c r="C60" s="124">
        <f>SUM(C5,C12,C19,C26,C33,C44,C50,C55)</f>
        <v>113876766</v>
      </c>
      <c r="D60" s="121">
        <f>SUM(E60-C60)</f>
        <v>3989874</v>
      </c>
      <c r="E60" s="124">
        <f t="shared" ref="E60" si="15">SUM(E5,E12,E19,E26,E33,E44,E50,E55)</f>
        <v>117866640</v>
      </c>
    </row>
    <row r="61" spans="1:5" s="18" customFormat="1" x14ac:dyDescent="0.2">
      <c r="A61" s="127" t="s">
        <v>31</v>
      </c>
      <c r="B61" s="147" t="s">
        <v>209</v>
      </c>
      <c r="C61" s="120"/>
      <c r="D61" s="120"/>
      <c r="E61" s="120"/>
    </row>
    <row r="62" spans="1:5" s="18" customFormat="1" x14ac:dyDescent="0.2">
      <c r="A62" s="122" t="s">
        <v>210</v>
      </c>
      <c r="B62" s="146" t="s">
        <v>211</v>
      </c>
      <c r="C62" s="126"/>
      <c r="D62" s="126"/>
      <c r="E62" s="126"/>
    </row>
    <row r="63" spans="1:5" s="18" customFormat="1" x14ac:dyDescent="0.2">
      <c r="A63" s="122" t="s">
        <v>212</v>
      </c>
      <c r="B63" s="146" t="s">
        <v>213</v>
      </c>
      <c r="C63" s="126"/>
      <c r="D63" s="126"/>
      <c r="E63" s="126"/>
    </row>
    <row r="64" spans="1:5" s="18" customFormat="1" x14ac:dyDescent="0.2">
      <c r="A64" s="122" t="s">
        <v>214</v>
      </c>
      <c r="B64" s="146" t="s">
        <v>215</v>
      </c>
      <c r="C64" s="126"/>
      <c r="D64" s="126"/>
      <c r="E64" s="126"/>
    </row>
    <row r="65" spans="1:5" s="18" customFormat="1" x14ac:dyDescent="0.2">
      <c r="A65" s="127" t="s">
        <v>34</v>
      </c>
      <c r="B65" s="147" t="s">
        <v>216</v>
      </c>
      <c r="C65" s="120"/>
      <c r="D65" s="120"/>
      <c r="E65" s="120"/>
    </row>
    <row r="66" spans="1:5" s="18" customFormat="1" x14ac:dyDescent="0.2">
      <c r="A66" s="122" t="s">
        <v>217</v>
      </c>
      <c r="B66" s="146" t="s">
        <v>218</v>
      </c>
      <c r="C66" s="126"/>
      <c r="D66" s="126"/>
      <c r="E66" s="126"/>
    </row>
    <row r="67" spans="1:5" s="18" customFormat="1" x14ac:dyDescent="0.2">
      <c r="A67" s="122" t="s">
        <v>219</v>
      </c>
      <c r="B67" s="146" t="s">
        <v>220</v>
      </c>
      <c r="C67" s="126"/>
      <c r="D67" s="126"/>
      <c r="E67" s="126"/>
    </row>
    <row r="68" spans="1:5" s="18" customFormat="1" x14ac:dyDescent="0.2">
      <c r="A68" s="122" t="s">
        <v>221</v>
      </c>
      <c r="B68" s="146" t="s">
        <v>222</v>
      </c>
      <c r="C68" s="126"/>
      <c r="D68" s="126"/>
      <c r="E68" s="126"/>
    </row>
    <row r="69" spans="1:5" s="18" customFormat="1" x14ac:dyDescent="0.2">
      <c r="A69" s="122" t="s">
        <v>223</v>
      </c>
      <c r="B69" s="146" t="s">
        <v>224</v>
      </c>
      <c r="C69" s="126"/>
      <c r="D69" s="126"/>
      <c r="E69" s="126"/>
    </row>
    <row r="70" spans="1:5" s="18" customFormat="1" x14ac:dyDescent="0.2">
      <c r="A70" s="127" t="s">
        <v>37</v>
      </c>
      <c r="B70" s="147" t="s">
        <v>225</v>
      </c>
      <c r="C70" s="120">
        <f>SUM(C71:C72)</f>
        <v>26289023</v>
      </c>
      <c r="D70" s="121">
        <f>SUM(E70-C70)</f>
        <v>12443206</v>
      </c>
      <c r="E70" s="120">
        <f t="shared" ref="E70" si="16">SUM(E71:E72)</f>
        <v>38732229</v>
      </c>
    </row>
    <row r="71" spans="1:5" s="18" customFormat="1" x14ac:dyDescent="0.2">
      <c r="A71" s="122" t="s">
        <v>226</v>
      </c>
      <c r="B71" s="146" t="s">
        <v>227</v>
      </c>
      <c r="C71" s="126">
        <v>26289023</v>
      </c>
      <c r="D71" s="123">
        <f t="shared" ref="D71:D72" si="17">SUM(E71-C71)</f>
        <v>12443206</v>
      </c>
      <c r="E71" s="126">
        <v>38732229</v>
      </c>
    </row>
    <row r="72" spans="1:5" s="18" customFormat="1" x14ac:dyDescent="0.2">
      <c r="A72" s="122" t="s">
        <v>228</v>
      </c>
      <c r="B72" s="146" t="s">
        <v>229</v>
      </c>
      <c r="C72" s="126"/>
      <c r="D72" s="123">
        <f t="shared" si="17"/>
        <v>0</v>
      </c>
      <c r="E72" s="126"/>
    </row>
    <row r="73" spans="1:5" s="18" customFormat="1" x14ac:dyDescent="0.2">
      <c r="A73" s="127" t="s">
        <v>39</v>
      </c>
      <c r="B73" s="147" t="s">
        <v>230</v>
      </c>
      <c r="C73" s="120">
        <f>SUM(C74:C75)</f>
        <v>0</v>
      </c>
      <c r="D73" s="120">
        <f>SUM(D74:D75)</f>
        <v>0</v>
      </c>
      <c r="E73" s="120">
        <f>SUM(E74:E75)</f>
        <v>683446</v>
      </c>
    </row>
    <row r="74" spans="1:5" s="18" customFormat="1" x14ac:dyDescent="0.2">
      <c r="A74" s="122" t="s">
        <v>231</v>
      </c>
      <c r="B74" s="146" t="s">
        <v>232</v>
      </c>
      <c r="C74" s="126"/>
      <c r="D74" s="126"/>
      <c r="E74" s="126">
        <v>683446</v>
      </c>
    </row>
    <row r="75" spans="1:5" s="18" customFormat="1" x14ac:dyDescent="0.2">
      <c r="A75" s="122" t="s">
        <v>233</v>
      </c>
      <c r="B75" s="146" t="s">
        <v>234</v>
      </c>
      <c r="C75" s="126"/>
      <c r="D75" s="126"/>
      <c r="E75" s="126"/>
    </row>
    <row r="76" spans="1:5" s="18" customFormat="1" x14ac:dyDescent="0.2">
      <c r="A76" s="122" t="s">
        <v>235</v>
      </c>
      <c r="B76" s="146" t="s">
        <v>236</v>
      </c>
      <c r="C76" s="126"/>
      <c r="D76" s="126"/>
      <c r="E76" s="126"/>
    </row>
    <row r="77" spans="1:5" s="18" customFormat="1" x14ac:dyDescent="0.2">
      <c r="A77" s="127" t="s">
        <v>42</v>
      </c>
      <c r="B77" s="147" t="s">
        <v>237</v>
      </c>
      <c r="C77" s="120">
        <f>SUM(C78:C79)</f>
        <v>0</v>
      </c>
      <c r="D77" s="120"/>
      <c r="E77" s="120"/>
    </row>
    <row r="78" spans="1:5" s="18" customFormat="1" x14ac:dyDescent="0.2">
      <c r="A78" s="128" t="s">
        <v>238</v>
      </c>
      <c r="B78" s="146" t="s">
        <v>239</v>
      </c>
      <c r="C78" s="126"/>
      <c r="D78" s="126"/>
      <c r="E78" s="126"/>
    </row>
    <row r="79" spans="1:5" s="18" customFormat="1" x14ac:dyDescent="0.2">
      <c r="A79" s="128" t="s">
        <v>240</v>
      </c>
      <c r="B79" s="146" t="s">
        <v>241</v>
      </c>
      <c r="C79" s="126"/>
      <c r="D79" s="126"/>
      <c r="E79" s="126"/>
    </row>
    <row r="80" spans="1:5" s="18" customFormat="1" x14ac:dyDescent="0.2">
      <c r="A80" s="128" t="s">
        <v>242</v>
      </c>
      <c r="B80" s="146" t="s">
        <v>243</v>
      </c>
      <c r="C80" s="126"/>
      <c r="D80" s="126"/>
      <c r="E80" s="126"/>
    </row>
    <row r="81" spans="1:9" s="18" customFormat="1" x14ac:dyDescent="0.2">
      <c r="A81" s="128" t="s">
        <v>244</v>
      </c>
      <c r="B81" s="146" t="s">
        <v>245</v>
      </c>
      <c r="C81" s="126"/>
      <c r="D81" s="126"/>
      <c r="E81" s="126"/>
    </row>
    <row r="82" spans="1:9" s="18" customFormat="1" x14ac:dyDescent="0.2">
      <c r="A82" s="127" t="s">
        <v>45</v>
      </c>
      <c r="B82" s="147" t="s">
        <v>246</v>
      </c>
      <c r="C82" s="129"/>
      <c r="D82" s="129"/>
      <c r="E82" s="129"/>
    </row>
    <row r="83" spans="1:9" s="18" customFormat="1" x14ac:dyDescent="0.2">
      <c r="A83" s="127" t="s">
        <v>48</v>
      </c>
      <c r="B83" s="147" t="s">
        <v>247</v>
      </c>
      <c r="C83" s="124">
        <f>SUM(C61,C65,C70,C73,C77,C82)</f>
        <v>26289023</v>
      </c>
      <c r="D83" s="121">
        <f>SUM(E83-C83)</f>
        <v>13126652</v>
      </c>
      <c r="E83" s="124">
        <f>SUM(E61,E65,E70,E73,E77,E82)</f>
        <v>39415675</v>
      </c>
    </row>
    <row r="84" spans="1:9" s="18" customFormat="1" ht="27" customHeight="1" x14ac:dyDescent="0.2">
      <c r="A84" s="127" t="s">
        <v>51</v>
      </c>
      <c r="B84" s="147" t="s">
        <v>248</v>
      </c>
      <c r="C84" s="124">
        <f>SUM(C60,C83)</f>
        <v>140165789</v>
      </c>
      <c r="D84" s="121">
        <f>SUM(E84-C84)</f>
        <v>17116526</v>
      </c>
      <c r="E84" s="124">
        <f t="shared" ref="E84" si="18">SUM(E60,E83)</f>
        <v>157282315</v>
      </c>
    </row>
    <row r="85" spans="1:9" s="18" customFormat="1" x14ac:dyDescent="0.2">
      <c r="A85" s="27"/>
      <c r="B85" s="148"/>
      <c r="C85" s="28"/>
    </row>
    <row r="86" spans="1:9" ht="16.5" customHeight="1" x14ac:dyDescent="0.25">
      <c r="A86" s="182" t="s">
        <v>249</v>
      </c>
      <c r="B86" s="182"/>
      <c r="C86" s="182"/>
      <c r="I86" s="17" t="s">
        <v>250</v>
      </c>
    </row>
    <row r="87" spans="1:9" ht="16.5" customHeight="1" x14ac:dyDescent="0.25">
      <c r="A87" s="183"/>
      <c r="B87" s="183"/>
      <c r="E87" s="130" t="s">
        <v>1</v>
      </c>
    </row>
    <row r="88" spans="1:9" ht="31.5" x14ac:dyDescent="0.25">
      <c r="A88" s="118" t="s">
        <v>2</v>
      </c>
      <c r="B88" s="119" t="s">
        <v>251</v>
      </c>
      <c r="C88" s="119" t="s">
        <v>383</v>
      </c>
      <c r="D88" s="119" t="s">
        <v>398</v>
      </c>
      <c r="E88" s="119" t="s">
        <v>401</v>
      </c>
    </row>
    <row r="89" spans="1:9" s="19" customFormat="1" x14ac:dyDescent="0.2">
      <c r="A89" s="118">
        <v>1</v>
      </c>
      <c r="B89" s="119">
        <v>2</v>
      </c>
      <c r="C89" s="119">
        <v>3</v>
      </c>
      <c r="D89" s="119">
        <v>4</v>
      </c>
      <c r="E89" s="119">
        <v>5</v>
      </c>
    </row>
    <row r="90" spans="1:9" x14ac:dyDescent="0.25">
      <c r="A90" s="118" t="s">
        <v>9</v>
      </c>
      <c r="B90" s="131" t="s">
        <v>252</v>
      </c>
      <c r="C90" s="132">
        <f>SUM(C91:C95)</f>
        <v>117388081</v>
      </c>
      <c r="D90" s="132">
        <f t="shared" ref="D90:E90" si="19">SUM(D91:D95)</f>
        <v>4433194</v>
      </c>
      <c r="E90" s="132">
        <f t="shared" si="19"/>
        <v>121821275</v>
      </c>
    </row>
    <row r="91" spans="1:9" x14ac:dyDescent="0.25">
      <c r="A91" s="122" t="s">
        <v>106</v>
      </c>
      <c r="B91" s="149" t="s">
        <v>253</v>
      </c>
      <c r="C91" s="133">
        <v>9469330</v>
      </c>
      <c r="D91" s="133">
        <f>SUM(E91-C91)</f>
        <v>4076500</v>
      </c>
      <c r="E91" s="133">
        <v>13545830</v>
      </c>
    </row>
    <row r="92" spans="1:9" x14ac:dyDescent="0.25">
      <c r="A92" s="122" t="s">
        <v>108</v>
      </c>
      <c r="B92" s="149" t="s">
        <v>14</v>
      </c>
      <c r="C92" s="133">
        <v>1649303</v>
      </c>
      <c r="D92" s="133">
        <f t="shared" ref="D92:D144" si="20">SUM(E92-C92)</f>
        <v>356694</v>
      </c>
      <c r="E92" s="133">
        <v>2005997</v>
      </c>
    </row>
    <row r="93" spans="1:9" x14ac:dyDescent="0.25">
      <c r="A93" s="122" t="s">
        <v>110</v>
      </c>
      <c r="B93" s="149" t="s">
        <v>254</v>
      </c>
      <c r="C93" s="133">
        <v>21519654</v>
      </c>
      <c r="D93" s="133">
        <f t="shared" si="20"/>
        <v>0</v>
      </c>
      <c r="E93" s="133">
        <v>21519654</v>
      </c>
    </row>
    <row r="94" spans="1:9" x14ac:dyDescent="0.25">
      <c r="A94" s="122" t="s">
        <v>112</v>
      </c>
      <c r="B94" s="149" t="s">
        <v>18</v>
      </c>
      <c r="C94" s="133">
        <v>3542000</v>
      </c>
      <c r="D94" s="133">
        <f t="shared" si="20"/>
        <v>0</v>
      </c>
      <c r="E94" s="133">
        <v>3542000</v>
      </c>
    </row>
    <row r="95" spans="1:9" x14ac:dyDescent="0.25">
      <c r="A95" s="122" t="s">
        <v>255</v>
      </c>
      <c r="B95" s="149" t="s">
        <v>20</v>
      </c>
      <c r="C95" s="133">
        <v>81207794</v>
      </c>
      <c r="D95" s="133">
        <f t="shared" si="20"/>
        <v>0</v>
      </c>
      <c r="E95" s="133">
        <v>81207794</v>
      </c>
    </row>
    <row r="96" spans="1:9" x14ac:dyDescent="0.25">
      <c r="A96" s="122" t="s">
        <v>116</v>
      </c>
      <c r="B96" s="149" t="s">
        <v>256</v>
      </c>
      <c r="C96" s="133">
        <v>550000</v>
      </c>
      <c r="D96" s="133">
        <f t="shared" si="20"/>
        <v>0</v>
      </c>
      <c r="E96" s="133">
        <v>550000</v>
      </c>
    </row>
    <row r="97" spans="1:5" x14ac:dyDescent="0.25">
      <c r="A97" s="122" t="s">
        <v>257</v>
      </c>
      <c r="B97" s="150" t="s">
        <v>258</v>
      </c>
      <c r="C97" s="133"/>
      <c r="D97" s="133">
        <f t="shared" si="20"/>
        <v>0</v>
      </c>
      <c r="E97" s="133"/>
    </row>
    <row r="98" spans="1:5" x14ac:dyDescent="0.25">
      <c r="A98" s="122" t="s">
        <v>259</v>
      </c>
      <c r="B98" s="149" t="s">
        <v>260</v>
      </c>
      <c r="C98" s="133"/>
      <c r="D98" s="133">
        <f t="shared" si="20"/>
        <v>0</v>
      </c>
      <c r="E98" s="133"/>
    </row>
    <row r="99" spans="1:5" x14ac:dyDescent="0.25">
      <c r="A99" s="122" t="s">
        <v>261</v>
      </c>
      <c r="B99" s="149" t="s">
        <v>262</v>
      </c>
      <c r="C99" s="133"/>
      <c r="D99" s="133">
        <f t="shared" si="20"/>
        <v>0</v>
      </c>
      <c r="E99" s="133"/>
    </row>
    <row r="100" spans="1:5" x14ac:dyDescent="0.25">
      <c r="A100" s="122" t="s">
        <v>263</v>
      </c>
      <c r="B100" s="150" t="s">
        <v>264</v>
      </c>
      <c r="C100" s="133">
        <v>79837794</v>
      </c>
      <c r="D100" s="133">
        <f t="shared" si="20"/>
        <v>0</v>
      </c>
      <c r="E100" s="133">
        <v>79837794</v>
      </c>
    </row>
    <row r="101" spans="1:5" x14ac:dyDescent="0.25">
      <c r="A101" s="122" t="s">
        <v>265</v>
      </c>
      <c r="B101" s="150" t="s">
        <v>266</v>
      </c>
      <c r="C101" s="133"/>
      <c r="D101" s="133">
        <f t="shared" si="20"/>
        <v>0</v>
      </c>
      <c r="E101" s="133"/>
    </row>
    <row r="102" spans="1:5" x14ac:dyDescent="0.25">
      <c r="A102" s="122" t="s">
        <v>267</v>
      </c>
      <c r="B102" s="149" t="s">
        <v>268</v>
      </c>
      <c r="C102" s="133"/>
      <c r="D102" s="133">
        <f t="shared" si="20"/>
        <v>0</v>
      </c>
      <c r="E102" s="133"/>
    </row>
    <row r="103" spans="1:5" x14ac:dyDescent="0.25">
      <c r="A103" s="122" t="s">
        <v>269</v>
      </c>
      <c r="B103" s="149" t="s">
        <v>270</v>
      </c>
      <c r="C103" s="133"/>
      <c r="D103" s="133">
        <f t="shared" si="20"/>
        <v>0</v>
      </c>
      <c r="E103" s="133"/>
    </row>
    <row r="104" spans="1:5" x14ac:dyDescent="0.25">
      <c r="A104" s="122" t="s">
        <v>271</v>
      </c>
      <c r="B104" s="149" t="s">
        <v>272</v>
      </c>
      <c r="C104" s="133"/>
      <c r="D104" s="133">
        <f t="shared" si="20"/>
        <v>0</v>
      </c>
      <c r="E104" s="133"/>
    </row>
    <row r="105" spans="1:5" x14ac:dyDescent="0.25">
      <c r="A105" s="122" t="s">
        <v>273</v>
      </c>
      <c r="B105" s="149" t="s">
        <v>274</v>
      </c>
      <c r="C105" s="133">
        <v>820000</v>
      </c>
      <c r="D105" s="133">
        <f t="shared" si="20"/>
        <v>0</v>
      </c>
      <c r="E105" s="133">
        <v>820000</v>
      </c>
    </row>
    <row r="106" spans="1:5" x14ac:dyDescent="0.25">
      <c r="A106" s="118" t="s">
        <v>12</v>
      </c>
      <c r="B106" s="131" t="s">
        <v>275</v>
      </c>
      <c r="C106" s="132">
        <f>SUM(C107,C109,C111)</f>
        <v>10135433</v>
      </c>
      <c r="D106" s="134">
        <f t="shared" si="20"/>
        <v>12443206</v>
      </c>
      <c r="E106" s="132">
        <f t="shared" ref="E106" si="21">SUM(E107,E109,E111)</f>
        <v>22578639</v>
      </c>
    </row>
    <row r="107" spans="1:5" x14ac:dyDescent="0.25">
      <c r="A107" s="122" t="s">
        <v>119</v>
      </c>
      <c r="B107" s="149" t="s">
        <v>68</v>
      </c>
      <c r="C107" s="133">
        <v>5561200</v>
      </c>
      <c r="D107" s="133">
        <f t="shared" si="20"/>
        <v>12443206</v>
      </c>
      <c r="E107" s="133">
        <v>18004406</v>
      </c>
    </row>
    <row r="108" spans="1:5" x14ac:dyDescent="0.25">
      <c r="A108" s="122" t="s">
        <v>121</v>
      </c>
      <c r="B108" s="149" t="s">
        <v>276</v>
      </c>
      <c r="C108" s="133"/>
      <c r="D108" s="133">
        <f t="shared" si="20"/>
        <v>0</v>
      </c>
      <c r="E108" s="133"/>
    </row>
    <row r="109" spans="1:5" x14ac:dyDescent="0.25">
      <c r="A109" s="122" t="s">
        <v>123</v>
      </c>
      <c r="B109" s="149" t="s">
        <v>72</v>
      </c>
      <c r="C109" s="133">
        <v>4574233</v>
      </c>
      <c r="D109" s="133">
        <f t="shared" si="20"/>
        <v>0</v>
      </c>
      <c r="E109" s="133">
        <v>4574233</v>
      </c>
    </row>
    <row r="110" spans="1:5" x14ac:dyDescent="0.25">
      <c r="A110" s="122" t="s">
        <v>125</v>
      </c>
      <c r="B110" s="149" t="s">
        <v>277</v>
      </c>
      <c r="C110" s="133"/>
      <c r="D110" s="133">
        <f t="shared" si="20"/>
        <v>0</v>
      </c>
      <c r="E110" s="133"/>
    </row>
    <row r="111" spans="1:5" x14ac:dyDescent="0.25">
      <c r="A111" s="122" t="s">
        <v>127</v>
      </c>
      <c r="B111" s="146" t="s">
        <v>76</v>
      </c>
      <c r="C111" s="133"/>
      <c r="D111" s="133">
        <f t="shared" si="20"/>
        <v>0</v>
      </c>
      <c r="E111" s="133"/>
    </row>
    <row r="112" spans="1:5" x14ac:dyDescent="0.25">
      <c r="A112" s="122" t="s">
        <v>129</v>
      </c>
      <c r="B112" s="146" t="s">
        <v>278</v>
      </c>
      <c r="C112" s="133"/>
      <c r="D112" s="133">
        <f t="shared" si="20"/>
        <v>0</v>
      </c>
      <c r="E112" s="133"/>
    </row>
    <row r="113" spans="1:5" x14ac:dyDescent="0.25">
      <c r="A113" s="122" t="s">
        <v>279</v>
      </c>
      <c r="B113" s="149" t="s">
        <v>280</v>
      </c>
      <c r="C113" s="133"/>
      <c r="D113" s="133">
        <f t="shared" si="20"/>
        <v>0</v>
      </c>
      <c r="E113" s="133"/>
    </row>
    <row r="114" spans="1:5" x14ac:dyDescent="0.25">
      <c r="A114" s="122" t="s">
        <v>281</v>
      </c>
      <c r="B114" s="149" t="s">
        <v>262</v>
      </c>
      <c r="C114" s="133"/>
      <c r="D114" s="133">
        <f t="shared" si="20"/>
        <v>0</v>
      </c>
      <c r="E114" s="133"/>
    </row>
    <row r="115" spans="1:5" x14ac:dyDescent="0.25">
      <c r="A115" s="122" t="s">
        <v>282</v>
      </c>
      <c r="B115" s="149" t="s">
        <v>283</v>
      </c>
      <c r="C115" s="133"/>
      <c r="D115" s="133">
        <f t="shared" si="20"/>
        <v>0</v>
      </c>
      <c r="E115" s="133"/>
    </row>
    <row r="116" spans="1:5" x14ac:dyDescent="0.25">
      <c r="A116" s="122" t="s">
        <v>284</v>
      </c>
      <c r="B116" s="149" t="s">
        <v>285</v>
      </c>
      <c r="C116" s="133"/>
      <c r="D116" s="133">
        <f t="shared" si="20"/>
        <v>0</v>
      </c>
      <c r="E116" s="133"/>
    </row>
    <row r="117" spans="1:5" x14ac:dyDescent="0.25">
      <c r="A117" s="122" t="s">
        <v>286</v>
      </c>
      <c r="B117" s="149" t="s">
        <v>268</v>
      </c>
      <c r="C117" s="133"/>
      <c r="D117" s="133">
        <f t="shared" si="20"/>
        <v>0</v>
      </c>
      <c r="E117" s="133"/>
    </row>
    <row r="118" spans="1:5" x14ac:dyDescent="0.25">
      <c r="A118" s="122" t="s">
        <v>287</v>
      </c>
      <c r="B118" s="149" t="s">
        <v>288</v>
      </c>
      <c r="C118" s="133"/>
      <c r="D118" s="133">
        <f t="shared" si="20"/>
        <v>0</v>
      </c>
      <c r="E118" s="133"/>
    </row>
    <row r="119" spans="1:5" x14ac:dyDescent="0.25">
      <c r="A119" s="122" t="s">
        <v>289</v>
      </c>
      <c r="B119" s="149" t="s">
        <v>290</v>
      </c>
      <c r="C119" s="133"/>
      <c r="D119" s="133">
        <f t="shared" si="20"/>
        <v>0</v>
      </c>
      <c r="E119" s="133"/>
    </row>
    <row r="120" spans="1:5" x14ac:dyDescent="0.25">
      <c r="A120" s="118" t="s">
        <v>6</v>
      </c>
      <c r="B120" s="151" t="s">
        <v>291</v>
      </c>
      <c r="C120" s="132">
        <f>SUM(C121:C122)</f>
        <v>8700000</v>
      </c>
      <c r="D120" s="134">
        <f t="shared" si="20"/>
        <v>-458145</v>
      </c>
      <c r="E120" s="132">
        <f t="shared" ref="E120" si="22">SUM(E121:E122)</f>
        <v>8241855</v>
      </c>
    </row>
    <row r="121" spans="1:5" x14ac:dyDescent="0.25">
      <c r="A121" s="122" t="s">
        <v>132</v>
      </c>
      <c r="B121" s="149" t="s">
        <v>292</v>
      </c>
      <c r="C121" s="133">
        <v>8700000</v>
      </c>
      <c r="D121" s="133">
        <f t="shared" si="20"/>
        <v>-458145</v>
      </c>
      <c r="E121" s="133">
        <v>8241855</v>
      </c>
    </row>
    <row r="122" spans="1:5" x14ac:dyDescent="0.25">
      <c r="A122" s="122" t="s">
        <v>134</v>
      </c>
      <c r="B122" s="149" t="s">
        <v>293</v>
      </c>
      <c r="C122" s="133"/>
      <c r="D122" s="133">
        <f t="shared" si="20"/>
        <v>0</v>
      </c>
      <c r="E122" s="133"/>
    </row>
    <row r="123" spans="1:5" x14ac:dyDescent="0.25">
      <c r="A123" s="118" t="s">
        <v>7</v>
      </c>
      <c r="B123" s="151" t="s">
        <v>294</v>
      </c>
      <c r="C123" s="132">
        <f>SUM(C90,C106,C120)</f>
        <v>136223514</v>
      </c>
      <c r="D123" s="134">
        <f t="shared" si="20"/>
        <v>16418255</v>
      </c>
      <c r="E123" s="132">
        <f t="shared" ref="E123" si="23">SUM(E90,E106,E120)</f>
        <v>152641769</v>
      </c>
    </row>
    <row r="124" spans="1:5" x14ac:dyDescent="0.25">
      <c r="A124" s="118" t="s">
        <v>8</v>
      </c>
      <c r="B124" s="151" t="s">
        <v>295</v>
      </c>
      <c r="C124" s="132"/>
      <c r="D124" s="133">
        <f t="shared" si="20"/>
        <v>0</v>
      </c>
      <c r="E124" s="132"/>
    </row>
    <row r="125" spans="1:5" x14ac:dyDescent="0.25">
      <c r="A125" s="122" t="s">
        <v>159</v>
      </c>
      <c r="B125" s="149" t="s">
        <v>296</v>
      </c>
      <c r="C125" s="133"/>
      <c r="D125" s="133">
        <f t="shared" si="20"/>
        <v>0</v>
      </c>
      <c r="E125" s="133"/>
    </row>
    <row r="126" spans="1:5" x14ac:dyDescent="0.25">
      <c r="A126" s="122" t="s">
        <v>161</v>
      </c>
      <c r="B126" s="149" t="s">
        <v>297</v>
      </c>
      <c r="C126" s="133"/>
      <c r="D126" s="133">
        <f t="shared" si="20"/>
        <v>0</v>
      </c>
      <c r="E126" s="133"/>
    </row>
    <row r="127" spans="1:5" x14ac:dyDescent="0.25">
      <c r="A127" s="122" t="s">
        <v>163</v>
      </c>
      <c r="B127" s="149" t="s">
        <v>298</v>
      </c>
      <c r="C127" s="133"/>
      <c r="D127" s="133">
        <f t="shared" si="20"/>
        <v>0</v>
      </c>
      <c r="E127" s="133"/>
    </row>
    <row r="128" spans="1:5" x14ac:dyDescent="0.25">
      <c r="A128" s="118" t="s">
        <v>21</v>
      </c>
      <c r="B128" s="151" t="s">
        <v>299</v>
      </c>
      <c r="C128" s="132"/>
      <c r="D128" s="133">
        <f t="shared" si="20"/>
        <v>0</v>
      </c>
      <c r="E128" s="132"/>
    </row>
    <row r="129" spans="1:9" x14ac:dyDescent="0.25">
      <c r="A129" s="122" t="s">
        <v>179</v>
      </c>
      <c r="B129" s="149" t="s">
        <v>300</v>
      </c>
      <c r="C129" s="133"/>
      <c r="D129" s="133">
        <f t="shared" si="20"/>
        <v>0</v>
      </c>
      <c r="E129" s="133"/>
    </row>
    <row r="130" spans="1:9" x14ac:dyDescent="0.25">
      <c r="A130" s="122" t="s">
        <v>181</v>
      </c>
      <c r="B130" s="149" t="s">
        <v>301</v>
      </c>
      <c r="C130" s="133"/>
      <c r="D130" s="133">
        <f t="shared" si="20"/>
        <v>0</v>
      </c>
      <c r="E130" s="133"/>
    </row>
    <row r="131" spans="1:9" x14ac:dyDescent="0.25">
      <c r="A131" s="122" t="s">
        <v>183</v>
      </c>
      <c r="B131" s="149" t="s">
        <v>302</v>
      </c>
      <c r="C131" s="133"/>
      <c r="D131" s="133">
        <f t="shared" si="20"/>
        <v>0</v>
      </c>
      <c r="E131" s="133"/>
    </row>
    <row r="132" spans="1:9" x14ac:dyDescent="0.25">
      <c r="A132" s="122" t="s">
        <v>185</v>
      </c>
      <c r="B132" s="149" t="s">
        <v>303</v>
      </c>
      <c r="C132" s="133"/>
      <c r="D132" s="133">
        <f t="shared" si="20"/>
        <v>0</v>
      </c>
      <c r="E132" s="133"/>
    </row>
    <row r="133" spans="1:9" x14ac:dyDescent="0.25">
      <c r="A133" s="118" t="s">
        <v>24</v>
      </c>
      <c r="B133" s="151" t="s">
        <v>304</v>
      </c>
      <c r="C133" s="135">
        <f>C134+C135+C136+C137</f>
        <v>3942275</v>
      </c>
      <c r="D133" s="134">
        <f t="shared" si="20"/>
        <v>698271</v>
      </c>
      <c r="E133" s="135">
        <f t="shared" ref="E133" si="24">E134+E135+E136+E137</f>
        <v>4640546</v>
      </c>
    </row>
    <row r="134" spans="1:9" x14ac:dyDescent="0.25">
      <c r="A134" s="122" t="s">
        <v>191</v>
      </c>
      <c r="B134" s="149" t="s">
        <v>305</v>
      </c>
      <c r="C134" s="133"/>
      <c r="D134" s="133">
        <f t="shared" si="20"/>
        <v>0</v>
      </c>
      <c r="E134" s="133"/>
    </row>
    <row r="135" spans="1:9" x14ac:dyDescent="0.25">
      <c r="A135" s="122" t="s">
        <v>193</v>
      </c>
      <c r="B135" s="149" t="s">
        <v>306</v>
      </c>
      <c r="C135" s="133">
        <v>3942275</v>
      </c>
      <c r="D135" s="133">
        <f t="shared" si="20"/>
        <v>698271</v>
      </c>
      <c r="E135" s="133">
        <v>4640546</v>
      </c>
    </row>
    <row r="136" spans="1:9" x14ac:dyDescent="0.25">
      <c r="A136" s="122" t="s">
        <v>195</v>
      </c>
      <c r="B136" s="149" t="s">
        <v>307</v>
      </c>
      <c r="C136" s="133"/>
      <c r="D136" s="133">
        <f t="shared" si="20"/>
        <v>0</v>
      </c>
      <c r="E136" s="133"/>
    </row>
    <row r="137" spans="1:9" x14ac:dyDescent="0.25">
      <c r="A137" s="122" t="s">
        <v>197</v>
      </c>
      <c r="B137" s="149" t="s">
        <v>308</v>
      </c>
      <c r="C137" s="133"/>
      <c r="D137" s="133">
        <f t="shared" si="20"/>
        <v>0</v>
      </c>
      <c r="E137" s="133"/>
    </row>
    <row r="138" spans="1:9" x14ac:dyDescent="0.25">
      <c r="A138" s="118" t="s">
        <v>26</v>
      </c>
      <c r="B138" s="151" t="s">
        <v>309</v>
      </c>
      <c r="C138" s="136"/>
      <c r="D138" s="133">
        <f t="shared" si="20"/>
        <v>0</v>
      </c>
      <c r="E138" s="136"/>
    </row>
    <row r="139" spans="1:9" x14ac:dyDescent="0.25">
      <c r="A139" s="122" t="s">
        <v>200</v>
      </c>
      <c r="B139" s="149" t="s">
        <v>310</v>
      </c>
      <c r="C139" s="133"/>
      <c r="D139" s="133">
        <f t="shared" si="20"/>
        <v>0</v>
      </c>
      <c r="E139" s="133"/>
    </row>
    <row r="140" spans="1:9" x14ac:dyDescent="0.25">
      <c r="A140" s="122" t="s">
        <v>202</v>
      </c>
      <c r="B140" s="149" t="s">
        <v>311</v>
      </c>
      <c r="C140" s="133"/>
      <c r="D140" s="133">
        <f t="shared" si="20"/>
        <v>0</v>
      </c>
      <c r="E140" s="133"/>
    </row>
    <row r="141" spans="1:9" x14ac:dyDescent="0.25">
      <c r="A141" s="122" t="s">
        <v>204</v>
      </c>
      <c r="B141" s="149" t="s">
        <v>312</v>
      </c>
      <c r="C141" s="133"/>
      <c r="D141" s="133">
        <f t="shared" si="20"/>
        <v>0</v>
      </c>
      <c r="E141" s="133"/>
    </row>
    <row r="142" spans="1:9" x14ac:dyDescent="0.25">
      <c r="A142" s="122" t="s">
        <v>206</v>
      </c>
      <c r="B142" s="149" t="s">
        <v>313</v>
      </c>
      <c r="C142" s="133"/>
      <c r="D142" s="133">
        <f t="shared" si="20"/>
        <v>0</v>
      </c>
      <c r="E142" s="133"/>
    </row>
    <row r="143" spans="1:9" x14ac:dyDescent="0.25">
      <c r="A143" s="118" t="s">
        <v>28</v>
      </c>
      <c r="B143" s="151" t="s">
        <v>314</v>
      </c>
      <c r="C143" s="137">
        <f>C124+C128+C133+C138</f>
        <v>3942275</v>
      </c>
      <c r="D143" s="134">
        <f t="shared" si="20"/>
        <v>698271</v>
      </c>
      <c r="E143" s="137">
        <f t="shared" ref="E143" si="25">E124+E128+E133+E138</f>
        <v>4640546</v>
      </c>
      <c r="F143" s="20"/>
      <c r="G143" s="21"/>
      <c r="H143" s="21"/>
      <c r="I143" s="21"/>
    </row>
    <row r="144" spans="1:9" s="18" customFormat="1" x14ac:dyDescent="0.2">
      <c r="A144" s="127" t="s">
        <v>31</v>
      </c>
      <c r="B144" s="147" t="s">
        <v>315</v>
      </c>
      <c r="C144" s="137">
        <f>SUM(C123,C143)</f>
        <v>140165789</v>
      </c>
      <c r="D144" s="134">
        <f t="shared" si="20"/>
        <v>17116526</v>
      </c>
      <c r="E144" s="137">
        <f t="shared" ref="E144" si="26">SUM(E123,E143)</f>
        <v>157282315</v>
      </c>
    </row>
    <row r="145" spans="1:5" s="18" customFormat="1" x14ac:dyDescent="0.2">
      <c r="A145" s="22"/>
      <c r="B145" s="152"/>
      <c r="C145" s="138"/>
      <c r="D145" s="138"/>
      <c r="E145" s="138"/>
    </row>
    <row r="146" spans="1:5" x14ac:dyDescent="0.25">
      <c r="A146" s="184" t="s">
        <v>316</v>
      </c>
      <c r="B146" s="184"/>
      <c r="C146" s="139">
        <v>2</v>
      </c>
      <c r="D146" s="139">
        <v>2</v>
      </c>
      <c r="E146" s="139">
        <v>2</v>
      </c>
    </row>
    <row r="147" spans="1:5" x14ac:dyDescent="0.25">
      <c r="A147" s="184" t="s">
        <v>317</v>
      </c>
      <c r="B147" s="184"/>
      <c r="C147" s="139">
        <v>3</v>
      </c>
      <c r="D147" s="139">
        <v>3</v>
      </c>
      <c r="E147" s="139">
        <v>3</v>
      </c>
    </row>
    <row r="148" spans="1:5" ht="16.5" customHeight="1" x14ac:dyDescent="0.25">
      <c r="A148" s="23"/>
      <c r="B148" s="153"/>
      <c r="C148" s="24"/>
    </row>
    <row r="149" spans="1:5" x14ac:dyDescent="0.25">
      <c r="A149" s="185" t="s">
        <v>318</v>
      </c>
      <c r="B149" s="185"/>
      <c r="C149" s="185"/>
      <c r="D149" s="185"/>
      <c r="E149" s="185"/>
    </row>
    <row r="150" spans="1:5" ht="15" customHeight="1" x14ac:dyDescent="0.25">
      <c r="A150" s="181"/>
      <c r="B150" s="181"/>
      <c r="E150" s="140" t="s">
        <v>1</v>
      </c>
    </row>
    <row r="151" spans="1:5" ht="19.5" customHeight="1" x14ac:dyDescent="0.25">
      <c r="A151" s="141">
        <v>1</v>
      </c>
      <c r="B151" s="142" t="s">
        <v>319</v>
      </c>
      <c r="C151" s="143">
        <f>+C60-C123</f>
        <v>-22346748</v>
      </c>
      <c r="D151" s="144"/>
      <c r="E151" s="144"/>
    </row>
    <row r="152" spans="1:5" ht="25.5" customHeight="1" x14ac:dyDescent="0.25">
      <c r="A152" s="141" t="s">
        <v>12</v>
      </c>
      <c r="B152" s="142" t="s">
        <v>320</v>
      </c>
      <c r="C152" s="143">
        <f>+C83-C143</f>
        <v>22346748</v>
      </c>
      <c r="D152" s="144"/>
      <c r="E152" s="144"/>
    </row>
  </sheetData>
  <mergeCells count="8">
    <mergeCell ref="A150:B150"/>
    <mergeCell ref="A1:C1"/>
    <mergeCell ref="A2:B2"/>
    <mergeCell ref="A86:C86"/>
    <mergeCell ref="A87:B87"/>
    <mergeCell ref="A146:B146"/>
    <mergeCell ref="A147:B147"/>
    <mergeCell ref="A149:E149"/>
  </mergeCells>
  <printOptions horizontalCentered="1"/>
  <pageMargins left="0.19685039370078741" right="0.19685039370078741" top="0.74803149606299213" bottom="0.39370078740157483" header="0.39370078740157483" footer="0.31496062992125984"/>
  <pageSetup paperSize="9" scale="65" orientation="portrait" r:id="rId1"/>
  <headerFooter>
    <oddHeader>&amp;C&amp;"Times New Roman,Félkövér"Diósberény Község Önkormányzata 
2020. ÉVI KÖLTSÉGVETÉSÉNEK ÖSSZEVONT MÉRLEGE&amp;R&amp;"Times New Roman,Félkövér dőlt"3. sz. melléklet</oddHeader>
  </headerFooter>
  <rowBreaks count="2" manualBreakCount="2">
    <brk id="60" max="4" man="1"/>
    <brk id="105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CC99"/>
  </sheetPr>
  <dimension ref="A1:M154"/>
  <sheetViews>
    <sheetView tabSelected="1" view="pageBreakPreview" zoomScale="20" zoomScaleNormal="50" zoomScaleSheetLayoutView="20" workbookViewId="0">
      <selection activeCell="B1" sqref="B1:B1048576"/>
    </sheetView>
  </sheetViews>
  <sheetFormatPr defaultRowHeight="15" x14ac:dyDescent="0.25"/>
  <cols>
    <col min="1" max="1" width="13.7109375" style="43" customWidth="1"/>
    <col min="2" max="2" width="68" style="33" customWidth="1"/>
    <col min="3" max="3" width="18.42578125" style="44" customWidth="1"/>
    <col min="4" max="4" width="15.28515625" style="44" customWidth="1"/>
    <col min="5" max="5" width="17.5703125" style="44" customWidth="1"/>
    <col min="6" max="6" width="16.42578125" style="34" customWidth="1"/>
    <col min="7" max="7" width="14" style="34" customWidth="1"/>
    <col min="8" max="8" width="18.42578125" style="34" customWidth="1"/>
    <col min="9" max="9" width="17.42578125" style="34" customWidth="1"/>
    <col min="10" max="260" width="9.140625" style="34"/>
    <col min="261" max="261" width="13.7109375" style="34" customWidth="1"/>
    <col min="262" max="262" width="76.7109375" style="34" customWidth="1"/>
    <col min="263" max="263" width="21.140625" style="34" customWidth="1"/>
    <col min="264" max="264" width="25" style="34" customWidth="1"/>
    <col min="265" max="265" width="27.140625" style="34" customWidth="1"/>
    <col min="266" max="516" width="9.140625" style="34"/>
    <col min="517" max="517" width="13.7109375" style="34" customWidth="1"/>
    <col min="518" max="518" width="76.7109375" style="34" customWidth="1"/>
    <col min="519" max="519" width="21.140625" style="34" customWidth="1"/>
    <col min="520" max="520" width="25" style="34" customWidth="1"/>
    <col min="521" max="521" width="27.140625" style="34" customWidth="1"/>
    <col min="522" max="772" width="9.140625" style="34"/>
    <col min="773" max="773" width="13.7109375" style="34" customWidth="1"/>
    <col min="774" max="774" width="76.7109375" style="34" customWidth="1"/>
    <col min="775" max="775" width="21.140625" style="34" customWidth="1"/>
    <col min="776" max="776" width="25" style="34" customWidth="1"/>
    <col min="777" max="777" width="27.140625" style="34" customWidth="1"/>
    <col min="778" max="1028" width="9.140625" style="34"/>
    <col min="1029" max="1029" width="13.7109375" style="34" customWidth="1"/>
    <col min="1030" max="1030" width="76.7109375" style="34" customWidth="1"/>
    <col min="1031" max="1031" width="21.140625" style="34" customWidth="1"/>
    <col min="1032" max="1032" width="25" style="34" customWidth="1"/>
    <col min="1033" max="1033" width="27.140625" style="34" customWidth="1"/>
    <col min="1034" max="1284" width="9.140625" style="34"/>
    <col min="1285" max="1285" width="13.7109375" style="34" customWidth="1"/>
    <col min="1286" max="1286" width="76.7109375" style="34" customWidth="1"/>
    <col min="1287" max="1287" width="21.140625" style="34" customWidth="1"/>
    <col min="1288" max="1288" width="25" style="34" customWidth="1"/>
    <col min="1289" max="1289" width="27.140625" style="34" customWidth="1"/>
    <col min="1290" max="1540" width="9.140625" style="34"/>
    <col min="1541" max="1541" width="13.7109375" style="34" customWidth="1"/>
    <col min="1542" max="1542" width="76.7109375" style="34" customWidth="1"/>
    <col min="1543" max="1543" width="21.140625" style="34" customWidth="1"/>
    <col min="1544" max="1544" width="25" style="34" customWidth="1"/>
    <col min="1545" max="1545" width="27.140625" style="34" customWidth="1"/>
    <col min="1546" max="1796" width="9.140625" style="34"/>
    <col min="1797" max="1797" width="13.7109375" style="34" customWidth="1"/>
    <col min="1798" max="1798" width="76.7109375" style="34" customWidth="1"/>
    <col min="1799" max="1799" width="21.140625" style="34" customWidth="1"/>
    <col min="1800" max="1800" width="25" style="34" customWidth="1"/>
    <col min="1801" max="1801" width="27.140625" style="34" customWidth="1"/>
    <col min="1802" max="2052" width="9.140625" style="34"/>
    <col min="2053" max="2053" width="13.7109375" style="34" customWidth="1"/>
    <col min="2054" max="2054" width="76.7109375" style="34" customWidth="1"/>
    <col min="2055" max="2055" width="21.140625" style="34" customWidth="1"/>
    <col min="2056" max="2056" width="25" style="34" customWidth="1"/>
    <col min="2057" max="2057" width="27.140625" style="34" customWidth="1"/>
    <col min="2058" max="2308" width="9.140625" style="34"/>
    <col min="2309" max="2309" width="13.7109375" style="34" customWidth="1"/>
    <col min="2310" max="2310" width="76.7109375" style="34" customWidth="1"/>
    <col min="2311" max="2311" width="21.140625" style="34" customWidth="1"/>
    <col min="2312" max="2312" width="25" style="34" customWidth="1"/>
    <col min="2313" max="2313" width="27.140625" style="34" customWidth="1"/>
    <col min="2314" max="2564" width="9.140625" style="34"/>
    <col min="2565" max="2565" width="13.7109375" style="34" customWidth="1"/>
    <col min="2566" max="2566" width="76.7109375" style="34" customWidth="1"/>
    <col min="2567" max="2567" width="21.140625" style="34" customWidth="1"/>
    <col min="2568" max="2568" width="25" style="34" customWidth="1"/>
    <col min="2569" max="2569" width="27.140625" style="34" customWidth="1"/>
    <col min="2570" max="2820" width="9.140625" style="34"/>
    <col min="2821" max="2821" width="13.7109375" style="34" customWidth="1"/>
    <col min="2822" max="2822" width="76.7109375" style="34" customWidth="1"/>
    <col min="2823" max="2823" width="21.140625" style="34" customWidth="1"/>
    <col min="2824" max="2824" width="25" style="34" customWidth="1"/>
    <col min="2825" max="2825" width="27.140625" style="34" customWidth="1"/>
    <col min="2826" max="3076" width="9.140625" style="34"/>
    <col min="3077" max="3077" width="13.7109375" style="34" customWidth="1"/>
    <col min="3078" max="3078" width="76.7109375" style="34" customWidth="1"/>
    <col min="3079" max="3079" width="21.140625" style="34" customWidth="1"/>
    <col min="3080" max="3080" width="25" style="34" customWidth="1"/>
    <col min="3081" max="3081" width="27.140625" style="34" customWidth="1"/>
    <col min="3082" max="3332" width="9.140625" style="34"/>
    <col min="3333" max="3333" width="13.7109375" style="34" customWidth="1"/>
    <col min="3334" max="3334" width="76.7109375" style="34" customWidth="1"/>
    <col min="3335" max="3335" width="21.140625" style="34" customWidth="1"/>
    <col min="3336" max="3336" width="25" style="34" customWidth="1"/>
    <col min="3337" max="3337" width="27.140625" style="34" customWidth="1"/>
    <col min="3338" max="3588" width="9.140625" style="34"/>
    <col min="3589" max="3589" width="13.7109375" style="34" customWidth="1"/>
    <col min="3590" max="3590" width="76.7109375" style="34" customWidth="1"/>
    <col min="3591" max="3591" width="21.140625" style="34" customWidth="1"/>
    <col min="3592" max="3592" width="25" style="34" customWidth="1"/>
    <col min="3593" max="3593" width="27.140625" style="34" customWidth="1"/>
    <col min="3594" max="3844" width="9.140625" style="34"/>
    <col min="3845" max="3845" width="13.7109375" style="34" customWidth="1"/>
    <col min="3846" max="3846" width="76.7109375" style="34" customWidth="1"/>
    <col min="3847" max="3847" width="21.140625" style="34" customWidth="1"/>
    <col min="3848" max="3848" width="25" style="34" customWidth="1"/>
    <col min="3849" max="3849" width="27.140625" style="34" customWidth="1"/>
    <col min="3850" max="4100" width="9.140625" style="34"/>
    <col min="4101" max="4101" width="13.7109375" style="34" customWidth="1"/>
    <col min="4102" max="4102" width="76.7109375" style="34" customWidth="1"/>
    <col min="4103" max="4103" width="21.140625" style="34" customWidth="1"/>
    <col min="4104" max="4104" width="25" style="34" customWidth="1"/>
    <col min="4105" max="4105" width="27.140625" style="34" customWidth="1"/>
    <col min="4106" max="4356" width="9.140625" style="34"/>
    <col min="4357" max="4357" width="13.7109375" style="34" customWidth="1"/>
    <col min="4358" max="4358" width="76.7109375" style="34" customWidth="1"/>
    <col min="4359" max="4359" width="21.140625" style="34" customWidth="1"/>
    <col min="4360" max="4360" width="25" style="34" customWidth="1"/>
    <col min="4361" max="4361" width="27.140625" style="34" customWidth="1"/>
    <col min="4362" max="4612" width="9.140625" style="34"/>
    <col min="4613" max="4613" width="13.7109375" style="34" customWidth="1"/>
    <col min="4614" max="4614" width="76.7109375" style="34" customWidth="1"/>
    <col min="4615" max="4615" width="21.140625" style="34" customWidth="1"/>
    <col min="4616" max="4616" width="25" style="34" customWidth="1"/>
    <col min="4617" max="4617" width="27.140625" style="34" customWidth="1"/>
    <col min="4618" max="4868" width="9.140625" style="34"/>
    <col min="4869" max="4869" width="13.7109375" style="34" customWidth="1"/>
    <col min="4870" max="4870" width="76.7109375" style="34" customWidth="1"/>
    <col min="4871" max="4871" width="21.140625" style="34" customWidth="1"/>
    <col min="4872" max="4872" width="25" style="34" customWidth="1"/>
    <col min="4873" max="4873" width="27.140625" style="34" customWidth="1"/>
    <col min="4874" max="5124" width="9.140625" style="34"/>
    <col min="5125" max="5125" width="13.7109375" style="34" customWidth="1"/>
    <col min="5126" max="5126" width="76.7109375" style="34" customWidth="1"/>
    <col min="5127" max="5127" width="21.140625" style="34" customWidth="1"/>
    <col min="5128" max="5128" width="25" style="34" customWidth="1"/>
    <col min="5129" max="5129" width="27.140625" style="34" customWidth="1"/>
    <col min="5130" max="5380" width="9.140625" style="34"/>
    <col min="5381" max="5381" width="13.7109375" style="34" customWidth="1"/>
    <col min="5382" max="5382" width="76.7109375" style="34" customWidth="1"/>
    <col min="5383" max="5383" width="21.140625" style="34" customWidth="1"/>
    <col min="5384" max="5384" width="25" style="34" customWidth="1"/>
    <col min="5385" max="5385" width="27.140625" style="34" customWidth="1"/>
    <col min="5386" max="5636" width="9.140625" style="34"/>
    <col min="5637" max="5637" width="13.7109375" style="34" customWidth="1"/>
    <col min="5638" max="5638" width="76.7109375" style="34" customWidth="1"/>
    <col min="5639" max="5639" width="21.140625" style="34" customWidth="1"/>
    <col min="5640" max="5640" width="25" style="34" customWidth="1"/>
    <col min="5641" max="5641" width="27.140625" style="34" customWidth="1"/>
    <col min="5642" max="5892" width="9.140625" style="34"/>
    <col min="5893" max="5893" width="13.7109375" style="34" customWidth="1"/>
    <col min="5894" max="5894" width="76.7109375" style="34" customWidth="1"/>
    <col min="5895" max="5895" width="21.140625" style="34" customWidth="1"/>
    <col min="5896" max="5896" width="25" style="34" customWidth="1"/>
    <col min="5897" max="5897" width="27.140625" style="34" customWidth="1"/>
    <col min="5898" max="6148" width="9.140625" style="34"/>
    <col min="6149" max="6149" width="13.7109375" style="34" customWidth="1"/>
    <col min="6150" max="6150" width="76.7109375" style="34" customWidth="1"/>
    <col min="6151" max="6151" width="21.140625" style="34" customWidth="1"/>
    <col min="6152" max="6152" width="25" style="34" customWidth="1"/>
    <col min="6153" max="6153" width="27.140625" style="34" customWidth="1"/>
    <col min="6154" max="6404" width="9.140625" style="34"/>
    <col min="6405" max="6405" width="13.7109375" style="34" customWidth="1"/>
    <col min="6406" max="6406" width="76.7109375" style="34" customWidth="1"/>
    <col min="6407" max="6407" width="21.140625" style="34" customWidth="1"/>
    <col min="6408" max="6408" width="25" style="34" customWidth="1"/>
    <col min="6409" max="6409" width="27.140625" style="34" customWidth="1"/>
    <col min="6410" max="6660" width="9.140625" style="34"/>
    <col min="6661" max="6661" width="13.7109375" style="34" customWidth="1"/>
    <col min="6662" max="6662" width="76.7109375" style="34" customWidth="1"/>
    <col min="6663" max="6663" width="21.140625" style="34" customWidth="1"/>
    <col min="6664" max="6664" width="25" style="34" customWidth="1"/>
    <col min="6665" max="6665" width="27.140625" style="34" customWidth="1"/>
    <col min="6666" max="6916" width="9.140625" style="34"/>
    <col min="6917" max="6917" width="13.7109375" style="34" customWidth="1"/>
    <col min="6918" max="6918" width="76.7109375" style="34" customWidth="1"/>
    <col min="6919" max="6919" width="21.140625" style="34" customWidth="1"/>
    <col min="6920" max="6920" width="25" style="34" customWidth="1"/>
    <col min="6921" max="6921" width="27.140625" style="34" customWidth="1"/>
    <col min="6922" max="7172" width="9.140625" style="34"/>
    <col min="7173" max="7173" width="13.7109375" style="34" customWidth="1"/>
    <col min="7174" max="7174" width="76.7109375" style="34" customWidth="1"/>
    <col min="7175" max="7175" width="21.140625" style="34" customWidth="1"/>
    <col min="7176" max="7176" width="25" style="34" customWidth="1"/>
    <col min="7177" max="7177" width="27.140625" style="34" customWidth="1"/>
    <col min="7178" max="7428" width="9.140625" style="34"/>
    <col min="7429" max="7429" width="13.7109375" style="34" customWidth="1"/>
    <col min="7430" max="7430" width="76.7109375" style="34" customWidth="1"/>
    <col min="7431" max="7431" width="21.140625" style="34" customWidth="1"/>
    <col min="7432" max="7432" width="25" style="34" customWidth="1"/>
    <col min="7433" max="7433" width="27.140625" style="34" customWidth="1"/>
    <col min="7434" max="7684" width="9.140625" style="34"/>
    <col min="7685" max="7685" width="13.7109375" style="34" customWidth="1"/>
    <col min="7686" max="7686" width="76.7109375" style="34" customWidth="1"/>
    <col min="7687" max="7687" width="21.140625" style="34" customWidth="1"/>
    <col min="7688" max="7688" width="25" style="34" customWidth="1"/>
    <col min="7689" max="7689" width="27.140625" style="34" customWidth="1"/>
    <col min="7690" max="7940" width="9.140625" style="34"/>
    <col min="7941" max="7941" width="13.7109375" style="34" customWidth="1"/>
    <col min="7942" max="7942" width="76.7109375" style="34" customWidth="1"/>
    <col min="7943" max="7943" width="21.140625" style="34" customWidth="1"/>
    <col min="7944" max="7944" width="25" style="34" customWidth="1"/>
    <col min="7945" max="7945" width="27.140625" style="34" customWidth="1"/>
    <col min="7946" max="8196" width="9.140625" style="34"/>
    <col min="8197" max="8197" width="13.7109375" style="34" customWidth="1"/>
    <col min="8198" max="8198" width="76.7109375" style="34" customWidth="1"/>
    <col min="8199" max="8199" width="21.140625" style="34" customWidth="1"/>
    <col min="8200" max="8200" width="25" style="34" customWidth="1"/>
    <col min="8201" max="8201" width="27.140625" style="34" customWidth="1"/>
    <col min="8202" max="8452" width="9.140625" style="34"/>
    <col min="8453" max="8453" width="13.7109375" style="34" customWidth="1"/>
    <col min="8454" max="8454" width="76.7109375" style="34" customWidth="1"/>
    <col min="8455" max="8455" width="21.140625" style="34" customWidth="1"/>
    <col min="8456" max="8456" width="25" style="34" customWidth="1"/>
    <col min="8457" max="8457" width="27.140625" style="34" customWidth="1"/>
    <col min="8458" max="8708" width="9.140625" style="34"/>
    <col min="8709" max="8709" width="13.7109375" style="34" customWidth="1"/>
    <col min="8710" max="8710" width="76.7109375" style="34" customWidth="1"/>
    <col min="8711" max="8711" width="21.140625" style="34" customWidth="1"/>
    <col min="8712" max="8712" width="25" style="34" customWidth="1"/>
    <col min="8713" max="8713" width="27.140625" style="34" customWidth="1"/>
    <col min="8714" max="8964" width="9.140625" style="34"/>
    <col min="8965" max="8965" width="13.7109375" style="34" customWidth="1"/>
    <col min="8966" max="8966" width="76.7109375" style="34" customWidth="1"/>
    <col min="8967" max="8967" width="21.140625" style="34" customWidth="1"/>
    <col min="8968" max="8968" width="25" style="34" customWidth="1"/>
    <col min="8969" max="8969" width="27.140625" style="34" customWidth="1"/>
    <col min="8970" max="9220" width="9.140625" style="34"/>
    <col min="9221" max="9221" width="13.7109375" style="34" customWidth="1"/>
    <col min="9222" max="9222" width="76.7109375" style="34" customWidth="1"/>
    <col min="9223" max="9223" width="21.140625" style="34" customWidth="1"/>
    <col min="9224" max="9224" width="25" style="34" customWidth="1"/>
    <col min="9225" max="9225" width="27.140625" style="34" customWidth="1"/>
    <col min="9226" max="9476" width="9.140625" style="34"/>
    <col min="9477" max="9477" width="13.7109375" style="34" customWidth="1"/>
    <col min="9478" max="9478" width="76.7109375" style="34" customWidth="1"/>
    <col min="9479" max="9479" width="21.140625" style="34" customWidth="1"/>
    <col min="9480" max="9480" width="25" style="34" customWidth="1"/>
    <col min="9481" max="9481" width="27.140625" style="34" customWidth="1"/>
    <col min="9482" max="9732" width="9.140625" style="34"/>
    <col min="9733" max="9733" width="13.7109375" style="34" customWidth="1"/>
    <col min="9734" max="9734" width="76.7109375" style="34" customWidth="1"/>
    <col min="9735" max="9735" width="21.140625" style="34" customWidth="1"/>
    <col min="9736" max="9736" width="25" style="34" customWidth="1"/>
    <col min="9737" max="9737" width="27.140625" style="34" customWidth="1"/>
    <col min="9738" max="9988" width="9.140625" style="34"/>
    <col min="9989" max="9989" width="13.7109375" style="34" customWidth="1"/>
    <col min="9990" max="9990" width="76.7109375" style="34" customWidth="1"/>
    <col min="9991" max="9991" width="21.140625" style="34" customWidth="1"/>
    <col min="9992" max="9992" width="25" style="34" customWidth="1"/>
    <col min="9993" max="9993" width="27.140625" style="34" customWidth="1"/>
    <col min="9994" max="10244" width="9.140625" style="34"/>
    <col min="10245" max="10245" width="13.7109375" style="34" customWidth="1"/>
    <col min="10246" max="10246" width="76.7109375" style="34" customWidth="1"/>
    <col min="10247" max="10247" width="21.140625" style="34" customWidth="1"/>
    <col min="10248" max="10248" width="25" style="34" customWidth="1"/>
    <col min="10249" max="10249" width="27.140625" style="34" customWidth="1"/>
    <col min="10250" max="10500" width="9.140625" style="34"/>
    <col min="10501" max="10501" width="13.7109375" style="34" customWidth="1"/>
    <col min="10502" max="10502" width="76.7109375" style="34" customWidth="1"/>
    <col min="10503" max="10503" width="21.140625" style="34" customWidth="1"/>
    <col min="10504" max="10504" width="25" style="34" customWidth="1"/>
    <col min="10505" max="10505" width="27.140625" style="34" customWidth="1"/>
    <col min="10506" max="10756" width="9.140625" style="34"/>
    <col min="10757" max="10757" width="13.7109375" style="34" customWidth="1"/>
    <col min="10758" max="10758" width="76.7109375" style="34" customWidth="1"/>
    <col min="10759" max="10759" width="21.140625" style="34" customWidth="1"/>
    <col min="10760" max="10760" width="25" style="34" customWidth="1"/>
    <col min="10761" max="10761" width="27.140625" style="34" customWidth="1"/>
    <col min="10762" max="11012" width="9.140625" style="34"/>
    <col min="11013" max="11013" width="13.7109375" style="34" customWidth="1"/>
    <col min="11014" max="11014" width="76.7109375" style="34" customWidth="1"/>
    <col min="11015" max="11015" width="21.140625" style="34" customWidth="1"/>
    <col min="11016" max="11016" width="25" style="34" customWidth="1"/>
    <col min="11017" max="11017" width="27.140625" style="34" customWidth="1"/>
    <col min="11018" max="11268" width="9.140625" style="34"/>
    <col min="11269" max="11269" width="13.7109375" style="34" customWidth="1"/>
    <col min="11270" max="11270" width="76.7109375" style="34" customWidth="1"/>
    <col min="11271" max="11271" width="21.140625" style="34" customWidth="1"/>
    <col min="11272" max="11272" width="25" style="34" customWidth="1"/>
    <col min="11273" max="11273" width="27.140625" style="34" customWidth="1"/>
    <col min="11274" max="11524" width="9.140625" style="34"/>
    <col min="11525" max="11525" width="13.7109375" style="34" customWidth="1"/>
    <col min="11526" max="11526" width="76.7109375" style="34" customWidth="1"/>
    <col min="11527" max="11527" width="21.140625" style="34" customWidth="1"/>
    <col min="11528" max="11528" width="25" style="34" customWidth="1"/>
    <col min="11529" max="11529" width="27.140625" style="34" customWidth="1"/>
    <col min="11530" max="11780" width="9.140625" style="34"/>
    <col min="11781" max="11781" width="13.7109375" style="34" customWidth="1"/>
    <col min="11782" max="11782" width="76.7109375" style="34" customWidth="1"/>
    <col min="11783" max="11783" width="21.140625" style="34" customWidth="1"/>
    <col min="11784" max="11784" width="25" style="34" customWidth="1"/>
    <col min="11785" max="11785" width="27.140625" style="34" customWidth="1"/>
    <col min="11786" max="12036" width="9.140625" style="34"/>
    <col min="12037" max="12037" width="13.7109375" style="34" customWidth="1"/>
    <col min="12038" max="12038" width="76.7109375" style="34" customWidth="1"/>
    <col min="12039" max="12039" width="21.140625" style="34" customWidth="1"/>
    <col min="12040" max="12040" width="25" style="34" customWidth="1"/>
    <col min="12041" max="12041" width="27.140625" style="34" customWidth="1"/>
    <col min="12042" max="12292" width="9.140625" style="34"/>
    <col min="12293" max="12293" width="13.7109375" style="34" customWidth="1"/>
    <col min="12294" max="12294" width="76.7109375" style="34" customWidth="1"/>
    <col min="12295" max="12295" width="21.140625" style="34" customWidth="1"/>
    <col min="12296" max="12296" width="25" style="34" customWidth="1"/>
    <col min="12297" max="12297" width="27.140625" style="34" customWidth="1"/>
    <col min="12298" max="12548" width="9.140625" style="34"/>
    <col min="12549" max="12549" width="13.7109375" style="34" customWidth="1"/>
    <col min="12550" max="12550" width="76.7109375" style="34" customWidth="1"/>
    <col min="12551" max="12551" width="21.140625" style="34" customWidth="1"/>
    <col min="12552" max="12552" width="25" style="34" customWidth="1"/>
    <col min="12553" max="12553" width="27.140625" style="34" customWidth="1"/>
    <col min="12554" max="12804" width="9.140625" style="34"/>
    <col min="12805" max="12805" width="13.7109375" style="34" customWidth="1"/>
    <col min="12806" max="12806" width="76.7109375" style="34" customWidth="1"/>
    <col min="12807" max="12807" width="21.140625" style="34" customWidth="1"/>
    <col min="12808" max="12808" width="25" style="34" customWidth="1"/>
    <col min="12809" max="12809" width="27.140625" style="34" customWidth="1"/>
    <col min="12810" max="13060" width="9.140625" style="34"/>
    <col min="13061" max="13061" width="13.7109375" style="34" customWidth="1"/>
    <col min="13062" max="13062" width="76.7109375" style="34" customWidth="1"/>
    <col min="13063" max="13063" width="21.140625" style="34" customWidth="1"/>
    <col min="13064" max="13064" width="25" style="34" customWidth="1"/>
    <col min="13065" max="13065" width="27.140625" style="34" customWidth="1"/>
    <col min="13066" max="13316" width="9.140625" style="34"/>
    <col min="13317" max="13317" width="13.7109375" style="34" customWidth="1"/>
    <col min="13318" max="13318" width="76.7109375" style="34" customWidth="1"/>
    <col min="13319" max="13319" width="21.140625" style="34" customWidth="1"/>
    <col min="13320" max="13320" width="25" style="34" customWidth="1"/>
    <col min="13321" max="13321" width="27.140625" style="34" customWidth="1"/>
    <col min="13322" max="13572" width="9.140625" style="34"/>
    <col min="13573" max="13573" width="13.7109375" style="34" customWidth="1"/>
    <col min="13574" max="13574" width="76.7109375" style="34" customWidth="1"/>
    <col min="13575" max="13575" width="21.140625" style="34" customWidth="1"/>
    <col min="13576" max="13576" width="25" style="34" customWidth="1"/>
    <col min="13577" max="13577" width="27.140625" style="34" customWidth="1"/>
    <col min="13578" max="13828" width="9.140625" style="34"/>
    <col min="13829" max="13829" width="13.7109375" style="34" customWidth="1"/>
    <col min="13830" max="13830" width="76.7109375" style="34" customWidth="1"/>
    <col min="13831" max="13831" width="21.140625" style="34" customWidth="1"/>
    <col min="13832" max="13832" width="25" style="34" customWidth="1"/>
    <col min="13833" max="13833" width="27.140625" style="34" customWidth="1"/>
    <col min="13834" max="14084" width="9.140625" style="34"/>
    <col min="14085" max="14085" width="13.7109375" style="34" customWidth="1"/>
    <col min="14086" max="14086" width="76.7109375" style="34" customWidth="1"/>
    <col min="14087" max="14087" width="21.140625" style="34" customWidth="1"/>
    <col min="14088" max="14088" width="25" style="34" customWidth="1"/>
    <col min="14089" max="14089" width="27.140625" style="34" customWidth="1"/>
    <col min="14090" max="14340" width="9.140625" style="34"/>
    <col min="14341" max="14341" width="13.7109375" style="34" customWidth="1"/>
    <col min="14342" max="14342" width="76.7109375" style="34" customWidth="1"/>
    <col min="14343" max="14343" width="21.140625" style="34" customWidth="1"/>
    <col min="14344" max="14344" width="25" style="34" customWidth="1"/>
    <col min="14345" max="14345" width="27.140625" style="34" customWidth="1"/>
    <col min="14346" max="14596" width="9.140625" style="34"/>
    <col min="14597" max="14597" width="13.7109375" style="34" customWidth="1"/>
    <col min="14598" max="14598" width="76.7109375" style="34" customWidth="1"/>
    <col min="14599" max="14599" width="21.140625" style="34" customWidth="1"/>
    <col min="14600" max="14600" width="25" style="34" customWidth="1"/>
    <col min="14601" max="14601" width="27.140625" style="34" customWidth="1"/>
    <col min="14602" max="14852" width="9.140625" style="34"/>
    <col min="14853" max="14853" width="13.7109375" style="34" customWidth="1"/>
    <col min="14854" max="14854" width="76.7109375" style="34" customWidth="1"/>
    <col min="14855" max="14855" width="21.140625" style="34" customWidth="1"/>
    <col min="14856" max="14856" width="25" style="34" customWidth="1"/>
    <col min="14857" max="14857" width="27.140625" style="34" customWidth="1"/>
    <col min="14858" max="15108" width="9.140625" style="34"/>
    <col min="15109" max="15109" width="13.7109375" style="34" customWidth="1"/>
    <col min="15110" max="15110" width="76.7109375" style="34" customWidth="1"/>
    <col min="15111" max="15111" width="21.140625" style="34" customWidth="1"/>
    <col min="15112" max="15112" width="25" style="34" customWidth="1"/>
    <col min="15113" max="15113" width="27.140625" style="34" customWidth="1"/>
    <col min="15114" max="15364" width="9.140625" style="34"/>
    <col min="15365" max="15365" width="13.7109375" style="34" customWidth="1"/>
    <col min="15366" max="15366" width="76.7109375" style="34" customWidth="1"/>
    <col min="15367" max="15367" width="21.140625" style="34" customWidth="1"/>
    <col min="15368" max="15368" width="25" style="34" customWidth="1"/>
    <col min="15369" max="15369" width="27.140625" style="34" customWidth="1"/>
    <col min="15370" max="15620" width="9.140625" style="34"/>
    <col min="15621" max="15621" width="13.7109375" style="34" customWidth="1"/>
    <col min="15622" max="15622" width="76.7109375" style="34" customWidth="1"/>
    <col min="15623" max="15623" width="21.140625" style="34" customWidth="1"/>
    <col min="15624" max="15624" width="25" style="34" customWidth="1"/>
    <col min="15625" max="15625" width="27.140625" style="34" customWidth="1"/>
    <col min="15626" max="15876" width="9.140625" style="34"/>
    <col min="15877" max="15877" width="13.7109375" style="34" customWidth="1"/>
    <col min="15878" max="15878" width="76.7109375" style="34" customWidth="1"/>
    <col min="15879" max="15879" width="21.140625" style="34" customWidth="1"/>
    <col min="15880" max="15880" width="25" style="34" customWidth="1"/>
    <col min="15881" max="15881" width="27.140625" style="34" customWidth="1"/>
    <col min="15882" max="16132" width="9.140625" style="34"/>
    <col min="16133" max="16133" width="13.7109375" style="34" customWidth="1"/>
    <col min="16134" max="16134" width="76.7109375" style="34" customWidth="1"/>
    <col min="16135" max="16135" width="21.140625" style="34" customWidth="1"/>
    <col min="16136" max="16136" width="25" style="34" customWidth="1"/>
    <col min="16137" max="16137" width="27.140625" style="34" customWidth="1"/>
    <col min="16138" max="16384" width="9.140625" style="34"/>
  </cols>
  <sheetData>
    <row r="1" spans="1:9" s="33" customFormat="1" ht="72" customHeight="1" x14ac:dyDescent="0.25">
      <c r="A1" s="30" t="s">
        <v>321</v>
      </c>
      <c r="B1" s="31"/>
      <c r="C1" s="32" t="s">
        <v>322</v>
      </c>
      <c r="D1" s="32"/>
      <c r="E1" s="32"/>
      <c r="F1" s="32" t="s">
        <v>323</v>
      </c>
      <c r="G1" s="32"/>
      <c r="H1" s="32"/>
      <c r="I1" s="32" t="s">
        <v>324</v>
      </c>
    </row>
    <row r="2" spans="1:9" s="33" customFormat="1" ht="15.75" x14ac:dyDescent="0.25">
      <c r="A2" s="30"/>
      <c r="B2" s="32" t="s">
        <v>103</v>
      </c>
      <c r="C2" s="32"/>
      <c r="D2" s="32"/>
      <c r="E2" s="32"/>
      <c r="F2" s="32"/>
      <c r="G2" s="32"/>
      <c r="H2" s="32"/>
      <c r="I2" s="32"/>
    </row>
    <row r="3" spans="1:9" ht="15.95" customHeight="1" x14ac:dyDescent="0.25">
      <c r="A3" s="191"/>
      <c r="B3" s="191"/>
      <c r="D3" s="192"/>
      <c r="E3" s="192"/>
      <c r="G3" s="192"/>
      <c r="H3" s="192"/>
      <c r="I3" s="192" t="s">
        <v>1</v>
      </c>
    </row>
    <row r="4" spans="1:9" ht="31.5" x14ac:dyDescent="0.25">
      <c r="A4" s="155" t="s">
        <v>325</v>
      </c>
      <c r="B4" s="161" t="s">
        <v>326</v>
      </c>
      <c r="C4" s="161" t="s">
        <v>383</v>
      </c>
      <c r="D4" s="161" t="s">
        <v>399</v>
      </c>
      <c r="E4" s="161" t="s">
        <v>400</v>
      </c>
      <c r="F4" s="161" t="s">
        <v>383</v>
      </c>
      <c r="G4" s="161" t="s">
        <v>399</v>
      </c>
      <c r="H4" s="161" t="s">
        <v>400</v>
      </c>
      <c r="I4" s="161" t="s">
        <v>383</v>
      </c>
    </row>
    <row r="5" spans="1:9" s="35" customFormat="1" ht="15.75" x14ac:dyDescent="0.25">
      <c r="A5" s="155">
        <v>1</v>
      </c>
      <c r="B5" s="161">
        <v>2</v>
      </c>
      <c r="C5" s="161">
        <v>3</v>
      </c>
      <c r="D5" s="161">
        <v>4</v>
      </c>
      <c r="E5" s="161">
        <v>5</v>
      </c>
      <c r="F5" s="161">
        <v>6</v>
      </c>
      <c r="G5" s="161">
        <v>7</v>
      </c>
      <c r="H5" s="161">
        <v>8</v>
      </c>
      <c r="I5" s="161">
        <v>9</v>
      </c>
    </row>
    <row r="6" spans="1:9" ht="15.75" x14ac:dyDescent="0.25">
      <c r="A6" s="155" t="s">
        <v>9</v>
      </c>
      <c r="B6" s="194" t="s">
        <v>105</v>
      </c>
      <c r="C6" s="156">
        <f>SUM(C7:C12)</f>
        <v>94306869</v>
      </c>
      <c r="D6" s="157">
        <f>SUM(E6-C6)</f>
        <v>0</v>
      </c>
      <c r="E6" s="156">
        <f>SUM(E7:E12)</f>
        <v>94306869</v>
      </c>
      <c r="F6" s="156">
        <f>SUM(F7:F12)</f>
        <v>4250000</v>
      </c>
      <c r="G6" s="156"/>
      <c r="H6" s="156">
        <f>SUM(H7:H12)</f>
        <v>4250000</v>
      </c>
      <c r="I6" s="156">
        <f>SUM(I7:I12)</f>
        <v>0</v>
      </c>
    </row>
    <row r="7" spans="1:9" ht="15.75" x14ac:dyDescent="0.25">
      <c r="A7" s="158" t="s">
        <v>106</v>
      </c>
      <c r="B7" s="146" t="s">
        <v>107</v>
      </c>
      <c r="C7" s="157">
        <v>13746080</v>
      </c>
      <c r="D7" s="157">
        <f>SUM(E7-C7)</f>
        <v>0</v>
      </c>
      <c r="E7" s="157">
        <v>13746080</v>
      </c>
      <c r="F7" s="157"/>
      <c r="G7" s="157"/>
      <c r="H7" s="157"/>
      <c r="I7" s="157"/>
    </row>
    <row r="8" spans="1:9" ht="15.75" x14ac:dyDescent="0.25">
      <c r="A8" s="158" t="s">
        <v>108</v>
      </c>
      <c r="B8" s="146" t="s">
        <v>109</v>
      </c>
      <c r="C8" s="157">
        <v>56219370</v>
      </c>
      <c r="D8" s="157">
        <f>SUM(E8-C8)</f>
        <v>0</v>
      </c>
      <c r="E8" s="157">
        <v>56219370</v>
      </c>
      <c r="F8" s="157"/>
      <c r="G8" s="157">
        <f t="shared" ref="G8:G71" si="0">SUM(H8-F8)</f>
        <v>0</v>
      </c>
      <c r="H8" s="157"/>
      <c r="I8" s="157"/>
    </row>
    <row r="9" spans="1:9" ht="15.75" x14ac:dyDescent="0.25">
      <c r="A9" s="158" t="s">
        <v>110</v>
      </c>
      <c r="B9" s="146" t="s">
        <v>111</v>
      </c>
      <c r="C9" s="157">
        <v>22541419</v>
      </c>
      <c r="D9" s="157">
        <f t="shared" ref="D9:D12" si="1">SUM(E9-C9)</f>
        <v>0</v>
      </c>
      <c r="E9" s="157">
        <v>22541419</v>
      </c>
      <c r="F9" s="157">
        <v>4250000</v>
      </c>
      <c r="G9" s="157">
        <f t="shared" si="0"/>
        <v>0</v>
      </c>
      <c r="H9" s="157">
        <v>4250000</v>
      </c>
      <c r="I9" s="157"/>
    </row>
    <row r="10" spans="1:9" ht="15.75" x14ac:dyDescent="0.25">
      <c r="A10" s="158" t="s">
        <v>112</v>
      </c>
      <c r="B10" s="146" t="s">
        <v>113</v>
      </c>
      <c r="C10" s="157">
        <v>1800000</v>
      </c>
      <c r="D10" s="157">
        <f t="shared" si="1"/>
        <v>0</v>
      </c>
      <c r="E10" s="157">
        <v>1800000</v>
      </c>
      <c r="F10" s="157"/>
      <c r="G10" s="157">
        <f t="shared" si="0"/>
        <v>0</v>
      </c>
      <c r="H10" s="157"/>
      <c r="I10" s="157"/>
    </row>
    <row r="11" spans="1:9" ht="15.75" x14ac:dyDescent="0.25">
      <c r="A11" s="158" t="s">
        <v>114</v>
      </c>
      <c r="B11" s="146" t="s">
        <v>115</v>
      </c>
      <c r="C11" s="157"/>
      <c r="D11" s="157">
        <f t="shared" si="1"/>
        <v>0</v>
      </c>
      <c r="E11" s="157"/>
      <c r="F11" s="157"/>
      <c r="G11" s="157">
        <f t="shared" si="0"/>
        <v>0</v>
      </c>
      <c r="H11" s="157"/>
      <c r="I11" s="157"/>
    </row>
    <row r="12" spans="1:9" ht="15.75" x14ac:dyDescent="0.25">
      <c r="A12" s="158" t="s">
        <v>116</v>
      </c>
      <c r="B12" s="146" t="s">
        <v>117</v>
      </c>
      <c r="C12" s="157"/>
      <c r="D12" s="157">
        <f t="shared" si="1"/>
        <v>0</v>
      </c>
      <c r="E12" s="157"/>
      <c r="F12" s="157"/>
      <c r="G12" s="157">
        <f t="shared" si="0"/>
        <v>0</v>
      </c>
      <c r="H12" s="157"/>
      <c r="I12" s="157"/>
    </row>
    <row r="13" spans="1:9" ht="31.5" x14ac:dyDescent="0.25">
      <c r="A13" s="155" t="s">
        <v>12</v>
      </c>
      <c r="B13" s="147" t="s">
        <v>118</v>
      </c>
      <c r="C13" s="156">
        <f>SUM(C14:C18)</f>
        <v>1603313</v>
      </c>
      <c r="D13" s="159">
        <f>SUM(E13-C13)</f>
        <v>3989874</v>
      </c>
      <c r="E13" s="156">
        <f>SUM(E14:E18)</f>
        <v>5593187</v>
      </c>
      <c r="F13" s="156">
        <f>SUM(F14:F18)</f>
        <v>0</v>
      </c>
      <c r="G13" s="157">
        <f t="shared" si="0"/>
        <v>0</v>
      </c>
      <c r="H13" s="156">
        <f>SUM(H14:H18)</f>
        <v>0</v>
      </c>
      <c r="I13" s="156">
        <f>SUM(I14:I18)</f>
        <v>0</v>
      </c>
    </row>
    <row r="14" spans="1:9" ht="15.75" x14ac:dyDescent="0.25">
      <c r="A14" s="158" t="s">
        <v>119</v>
      </c>
      <c r="B14" s="146" t="s">
        <v>120</v>
      </c>
      <c r="C14" s="157"/>
      <c r="D14" s="157"/>
      <c r="E14" s="157"/>
      <c r="F14" s="157"/>
      <c r="G14" s="157">
        <f t="shared" si="0"/>
        <v>0</v>
      </c>
      <c r="H14" s="157"/>
      <c r="I14" s="157"/>
    </row>
    <row r="15" spans="1:9" ht="15.75" x14ac:dyDescent="0.25">
      <c r="A15" s="158" t="s">
        <v>121</v>
      </c>
      <c r="B15" s="146" t="s">
        <v>122</v>
      </c>
      <c r="C15" s="157"/>
      <c r="D15" s="157">
        <f t="shared" ref="D15:D78" si="2">SUM(E15-C15)</f>
        <v>0</v>
      </c>
      <c r="E15" s="157"/>
      <c r="F15" s="157"/>
      <c r="G15" s="157">
        <f t="shared" si="0"/>
        <v>0</v>
      </c>
      <c r="H15" s="157"/>
      <c r="I15" s="157"/>
    </row>
    <row r="16" spans="1:9" ht="15.75" x14ac:dyDescent="0.25">
      <c r="A16" s="158" t="s">
        <v>123</v>
      </c>
      <c r="B16" s="146" t="s">
        <v>124</v>
      </c>
      <c r="C16" s="157"/>
      <c r="D16" s="157">
        <f t="shared" si="2"/>
        <v>0</v>
      </c>
      <c r="E16" s="157"/>
      <c r="F16" s="157"/>
      <c r="G16" s="157">
        <f t="shared" si="0"/>
        <v>0</v>
      </c>
      <c r="H16" s="157"/>
      <c r="I16" s="157"/>
    </row>
    <row r="17" spans="1:9" ht="15.75" x14ac:dyDescent="0.25">
      <c r="A17" s="158" t="s">
        <v>125</v>
      </c>
      <c r="B17" s="146" t="s">
        <v>126</v>
      </c>
      <c r="C17" s="157"/>
      <c r="D17" s="157">
        <f t="shared" si="2"/>
        <v>0</v>
      </c>
      <c r="E17" s="157"/>
      <c r="F17" s="157"/>
      <c r="G17" s="157">
        <f t="shared" si="0"/>
        <v>0</v>
      </c>
      <c r="H17" s="157"/>
      <c r="I17" s="157"/>
    </row>
    <row r="18" spans="1:9" ht="15.75" x14ac:dyDescent="0.25">
      <c r="A18" s="158" t="s">
        <v>127</v>
      </c>
      <c r="B18" s="146" t="s">
        <v>128</v>
      </c>
      <c r="C18" s="157">
        <v>1603313</v>
      </c>
      <c r="D18" s="157">
        <f t="shared" si="2"/>
        <v>3989874</v>
      </c>
      <c r="E18" s="157">
        <v>5593187</v>
      </c>
      <c r="F18" s="157"/>
      <c r="G18" s="157">
        <f t="shared" si="0"/>
        <v>0</v>
      </c>
      <c r="H18" s="157"/>
      <c r="I18" s="157"/>
    </row>
    <row r="19" spans="1:9" ht="15.75" x14ac:dyDescent="0.25">
      <c r="A19" s="158" t="s">
        <v>129</v>
      </c>
      <c r="B19" s="146" t="s">
        <v>130</v>
      </c>
      <c r="C19" s="157"/>
      <c r="D19" s="157">
        <f t="shared" si="2"/>
        <v>0</v>
      </c>
      <c r="E19" s="157"/>
      <c r="F19" s="157"/>
      <c r="G19" s="157">
        <f t="shared" si="0"/>
        <v>0</v>
      </c>
      <c r="H19" s="157"/>
      <c r="I19" s="157"/>
    </row>
    <row r="20" spans="1:9" ht="31.5" x14ac:dyDescent="0.25">
      <c r="A20" s="155" t="s">
        <v>6</v>
      </c>
      <c r="B20" s="194" t="s">
        <v>131</v>
      </c>
      <c r="C20" s="156">
        <f>SUM(C21:C25)</f>
        <v>0</v>
      </c>
      <c r="D20" s="157">
        <f t="shared" si="2"/>
        <v>0</v>
      </c>
      <c r="E20" s="156">
        <f>SUM(E21:E25)</f>
        <v>0</v>
      </c>
      <c r="F20" s="156">
        <f>SUM(F21:F25)</f>
        <v>0</v>
      </c>
      <c r="G20" s="157">
        <f t="shared" si="0"/>
        <v>0</v>
      </c>
      <c r="H20" s="156">
        <f>SUM(H21:H25)</f>
        <v>0</v>
      </c>
      <c r="I20" s="156">
        <f>SUM(I21:I25)</f>
        <v>0</v>
      </c>
    </row>
    <row r="21" spans="1:9" ht="15.75" x14ac:dyDescent="0.25">
      <c r="A21" s="158" t="s">
        <v>132</v>
      </c>
      <c r="B21" s="146" t="s">
        <v>133</v>
      </c>
      <c r="C21" s="157"/>
      <c r="D21" s="157">
        <f t="shared" si="2"/>
        <v>0</v>
      </c>
      <c r="E21" s="157"/>
      <c r="F21" s="157"/>
      <c r="G21" s="157">
        <f t="shared" si="0"/>
        <v>0</v>
      </c>
      <c r="H21" s="157"/>
      <c r="I21" s="157"/>
    </row>
    <row r="22" spans="1:9" ht="15.75" x14ac:dyDescent="0.25">
      <c r="A22" s="158" t="s">
        <v>134</v>
      </c>
      <c r="B22" s="146" t="s">
        <v>135</v>
      </c>
      <c r="C22" s="157"/>
      <c r="D22" s="157">
        <f t="shared" si="2"/>
        <v>0</v>
      </c>
      <c r="E22" s="157"/>
      <c r="F22" s="157"/>
      <c r="G22" s="157">
        <f t="shared" si="0"/>
        <v>0</v>
      </c>
      <c r="H22" s="157"/>
      <c r="I22" s="157"/>
    </row>
    <row r="23" spans="1:9" ht="15.75" x14ac:dyDescent="0.25">
      <c r="A23" s="158" t="s">
        <v>136</v>
      </c>
      <c r="B23" s="146" t="s">
        <v>137</v>
      </c>
      <c r="C23" s="157"/>
      <c r="D23" s="157">
        <f t="shared" si="2"/>
        <v>0</v>
      </c>
      <c r="E23" s="157"/>
      <c r="F23" s="157"/>
      <c r="G23" s="157">
        <f t="shared" si="0"/>
        <v>0</v>
      </c>
      <c r="H23" s="157"/>
      <c r="I23" s="157"/>
    </row>
    <row r="24" spans="1:9" ht="15.75" x14ac:dyDescent="0.25">
      <c r="A24" s="158" t="s">
        <v>138</v>
      </c>
      <c r="B24" s="146" t="s">
        <v>139</v>
      </c>
      <c r="C24" s="157"/>
      <c r="D24" s="157">
        <f t="shared" si="2"/>
        <v>0</v>
      </c>
      <c r="E24" s="157"/>
      <c r="F24" s="157"/>
      <c r="G24" s="157">
        <f t="shared" si="0"/>
        <v>0</v>
      </c>
      <c r="H24" s="157"/>
      <c r="I24" s="157"/>
    </row>
    <row r="25" spans="1:9" ht="15.75" x14ac:dyDescent="0.25">
      <c r="A25" s="158" t="s">
        <v>140</v>
      </c>
      <c r="B25" s="146" t="s">
        <v>141</v>
      </c>
      <c r="C25" s="157"/>
      <c r="D25" s="157">
        <f t="shared" si="2"/>
        <v>0</v>
      </c>
      <c r="E25" s="157"/>
      <c r="F25" s="157"/>
      <c r="G25" s="157">
        <f t="shared" si="0"/>
        <v>0</v>
      </c>
      <c r="H25" s="157"/>
      <c r="I25" s="157"/>
    </row>
    <row r="26" spans="1:9" ht="15.75" x14ac:dyDescent="0.25">
      <c r="A26" s="158" t="s">
        <v>142</v>
      </c>
      <c r="B26" s="146" t="s">
        <v>143</v>
      </c>
      <c r="C26" s="157"/>
      <c r="D26" s="157">
        <f t="shared" si="2"/>
        <v>0</v>
      </c>
      <c r="E26" s="157"/>
      <c r="F26" s="157"/>
      <c r="G26" s="157">
        <f t="shared" si="0"/>
        <v>0</v>
      </c>
      <c r="H26" s="157"/>
      <c r="I26" s="157"/>
    </row>
    <row r="27" spans="1:9" ht="15.75" x14ac:dyDescent="0.25">
      <c r="A27" s="155" t="s">
        <v>144</v>
      </c>
      <c r="B27" s="194" t="s">
        <v>145</v>
      </c>
      <c r="C27" s="156">
        <f>SUM(C28,C31,C32,C33)</f>
        <v>11292000</v>
      </c>
      <c r="D27" s="157">
        <f t="shared" si="2"/>
        <v>0</v>
      </c>
      <c r="E27" s="156">
        <f>SUM(E28,E31,E32,E33)</f>
        <v>11292000</v>
      </c>
      <c r="F27" s="156">
        <f>SUM(F28,F31,F32,F33)</f>
        <v>0</v>
      </c>
      <c r="G27" s="157">
        <f t="shared" si="0"/>
        <v>0</v>
      </c>
      <c r="H27" s="156">
        <f>SUM(H28,H31,H32,H33)</f>
        <v>0</v>
      </c>
      <c r="I27" s="156">
        <f>SUM(I28,I31,I32,I33)</f>
        <v>0</v>
      </c>
    </row>
    <row r="28" spans="1:9" ht="15.75" x14ac:dyDescent="0.25">
      <c r="A28" s="158" t="s">
        <v>146</v>
      </c>
      <c r="B28" s="146" t="s">
        <v>327</v>
      </c>
      <c r="C28" s="160">
        <f>C29+C30</f>
        <v>10492000</v>
      </c>
      <c r="D28" s="157">
        <f t="shared" si="2"/>
        <v>0</v>
      </c>
      <c r="E28" s="160">
        <v>10492000</v>
      </c>
      <c r="F28" s="160"/>
      <c r="G28" s="157">
        <f t="shared" si="0"/>
        <v>0</v>
      </c>
      <c r="H28" s="160"/>
      <c r="I28" s="160"/>
    </row>
    <row r="29" spans="1:9" ht="15.75" x14ac:dyDescent="0.25">
      <c r="A29" s="158" t="s">
        <v>148</v>
      </c>
      <c r="B29" s="146" t="s">
        <v>149</v>
      </c>
      <c r="C29" s="157">
        <v>2992000</v>
      </c>
      <c r="D29" s="157">
        <f t="shared" si="2"/>
        <v>0</v>
      </c>
      <c r="E29" s="157">
        <v>2992000</v>
      </c>
      <c r="F29" s="157"/>
      <c r="G29" s="157">
        <f t="shared" si="0"/>
        <v>0</v>
      </c>
      <c r="H29" s="157"/>
      <c r="I29" s="157"/>
    </row>
    <row r="30" spans="1:9" ht="15.75" x14ac:dyDescent="0.25">
      <c r="A30" s="158" t="s">
        <v>150</v>
      </c>
      <c r="B30" s="146" t="s">
        <v>151</v>
      </c>
      <c r="C30" s="157">
        <v>7500000</v>
      </c>
      <c r="D30" s="157">
        <f t="shared" si="2"/>
        <v>0</v>
      </c>
      <c r="E30" s="157">
        <v>7500000</v>
      </c>
      <c r="F30" s="157"/>
      <c r="G30" s="157">
        <f t="shared" si="0"/>
        <v>0</v>
      </c>
      <c r="H30" s="157"/>
      <c r="I30" s="157"/>
    </row>
    <row r="31" spans="1:9" ht="15.75" x14ac:dyDescent="0.25">
      <c r="A31" s="158" t="s">
        <v>152</v>
      </c>
      <c r="B31" s="146" t="s">
        <v>153</v>
      </c>
      <c r="C31" s="157">
        <v>750000</v>
      </c>
      <c r="D31" s="157">
        <f t="shared" si="2"/>
        <v>0</v>
      </c>
      <c r="E31" s="157">
        <v>750000</v>
      </c>
      <c r="F31" s="157"/>
      <c r="G31" s="157">
        <f t="shared" si="0"/>
        <v>0</v>
      </c>
      <c r="H31" s="157"/>
      <c r="I31" s="157"/>
    </row>
    <row r="32" spans="1:9" ht="15.75" x14ac:dyDescent="0.25">
      <c r="A32" s="158" t="s">
        <v>154</v>
      </c>
      <c r="B32" s="146" t="s">
        <v>155</v>
      </c>
      <c r="C32" s="157"/>
      <c r="D32" s="157">
        <f t="shared" si="2"/>
        <v>0</v>
      </c>
      <c r="E32" s="157"/>
      <c r="F32" s="157"/>
      <c r="G32" s="157">
        <f t="shared" si="0"/>
        <v>0</v>
      </c>
      <c r="H32" s="157"/>
      <c r="I32" s="157"/>
    </row>
    <row r="33" spans="1:9" ht="15.75" x14ac:dyDescent="0.25">
      <c r="A33" s="158" t="s">
        <v>156</v>
      </c>
      <c r="B33" s="146" t="s">
        <v>157</v>
      </c>
      <c r="C33" s="157">
        <v>50000</v>
      </c>
      <c r="D33" s="157">
        <f t="shared" si="2"/>
        <v>0</v>
      </c>
      <c r="E33" s="157">
        <v>50000</v>
      </c>
      <c r="F33" s="157"/>
      <c r="G33" s="157">
        <f t="shared" si="0"/>
        <v>0</v>
      </c>
      <c r="H33" s="157"/>
      <c r="I33" s="157"/>
    </row>
    <row r="34" spans="1:9" ht="15.75" x14ac:dyDescent="0.25">
      <c r="A34" s="155" t="s">
        <v>8</v>
      </c>
      <c r="B34" s="194" t="s">
        <v>158</v>
      </c>
      <c r="C34" s="156">
        <f>SUM(C35:C44)</f>
        <v>666750</v>
      </c>
      <c r="D34" s="157">
        <f t="shared" si="2"/>
        <v>0</v>
      </c>
      <c r="E34" s="156">
        <f>SUM(E35:E44)</f>
        <v>666750</v>
      </c>
      <c r="F34" s="156">
        <f>SUM(F35:F44)</f>
        <v>1408254</v>
      </c>
      <c r="G34" s="157">
        <f t="shared" si="0"/>
        <v>0</v>
      </c>
      <c r="H34" s="156">
        <f>SUM(H35:H44)</f>
        <v>1408254</v>
      </c>
      <c r="I34" s="156">
        <f>SUM(I35:I44)</f>
        <v>0</v>
      </c>
    </row>
    <row r="35" spans="1:9" ht="15.75" x14ac:dyDescent="0.25">
      <c r="A35" s="158" t="s">
        <v>159</v>
      </c>
      <c r="B35" s="146" t="s">
        <v>160</v>
      </c>
      <c r="C35" s="157"/>
      <c r="D35" s="157">
        <f t="shared" si="2"/>
        <v>0</v>
      </c>
      <c r="E35" s="157"/>
      <c r="F35" s="157"/>
      <c r="G35" s="157">
        <f t="shared" si="0"/>
        <v>0</v>
      </c>
      <c r="H35" s="157"/>
      <c r="I35" s="157"/>
    </row>
    <row r="36" spans="1:9" ht="15.75" x14ac:dyDescent="0.25">
      <c r="A36" s="158" t="s">
        <v>161</v>
      </c>
      <c r="B36" s="146" t="s">
        <v>162</v>
      </c>
      <c r="C36" s="157">
        <v>50000</v>
      </c>
      <c r="D36" s="157">
        <f t="shared" si="2"/>
        <v>0</v>
      </c>
      <c r="E36" s="157">
        <v>50000</v>
      </c>
      <c r="F36" s="157">
        <v>472836</v>
      </c>
      <c r="G36" s="157">
        <f t="shared" si="0"/>
        <v>0</v>
      </c>
      <c r="H36" s="157">
        <v>472836</v>
      </c>
      <c r="I36" s="157"/>
    </row>
    <row r="37" spans="1:9" ht="15.75" x14ac:dyDescent="0.25">
      <c r="A37" s="158" t="s">
        <v>163</v>
      </c>
      <c r="B37" s="146" t="s">
        <v>164</v>
      </c>
      <c r="C37" s="157">
        <v>400000</v>
      </c>
      <c r="D37" s="157">
        <f t="shared" si="2"/>
        <v>0</v>
      </c>
      <c r="E37" s="157">
        <v>400000</v>
      </c>
      <c r="F37" s="157">
        <v>448000</v>
      </c>
      <c r="G37" s="157">
        <f t="shared" si="0"/>
        <v>0</v>
      </c>
      <c r="H37" s="157">
        <v>448000</v>
      </c>
      <c r="I37" s="157"/>
    </row>
    <row r="38" spans="1:9" ht="15.75" x14ac:dyDescent="0.25">
      <c r="A38" s="158" t="s">
        <v>165</v>
      </c>
      <c r="B38" s="146" t="s">
        <v>166</v>
      </c>
      <c r="C38" s="157">
        <v>75000</v>
      </c>
      <c r="D38" s="157">
        <f t="shared" si="2"/>
        <v>0</v>
      </c>
      <c r="E38" s="157">
        <v>75000</v>
      </c>
      <c r="F38" s="157">
        <v>303562</v>
      </c>
      <c r="G38" s="157">
        <f t="shared" si="0"/>
        <v>0</v>
      </c>
      <c r="H38" s="157">
        <v>303562</v>
      </c>
      <c r="I38" s="157"/>
    </row>
    <row r="39" spans="1:9" ht="15.75" x14ac:dyDescent="0.25">
      <c r="A39" s="158" t="s">
        <v>167</v>
      </c>
      <c r="B39" s="146" t="s">
        <v>168</v>
      </c>
      <c r="C39" s="157"/>
      <c r="D39" s="157">
        <f t="shared" si="2"/>
        <v>0</v>
      </c>
      <c r="E39" s="157"/>
      <c r="F39" s="157"/>
      <c r="G39" s="157">
        <f t="shared" si="0"/>
        <v>0</v>
      </c>
      <c r="H39" s="157"/>
      <c r="I39" s="157"/>
    </row>
    <row r="40" spans="1:9" ht="15.75" x14ac:dyDescent="0.25">
      <c r="A40" s="158" t="s">
        <v>169</v>
      </c>
      <c r="B40" s="146" t="s">
        <v>170</v>
      </c>
      <c r="C40" s="157">
        <v>141750</v>
      </c>
      <c r="D40" s="157">
        <f t="shared" si="2"/>
        <v>0</v>
      </c>
      <c r="E40" s="157">
        <v>141750</v>
      </c>
      <c r="F40" s="157">
        <v>183856</v>
      </c>
      <c r="G40" s="157">
        <f t="shared" si="0"/>
        <v>0</v>
      </c>
      <c r="H40" s="157">
        <v>183856</v>
      </c>
      <c r="I40" s="157"/>
    </row>
    <row r="41" spans="1:9" ht="15.75" x14ac:dyDescent="0.25">
      <c r="A41" s="158" t="s">
        <v>171</v>
      </c>
      <c r="B41" s="146" t="s">
        <v>172</v>
      </c>
      <c r="C41" s="157"/>
      <c r="D41" s="157">
        <f t="shared" si="2"/>
        <v>0</v>
      </c>
      <c r="E41" s="157"/>
      <c r="F41" s="157"/>
      <c r="G41" s="157">
        <f t="shared" si="0"/>
        <v>0</v>
      </c>
      <c r="H41" s="157"/>
      <c r="I41" s="157"/>
    </row>
    <row r="42" spans="1:9" ht="15.75" x14ac:dyDescent="0.25">
      <c r="A42" s="158" t="s">
        <v>173</v>
      </c>
      <c r="B42" s="146" t="s">
        <v>174</v>
      </c>
      <c r="C42" s="157"/>
      <c r="D42" s="157">
        <f t="shared" si="2"/>
        <v>0</v>
      </c>
      <c r="E42" s="157"/>
      <c r="F42" s="157"/>
      <c r="G42" s="157">
        <f t="shared" si="0"/>
        <v>0</v>
      </c>
      <c r="H42" s="157"/>
      <c r="I42" s="157"/>
    </row>
    <row r="43" spans="1:9" ht="15.75" x14ac:dyDescent="0.25">
      <c r="A43" s="158" t="s">
        <v>175</v>
      </c>
      <c r="B43" s="146" t="s">
        <v>176</v>
      </c>
      <c r="C43" s="157"/>
      <c r="D43" s="157">
        <f t="shared" si="2"/>
        <v>0</v>
      </c>
      <c r="E43" s="157"/>
      <c r="F43" s="157"/>
      <c r="G43" s="157">
        <f t="shared" si="0"/>
        <v>0</v>
      </c>
      <c r="H43" s="157"/>
      <c r="I43" s="157"/>
    </row>
    <row r="44" spans="1:9" ht="15.75" x14ac:dyDescent="0.25">
      <c r="A44" s="158" t="s">
        <v>177</v>
      </c>
      <c r="B44" s="146" t="s">
        <v>25</v>
      </c>
      <c r="C44" s="157"/>
      <c r="D44" s="157">
        <f t="shared" si="2"/>
        <v>0</v>
      </c>
      <c r="E44" s="157"/>
      <c r="F44" s="157"/>
      <c r="G44" s="157">
        <f t="shared" si="0"/>
        <v>0</v>
      </c>
      <c r="H44" s="157"/>
      <c r="I44" s="157"/>
    </row>
    <row r="45" spans="1:9" ht="15.75" x14ac:dyDescent="0.25">
      <c r="A45" s="155" t="s">
        <v>21</v>
      </c>
      <c r="B45" s="194" t="s">
        <v>178</v>
      </c>
      <c r="C45" s="156">
        <f>SUM(C46:C50)</f>
        <v>0</v>
      </c>
      <c r="D45" s="157">
        <f t="shared" si="2"/>
        <v>0</v>
      </c>
      <c r="E45" s="156">
        <f>SUM(E46:E50)</f>
        <v>0</v>
      </c>
      <c r="F45" s="156">
        <f>SUM(F46:F50)</f>
        <v>0</v>
      </c>
      <c r="G45" s="157">
        <f t="shared" si="0"/>
        <v>0</v>
      </c>
      <c r="H45" s="156">
        <f>SUM(H46:H50)</f>
        <v>0</v>
      </c>
      <c r="I45" s="156">
        <f>SUM(I46:I50)</f>
        <v>0</v>
      </c>
    </row>
    <row r="46" spans="1:9" ht="15.75" x14ac:dyDescent="0.25">
      <c r="A46" s="158" t="s">
        <v>179</v>
      </c>
      <c r="B46" s="146" t="s">
        <v>180</v>
      </c>
      <c r="C46" s="157"/>
      <c r="D46" s="157">
        <f t="shared" si="2"/>
        <v>0</v>
      </c>
      <c r="E46" s="157"/>
      <c r="F46" s="157"/>
      <c r="G46" s="157">
        <f t="shared" si="0"/>
        <v>0</v>
      </c>
      <c r="H46" s="157"/>
      <c r="I46" s="157"/>
    </row>
    <row r="47" spans="1:9" ht="15.75" x14ac:dyDescent="0.25">
      <c r="A47" s="158" t="s">
        <v>181</v>
      </c>
      <c r="B47" s="146" t="s">
        <v>182</v>
      </c>
      <c r="C47" s="157"/>
      <c r="D47" s="157">
        <f t="shared" si="2"/>
        <v>0</v>
      </c>
      <c r="E47" s="157"/>
      <c r="F47" s="157"/>
      <c r="G47" s="157">
        <f t="shared" si="0"/>
        <v>0</v>
      </c>
      <c r="H47" s="157"/>
      <c r="I47" s="157"/>
    </row>
    <row r="48" spans="1:9" ht="15.75" x14ac:dyDescent="0.25">
      <c r="A48" s="158" t="s">
        <v>183</v>
      </c>
      <c r="B48" s="146" t="s">
        <v>184</v>
      </c>
      <c r="C48" s="157"/>
      <c r="D48" s="157">
        <f t="shared" si="2"/>
        <v>0</v>
      </c>
      <c r="E48" s="157"/>
      <c r="F48" s="157"/>
      <c r="G48" s="157">
        <f t="shared" si="0"/>
        <v>0</v>
      </c>
      <c r="H48" s="157"/>
      <c r="I48" s="157"/>
    </row>
    <row r="49" spans="1:9" ht="15.75" x14ac:dyDescent="0.25">
      <c r="A49" s="158" t="s">
        <v>185</v>
      </c>
      <c r="B49" s="146" t="s">
        <v>186</v>
      </c>
      <c r="C49" s="157"/>
      <c r="D49" s="157">
        <f t="shared" si="2"/>
        <v>0</v>
      </c>
      <c r="E49" s="157"/>
      <c r="F49" s="157"/>
      <c r="G49" s="157">
        <f t="shared" si="0"/>
        <v>0</v>
      </c>
      <c r="H49" s="157"/>
      <c r="I49" s="157"/>
    </row>
    <row r="50" spans="1:9" ht="15.75" x14ac:dyDescent="0.25">
      <c r="A50" s="158" t="s">
        <v>187</v>
      </c>
      <c r="B50" s="146" t="s">
        <v>188</v>
      </c>
      <c r="C50" s="157"/>
      <c r="D50" s="157">
        <f t="shared" si="2"/>
        <v>0</v>
      </c>
      <c r="E50" s="157"/>
      <c r="F50" s="157"/>
      <c r="G50" s="157">
        <f t="shared" si="0"/>
        <v>0</v>
      </c>
      <c r="H50" s="157"/>
      <c r="I50" s="157"/>
    </row>
    <row r="51" spans="1:9" ht="15.75" x14ac:dyDescent="0.25">
      <c r="A51" s="155" t="s">
        <v>189</v>
      </c>
      <c r="B51" s="194" t="s">
        <v>190</v>
      </c>
      <c r="C51" s="156">
        <f>SUM(C52:C54)</f>
        <v>36000</v>
      </c>
      <c r="D51" s="157">
        <f t="shared" si="2"/>
        <v>0</v>
      </c>
      <c r="E51" s="156">
        <f>SUM(E52:E54)</f>
        <v>36000</v>
      </c>
      <c r="F51" s="156">
        <f>SUM(F52:F54)</f>
        <v>313580</v>
      </c>
      <c r="G51" s="157">
        <f t="shared" si="0"/>
        <v>0</v>
      </c>
      <c r="H51" s="156">
        <f>SUM(H52:H54)</f>
        <v>313580</v>
      </c>
      <c r="I51" s="156">
        <f>SUM(I52:I54)</f>
        <v>0</v>
      </c>
    </row>
    <row r="52" spans="1:9" ht="31.5" x14ac:dyDescent="0.25">
      <c r="A52" s="158" t="s">
        <v>191</v>
      </c>
      <c r="B52" s="146" t="s">
        <v>192</v>
      </c>
      <c r="C52" s="157"/>
      <c r="D52" s="157">
        <f t="shared" si="2"/>
        <v>0</v>
      </c>
      <c r="E52" s="157"/>
      <c r="F52" s="157"/>
      <c r="G52" s="157">
        <f t="shared" si="0"/>
        <v>0</v>
      </c>
      <c r="H52" s="157"/>
      <c r="I52" s="157"/>
    </row>
    <row r="53" spans="1:9" ht="31.5" x14ac:dyDescent="0.25">
      <c r="A53" s="158" t="s">
        <v>193</v>
      </c>
      <c r="B53" s="146" t="s">
        <v>194</v>
      </c>
      <c r="C53" s="157"/>
      <c r="D53" s="157">
        <f t="shared" si="2"/>
        <v>0</v>
      </c>
      <c r="E53" s="157"/>
      <c r="F53" s="157">
        <v>313580</v>
      </c>
      <c r="G53" s="157">
        <f t="shared" si="0"/>
        <v>0</v>
      </c>
      <c r="H53" s="157">
        <v>313580</v>
      </c>
      <c r="I53" s="157"/>
    </row>
    <row r="54" spans="1:9" ht="15.75" x14ac:dyDescent="0.25">
      <c r="A54" s="158" t="s">
        <v>195</v>
      </c>
      <c r="B54" s="146" t="s">
        <v>196</v>
      </c>
      <c r="C54" s="157">
        <v>36000</v>
      </c>
      <c r="D54" s="157">
        <f t="shared" si="2"/>
        <v>0</v>
      </c>
      <c r="E54" s="157">
        <v>36000</v>
      </c>
      <c r="F54" s="157"/>
      <c r="G54" s="157">
        <f t="shared" si="0"/>
        <v>0</v>
      </c>
      <c r="H54" s="157"/>
      <c r="I54" s="157"/>
    </row>
    <row r="55" spans="1:9" ht="15.75" x14ac:dyDescent="0.25">
      <c r="A55" s="158" t="s">
        <v>197</v>
      </c>
      <c r="B55" s="146" t="s">
        <v>198</v>
      </c>
      <c r="C55" s="157"/>
      <c r="D55" s="157">
        <f t="shared" si="2"/>
        <v>0</v>
      </c>
      <c r="E55" s="157"/>
      <c r="F55" s="157"/>
      <c r="G55" s="157">
        <f t="shared" si="0"/>
        <v>0</v>
      </c>
      <c r="H55" s="157"/>
      <c r="I55" s="157"/>
    </row>
    <row r="56" spans="1:9" ht="15.75" x14ac:dyDescent="0.25">
      <c r="A56" s="155" t="s">
        <v>26</v>
      </c>
      <c r="B56" s="147" t="s">
        <v>199</v>
      </c>
      <c r="C56" s="156">
        <f>SUM(C57:C59)</f>
        <v>0</v>
      </c>
      <c r="D56" s="157">
        <f t="shared" si="2"/>
        <v>0</v>
      </c>
      <c r="E56" s="156"/>
      <c r="F56" s="156">
        <f>SUM(F57:F59)</f>
        <v>0</v>
      </c>
      <c r="G56" s="157">
        <f t="shared" si="0"/>
        <v>0</v>
      </c>
      <c r="H56" s="156">
        <f>SUM(H57:H59)</f>
        <v>0</v>
      </c>
      <c r="I56" s="156">
        <f>SUM(I57:I59)</f>
        <v>0</v>
      </c>
    </row>
    <row r="57" spans="1:9" ht="15.75" x14ac:dyDescent="0.25">
      <c r="A57" s="158" t="s">
        <v>200</v>
      </c>
      <c r="B57" s="146" t="s">
        <v>201</v>
      </c>
      <c r="C57" s="157"/>
      <c r="D57" s="157">
        <f t="shared" si="2"/>
        <v>0</v>
      </c>
      <c r="E57" s="157"/>
      <c r="F57" s="157"/>
      <c r="G57" s="157">
        <f t="shared" si="0"/>
        <v>0</v>
      </c>
      <c r="H57" s="157"/>
      <c r="I57" s="157"/>
    </row>
    <row r="58" spans="1:9" ht="31.5" x14ac:dyDescent="0.25">
      <c r="A58" s="158" t="s">
        <v>202</v>
      </c>
      <c r="B58" s="146" t="s">
        <v>203</v>
      </c>
      <c r="C58" s="157"/>
      <c r="D58" s="157">
        <f t="shared" si="2"/>
        <v>0</v>
      </c>
      <c r="E58" s="157"/>
      <c r="F58" s="157"/>
      <c r="G58" s="157">
        <f t="shared" si="0"/>
        <v>0</v>
      </c>
      <c r="H58" s="157"/>
      <c r="I58" s="157"/>
    </row>
    <row r="59" spans="1:9" ht="15.75" x14ac:dyDescent="0.25">
      <c r="A59" s="158" t="s">
        <v>204</v>
      </c>
      <c r="B59" s="146" t="s">
        <v>205</v>
      </c>
      <c r="C59" s="157"/>
      <c r="D59" s="157">
        <f t="shared" si="2"/>
        <v>0</v>
      </c>
      <c r="E59" s="157"/>
      <c r="F59" s="157"/>
      <c r="G59" s="157">
        <f t="shared" si="0"/>
        <v>0</v>
      </c>
      <c r="H59" s="157"/>
      <c r="I59" s="157"/>
    </row>
    <row r="60" spans="1:9" ht="15.75" x14ac:dyDescent="0.25">
      <c r="A60" s="158" t="s">
        <v>206</v>
      </c>
      <c r="B60" s="146" t="s">
        <v>207</v>
      </c>
      <c r="C60" s="157"/>
      <c r="D60" s="157">
        <f t="shared" si="2"/>
        <v>0</v>
      </c>
      <c r="E60" s="157"/>
      <c r="F60" s="157"/>
      <c r="G60" s="157">
        <f t="shared" si="0"/>
        <v>0</v>
      </c>
      <c r="H60" s="157"/>
      <c r="I60" s="157"/>
    </row>
    <row r="61" spans="1:9" ht="15.75" x14ac:dyDescent="0.25">
      <c r="A61" s="155" t="s">
        <v>28</v>
      </c>
      <c r="B61" s="194" t="s">
        <v>208</v>
      </c>
      <c r="C61" s="156">
        <f>SUM(C6,C13,C20,C27,C34,C45,C51,C56)</f>
        <v>107904932</v>
      </c>
      <c r="D61" s="159">
        <f t="shared" si="2"/>
        <v>3989874</v>
      </c>
      <c r="E61" s="156">
        <f>SUM(E6,E13,E20,E27,E34,E45,E51,E56)</f>
        <v>111894806</v>
      </c>
      <c r="F61" s="156">
        <f>SUM(F6,F13,F20,F27,F34,F45,F51,F56)</f>
        <v>5971834</v>
      </c>
      <c r="G61" s="157">
        <f t="shared" si="0"/>
        <v>0</v>
      </c>
      <c r="H61" s="156">
        <f>SUM(H6,H13,H20,H27,H34,H45,H51,H56)</f>
        <v>5971834</v>
      </c>
      <c r="I61" s="156">
        <f>SUM(I6,I13,I27,I34)</f>
        <v>0</v>
      </c>
    </row>
    <row r="62" spans="1:9" ht="15.75" x14ac:dyDescent="0.25">
      <c r="A62" s="127" t="s">
        <v>31</v>
      </c>
      <c r="B62" s="147" t="s">
        <v>209</v>
      </c>
      <c r="C62" s="156">
        <f>SUM(C63:C65)</f>
        <v>0</v>
      </c>
      <c r="D62" s="157">
        <f t="shared" si="2"/>
        <v>0</v>
      </c>
      <c r="E62" s="156"/>
      <c r="F62" s="156">
        <f>SUM(F63:F65)</f>
        <v>0</v>
      </c>
      <c r="G62" s="157">
        <f t="shared" si="0"/>
        <v>0</v>
      </c>
      <c r="H62" s="156"/>
      <c r="I62" s="156">
        <f>SUM(I63:I65)</f>
        <v>0</v>
      </c>
    </row>
    <row r="63" spans="1:9" ht="15.75" x14ac:dyDescent="0.25">
      <c r="A63" s="158" t="s">
        <v>210</v>
      </c>
      <c r="B63" s="146" t="s">
        <v>211</v>
      </c>
      <c r="C63" s="157"/>
      <c r="D63" s="157">
        <f t="shared" si="2"/>
        <v>0</v>
      </c>
      <c r="E63" s="157"/>
      <c r="F63" s="157"/>
      <c r="G63" s="157">
        <f t="shared" si="0"/>
        <v>0</v>
      </c>
      <c r="H63" s="157"/>
      <c r="I63" s="157"/>
    </row>
    <row r="64" spans="1:9" ht="15.75" x14ac:dyDescent="0.25">
      <c r="A64" s="158" t="s">
        <v>212</v>
      </c>
      <c r="B64" s="146" t="s">
        <v>213</v>
      </c>
      <c r="C64" s="157"/>
      <c r="D64" s="157">
        <f t="shared" si="2"/>
        <v>0</v>
      </c>
      <c r="E64" s="157"/>
      <c r="F64" s="157"/>
      <c r="G64" s="157">
        <f t="shared" si="0"/>
        <v>0</v>
      </c>
      <c r="H64" s="157"/>
      <c r="I64" s="157"/>
    </row>
    <row r="65" spans="1:9" ht="15.75" x14ac:dyDescent="0.25">
      <c r="A65" s="158" t="s">
        <v>214</v>
      </c>
      <c r="B65" s="146" t="s">
        <v>328</v>
      </c>
      <c r="C65" s="157"/>
      <c r="D65" s="157">
        <f t="shared" si="2"/>
        <v>0</v>
      </c>
      <c r="E65" s="157"/>
      <c r="F65" s="157"/>
      <c r="G65" s="157">
        <f t="shared" si="0"/>
        <v>0</v>
      </c>
      <c r="H65" s="157"/>
      <c r="I65" s="157"/>
    </row>
    <row r="66" spans="1:9" ht="15.75" x14ac:dyDescent="0.25">
      <c r="A66" s="127" t="s">
        <v>34</v>
      </c>
      <c r="B66" s="147" t="s">
        <v>216</v>
      </c>
      <c r="C66" s="156">
        <f>SUM(C67:C70)</f>
        <v>0</v>
      </c>
      <c r="D66" s="157">
        <f t="shared" si="2"/>
        <v>0</v>
      </c>
      <c r="E66" s="156"/>
      <c r="F66" s="156">
        <f>SUM(F67:F70)</f>
        <v>0</v>
      </c>
      <c r="G66" s="157">
        <f t="shared" si="0"/>
        <v>0</v>
      </c>
      <c r="H66" s="156"/>
      <c r="I66" s="156">
        <f>SUM(I67:I70)</f>
        <v>0</v>
      </c>
    </row>
    <row r="67" spans="1:9" ht="15.75" x14ac:dyDescent="0.25">
      <c r="A67" s="158" t="s">
        <v>217</v>
      </c>
      <c r="B67" s="146" t="s">
        <v>218</v>
      </c>
      <c r="C67" s="157"/>
      <c r="D67" s="157">
        <f t="shared" si="2"/>
        <v>0</v>
      </c>
      <c r="E67" s="157"/>
      <c r="F67" s="157"/>
      <c r="G67" s="157">
        <f t="shared" si="0"/>
        <v>0</v>
      </c>
      <c r="H67" s="157"/>
      <c r="I67" s="157"/>
    </row>
    <row r="68" spans="1:9" ht="15.75" x14ac:dyDescent="0.25">
      <c r="A68" s="158" t="s">
        <v>219</v>
      </c>
      <c r="B68" s="146" t="s">
        <v>220</v>
      </c>
      <c r="C68" s="157"/>
      <c r="D68" s="157">
        <f t="shared" si="2"/>
        <v>0</v>
      </c>
      <c r="E68" s="157"/>
      <c r="F68" s="157"/>
      <c r="G68" s="157">
        <f t="shared" si="0"/>
        <v>0</v>
      </c>
      <c r="H68" s="157"/>
      <c r="I68" s="157"/>
    </row>
    <row r="69" spans="1:9" ht="15.75" x14ac:dyDescent="0.25">
      <c r="A69" s="158" t="s">
        <v>221</v>
      </c>
      <c r="B69" s="146" t="s">
        <v>222</v>
      </c>
      <c r="C69" s="157"/>
      <c r="D69" s="157">
        <f t="shared" si="2"/>
        <v>0</v>
      </c>
      <c r="E69" s="157"/>
      <c r="F69" s="157"/>
      <c r="G69" s="157">
        <f t="shared" si="0"/>
        <v>0</v>
      </c>
      <c r="H69" s="157"/>
      <c r="I69" s="157"/>
    </row>
    <row r="70" spans="1:9" ht="15.75" x14ac:dyDescent="0.25">
      <c r="A70" s="158" t="s">
        <v>223</v>
      </c>
      <c r="B70" s="146" t="s">
        <v>224</v>
      </c>
      <c r="C70" s="157"/>
      <c r="D70" s="157">
        <f t="shared" si="2"/>
        <v>0</v>
      </c>
      <c r="E70" s="157"/>
      <c r="F70" s="157"/>
      <c r="G70" s="157">
        <f t="shared" si="0"/>
        <v>0</v>
      </c>
      <c r="H70" s="157"/>
      <c r="I70" s="157"/>
    </row>
    <row r="71" spans="1:9" ht="15.75" x14ac:dyDescent="0.25">
      <c r="A71" s="127" t="s">
        <v>37</v>
      </c>
      <c r="B71" s="147" t="s">
        <v>225</v>
      </c>
      <c r="C71" s="156">
        <f>SUM(C72:C73)</f>
        <v>25461177</v>
      </c>
      <c r="D71" s="159">
        <f t="shared" si="2"/>
        <v>12443206</v>
      </c>
      <c r="E71" s="156">
        <f>SUM(E72:E73)</f>
        <v>37904383</v>
      </c>
      <c r="F71" s="156">
        <f>SUM(F72:F73)</f>
        <v>827846</v>
      </c>
      <c r="G71" s="157">
        <f t="shared" si="0"/>
        <v>0</v>
      </c>
      <c r="H71" s="156">
        <f>SUM(H72:H73)</f>
        <v>827846</v>
      </c>
      <c r="I71" s="156">
        <f>SUM(I72:I73)</f>
        <v>0</v>
      </c>
    </row>
    <row r="72" spans="1:9" ht="15.75" x14ac:dyDescent="0.25">
      <c r="A72" s="158" t="s">
        <v>226</v>
      </c>
      <c r="B72" s="146" t="s">
        <v>227</v>
      </c>
      <c r="C72" s="157">
        <v>25461177</v>
      </c>
      <c r="D72" s="157">
        <f t="shared" si="2"/>
        <v>12443206</v>
      </c>
      <c r="E72" s="157">
        <v>37904383</v>
      </c>
      <c r="F72" s="157">
        <v>827846</v>
      </c>
      <c r="G72" s="157">
        <f t="shared" ref="G72:G85" si="3">SUM(H72-F72)</f>
        <v>0</v>
      </c>
      <c r="H72" s="157">
        <v>827846</v>
      </c>
      <c r="I72" s="157"/>
    </row>
    <row r="73" spans="1:9" ht="15.75" x14ac:dyDescent="0.25">
      <c r="A73" s="158" t="s">
        <v>228</v>
      </c>
      <c r="B73" s="146" t="s">
        <v>229</v>
      </c>
      <c r="C73" s="157"/>
      <c r="D73" s="157">
        <f t="shared" si="2"/>
        <v>0</v>
      </c>
      <c r="E73" s="157"/>
      <c r="F73" s="157"/>
      <c r="G73" s="157">
        <f t="shared" si="3"/>
        <v>0</v>
      </c>
      <c r="H73" s="157"/>
      <c r="I73" s="157"/>
    </row>
    <row r="74" spans="1:9" ht="15.75" x14ac:dyDescent="0.25">
      <c r="A74" s="127" t="s">
        <v>39</v>
      </c>
      <c r="B74" s="147" t="s">
        <v>230</v>
      </c>
      <c r="C74" s="156">
        <f>SUM(C75:C77)</f>
        <v>0</v>
      </c>
      <c r="D74" s="159">
        <f t="shared" si="2"/>
        <v>683446</v>
      </c>
      <c r="E74" s="156">
        <f>SUM(E75:E77)</f>
        <v>683446</v>
      </c>
      <c r="F74" s="156">
        <f>SUM(F75:F77)</f>
        <v>0</v>
      </c>
      <c r="G74" s="157">
        <f t="shared" si="3"/>
        <v>0</v>
      </c>
      <c r="H74" s="156">
        <f>SUM(H75:H77)</f>
        <v>0</v>
      </c>
      <c r="I74" s="156">
        <f>SUM(I75:I77)</f>
        <v>0</v>
      </c>
    </row>
    <row r="75" spans="1:9" ht="15.75" x14ac:dyDescent="0.25">
      <c r="A75" s="158" t="s">
        <v>231</v>
      </c>
      <c r="B75" s="146" t="s">
        <v>232</v>
      </c>
      <c r="C75" s="157"/>
      <c r="D75" s="157">
        <f t="shared" si="2"/>
        <v>683446</v>
      </c>
      <c r="E75" s="157">
        <v>683446</v>
      </c>
      <c r="F75" s="157"/>
      <c r="G75" s="157">
        <f t="shared" si="3"/>
        <v>0</v>
      </c>
      <c r="H75" s="157"/>
      <c r="I75" s="157"/>
    </row>
    <row r="76" spans="1:9" ht="15.75" x14ac:dyDescent="0.25">
      <c r="A76" s="158" t="s">
        <v>233</v>
      </c>
      <c r="B76" s="146" t="s">
        <v>234</v>
      </c>
      <c r="C76" s="157"/>
      <c r="D76" s="157">
        <f t="shared" si="2"/>
        <v>0</v>
      </c>
      <c r="E76" s="157"/>
      <c r="F76" s="157"/>
      <c r="G76" s="157">
        <f t="shared" si="3"/>
        <v>0</v>
      </c>
      <c r="H76" s="157"/>
      <c r="I76" s="157"/>
    </row>
    <row r="77" spans="1:9" ht="15.75" x14ac:dyDescent="0.25">
      <c r="A77" s="158" t="s">
        <v>235</v>
      </c>
      <c r="B77" s="146" t="s">
        <v>236</v>
      </c>
      <c r="C77" s="157"/>
      <c r="D77" s="157">
        <f t="shared" si="2"/>
        <v>0</v>
      </c>
      <c r="E77" s="157"/>
      <c r="F77" s="157"/>
      <c r="G77" s="157">
        <f t="shared" si="3"/>
        <v>0</v>
      </c>
      <c r="H77" s="157"/>
      <c r="I77" s="157"/>
    </row>
    <row r="78" spans="1:9" ht="15.75" x14ac:dyDescent="0.25">
      <c r="A78" s="127" t="s">
        <v>42</v>
      </c>
      <c r="B78" s="147" t="s">
        <v>237</v>
      </c>
      <c r="C78" s="156">
        <f>SUM(C79:C82)</f>
        <v>0</v>
      </c>
      <c r="D78" s="157">
        <f t="shared" si="2"/>
        <v>0</v>
      </c>
      <c r="E78" s="156"/>
      <c r="F78" s="156">
        <f>SUM(F79:F82)</f>
        <v>0</v>
      </c>
      <c r="G78" s="157">
        <f t="shared" si="3"/>
        <v>0</v>
      </c>
      <c r="H78" s="156">
        <f>SUM(H79:H82)</f>
        <v>0</v>
      </c>
      <c r="I78" s="156">
        <f>SUM(I79:I82)</f>
        <v>0</v>
      </c>
    </row>
    <row r="79" spans="1:9" ht="15.75" x14ac:dyDescent="0.25">
      <c r="A79" s="128" t="s">
        <v>238</v>
      </c>
      <c r="B79" s="146" t="s">
        <v>239</v>
      </c>
      <c r="C79" s="157"/>
      <c r="D79" s="157">
        <f t="shared" ref="D79:D85" si="4">SUM(E79-C79)</f>
        <v>0</v>
      </c>
      <c r="E79" s="157"/>
      <c r="F79" s="157"/>
      <c r="G79" s="157">
        <f t="shared" si="3"/>
        <v>0</v>
      </c>
      <c r="H79" s="157"/>
      <c r="I79" s="157"/>
    </row>
    <row r="80" spans="1:9" ht="15.75" x14ac:dyDescent="0.25">
      <c r="A80" s="128" t="s">
        <v>240</v>
      </c>
      <c r="B80" s="146" t="s">
        <v>241</v>
      </c>
      <c r="C80" s="157"/>
      <c r="D80" s="157">
        <f t="shared" si="4"/>
        <v>0</v>
      </c>
      <c r="E80" s="157"/>
      <c r="F80" s="157"/>
      <c r="G80" s="157">
        <f t="shared" si="3"/>
        <v>0</v>
      </c>
      <c r="H80" s="157"/>
      <c r="I80" s="157"/>
    </row>
    <row r="81" spans="1:13" ht="15.75" x14ac:dyDescent="0.25">
      <c r="A81" s="128" t="s">
        <v>242</v>
      </c>
      <c r="B81" s="146" t="s">
        <v>243</v>
      </c>
      <c r="C81" s="157"/>
      <c r="D81" s="157">
        <f t="shared" si="4"/>
        <v>0</v>
      </c>
      <c r="E81" s="157"/>
      <c r="F81" s="157"/>
      <c r="G81" s="157">
        <f t="shared" si="3"/>
        <v>0</v>
      </c>
      <c r="H81" s="157"/>
      <c r="I81" s="157"/>
    </row>
    <row r="82" spans="1:13" ht="15.75" x14ac:dyDescent="0.25">
      <c r="A82" s="128" t="s">
        <v>244</v>
      </c>
      <c r="B82" s="146" t="s">
        <v>245</v>
      </c>
      <c r="C82" s="157"/>
      <c r="D82" s="157">
        <f t="shared" si="4"/>
        <v>0</v>
      </c>
      <c r="E82" s="157"/>
      <c r="F82" s="157"/>
      <c r="G82" s="157">
        <f t="shared" si="3"/>
        <v>0</v>
      </c>
      <c r="H82" s="157"/>
      <c r="I82" s="157"/>
    </row>
    <row r="83" spans="1:13" ht="15.75" x14ac:dyDescent="0.25">
      <c r="A83" s="127" t="s">
        <v>45</v>
      </c>
      <c r="B83" s="147" t="s">
        <v>246</v>
      </c>
      <c r="C83" s="159"/>
      <c r="D83" s="157">
        <f t="shared" si="4"/>
        <v>0</v>
      </c>
      <c r="E83" s="159"/>
      <c r="F83" s="159"/>
      <c r="G83" s="157">
        <f t="shared" si="3"/>
        <v>0</v>
      </c>
      <c r="H83" s="159"/>
      <c r="I83" s="159"/>
    </row>
    <row r="84" spans="1:13" ht="15.75" x14ac:dyDescent="0.25">
      <c r="A84" s="127" t="s">
        <v>48</v>
      </c>
      <c r="B84" s="147" t="s">
        <v>247</v>
      </c>
      <c r="C84" s="156">
        <f>SUM(C62,C66,C71,C74,C78,C83)</f>
        <v>25461177</v>
      </c>
      <c r="D84" s="159">
        <f t="shared" si="4"/>
        <v>13126652</v>
      </c>
      <c r="E84" s="156">
        <f>SUM(E62,E66,E71,E74,E78,E83)</f>
        <v>38587829</v>
      </c>
      <c r="F84" s="156">
        <f>SUM(F62,F66,F71,F74,F78,F83)</f>
        <v>827846</v>
      </c>
      <c r="G84" s="157">
        <f t="shared" si="3"/>
        <v>0</v>
      </c>
      <c r="H84" s="156">
        <f>SUM(H62,H66,H71,H74,H78,H83)</f>
        <v>827846</v>
      </c>
      <c r="I84" s="156">
        <f>SUM(I62,I66,I71,I74,I78,I83)</f>
        <v>0</v>
      </c>
    </row>
    <row r="85" spans="1:13" ht="30.75" customHeight="1" x14ac:dyDescent="0.25">
      <c r="A85" s="127" t="s">
        <v>51</v>
      </c>
      <c r="B85" s="147" t="s">
        <v>248</v>
      </c>
      <c r="C85" s="156">
        <f>SUM(C61,C84)</f>
        <v>133366109</v>
      </c>
      <c r="D85" s="159">
        <f t="shared" si="4"/>
        <v>17116526</v>
      </c>
      <c r="E85" s="156">
        <f>SUM(E61,E84)</f>
        <v>150482635</v>
      </c>
      <c r="F85" s="156">
        <f>SUM(F61,F84)</f>
        <v>6799680</v>
      </c>
      <c r="G85" s="157">
        <f t="shared" si="3"/>
        <v>0</v>
      </c>
      <c r="H85" s="156">
        <f>SUM(H61,H84)</f>
        <v>6799680</v>
      </c>
      <c r="I85" s="156">
        <f>SUM(I61,I84)</f>
        <v>0</v>
      </c>
    </row>
    <row r="86" spans="1:13" ht="15.75" x14ac:dyDescent="0.25">
      <c r="A86" s="27"/>
      <c r="B86" s="148"/>
      <c r="C86" s="45"/>
      <c r="D86" s="45"/>
      <c r="E86" s="45"/>
      <c r="F86" s="45"/>
      <c r="G86" s="45"/>
      <c r="H86" s="45"/>
      <c r="I86" s="45"/>
    </row>
    <row r="87" spans="1:13" ht="16.5" customHeight="1" x14ac:dyDescent="0.25">
      <c r="A87" s="186" t="s">
        <v>249</v>
      </c>
      <c r="B87" s="186"/>
      <c r="C87" s="186"/>
      <c r="D87" s="99"/>
      <c r="E87" s="99"/>
      <c r="F87" s="36"/>
      <c r="G87" s="36"/>
      <c r="H87" s="36"/>
      <c r="I87" s="36"/>
      <c r="M87" s="34" t="s">
        <v>250</v>
      </c>
    </row>
    <row r="88" spans="1:13" ht="16.5" customHeight="1" x14ac:dyDescent="0.25">
      <c r="A88" s="193"/>
      <c r="B88" s="193"/>
      <c r="D88" s="192"/>
      <c r="E88" s="192"/>
      <c r="G88" s="192"/>
      <c r="H88" s="192"/>
      <c r="I88" s="192" t="s">
        <v>1</v>
      </c>
    </row>
    <row r="89" spans="1:13" ht="31.5" x14ac:dyDescent="0.25">
      <c r="A89" s="155" t="s">
        <v>325</v>
      </c>
      <c r="B89" s="161" t="s">
        <v>251</v>
      </c>
      <c r="C89" s="161" t="s">
        <v>383</v>
      </c>
      <c r="D89" s="161" t="s">
        <v>399</v>
      </c>
      <c r="E89" s="161" t="s">
        <v>400</v>
      </c>
      <c r="F89" s="161" t="s">
        <v>383</v>
      </c>
      <c r="G89" s="161" t="s">
        <v>399</v>
      </c>
      <c r="H89" s="161" t="s">
        <v>400</v>
      </c>
      <c r="I89" s="161" t="s">
        <v>383</v>
      </c>
    </row>
    <row r="90" spans="1:13" s="35" customFormat="1" ht="15.75" x14ac:dyDescent="0.25">
      <c r="A90" s="155">
        <v>1</v>
      </c>
      <c r="B90" s="161">
        <v>2</v>
      </c>
      <c r="C90" s="161">
        <v>3</v>
      </c>
      <c r="D90" s="161">
        <v>4</v>
      </c>
      <c r="E90" s="161">
        <v>5</v>
      </c>
      <c r="F90" s="161">
        <v>6</v>
      </c>
      <c r="G90" s="161">
        <v>7</v>
      </c>
      <c r="H90" s="161">
        <v>8</v>
      </c>
      <c r="I90" s="161">
        <v>9</v>
      </c>
    </row>
    <row r="91" spans="1:13" ht="15.75" x14ac:dyDescent="0.25">
      <c r="A91" s="155" t="s">
        <v>9</v>
      </c>
      <c r="B91" s="162" t="s">
        <v>329</v>
      </c>
      <c r="C91" s="156">
        <f>SUM(C92:C96)</f>
        <v>111045601</v>
      </c>
      <c r="D91" s="159">
        <f t="shared" ref="D91:D92" si="5">SUM(E91-C91)</f>
        <v>4433194</v>
      </c>
      <c r="E91" s="156">
        <f>SUM(E92:E96)</f>
        <v>115478795</v>
      </c>
      <c r="F91" s="156">
        <f>SUM(F92:F96)</f>
        <v>6342480</v>
      </c>
      <c r="G91" s="157">
        <f t="shared" ref="G91:G145" si="6">SUM(H91-F91)</f>
        <v>0</v>
      </c>
      <c r="H91" s="156">
        <f>SUM(H92:H96)</f>
        <v>6342480</v>
      </c>
      <c r="I91" s="156">
        <f>SUM(I92:I96)</f>
        <v>0</v>
      </c>
    </row>
    <row r="92" spans="1:13" ht="15.75" x14ac:dyDescent="0.25">
      <c r="A92" s="158" t="s">
        <v>106</v>
      </c>
      <c r="B92" s="195" t="s">
        <v>253</v>
      </c>
      <c r="C92" s="157">
        <v>6717730</v>
      </c>
      <c r="D92" s="157">
        <f t="shared" si="5"/>
        <v>4076500</v>
      </c>
      <c r="E92" s="157">
        <v>10794230</v>
      </c>
      <c r="F92" s="157">
        <v>2751600</v>
      </c>
      <c r="G92" s="157">
        <f t="shared" si="6"/>
        <v>0</v>
      </c>
      <c r="H92" s="157">
        <v>2751600</v>
      </c>
      <c r="I92" s="157"/>
    </row>
    <row r="93" spans="1:13" ht="15.75" x14ac:dyDescent="0.25">
      <c r="A93" s="158" t="s">
        <v>108</v>
      </c>
      <c r="B93" s="195" t="s">
        <v>14</v>
      </c>
      <c r="C93" s="157">
        <v>1167773</v>
      </c>
      <c r="D93" s="157">
        <f>SUM(E93-C93)</f>
        <v>356694</v>
      </c>
      <c r="E93" s="157">
        <v>1524467</v>
      </c>
      <c r="F93" s="157">
        <v>481530</v>
      </c>
      <c r="G93" s="157">
        <f t="shared" si="6"/>
        <v>0</v>
      </c>
      <c r="H93" s="157">
        <v>481530</v>
      </c>
      <c r="I93" s="157"/>
    </row>
    <row r="94" spans="1:13" ht="15.75" x14ac:dyDescent="0.25">
      <c r="A94" s="158" t="s">
        <v>110</v>
      </c>
      <c r="B94" s="195" t="s">
        <v>254</v>
      </c>
      <c r="C94" s="157">
        <v>18610304</v>
      </c>
      <c r="D94" s="157">
        <f t="shared" ref="D94:D145" si="7">SUM(E94-C94)</f>
        <v>0</v>
      </c>
      <c r="E94" s="157">
        <v>18610304</v>
      </c>
      <c r="F94" s="157">
        <v>2909350</v>
      </c>
      <c r="G94" s="157">
        <f t="shared" si="6"/>
        <v>0</v>
      </c>
      <c r="H94" s="157">
        <v>2909350</v>
      </c>
      <c r="I94" s="157"/>
    </row>
    <row r="95" spans="1:13" ht="15.75" x14ac:dyDescent="0.25">
      <c r="A95" s="158" t="s">
        <v>112</v>
      </c>
      <c r="B95" s="195" t="s">
        <v>18</v>
      </c>
      <c r="C95" s="157">
        <v>3542000</v>
      </c>
      <c r="D95" s="157">
        <f t="shared" si="7"/>
        <v>0</v>
      </c>
      <c r="E95" s="157">
        <v>3542000</v>
      </c>
      <c r="F95" s="157"/>
      <c r="G95" s="157">
        <f t="shared" si="6"/>
        <v>0</v>
      </c>
      <c r="H95" s="157"/>
      <c r="I95" s="157"/>
    </row>
    <row r="96" spans="1:13" ht="15.75" x14ac:dyDescent="0.25">
      <c r="A96" s="158" t="s">
        <v>255</v>
      </c>
      <c r="B96" s="195" t="s">
        <v>20</v>
      </c>
      <c r="C96" s="157">
        <v>81007794</v>
      </c>
      <c r="D96" s="157">
        <f t="shared" si="7"/>
        <v>0</v>
      </c>
      <c r="E96" s="157">
        <v>81007794</v>
      </c>
      <c r="F96" s="157">
        <v>200000</v>
      </c>
      <c r="G96" s="157">
        <f t="shared" si="6"/>
        <v>0</v>
      </c>
      <c r="H96" s="157">
        <v>200000</v>
      </c>
      <c r="I96" s="157"/>
    </row>
    <row r="97" spans="1:9" ht="15.75" x14ac:dyDescent="0.25">
      <c r="A97" s="158" t="s">
        <v>116</v>
      </c>
      <c r="B97" s="195" t="s">
        <v>256</v>
      </c>
      <c r="C97" s="157">
        <v>550000</v>
      </c>
      <c r="D97" s="157">
        <f t="shared" si="7"/>
        <v>0</v>
      </c>
      <c r="E97" s="157">
        <v>550000</v>
      </c>
      <c r="F97" s="157"/>
      <c r="G97" s="157">
        <f t="shared" si="6"/>
        <v>0</v>
      </c>
      <c r="H97" s="157"/>
      <c r="I97" s="157"/>
    </row>
    <row r="98" spans="1:9" ht="15.75" x14ac:dyDescent="0.25">
      <c r="A98" s="158" t="s">
        <v>257</v>
      </c>
      <c r="B98" s="196" t="s">
        <v>258</v>
      </c>
      <c r="C98" s="157"/>
      <c r="D98" s="157">
        <f t="shared" si="7"/>
        <v>0</v>
      </c>
      <c r="E98" s="157"/>
      <c r="F98" s="157"/>
      <c r="G98" s="157">
        <f t="shared" si="6"/>
        <v>0</v>
      </c>
      <c r="H98" s="157"/>
      <c r="I98" s="157"/>
    </row>
    <row r="99" spans="1:9" ht="15.75" x14ac:dyDescent="0.25">
      <c r="A99" s="158" t="s">
        <v>259</v>
      </c>
      <c r="B99" s="195" t="s">
        <v>260</v>
      </c>
      <c r="C99" s="157"/>
      <c r="D99" s="157">
        <f t="shared" si="7"/>
        <v>0</v>
      </c>
      <c r="E99" s="157"/>
      <c r="F99" s="157"/>
      <c r="G99" s="157">
        <f t="shared" si="6"/>
        <v>0</v>
      </c>
      <c r="H99" s="157"/>
      <c r="I99" s="157"/>
    </row>
    <row r="100" spans="1:9" ht="15.75" x14ac:dyDescent="0.25">
      <c r="A100" s="158" t="s">
        <v>261</v>
      </c>
      <c r="B100" s="195" t="s">
        <v>262</v>
      </c>
      <c r="C100" s="157"/>
      <c r="D100" s="157">
        <f t="shared" si="7"/>
        <v>0</v>
      </c>
      <c r="E100" s="157"/>
      <c r="F100" s="157"/>
      <c r="G100" s="157">
        <f t="shared" si="6"/>
        <v>0</v>
      </c>
      <c r="H100" s="157"/>
      <c r="I100" s="157"/>
    </row>
    <row r="101" spans="1:9" ht="15.75" x14ac:dyDescent="0.25">
      <c r="A101" s="158" t="s">
        <v>263</v>
      </c>
      <c r="B101" s="196" t="s">
        <v>264</v>
      </c>
      <c r="C101" s="157">
        <v>79837794</v>
      </c>
      <c r="D101" s="157">
        <f t="shared" si="7"/>
        <v>0</v>
      </c>
      <c r="E101" s="157">
        <v>79837794</v>
      </c>
      <c r="F101" s="157"/>
      <c r="G101" s="157">
        <f t="shared" si="6"/>
        <v>0</v>
      </c>
      <c r="H101" s="157"/>
      <c r="I101" s="157"/>
    </row>
    <row r="102" spans="1:9" ht="15.75" x14ac:dyDescent="0.25">
      <c r="A102" s="158" t="s">
        <v>265</v>
      </c>
      <c r="B102" s="196" t="s">
        <v>266</v>
      </c>
      <c r="C102" s="157"/>
      <c r="D102" s="157">
        <f t="shared" si="7"/>
        <v>0</v>
      </c>
      <c r="E102" s="157"/>
      <c r="F102" s="157"/>
      <c r="G102" s="157">
        <f t="shared" si="6"/>
        <v>0</v>
      </c>
      <c r="H102" s="157"/>
      <c r="I102" s="157"/>
    </row>
    <row r="103" spans="1:9" ht="15.75" x14ac:dyDescent="0.25">
      <c r="A103" s="158" t="s">
        <v>267</v>
      </c>
      <c r="B103" s="195" t="s">
        <v>268</v>
      </c>
      <c r="C103" s="157"/>
      <c r="D103" s="157">
        <f t="shared" si="7"/>
        <v>0</v>
      </c>
      <c r="E103" s="157"/>
      <c r="F103" s="157"/>
      <c r="G103" s="157">
        <f t="shared" si="6"/>
        <v>0</v>
      </c>
      <c r="H103" s="157"/>
      <c r="I103" s="157"/>
    </row>
    <row r="104" spans="1:9" ht="15.75" x14ac:dyDescent="0.25">
      <c r="A104" s="158" t="s">
        <v>269</v>
      </c>
      <c r="B104" s="195" t="s">
        <v>270</v>
      </c>
      <c r="C104" s="157"/>
      <c r="D104" s="157">
        <f t="shared" si="7"/>
        <v>0</v>
      </c>
      <c r="E104" s="157"/>
      <c r="F104" s="157"/>
      <c r="G104" s="157">
        <f t="shared" si="6"/>
        <v>0</v>
      </c>
      <c r="H104" s="157"/>
      <c r="I104" s="157"/>
    </row>
    <row r="105" spans="1:9" ht="15.75" x14ac:dyDescent="0.25">
      <c r="A105" s="158" t="s">
        <v>271</v>
      </c>
      <c r="B105" s="195" t="s">
        <v>272</v>
      </c>
      <c r="C105" s="157"/>
      <c r="D105" s="157">
        <f t="shared" si="7"/>
        <v>0</v>
      </c>
      <c r="E105" s="157"/>
      <c r="F105" s="157"/>
      <c r="G105" s="157">
        <f t="shared" si="6"/>
        <v>0</v>
      </c>
      <c r="H105" s="157"/>
      <c r="I105" s="157"/>
    </row>
    <row r="106" spans="1:9" ht="15.75" x14ac:dyDescent="0.25">
      <c r="A106" s="158" t="s">
        <v>273</v>
      </c>
      <c r="B106" s="195" t="s">
        <v>274</v>
      </c>
      <c r="C106" s="157">
        <v>620000</v>
      </c>
      <c r="D106" s="157">
        <f t="shared" si="7"/>
        <v>0</v>
      </c>
      <c r="E106" s="157">
        <v>620000</v>
      </c>
      <c r="F106" s="157">
        <v>200000</v>
      </c>
      <c r="G106" s="157">
        <f t="shared" si="6"/>
        <v>0</v>
      </c>
      <c r="H106" s="157">
        <v>200000</v>
      </c>
      <c r="I106" s="157"/>
    </row>
    <row r="107" spans="1:9" ht="15.75" x14ac:dyDescent="0.25">
      <c r="A107" s="155" t="s">
        <v>12</v>
      </c>
      <c r="B107" s="162" t="s">
        <v>330</v>
      </c>
      <c r="C107" s="156">
        <f>SUM(C108,C110,C112)</f>
        <v>9678233</v>
      </c>
      <c r="D107" s="157">
        <f t="shared" si="7"/>
        <v>12443206</v>
      </c>
      <c r="E107" s="156">
        <f>SUM(E108,E110,E112)</f>
        <v>22121439</v>
      </c>
      <c r="F107" s="156">
        <f>SUM(F108,F110,F112)</f>
        <v>457200</v>
      </c>
      <c r="G107" s="157">
        <f t="shared" si="6"/>
        <v>0</v>
      </c>
      <c r="H107" s="156">
        <f>SUM(H108,H110,H112)</f>
        <v>457200</v>
      </c>
      <c r="I107" s="156">
        <f>SUM(I108,I110,I112)</f>
        <v>0</v>
      </c>
    </row>
    <row r="108" spans="1:9" ht="15.75" x14ac:dyDescent="0.25">
      <c r="A108" s="158" t="s">
        <v>119</v>
      </c>
      <c r="B108" s="195" t="s">
        <v>68</v>
      </c>
      <c r="C108" s="157">
        <v>5104000</v>
      </c>
      <c r="D108" s="157">
        <f t="shared" si="7"/>
        <v>12443206</v>
      </c>
      <c r="E108" s="157">
        <v>17547206</v>
      </c>
      <c r="F108" s="157">
        <v>457200</v>
      </c>
      <c r="G108" s="157">
        <f t="shared" si="6"/>
        <v>0</v>
      </c>
      <c r="H108" s="157">
        <v>457200</v>
      </c>
      <c r="I108" s="157"/>
    </row>
    <row r="109" spans="1:9" ht="15.75" x14ac:dyDescent="0.25">
      <c r="A109" s="158" t="s">
        <v>121</v>
      </c>
      <c r="B109" s="195" t="s">
        <v>276</v>
      </c>
      <c r="C109" s="157"/>
      <c r="D109" s="157">
        <f t="shared" si="7"/>
        <v>0</v>
      </c>
      <c r="E109" s="157"/>
      <c r="F109" s="157"/>
      <c r="G109" s="157">
        <f t="shared" si="6"/>
        <v>0</v>
      </c>
      <c r="H109" s="157"/>
      <c r="I109" s="157"/>
    </row>
    <row r="110" spans="1:9" ht="15.75" x14ac:dyDescent="0.25">
      <c r="A110" s="158" t="s">
        <v>123</v>
      </c>
      <c r="B110" s="195" t="s">
        <v>72</v>
      </c>
      <c r="C110" s="157">
        <v>4574233</v>
      </c>
      <c r="D110" s="157">
        <f t="shared" si="7"/>
        <v>0</v>
      </c>
      <c r="E110" s="157">
        <v>4574233</v>
      </c>
      <c r="F110" s="157"/>
      <c r="G110" s="157">
        <f t="shared" si="6"/>
        <v>0</v>
      </c>
      <c r="H110" s="157"/>
      <c r="I110" s="157"/>
    </row>
    <row r="111" spans="1:9" ht="15.75" x14ac:dyDescent="0.25">
      <c r="A111" s="158" t="s">
        <v>125</v>
      </c>
      <c r="B111" s="195" t="s">
        <v>277</v>
      </c>
      <c r="C111" s="157"/>
      <c r="D111" s="157">
        <f t="shared" si="7"/>
        <v>0</v>
      </c>
      <c r="E111" s="157"/>
      <c r="F111" s="157"/>
      <c r="G111" s="157">
        <f t="shared" si="6"/>
        <v>0</v>
      </c>
      <c r="H111" s="157"/>
      <c r="I111" s="157"/>
    </row>
    <row r="112" spans="1:9" ht="15.75" x14ac:dyDescent="0.25">
      <c r="A112" s="158" t="s">
        <v>127</v>
      </c>
      <c r="B112" s="146" t="s">
        <v>76</v>
      </c>
      <c r="C112" s="157"/>
      <c r="D112" s="157">
        <f t="shared" si="7"/>
        <v>0</v>
      </c>
      <c r="E112" s="157"/>
      <c r="F112" s="157"/>
      <c r="G112" s="157">
        <f t="shared" si="6"/>
        <v>0</v>
      </c>
      <c r="H112" s="157"/>
      <c r="I112" s="157"/>
    </row>
    <row r="113" spans="1:9" ht="15.75" x14ac:dyDescent="0.25">
      <c r="A113" s="158" t="s">
        <v>129</v>
      </c>
      <c r="B113" s="146" t="s">
        <v>331</v>
      </c>
      <c r="C113" s="157"/>
      <c r="D113" s="157">
        <f t="shared" si="7"/>
        <v>0</v>
      </c>
      <c r="E113" s="157"/>
      <c r="F113" s="157"/>
      <c r="G113" s="157">
        <f t="shared" si="6"/>
        <v>0</v>
      </c>
      <c r="H113" s="157"/>
      <c r="I113" s="157"/>
    </row>
    <row r="114" spans="1:9" ht="15.75" x14ac:dyDescent="0.25">
      <c r="A114" s="158" t="s">
        <v>279</v>
      </c>
      <c r="B114" s="195" t="s">
        <v>280</v>
      </c>
      <c r="C114" s="157"/>
      <c r="D114" s="157">
        <f t="shared" si="7"/>
        <v>0</v>
      </c>
      <c r="E114" s="157"/>
      <c r="F114" s="157"/>
      <c r="G114" s="157">
        <f t="shared" si="6"/>
        <v>0</v>
      </c>
      <c r="H114" s="157"/>
      <c r="I114" s="157"/>
    </row>
    <row r="115" spans="1:9" ht="15.75" x14ac:dyDescent="0.25">
      <c r="A115" s="158" t="s">
        <v>281</v>
      </c>
      <c r="B115" s="195" t="s">
        <v>262</v>
      </c>
      <c r="C115" s="157"/>
      <c r="D115" s="157">
        <f t="shared" si="7"/>
        <v>0</v>
      </c>
      <c r="E115" s="157"/>
      <c r="F115" s="157"/>
      <c r="G115" s="157">
        <f t="shared" si="6"/>
        <v>0</v>
      </c>
      <c r="H115" s="157"/>
      <c r="I115" s="157"/>
    </row>
    <row r="116" spans="1:9" ht="15.75" x14ac:dyDescent="0.25">
      <c r="A116" s="158" t="s">
        <v>282</v>
      </c>
      <c r="B116" s="195" t="s">
        <v>283</v>
      </c>
      <c r="C116" s="157"/>
      <c r="D116" s="157">
        <f t="shared" si="7"/>
        <v>0</v>
      </c>
      <c r="E116" s="157"/>
      <c r="F116" s="157"/>
      <c r="G116" s="157">
        <f t="shared" si="6"/>
        <v>0</v>
      </c>
      <c r="H116" s="157"/>
      <c r="I116" s="157"/>
    </row>
    <row r="117" spans="1:9" ht="15.75" x14ac:dyDescent="0.25">
      <c r="A117" s="158" t="s">
        <v>284</v>
      </c>
      <c r="B117" s="195" t="s">
        <v>285</v>
      </c>
      <c r="C117" s="157"/>
      <c r="D117" s="157">
        <f t="shared" si="7"/>
        <v>0</v>
      </c>
      <c r="E117" s="157"/>
      <c r="F117" s="157"/>
      <c r="G117" s="157">
        <f t="shared" si="6"/>
        <v>0</v>
      </c>
      <c r="H117" s="157"/>
      <c r="I117" s="157"/>
    </row>
    <row r="118" spans="1:9" ht="15.75" x14ac:dyDescent="0.25">
      <c r="A118" s="158" t="s">
        <v>286</v>
      </c>
      <c r="B118" s="195" t="s">
        <v>268</v>
      </c>
      <c r="C118" s="157"/>
      <c r="D118" s="157">
        <f t="shared" si="7"/>
        <v>0</v>
      </c>
      <c r="E118" s="157"/>
      <c r="F118" s="157"/>
      <c r="G118" s="157">
        <f t="shared" si="6"/>
        <v>0</v>
      </c>
      <c r="H118" s="157"/>
      <c r="I118" s="157"/>
    </row>
    <row r="119" spans="1:9" ht="15.75" x14ac:dyDescent="0.25">
      <c r="A119" s="158" t="s">
        <v>287</v>
      </c>
      <c r="B119" s="195" t="s">
        <v>288</v>
      </c>
      <c r="C119" s="157"/>
      <c r="D119" s="157">
        <f t="shared" si="7"/>
        <v>0</v>
      </c>
      <c r="E119" s="157"/>
      <c r="F119" s="157"/>
      <c r="G119" s="157">
        <f t="shared" si="6"/>
        <v>0</v>
      </c>
      <c r="H119" s="157"/>
      <c r="I119" s="157"/>
    </row>
    <row r="120" spans="1:9" ht="15.75" x14ac:dyDescent="0.25">
      <c r="A120" s="158" t="s">
        <v>289</v>
      </c>
      <c r="B120" s="195" t="s">
        <v>290</v>
      </c>
      <c r="C120" s="157"/>
      <c r="D120" s="157">
        <f t="shared" si="7"/>
        <v>0</v>
      </c>
      <c r="E120" s="157"/>
      <c r="F120" s="157"/>
      <c r="G120" s="157">
        <f t="shared" si="6"/>
        <v>0</v>
      </c>
      <c r="H120" s="157"/>
      <c r="I120" s="157"/>
    </row>
    <row r="121" spans="1:9" ht="15.75" x14ac:dyDescent="0.25">
      <c r="A121" s="155" t="s">
        <v>6</v>
      </c>
      <c r="B121" s="194" t="s">
        <v>291</v>
      </c>
      <c r="C121" s="156">
        <f>SUM(C122:C123)</f>
        <v>8700000</v>
      </c>
      <c r="D121" s="157">
        <f t="shared" si="7"/>
        <v>-458145</v>
      </c>
      <c r="E121" s="156">
        <f>SUM(E122:E123)</f>
        <v>8241855</v>
      </c>
      <c r="F121" s="156">
        <f>SUM(F122:F123)</f>
        <v>0</v>
      </c>
      <c r="G121" s="157">
        <f t="shared" si="6"/>
        <v>0</v>
      </c>
      <c r="H121" s="156">
        <f>SUM(H122:H123)</f>
        <v>0</v>
      </c>
      <c r="I121" s="156">
        <f>SUM(I122:I123)</f>
        <v>0</v>
      </c>
    </row>
    <row r="122" spans="1:9" ht="15.75" x14ac:dyDescent="0.25">
      <c r="A122" s="158" t="s">
        <v>132</v>
      </c>
      <c r="B122" s="195" t="s">
        <v>292</v>
      </c>
      <c r="C122" s="157">
        <v>8700000</v>
      </c>
      <c r="D122" s="157">
        <f t="shared" si="7"/>
        <v>-458145</v>
      </c>
      <c r="E122" s="157">
        <v>8241855</v>
      </c>
      <c r="F122" s="157"/>
      <c r="G122" s="157">
        <f t="shared" si="6"/>
        <v>0</v>
      </c>
      <c r="H122" s="157"/>
      <c r="I122" s="157"/>
    </row>
    <row r="123" spans="1:9" ht="15.75" x14ac:dyDescent="0.25">
      <c r="A123" s="158" t="s">
        <v>134</v>
      </c>
      <c r="B123" s="195" t="s">
        <v>293</v>
      </c>
      <c r="C123" s="157"/>
      <c r="D123" s="157">
        <f t="shared" si="7"/>
        <v>0</v>
      </c>
      <c r="E123" s="157"/>
      <c r="F123" s="157"/>
      <c r="G123" s="157">
        <f t="shared" si="6"/>
        <v>0</v>
      </c>
      <c r="H123" s="157"/>
      <c r="I123" s="157"/>
    </row>
    <row r="124" spans="1:9" ht="15.75" x14ac:dyDescent="0.25">
      <c r="A124" s="155" t="s">
        <v>7</v>
      </c>
      <c r="B124" s="194" t="s">
        <v>294</v>
      </c>
      <c r="C124" s="156">
        <f>SUM(C91,C107,C121)</f>
        <v>129423834</v>
      </c>
      <c r="D124" s="159">
        <f t="shared" si="7"/>
        <v>16418255</v>
      </c>
      <c r="E124" s="156">
        <f>SUM(E91,E107,E121)</f>
        <v>145842089</v>
      </c>
      <c r="F124" s="156">
        <f>SUM(F91,F107,F121)</f>
        <v>6799680</v>
      </c>
      <c r="G124" s="157">
        <f t="shared" si="6"/>
        <v>0</v>
      </c>
      <c r="H124" s="156">
        <f>SUM(H91,H107,H121)</f>
        <v>6799680</v>
      </c>
      <c r="I124" s="156">
        <f>SUM(I91,I107,I121)</f>
        <v>0</v>
      </c>
    </row>
    <row r="125" spans="1:9" ht="15.75" x14ac:dyDescent="0.25">
      <c r="A125" s="155" t="s">
        <v>8</v>
      </c>
      <c r="B125" s="194" t="s">
        <v>295</v>
      </c>
      <c r="C125" s="156">
        <f>SUM(C126:C128)</f>
        <v>0</v>
      </c>
      <c r="D125" s="157">
        <f t="shared" si="7"/>
        <v>0</v>
      </c>
      <c r="E125" s="156">
        <f>SUM(E126:E128)</f>
        <v>0</v>
      </c>
      <c r="F125" s="156">
        <f>SUM(F126:F128)</f>
        <v>0</v>
      </c>
      <c r="G125" s="157">
        <f t="shared" si="6"/>
        <v>0</v>
      </c>
      <c r="H125" s="156">
        <f>SUM(H126:H128)</f>
        <v>0</v>
      </c>
      <c r="I125" s="156">
        <f>SUM(I126:I128)</f>
        <v>0</v>
      </c>
    </row>
    <row r="126" spans="1:9" ht="15.75" x14ac:dyDescent="0.25">
      <c r="A126" s="158" t="s">
        <v>159</v>
      </c>
      <c r="B126" s="195" t="s">
        <v>296</v>
      </c>
      <c r="C126" s="157"/>
      <c r="D126" s="157">
        <f t="shared" si="7"/>
        <v>0</v>
      </c>
      <c r="E126" s="157"/>
      <c r="F126" s="157"/>
      <c r="G126" s="157">
        <f t="shared" si="6"/>
        <v>0</v>
      </c>
      <c r="H126" s="157"/>
      <c r="I126" s="157"/>
    </row>
    <row r="127" spans="1:9" ht="15.75" x14ac:dyDescent="0.25">
      <c r="A127" s="158" t="s">
        <v>161</v>
      </c>
      <c r="B127" s="195" t="s">
        <v>297</v>
      </c>
      <c r="C127" s="157"/>
      <c r="D127" s="157">
        <f t="shared" si="7"/>
        <v>0</v>
      </c>
      <c r="E127" s="157"/>
      <c r="F127" s="157"/>
      <c r="G127" s="157">
        <f t="shared" si="6"/>
        <v>0</v>
      </c>
      <c r="H127" s="157"/>
      <c r="I127" s="157"/>
    </row>
    <row r="128" spans="1:9" ht="15.75" x14ac:dyDescent="0.25">
      <c r="A128" s="158" t="s">
        <v>163</v>
      </c>
      <c r="B128" s="195" t="s">
        <v>298</v>
      </c>
      <c r="C128" s="157"/>
      <c r="D128" s="157">
        <f t="shared" si="7"/>
        <v>0</v>
      </c>
      <c r="E128" s="157"/>
      <c r="F128" s="157"/>
      <c r="G128" s="157">
        <f t="shared" si="6"/>
        <v>0</v>
      </c>
      <c r="H128" s="157"/>
      <c r="I128" s="157"/>
    </row>
    <row r="129" spans="1:13" ht="15.75" x14ac:dyDescent="0.25">
      <c r="A129" s="155" t="s">
        <v>21</v>
      </c>
      <c r="B129" s="194" t="s">
        <v>299</v>
      </c>
      <c r="C129" s="156">
        <f>SUM(C130:C133)</f>
        <v>0</v>
      </c>
      <c r="D129" s="157">
        <f t="shared" si="7"/>
        <v>0</v>
      </c>
      <c r="E129" s="156">
        <f>SUM(E130:E133)</f>
        <v>0</v>
      </c>
      <c r="F129" s="156">
        <f>SUM(F130:F133)</f>
        <v>0</v>
      </c>
      <c r="G129" s="157">
        <f t="shared" si="6"/>
        <v>0</v>
      </c>
      <c r="H129" s="156">
        <f>SUM(H130:H133)</f>
        <v>0</v>
      </c>
      <c r="I129" s="156">
        <f>SUM(I130:I133)</f>
        <v>0</v>
      </c>
    </row>
    <row r="130" spans="1:13" ht="15.75" x14ac:dyDescent="0.25">
      <c r="A130" s="158" t="s">
        <v>179</v>
      </c>
      <c r="B130" s="195" t="s">
        <v>300</v>
      </c>
      <c r="C130" s="157"/>
      <c r="D130" s="157">
        <f t="shared" si="7"/>
        <v>0</v>
      </c>
      <c r="E130" s="157"/>
      <c r="F130" s="157"/>
      <c r="G130" s="157">
        <f t="shared" si="6"/>
        <v>0</v>
      </c>
      <c r="H130" s="157"/>
      <c r="I130" s="157"/>
    </row>
    <row r="131" spans="1:13" ht="15.75" x14ac:dyDescent="0.25">
      <c r="A131" s="158" t="s">
        <v>181</v>
      </c>
      <c r="B131" s="195" t="s">
        <v>301</v>
      </c>
      <c r="C131" s="157"/>
      <c r="D131" s="157">
        <f t="shared" si="7"/>
        <v>0</v>
      </c>
      <c r="E131" s="157"/>
      <c r="F131" s="157"/>
      <c r="G131" s="157">
        <f t="shared" si="6"/>
        <v>0</v>
      </c>
      <c r="H131" s="157"/>
      <c r="I131" s="157"/>
    </row>
    <row r="132" spans="1:13" ht="15.75" x14ac:dyDescent="0.25">
      <c r="A132" s="158" t="s">
        <v>183</v>
      </c>
      <c r="B132" s="195" t="s">
        <v>302</v>
      </c>
      <c r="C132" s="157"/>
      <c r="D132" s="157">
        <f t="shared" si="7"/>
        <v>0</v>
      </c>
      <c r="E132" s="157"/>
      <c r="F132" s="157"/>
      <c r="G132" s="157">
        <f t="shared" si="6"/>
        <v>0</v>
      </c>
      <c r="H132" s="157"/>
      <c r="I132" s="157"/>
    </row>
    <row r="133" spans="1:13" ht="15.75" x14ac:dyDescent="0.25">
      <c r="A133" s="158" t="s">
        <v>185</v>
      </c>
      <c r="B133" s="195" t="s">
        <v>303</v>
      </c>
      <c r="C133" s="157"/>
      <c r="D133" s="157">
        <f t="shared" si="7"/>
        <v>0</v>
      </c>
      <c r="E133" s="157"/>
      <c r="F133" s="157"/>
      <c r="G133" s="157">
        <f t="shared" si="6"/>
        <v>0</v>
      </c>
      <c r="H133" s="157"/>
      <c r="I133" s="157"/>
    </row>
    <row r="134" spans="1:13" ht="15.75" x14ac:dyDescent="0.25">
      <c r="A134" s="155" t="s">
        <v>24</v>
      </c>
      <c r="B134" s="194" t="s">
        <v>304</v>
      </c>
      <c r="C134" s="156">
        <f>SUM(C135:C138)</f>
        <v>3942275</v>
      </c>
      <c r="D134" s="157">
        <f t="shared" si="7"/>
        <v>698271</v>
      </c>
      <c r="E134" s="156">
        <f>SUM(E135:E138)</f>
        <v>4640546</v>
      </c>
      <c r="F134" s="156">
        <f>SUM(F135:F138)</f>
        <v>0</v>
      </c>
      <c r="G134" s="157">
        <f t="shared" si="6"/>
        <v>0</v>
      </c>
      <c r="H134" s="156">
        <f>SUM(H135:H138)</f>
        <v>0</v>
      </c>
      <c r="I134" s="156">
        <f>SUM(I135:I138)</f>
        <v>0</v>
      </c>
    </row>
    <row r="135" spans="1:13" ht="15.75" x14ac:dyDescent="0.25">
      <c r="A135" s="158" t="s">
        <v>191</v>
      </c>
      <c r="B135" s="195" t="s">
        <v>305</v>
      </c>
      <c r="C135" s="157"/>
      <c r="D135" s="157">
        <f t="shared" si="7"/>
        <v>0</v>
      </c>
      <c r="E135" s="157"/>
      <c r="F135" s="157"/>
      <c r="G135" s="157">
        <f t="shared" si="6"/>
        <v>0</v>
      </c>
      <c r="H135" s="157"/>
      <c r="I135" s="157"/>
    </row>
    <row r="136" spans="1:13" ht="15.75" x14ac:dyDescent="0.25">
      <c r="A136" s="158" t="s">
        <v>193</v>
      </c>
      <c r="B136" s="195" t="s">
        <v>306</v>
      </c>
      <c r="C136" s="157">
        <v>3942275</v>
      </c>
      <c r="D136" s="157">
        <f t="shared" si="7"/>
        <v>698271</v>
      </c>
      <c r="E136" s="157">
        <v>4640546</v>
      </c>
      <c r="F136" s="157"/>
      <c r="G136" s="157">
        <f t="shared" si="6"/>
        <v>0</v>
      </c>
      <c r="H136" s="157"/>
      <c r="I136" s="157"/>
    </row>
    <row r="137" spans="1:13" ht="15.75" x14ac:dyDescent="0.25">
      <c r="A137" s="158" t="s">
        <v>195</v>
      </c>
      <c r="B137" s="195" t="s">
        <v>307</v>
      </c>
      <c r="C137" s="157"/>
      <c r="D137" s="157">
        <f t="shared" si="7"/>
        <v>0</v>
      </c>
      <c r="E137" s="157"/>
      <c r="F137" s="157"/>
      <c r="G137" s="157">
        <f t="shared" si="6"/>
        <v>0</v>
      </c>
      <c r="H137" s="157"/>
      <c r="I137" s="157"/>
    </row>
    <row r="138" spans="1:13" ht="15.75" x14ac:dyDescent="0.25">
      <c r="A138" s="158" t="s">
        <v>197</v>
      </c>
      <c r="B138" s="195" t="s">
        <v>332</v>
      </c>
      <c r="C138" s="157"/>
      <c r="D138" s="157">
        <f t="shared" si="7"/>
        <v>0</v>
      </c>
      <c r="E138" s="157"/>
      <c r="F138" s="157"/>
      <c r="G138" s="157">
        <f t="shared" si="6"/>
        <v>0</v>
      </c>
      <c r="H138" s="157"/>
      <c r="I138" s="157"/>
    </row>
    <row r="139" spans="1:13" ht="15.75" x14ac:dyDescent="0.25">
      <c r="A139" s="155" t="s">
        <v>26</v>
      </c>
      <c r="B139" s="194" t="s">
        <v>309</v>
      </c>
      <c r="C139" s="163">
        <f>SUM(C140:C143)</f>
        <v>0</v>
      </c>
      <c r="D139" s="157">
        <f t="shared" si="7"/>
        <v>0</v>
      </c>
      <c r="E139" s="163">
        <f>SUM(E140:E143)</f>
        <v>0</v>
      </c>
      <c r="F139" s="163">
        <f>SUM(F140:F143)</f>
        <v>0</v>
      </c>
      <c r="G139" s="157">
        <f t="shared" si="6"/>
        <v>0</v>
      </c>
      <c r="H139" s="163">
        <f>SUM(H140:H143)</f>
        <v>0</v>
      </c>
      <c r="I139" s="163">
        <f>SUM(I140:I143)</f>
        <v>0</v>
      </c>
    </row>
    <row r="140" spans="1:13" ht="15.75" x14ac:dyDescent="0.25">
      <c r="A140" s="158" t="s">
        <v>200</v>
      </c>
      <c r="B140" s="195" t="s">
        <v>310</v>
      </c>
      <c r="C140" s="157"/>
      <c r="D140" s="157">
        <f t="shared" si="7"/>
        <v>0</v>
      </c>
      <c r="E140" s="157"/>
      <c r="F140" s="157"/>
      <c r="G140" s="157">
        <f t="shared" si="6"/>
        <v>0</v>
      </c>
      <c r="H140" s="157"/>
      <c r="I140" s="157"/>
    </row>
    <row r="141" spans="1:13" ht="15.75" x14ac:dyDescent="0.25">
      <c r="A141" s="158" t="s">
        <v>202</v>
      </c>
      <c r="B141" s="195" t="s">
        <v>311</v>
      </c>
      <c r="C141" s="157"/>
      <c r="D141" s="157">
        <f t="shared" si="7"/>
        <v>0</v>
      </c>
      <c r="E141" s="157"/>
      <c r="F141" s="157"/>
      <c r="G141" s="157">
        <f t="shared" si="6"/>
        <v>0</v>
      </c>
      <c r="H141" s="157"/>
      <c r="I141" s="157"/>
    </row>
    <row r="142" spans="1:13" ht="15.75" x14ac:dyDescent="0.25">
      <c r="A142" s="158" t="s">
        <v>204</v>
      </c>
      <c r="B142" s="195" t="s">
        <v>312</v>
      </c>
      <c r="C142" s="157"/>
      <c r="D142" s="157">
        <f t="shared" si="7"/>
        <v>0</v>
      </c>
      <c r="E142" s="157"/>
      <c r="F142" s="157"/>
      <c r="G142" s="157">
        <f t="shared" si="6"/>
        <v>0</v>
      </c>
      <c r="H142" s="157"/>
      <c r="I142" s="157"/>
    </row>
    <row r="143" spans="1:13" ht="15.75" x14ac:dyDescent="0.25">
      <c r="A143" s="158" t="s">
        <v>206</v>
      </c>
      <c r="B143" s="195" t="s">
        <v>313</v>
      </c>
      <c r="C143" s="157"/>
      <c r="D143" s="157">
        <f t="shared" si="7"/>
        <v>0</v>
      </c>
      <c r="E143" s="157"/>
      <c r="F143" s="157"/>
      <c r="G143" s="157">
        <f t="shared" si="6"/>
        <v>0</v>
      </c>
      <c r="H143" s="157"/>
      <c r="I143" s="157"/>
    </row>
    <row r="144" spans="1:13" ht="15.75" x14ac:dyDescent="0.25">
      <c r="A144" s="155" t="s">
        <v>28</v>
      </c>
      <c r="B144" s="194" t="s">
        <v>314</v>
      </c>
      <c r="C144" s="164">
        <f>SUM(C125,C129,C134,C139)</f>
        <v>3942275</v>
      </c>
      <c r="D144" s="157">
        <f t="shared" si="7"/>
        <v>698271</v>
      </c>
      <c r="E144" s="164">
        <f>SUM(E125,E129,E134,E139)</f>
        <v>4640546</v>
      </c>
      <c r="F144" s="164">
        <f>SUM(F125,F129,F134,F139)</f>
        <v>0</v>
      </c>
      <c r="G144" s="157">
        <f t="shared" si="6"/>
        <v>0</v>
      </c>
      <c r="H144" s="164">
        <f>SUM(H125,H129,H134,H139)</f>
        <v>0</v>
      </c>
      <c r="I144" s="164">
        <f>SUM(I125,I129,I134,I139)</f>
        <v>0</v>
      </c>
      <c r="J144" s="37"/>
      <c r="K144" s="38"/>
      <c r="L144" s="38"/>
      <c r="M144" s="38"/>
    </row>
    <row r="145" spans="1:9" ht="15.75" x14ac:dyDescent="0.25">
      <c r="A145" s="127" t="s">
        <v>31</v>
      </c>
      <c r="B145" s="147" t="s">
        <v>333</v>
      </c>
      <c r="C145" s="164">
        <f>SUM(C124,C144)</f>
        <v>133366109</v>
      </c>
      <c r="D145" s="159">
        <f t="shared" si="7"/>
        <v>17116526</v>
      </c>
      <c r="E145" s="164">
        <f>SUM(E124,E144)</f>
        <v>150482635</v>
      </c>
      <c r="F145" s="164">
        <f>SUM(F124,F144)</f>
        <v>6799680</v>
      </c>
      <c r="G145" s="157">
        <f t="shared" si="6"/>
        <v>0</v>
      </c>
      <c r="H145" s="164">
        <f>SUM(H124,H144)</f>
        <v>6799680</v>
      </c>
      <c r="I145" s="164">
        <f>SUM(I124,I144)</f>
        <v>0</v>
      </c>
    </row>
    <row r="146" spans="1:9" ht="15.75" x14ac:dyDescent="0.25">
      <c r="A146" s="39"/>
      <c r="B146" s="197"/>
      <c r="C146" s="40"/>
      <c r="D146" s="40"/>
      <c r="E146" s="40"/>
      <c r="F146" s="40"/>
      <c r="G146" s="40"/>
      <c r="H146" s="40"/>
      <c r="I146" s="40"/>
    </row>
    <row r="147" spans="1:9" ht="15.75" x14ac:dyDescent="0.25">
      <c r="A147" s="187" t="s">
        <v>316</v>
      </c>
      <c r="B147" s="187"/>
      <c r="C147" s="165">
        <v>1</v>
      </c>
      <c r="D147" s="165">
        <v>1</v>
      </c>
      <c r="E147" s="165">
        <v>1</v>
      </c>
      <c r="F147" s="165">
        <v>1</v>
      </c>
      <c r="G147" s="165">
        <v>1</v>
      </c>
      <c r="H147" s="165">
        <v>1</v>
      </c>
      <c r="I147" s="165"/>
    </row>
    <row r="148" spans="1:9" ht="15.75" x14ac:dyDescent="0.25">
      <c r="A148" s="187" t="s">
        <v>317</v>
      </c>
      <c r="B148" s="187"/>
      <c r="C148" s="165">
        <v>3</v>
      </c>
      <c r="D148" s="165">
        <v>2</v>
      </c>
      <c r="E148" s="165">
        <v>5</v>
      </c>
      <c r="F148" s="165">
        <v>0</v>
      </c>
      <c r="G148" s="165">
        <v>0</v>
      </c>
      <c r="H148" s="165">
        <v>0</v>
      </c>
      <c r="I148" s="165"/>
    </row>
    <row r="149" spans="1:9" ht="15.75" x14ac:dyDescent="0.25">
      <c r="A149" s="41"/>
      <c r="B149" s="198"/>
      <c r="C149" s="42"/>
      <c r="D149" s="42"/>
      <c r="E149" s="42"/>
      <c r="F149" s="36"/>
      <c r="G149" s="36"/>
      <c r="H149" s="36"/>
      <c r="I149" s="36"/>
    </row>
    <row r="150" spans="1:9" ht="15.75" x14ac:dyDescent="0.25">
      <c r="A150" s="188" t="s">
        <v>318</v>
      </c>
      <c r="B150" s="188"/>
      <c r="C150" s="188"/>
      <c r="D150" s="188"/>
      <c r="E150" s="188"/>
      <c r="F150" s="188"/>
      <c r="G150" s="188"/>
      <c r="H150" s="188"/>
      <c r="I150" s="188"/>
    </row>
    <row r="151" spans="1:9" ht="15.75" x14ac:dyDescent="0.25">
      <c r="A151" s="191"/>
      <c r="B151" s="191"/>
      <c r="D151" s="192"/>
      <c r="E151" s="192"/>
      <c r="G151" s="192"/>
      <c r="H151" s="192"/>
      <c r="I151" s="192" t="s">
        <v>1</v>
      </c>
    </row>
    <row r="152" spans="1:9" ht="31.5" x14ac:dyDescent="0.25">
      <c r="A152" s="161">
        <v>1</v>
      </c>
      <c r="B152" s="162" t="s">
        <v>319</v>
      </c>
      <c r="C152" s="166">
        <f>+C61-C124</f>
        <v>-21518902</v>
      </c>
      <c r="D152" s="166">
        <f t="shared" ref="D152:E152" si="8">+D61-D124</f>
        <v>-12428381</v>
      </c>
      <c r="E152" s="166">
        <f t="shared" si="8"/>
        <v>-33947283</v>
      </c>
      <c r="F152" s="166">
        <f>+F61-F124</f>
        <v>-827846</v>
      </c>
      <c r="G152" s="166">
        <f t="shared" ref="G152:H152" si="9">+G61-G124</f>
        <v>0</v>
      </c>
      <c r="H152" s="166">
        <f t="shared" si="9"/>
        <v>-827846</v>
      </c>
      <c r="I152" s="166">
        <f>+I61-I124</f>
        <v>0</v>
      </c>
    </row>
    <row r="153" spans="1:9" ht="31.5" x14ac:dyDescent="0.25">
      <c r="A153" s="161" t="s">
        <v>12</v>
      </c>
      <c r="B153" s="162" t="s">
        <v>320</v>
      </c>
      <c r="C153" s="166">
        <f>+C84-C144</f>
        <v>21518902</v>
      </c>
      <c r="D153" s="166">
        <f t="shared" ref="D153:E153" si="10">+D84-D144</f>
        <v>12428381</v>
      </c>
      <c r="E153" s="166">
        <f t="shared" si="10"/>
        <v>33947283</v>
      </c>
      <c r="F153" s="166">
        <f>+F84-F144</f>
        <v>827846</v>
      </c>
      <c r="G153" s="166">
        <f t="shared" ref="G153:H153" si="11">+G84-G144</f>
        <v>0</v>
      </c>
      <c r="H153" s="166">
        <f t="shared" si="11"/>
        <v>827846</v>
      </c>
      <c r="I153" s="166">
        <f>+I84-I144</f>
        <v>0</v>
      </c>
    </row>
    <row r="154" spans="1:9" ht="15.75" x14ac:dyDescent="0.25">
      <c r="A154" s="39"/>
      <c r="B154" s="197"/>
      <c r="C154" s="40"/>
      <c r="D154" s="40"/>
      <c r="E154" s="40"/>
      <c r="F154" s="36"/>
      <c r="G154" s="36"/>
      <c r="H154" s="36"/>
      <c r="I154" s="36"/>
    </row>
  </sheetData>
  <mergeCells count="7">
    <mergeCell ref="A151:B151"/>
    <mergeCell ref="A3:B3"/>
    <mergeCell ref="A87:C87"/>
    <mergeCell ref="A88:B88"/>
    <mergeCell ref="A147:B147"/>
    <mergeCell ref="A148:B148"/>
    <mergeCell ref="A150:I150"/>
  </mergeCells>
  <printOptions horizontalCentered="1"/>
  <pageMargins left="0.39370078740157483" right="0.39370078740157483" top="0.74803149606299213" bottom="0.39370078740157483" header="0.55118110236220474" footer="0.31496062992125984"/>
  <pageSetup paperSize="9" scale="45" orientation="portrait" r:id="rId1"/>
  <headerFooter>
    <oddHeader>&amp;L&amp;"Times New Roman,Félkövér"2020. &amp;C&amp;"Times New Roman,Félkövér"Diósberény Község Önkormányzata&amp;R&amp;"Times New Roman,Félkövér dőlt"4. sz. melléklet</oddHeader>
  </headerFooter>
  <rowBreaks count="1" manualBreakCount="1">
    <brk id="85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9999"/>
  </sheetPr>
  <dimension ref="A1:F25"/>
  <sheetViews>
    <sheetView view="pageLayout" zoomScaleNormal="100" workbookViewId="0">
      <selection activeCell="G23" sqref="G23"/>
    </sheetView>
  </sheetViews>
  <sheetFormatPr defaultRowHeight="15" x14ac:dyDescent="0.25"/>
  <cols>
    <col min="1" max="1" width="40.42578125" style="7" customWidth="1"/>
    <col min="2" max="2" width="13.42578125" style="1" customWidth="1"/>
    <col min="3" max="3" width="14" style="1" customWidth="1"/>
    <col min="4" max="4" width="15.42578125" style="1" customWidth="1"/>
    <col min="5" max="5" width="14.28515625" style="1" customWidth="1"/>
    <col min="6" max="6" width="16.140625" style="1" customWidth="1"/>
    <col min="7" max="8" width="11" style="1" customWidth="1"/>
    <col min="9" max="9" width="11.85546875" style="1" customWidth="1"/>
    <col min="10" max="256" width="9.140625" style="1"/>
    <col min="257" max="257" width="40.42578125" style="1" customWidth="1"/>
    <col min="258" max="258" width="13.42578125" style="1" customWidth="1"/>
    <col min="259" max="259" width="14" style="1" customWidth="1"/>
    <col min="260" max="260" width="15.42578125" style="1" customWidth="1"/>
    <col min="261" max="261" width="14.28515625" style="1" customWidth="1"/>
    <col min="262" max="262" width="16.140625" style="1" customWidth="1"/>
    <col min="263" max="264" width="11" style="1" customWidth="1"/>
    <col min="265" max="265" width="11.85546875" style="1" customWidth="1"/>
    <col min="266" max="512" width="9.140625" style="1"/>
    <col min="513" max="513" width="40.42578125" style="1" customWidth="1"/>
    <col min="514" max="514" width="13.42578125" style="1" customWidth="1"/>
    <col min="515" max="515" width="14" style="1" customWidth="1"/>
    <col min="516" max="516" width="15.42578125" style="1" customWidth="1"/>
    <col min="517" max="517" width="14.28515625" style="1" customWidth="1"/>
    <col min="518" max="518" width="16.140625" style="1" customWidth="1"/>
    <col min="519" max="520" width="11" style="1" customWidth="1"/>
    <col min="521" max="521" width="11.85546875" style="1" customWidth="1"/>
    <col min="522" max="768" width="9.140625" style="1"/>
    <col min="769" max="769" width="40.42578125" style="1" customWidth="1"/>
    <col min="770" max="770" width="13.42578125" style="1" customWidth="1"/>
    <col min="771" max="771" width="14" style="1" customWidth="1"/>
    <col min="772" max="772" width="15.42578125" style="1" customWidth="1"/>
    <col min="773" max="773" width="14.28515625" style="1" customWidth="1"/>
    <col min="774" max="774" width="16.140625" style="1" customWidth="1"/>
    <col min="775" max="776" width="11" style="1" customWidth="1"/>
    <col min="777" max="777" width="11.85546875" style="1" customWidth="1"/>
    <col min="778" max="1024" width="9.140625" style="1"/>
    <col min="1025" max="1025" width="40.42578125" style="1" customWidth="1"/>
    <col min="1026" max="1026" width="13.42578125" style="1" customWidth="1"/>
    <col min="1027" max="1027" width="14" style="1" customWidth="1"/>
    <col min="1028" max="1028" width="15.42578125" style="1" customWidth="1"/>
    <col min="1029" max="1029" width="14.28515625" style="1" customWidth="1"/>
    <col min="1030" max="1030" width="16.140625" style="1" customWidth="1"/>
    <col min="1031" max="1032" width="11" style="1" customWidth="1"/>
    <col min="1033" max="1033" width="11.85546875" style="1" customWidth="1"/>
    <col min="1034" max="1280" width="9.140625" style="1"/>
    <col min="1281" max="1281" width="40.42578125" style="1" customWidth="1"/>
    <col min="1282" max="1282" width="13.42578125" style="1" customWidth="1"/>
    <col min="1283" max="1283" width="14" style="1" customWidth="1"/>
    <col min="1284" max="1284" width="15.42578125" style="1" customWidth="1"/>
    <col min="1285" max="1285" width="14.28515625" style="1" customWidth="1"/>
    <col min="1286" max="1286" width="16.140625" style="1" customWidth="1"/>
    <col min="1287" max="1288" width="11" style="1" customWidth="1"/>
    <col min="1289" max="1289" width="11.85546875" style="1" customWidth="1"/>
    <col min="1290" max="1536" width="9.140625" style="1"/>
    <col min="1537" max="1537" width="40.42578125" style="1" customWidth="1"/>
    <col min="1538" max="1538" width="13.42578125" style="1" customWidth="1"/>
    <col min="1539" max="1539" width="14" style="1" customWidth="1"/>
    <col min="1540" max="1540" width="15.42578125" style="1" customWidth="1"/>
    <col min="1541" max="1541" width="14.28515625" style="1" customWidth="1"/>
    <col min="1542" max="1542" width="16.140625" style="1" customWidth="1"/>
    <col min="1543" max="1544" width="11" style="1" customWidth="1"/>
    <col min="1545" max="1545" width="11.85546875" style="1" customWidth="1"/>
    <col min="1546" max="1792" width="9.140625" style="1"/>
    <col min="1793" max="1793" width="40.42578125" style="1" customWidth="1"/>
    <col min="1794" max="1794" width="13.42578125" style="1" customWidth="1"/>
    <col min="1795" max="1795" width="14" style="1" customWidth="1"/>
    <col min="1796" max="1796" width="15.42578125" style="1" customWidth="1"/>
    <col min="1797" max="1797" width="14.28515625" style="1" customWidth="1"/>
    <col min="1798" max="1798" width="16.140625" style="1" customWidth="1"/>
    <col min="1799" max="1800" width="11" style="1" customWidth="1"/>
    <col min="1801" max="1801" width="11.85546875" style="1" customWidth="1"/>
    <col min="1802" max="2048" width="9.140625" style="1"/>
    <col min="2049" max="2049" width="40.42578125" style="1" customWidth="1"/>
    <col min="2050" max="2050" width="13.42578125" style="1" customWidth="1"/>
    <col min="2051" max="2051" width="14" style="1" customWidth="1"/>
    <col min="2052" max="2052" width="15.42578125" style="1" customWidth="1"/>
    <col min="2053" max="2053" width="14.28515625" style="1" customWidth="1"/>
    <col min="2054" max="2054" width="16.140625" style="1" customWidth="1"/>
    <col min="2055" max="2056" width="11" style="1" customWidth="1"/>
    <col min="2057" max="2057" width="11.85546875" style="1" customWidth="1"/>
    <col min="2058" max="2304" width="9.140625" style="1"/>
    <col min="2305" max="2305" width="40.42578125" style="1" customWidth="1"/>
    <col min="2306" max="2306" width="13.42578125" style="1" customWidth="1"/>
    <col min="2307" max="2307" width="14" style="1" customWidth="1"/>
    <col min="2308" max="2308" width="15.42578125" style="1" customWidth="1"/>
    <col min="2309" max="2309" width="14.28515625" style="1" customWidth="1"/>
    <col min="2310" max="2310" width="16.140625" style="1" customWidth="1"/>
    <col min="2311" max="2312" width="11" style="1" customWidth="1"/>
    <col min="2313" max="2313" width="11.85546875" style="1" customWidth="1"/>
    <col min="2314" max="2560" width="9.140625" style="1"/>
    <col min="2561" max="2561" width="40.42578125" style="1" customWidth="1"/>
    <col min="2562" max="2562" width="13.42578125" style="1" customWidth="1"/>
    <col min="2563" max="2563" width="14" style="1" customWidth="1"/>
    <col min="2564" max="2564" width="15.42578125" style="1" customWidth="1"/>
    <col min="2565" max="2565" width="14.28515625" style="1" customWidth="1"/>
    <col min="2566" max="2566" width="16.140625" style="1" customWidth="1"/>
    <col min="2567" max="2568" width="11" style="1" customWidth="1"/>
    <col min="2569" max="2569" width="11.85546875" style="1" customWidth="1"/>
    <col min="2570" max="2816" width="9.140625" style="1"/>
    <col min="2817" max="2817" width="40.42578125" style="1" customWidth="1"/>
    <col min="2818" max="2818" width="13.42578125" style="1" customWidth="1"/>
    <col min="2819" max="2819" width="14" style="1" customWidth="1"/>
    <col min="2820" max="2820" width="15.42578125" style="1" customWidth="1"/>
    <col min="2821" max="2821" width="14.28515625" style="1" customWidth="1"/>
    <col min="2822" max="2822" width="16.140625" style="1" customWidth="1"/>
    <col min="2823" max="2824" width="11" style="1" customWidth="1"/>
    <col min="2825" max="2825" width="11.85546875" style="1" customWidth="1"/>
    <col min="2826" max="3072" width="9.140625" style="1"/>
    <col min="3073" max="3073" width="40.42578125" style="1" customWidth="1"/>
    <col min="3074" max="3074" width="13.42578125" style="1" customWidth="1"/>
    <col min="3075" max="3075" width="14" style="1" customWidth="1"/>
    <col min="3076" max="3076" width="15.42578125" style="1" customWidth="1"/>
    <col min="3077" max="3077" width="14.28515625" style="1" customWidth="1"/>
    <col min="3078" max="3078" width="16.140625" style="1" customWidth="1"/>
    <col min="3079" max="3080" width="11" style="1" customWidth="1"/>
    <col min="3081" max="3081" width="11.85546875" style="1" customWidth="1"/>
    <col min="3082" max="3328" width="9.140625" style="1"/>
    <col min="3329" max="3329" width="40.42578125" style="1" customWidth="1"/>
    <col min="3330" max="3330" width="13.42578125" style="1" customWidth="1"/>
    <col min="3331" max="3331" width="14" style="1" customWidth="1"/>
    <col min="3332" max="3332" width="15.42578125" style="1" customWidth="1"/>
    <col min="3333" max="3333" width="14.28515625" style="1" customWidth="1"/>
    <col min="3334" max="3334" width="16.140625" style="1" customWidth="1"/>
    <col min="3335" max="3336" width="11" style="1" customWidth="1"/>
    <col min="3337" max="3337" width="11.85546875" style="1" customWidth="1"/>
    <col min="3338" max="3584" width="9.140625" style="1"/>
    <col min="3585" max="3585" width="40.42578125" style="1" customWidth="1"/>
    <col min="3586" max="3586" width="13.42578125" style="1" customWidth="1"/>
    <col min="3587" max="3587" width="14" style="1" customWidth="1"/>
    <col min="3588" max="3588" width="15.42578125" style="1" customWidth="1"/>
    <col min="3589" max="3589" width="14.28515625" style="1" customWidth="1"/>
    <col min="3590" max="3590" width="16.140625" style="1" customWidth="1"/>
    <col min="3591" max="3592" width="11" style="1" customWidth="1"/>
    <col min="3593" max="3593" width="11.85546875" style="1" customWidth="1"/>
    <col min="3594" max="3840" width="9.140625" style="1"/>
    <col min="3841" max="3841" width="40.42578125" style="1" customWidth="1"/>
    <col min="3842" max="3842" width="13.42578125" style="1" customWidth="1"/>
    <col min="3843" max="3843" width="14" style="1" customWidth="1"/>
    <col min="3844" max="3844" width="15.42578125" style="1" customWidth="1"/>
    <col min="3845" max="3845" width="14.28515625" style="1" customWidth="1"/>
    <col min="3846" max="3846" width="16.140625" style="1" customWidth="1"/>
    <col min="3847" max="3848" width="11" style="1" customWidth="1"/>
    <col min="3849" max="3849" width="11.85546875" style="1" customWidth="1"/>
    <col min="3850" max="4096" width="9.140625" style="1"/>
    <col min="4097" max="4097" width="40.42578125" style="1" customWidth="1"/>
    <col min="4098" max="4098" width="13.42578125" style="1" customWidth="1"/>
    <col min="4099" max="4099" width="14" style="1" customWidth="1"/>
    <col min="4100" max="4100" width="15.42578125" style="1" customWidth="1"/>
    <col min="4101" max="4101" width="14.28515625" style="1" customWidth="1"/>
    <col min="4102" max="4102" width="16.140625" style="1" customWidth="1"/>
    <col min="4103" max="4104" width="11" style="1" customWidth="1"/>
    <col min="4105" max="4105" width="11.85546875" style="1" customWidth="1"/>
    <col min="4106" max="4352" width="9.140625" style="1"/>
    <col min="4353" max="4353" width="40.42578125" style="1" customWidth="1"/>
    <col min="4354" max="4354" width="13.42578125" style="1" customWidth="1"/>
    <col min="4355" max="4355" width="14" style="1" customWidth="1"/>
    <col min="4356" max="4356" width="15.42578125" style="1" customWidth="1"/>
    <col min="4357" max="4357" width="14.28515625" style="1" customWidth="1"/>
    <col min="4358" max="4358" width="16.140625" style="1" customWidth="1"/>
    <col min="4359" max="4360" width="11" style="1" customWidth="1"/>
    <col min="4361" max="4361" width="11.85546875" style="1" customWidth="1"/>
    <col min="4362" max="4608" width="9.140625" style="1"/>
    <col min="4609" max="4609" width="40.42578125" style="1" customWidth="1"/>
    <col min="4610" max="4610" width="13.42578125" style="1" customWidth="1"/>
    <col min="4611" max="4611" width="14" style="1" customWidth="1"/>
    <col min="4612" max="4612" width="15.42578125" style="1" customWidth="1"/>
    <col min="4613" max="4613" width="14.28515625" style="1" customWidth="1"/>
    <col min="4614" max="4614" width="16.140625" style="1" customWidth="1"/>
    <col min="4615" max="4616" width="11" style="1" customWidth="1"/>
    <col min="4617" max="4617" width="11.85546875" style="1" customWidth="1"/>
    <col min="4618" max="4864" width="9.140625" style="1"/>
    <col min="4865" max="4865" width="40.42578125" style="1" customWidth="1"/>
    <col min="4866" max="4866" width="13.42578125" style="1" customWidth="1"/>
    <col min="4867" max="4867" width="14" style="1" customWidth="1"/>
    <col min="4868" max="4868" width="15.42578125" style="1" customWidth="1"/>
    <col min="4869" max="4869" width="14.28515625" style="1" customWidth="1"/>
    <col min="4870" max="4870" width="16.140625" style="1" customWidth="1"/>
    <col min="4871" max="4872" width="11" style="1" customWidth="1"/>
    <col min="4873" max="4873" width="11.85546875" style="1" customWidth="1"/>
    <col min="4874" max="5120" width="9.140625" style="1"/>
    <col min="5121" max="5121" width="40.42578125" style="1" customWidth="1"/>
    <col min="5122" max="5122" width="13.42578125" style="1" customWidth="1"/>
    <col min="5123" max="5123" width="14" style="1" customWidth="1"/>
    <col min="5124" max="5124" width="15.42578125" style="1" customWidth="1"/>
    <col min="5125" max="5125" width="14.28515625" style="1" customWidth="1"/>
    <col min="5126" max="5126" width="16.140625" style="1" customWidth="1"/>
    <col min="5127" max="5128" width="11" style="1" customWidth="1"/>
    <col min="5129" max="5129" width="11.85546875" style="1" customWidth="1"/>
    <col min="5130" max="5376" width="9.140625" style="1"/>
    <col min="5377" max="5377" width="40.42578125" style="1" customWidth="1"/>
    <col min="5378" max="5378" width="13.42578125" style="1" customWidth="1"/>
    <col min="5379" max="5379" width="14" style="1" customWidth="1"/>
    <col min="5380" max="5380" width="15.42578125" style="1" customWidth="1"/>
    <col min="5381" max="5381" width="14.28515625" style="1" customWidth="1"/>
    <col min="5382" max="5382" width="16.140625" style="1" customWidth="1"/>
    <col min="5383" max="5384" width="11" style="1" customWidth="1"/>
    <col min="5385" max="5385" width="11.85546875" style="1" customWidth="1"/>
    <col min="5386" max="5632" width="9.140625" style="1"/>
    <col min="5633" max="5633" width="40.42578125" style="1" customWidth="1"/>
    <col min="5634" max="5634" width="13.42578125" style="1" customWidth="1"/>
    <col min="5635" max="5635" width="14" style="1" customWidth="1"/>
    <col min="5636" max="5636" width="15.42578125" style="1" customWidth="1"/>
    <col min="5637" max="5637" width="14.28515625" style="1" customWidth="1"/>
    <col min="5638" max="5638" width="16.140625" style="1" customWidth="1"/>
    <col min="5639" max="5640" width="11" style="1" customWidth="1"/>
    <col min="5641" max="5641" width="11.85546875" style="1" customWidth="1"/>
    <col min="5642" max="5888" width="9.140625" style="1"/>
    <col min="5889" max="5889" width="40.42578125" style="1" customWidth="1"/>
    <col min="5890" max="5890" width="13.42578125" style="1" customWidth="1"/>
    <col min="5891" max="5891" width="14" style="1" customWidth="1"/>
    <col min="5892" max="5892" width="15.42578125" style="1" customWidth="1"/>
    <col min="5893" max="5893" width="14.28515625" style="1" customWidth="1"/>
    <col min="5894" max="5894" width="16.140625" style="1" customWidth="1"/>
    <col min="5895" max="5896" width="11" style="1" customWidth="1"/>
    <col min="5897" max="5897" width="11.85546875" style="1" customWidth="1"/>
    <col min="5898" max="6144" width="9.140625" style="1"/>
    <col min="6145" max="6145" width="40.42578125" style="1" customWidth="1"/>
    <col min="6146" max="6146" width="13.42578125" style="1" customWidth="1"/>
    <col min="6147" max="6147" width="14" style="1" customWidth="1"/>
    <col min="6148" max="6148" width="15.42578125" style="1" customWidth="1"/>
    <col min="6149" max="6149" width="14.28515625" style="1" customWidth="1"/>
    <col min="6150" max="6150" width="16.140625" style="1" customWidth="1"/>
    <col min="6151" max="6152" width="11" style="1" customWidth="1"/>
    <col min="6153" max="6153" width="11.85546875" style="1" customWidth="1"/>
    <col min="6154" max="6400" width="9.140625" style="1"/>
    <col min="6401" max="6401" width="40.42578125" style="1" customWidth="1"/>
    <col min="6402" max="6402" width="13.42578125" style="1" customWidth="1"/>
    <col min="6403" max="6403" width="14" style="1" customWidth="1"/>
    <col min="6404" max="6404" width="15.42578125" style="1" customWidth="1"/>
    <col min="6405" max="6405" width="14.28515625" style="1" customWidth="1"/>
    <col min="6406" max="6406" width="16.140625" style="1" customWidth="1"/>
    <col min="6407" max="6408" width="11" style="1" customWidth="1"/>
    <col min="6409" max="6409" width="11.85546875" style="1" customWidth="1"/>
    <col min="6410" max="6656" width="9.140625" style="1"/>
    <col min="6657" max="6657" width="40.42578125" style="1" customWidth="1"/>
    <col min="6658" max="6658" width="13.42578125" style="1" customWidth="1"/>
    <col min="6659" max="6659" width="14" style="1" customWidth="1"/>
    <col min="6660" max="6660" width="15.42578125" style="1" customWidth="1"/>
    <col min="6661" max="6661" width="14.28515625" style="1" customWidth="1"/>
    <col min="6662" max="6662" width="16.140625" style="1" customWidth="1"/>
    <col min="6663" max="6664" width="11" style="1" customWidth="1"/>
    <col min="6665" max="6665" width="11.85546875" style="1" customWidth="1"/>
    <col min="6666" max="6912" width="9.140625" style="1"/>
    <col min="6913" max="6913" width="40.42578125" style="1" customWidth="1"/>
    <col min="6914" max="6914" width="13.42578125" style="1" customWidth="1"/>
    <col min="6915" max="6915" width="14" style="1" customWidth="1"/>
    <col min="6916" max="6916" width="15.42578125" style="1" customWidth="1"/>
    <col min="6917" max="6917" width="14.28515625" style="1" customWidth="1"/>
    <col min="6918" max="6918" width="16.140625" style="1" customWidth="1"/>
    <col min="6919" max="6920" width="11" style="1" customWidth="1"/>
    <col min="6921" max="6921" width="11.85546875" style="1" customWidth="1"/>
    <col min="6922" max="7168" width="9.140625" style="1"/>
    <col min="7169" max="7169" width="40.42578125" style="1" customWidth="1"/>
    <col min="7170" max="7170" width="13.42578125" style="1" customWidth="1"/>
    <col min="7171" max="7171" width="14" style="1" customWidth="1"/>
    <col min="7172" max="7172" width="15.42578125" style="1" customWidth="1"/>
    <col min="7173" max="7173" width="14.28515625" style="1" customWidth="1"/>
    <col min="7174" max="7174" width="16.140625" style="1" customWidth="1"/>
    <col min="7175" max="7176" width="11" style="1" customWidth="1"/>
    <col min="7177" max="7177" width="11.85546875" style="1" customWidth="1"/>
    <col min="7178" max="7424" width="9.140625" style="1"/>
    <col min="7425" max="7425" width="40.42578125" style="1" customWidth="1"/>
    <col min="7426" max="7426" width="13.42578125" style="1" customWidth="1"/>
    <col min="7427" max="7427" width="14" style="1" customWidth="1"/>
    <col min="7428" max="7428" width="15.42578125" style="1" customWidth="1"/>
    <col min="7429" max="7429" width="14.28515625" style="1" customWidth="1"/>
    <col min="7430" max="7430" width="16.140625" style="1" customWidth="1"/>
    <col min="7431" max="7432" width="11" style="1" customWidth="1"/>
    <col min="7433" max="7433" width="11.85546875" style="1" customWidth="1"/>
    <col min="7434" max="7680" width="9.140625" style="1"/>
    <col min="7681" max="7681" width="40.42578125" style="1" customWidth="1"/>
    <col min="7682" max="7682" width="13.42578125" style="1" customWidth="1"/>
    <col min="7683" max="7683" width="14" style="1" customWidth="1"/>
    <col min="7684" max="7684" width="15.42578125" style="1" customWidth="1"/>
    <col min="7685" max="7685" width="14.28515625" style="1" customWidth="1"/>
    <col min="7686" max="7686" width="16.140625" style="1" customWidth="1"/>
    <col min="7687" max="7688" width="11" style="1" customWidth="1"/>
    <col min="7689" max="7689" width="11.85546875" style="1" customWidth="1"/>
    <col min="7690" max="7936" width="9.140625" style="1"/>
    <col min="7937" max="7937" width="40.42578125" style="1" customWidth="1"/>
    <col min="7938" max="7938" width="13.42578125" style="1" customWidth="1"/>
    <col min="7939" max="7939" width="14" style="1" customWidth="1"/>
    <col min="7940" max="7940" width="15.42578125" style="1" customWidth="1"/>
    <col min="7941" max="7941" width="14.28515625" style="1" customWidth="1"/>
    <col min="7942" max="7942" width="16.140625" style="1" customWidth="1"/>
    <col min="7943" max="7944" width="11" style="1" customWidth="1"/>
    <col min="7945" max="7945" width="11.85546875" style="1" customWidth="1"/>
    <col min="7946" max="8192" width="9.140625" style="1"/>
    <col min="8193" max="8193" width="40.42578125" style="1" customWidth="1"/>
    <col min="8194" max="8194" width="13.42578125" style="1" customWidth="1"/>
    <col min="8195" max="8195" width="14" style="1" customWidth="1"/>
    <col min="8196" max="8196" width="15.42578125" style="1" customWidth="1"/>
    <col min="8197" max="8197" width="14.28515625" style="1" customWidth="1"/>
    <col min="8198" max="8198" width="16.140625" style="1" customWidth="1"/>
    <col min="8199" max="8200" width="11" style="1" customWidth="1"/>
    <col min="8201" max="8201" width="11.85546875" style="1" customWidth="1"/>
    <col min="8202" max="8448" width="9.140625" style="1"/>
    <col min="8449" max="8449" width="40.42578125" style="1" customWidth="1"/>
    <col min="8450" max="8450" width="13.42578125" style="1" customWidth="1"/>
    <col min="8451" max="8451" width="14" style="1" customWidth="1"/>
    <col min="8452" max="8452" width="15.42578125" style="1" customWidth="1"/>
    <col min="8453" max="8453" width="14.28515625" style="1" customWidth="1"/>
    <col min="8454" max="8454" width="16.140625" style="1" customWidth="1"/>
    <col min="8455" max="8456" width="11" style="1" customWidth="1"/>
    <col min="8457" max="8457" width="11.85546875" style="1" customWidth="1"/>
    <col min="8458" max="8704" width="9.140625" style="1"/>
    <col min="8705" max="8705" width="40.42578125" style="1" customWidth="1"/>
    <col min="8706" max="8706" width="13.42578125" style="1" customWidth="1"/>
    <col min="8707" max="8707" width="14" style="1" customWidth="1"/>
    <col min="8708" max="8708" width="15.42578125" style="1" customWidth="1"/>
    <col min="8709" max="8709" width="14.28515625" style="1" customWidth="1"/>
    <col min="8710" max="8710" width="16.140625" style="1" customWidth="1"/>
    <col min="8711" max="8712" width="11" style="1" customWidth="1"/>
    <col min="8713" max="8713" width="11.85546875" style="1" customWidth="1"/>
    <col min="8714" max="8960" width="9.140625" style="1"/>
    <col min="8961" max="8961" width="40.42578125" style="1" customWidth="1"/>
    <col min="8962" max="8962" width="13.42578125" style="1" customWidth="1"/>
    <col min="8963" max="8963" width="14" style="1" customWidth="1"/>
    <col min="8964" max="8964" width="15.42578125" style="1" customWidth="1"/>
    <col min="8965" max="8965" width="14.28515625" style="1" customWidth="1"/>
    <col min="8966" max="8966" width="16.140625" style="1" customWidth="1"/>
    <col min="8967" max="8968" width="11" style="1" customWidth="1"/>
    <col min="8969" max="8969" width="11.85546875" style="1" customWidth="1"/>
    <col min="8970" max="9216" width="9.140625" style="1"/>
    <col min="9217" max="9217" width="40.42578125" style="1" customWidth="1"/>
    <col min="9218" max="9218" width="13.42578125" style="1" customWidth="1"/>
    <col min="9219" max="9219" width="14" style="1" customWidth="1"/>
    <col min="9220" max="9220" width="15.42578125" style="1" customWidth="1"/>
    <col min="9221" max="9221" width="14.28515625" style="1" customWidth="1"/>
    <col min="9222" max="9222" width="16.140625" style="1" customWidth="1"/>
    <col min="9223" max="9224" width="11" style="1" customWidth="1"/>
    <col min="9225" max="9225" width="11.85546875" style="1" customWidth="1"/>
    <col min="9226" max="9472" width="9.140625" style="1"/>
    <col min="9473" max="9473" width="40.42578125" style="1" customWidth="1"/>
    <col min="9474" max="9474" width="13.42578125" style="1" customWidth="1"/>
    <col min="9475" max="9475" width="14" style="1" customWidth="1"/>
    <col min="9476" max="9476" width="15.42578125" style="1" customWidth="1"/>
    <col min="9477" max="9477" width="14.28515625" style="1" customWidth="1"/>
    <col min="9478" max="9478" width="16.140625" style="1" customWidth="1"/>
    <col min="9479" max="9480" width="11" style="1" customWidth="1"/>
    <col min="9481" max="9481" width="11.85546875" style="1" customWidth="1"/>
    <col min="9482" max="9728" width="9.140625" style="1"/>
    <col min="9729" max="9729" width="40.42578125" style="1" customWidth="1"/>
    <col min="9730" max="9730" width="13.42578125" style="1" customWidth="1"/>
    <col min="9731" max="9731" width="14" style="1" customWidth="1"/>
    <col min="9732" max="9732" width="15.42578125" style="1" customWidth="1"/>
    <col min="9733" max="9733" width="14.28515625" style="1" customWidth="1"/>
    <col min="9734" max="9734" width="16.140625" style="1" customWidth="1"/>
    <col min="9735" max="9736" width="11" style="1" customWidth="1"/>
    <col min="9737" max="9737" width="11.85546875" style="1" customWidth="1"/>
    <col min="9738" max="9984" width="9.140625" style="1"/>
    <col min="9985" max="9985" width="40.42578125" style="1" customWidth="1"/>
    <col min="9986" max="9986" width="13.42578125" style="1" customWidth="1"/>
    <col min="9987" max="9987" width="14" style="1" customWidth="1"/>
    <col min="9988" max="9988" width="15.42578125" style="1" customWidth="1"/>
    <col min="9989" max="9989" width="14.28515625" style="1" customWidth="1"/>
    <col min="9990" max="9990" width="16.140625" style="1" customWidth="1"/>
    <col min="9991" max="9992" width="11" style="1" customWidth="1"/>
    <col min="9993" max="9993" width="11.85546875" style="1" customWidth="1"/>
    <col min="9994" max="10240" width="9.140625" style="1"/>
    <col min="10241" max="10241" width="40.42578125" style="1" customWidth="1"/>
    <col min="10242" max="10242" width="13.42578125" style="1" customWidth="1"/>
    <col min="10243" max="10243" width="14" style="1" customWidth="1"/>
    <col min="10244" max="10244" width="15.42578125" style="1" customWidth="1"/>
    <col min="10245" max="10245" width="14.28515625" style="1" customWidth="1"/>
    <col min="10246" max="10246" width="16.140625" style="1" customWidth="1"/>
    <col min="10247" max="10248" width="11" style="1" customWidth="1"/>
    <col min="10249" max="10249" width="11.85546875" style="1" customWidth="1"/>
    <col min="10250" max="10496" width="9.140625" style="1"/>
    <col min="10497" max="10497" width="40.42578125" style="1" customWidth="1"/>
    <col min="10498" max="10498" width="13.42578125" style="1" customWidth="1"/>
    <col min="10499" max="10499" width="14" style="1" customWidth="1"/>
    <col min="10500" max="10500" width="15.42578125" style="1" customWidth="1"/>
    <col min="10501" max="10501" width="14.28515625" style="1" customWidth="1"/>
    <col min="10502" max="10502" width="16.140625" style="1" customWidth="1"/>
    <col min="10503" max="10504" width="11" style="1" customWidth="1"/>
    <col min="10505" max="10505" width="11.85546875" style="1" customWidth="1"/>
    <col min="10506" max="10752" width="9.140625" style="1"/>
    <col min="10753" max="10753" width="40.42578125" style="1" customWidth="1"/>
    <col min="10754" max="10754" width="13.42578125" style="1" customWidth="1"/>
    <col min="10755" max="10755" width="14" style="1" customWidth="1"/>
    <col min="10756" max="10756" width="15.42578125" style="1" customWidth="1"/>
    <col min="10757" max="10757" width="14.28515625" style="1" customWidth="1"/>
    <col min="10758" max="10758" width="16.140625" style="1" customWidth="1"/>
    <col min="10759" max="10760" width="11" style="1" customWidth="1"/>
    <col min="10761" max="10761" width="11.85546875" style="1" customWidth="1"/>
    <col min="10762" max="11008" width="9.140625" style="1"/>
    <col min="11009" max="11009" width="40.42578125" style="1" customWidth="1"/>
    <col min="11010" max="11010" width="13.42578125" style="1" customWidth="1"/>
    <col min="11011" max="11011" width="14" style="1" customWidth="1"/>
    <col min="11012" max="11012" width="15.42578125" style="1" customWidth="1"/>
    <col min="11013" max="11013" width="14.28515625" style="1" customWidth="1"/>
    <col min="11014" max="11014" width="16.140625" style="1" customWidth="1"/>
    <col min="11015" max="11016" width="11" style="1" customWidth="1"/>
    <col min="11017" max="11017" width="11.85546875" style="1" customWidth="1"/>
    <col min="11018" max="11264" width="9.140625" style="1"/>
    <col min="11265" max="11265" width="40.42578125" style="1" customWidth="1"/>
    <col min="11266" max="11266" width="13.42578125" style="1" customWidth="1"/>
    <col min="11267" max="11267" width="14" style="1" customWidth="1"/>
    <col min="11268" max="11268" width="15.42578125" style="1" customWidth="1"/>
    <col min="11269" max="11269" width="14.28515625" style="1" customWidth="1"/>
    <col min="11270" max="11270" width="16.140625" style="1" customWidth="1"/>
    <col min="11271" max="11272" width="11" style="1" customWidth="1"/>
    <col min="11273" max="11273" width="11.85546875" style="1" customWidth="1"/>
    <col min="11274" max="11520" width="9.140625" style="1"/>
    <col min="11521" max="11521" width="40.42578125" style="1" customWidth="1"/>
    <col min="11522" max="11522" width="13.42578125" style="1" customWidth="1"/>
    <col min="11523" max="11523" width="14" style="1" customWidth="1"/>
    <col min="11524" max="11524" width="15.42578125" style="1" customWidth="1"/>
    <col min="11525" max="11525" width="14.28515625" style="1" customWidth="1"/>
    <col min="11526" max="11526" width="16.140625" style="1" customWidth="1"/>
    <col min="11527" max="11528" width="11" style="1" customWidth="1"/>
    <col min="11529" max="11529" width="11.85546875" style="1" customWidth="1"/>
    <col min="11530" max="11776" width="9.140625" style="1"/>
    <col min="11777" max="11777" width="40.42578125" style="1" customWidth="1"/>
    <col min="11778" max="11778" width="13.42578125" style="1" customWidth="1"/>
    <col min="11779" max="11779" width="14" style="1" customWidth="1"/>
    <col min="11780" max="11780" width="15.42578125" style="1" customWidth="1"/>
    <col min="11781" max="11781" width="14.28515625" style="1" customWidth="1"/>
    <col min="11782" max="11782" width="16.140625" style="1" customWidth="1"/>
    <col min="11783" max="11784" width="11" style="1" customWidth="1"/>
    <col min="11785" max="11785" width="11.85546875" style="1" customWidth="1"/>
    <col min="11786" max="12032" width="9.140625" style="1"/>
    <col min="12033" max="12033" width="40.42578125" style="1" customWidth="1"/>
    <col min="12034" max="12034" width="13.42578125" style="1" customWidth="1"/>
    <col min="12035" max="12035" width="14" style="1" customWidth="1"/>
    <col min="12036" max="12036" width="15.42578125" style="1" customWidth="1"/>
    <col min="12037" max="12037" width="14.28515625" style="1" customWidth="1"/>
    <col min="12038" max="12038" width="16.140625" style="1" customWidth="1"/>
    <col min="12039" max="12040" width="11" style="1" customWidth="1"/>
    <col min="12041" max="12041" width="11.85546875" style="1" customWidth="1"/>
    <col min="12042" max="12288" width="9.140625" style="1"/>
    <col min="12289" max="12289" width="40.42578125" style="1" customWidth="1"/>
    <col min="12290" max="12290" width="13.42578125" style="1" customWidth="1"/>
    <col min="12291" max="12291" width="14" style="1" customWidth="1"/>
    <col min="12292" max="12292" width="15.42578125" style="1" customWidth="1"/>
    <col min="12293" max="12293" width="14.28515625" style="1" customWidth="1"/>
    <col min="12294" max="12294" width="16.140625" style="1" customWidth="1"/>
    <col min="12295" max="12296" width="11" style="1" customWidth="1"/>
    <col min="12297" max="12297" width="11.85546875" style="1" customWidth="1"/>
    <col min="12298" max="12544" width="9.140625" style="1"/>
    <col min="12545" max="12545" width="40.42578125" style="1" customWidth="1"/>
    <col min="12546" max="12546" width="13.42578125" style="1" customWidth="1"/>
    <col min="12547" max="12547" width="14" style="1" customWidth="1"/>
    <col min="12548" max="12548" width="15.42578125" style="1" customWidth="1"/>
    <col min="12549" max="12549" width="14.28515625" style="1" customWidth="1"/>
    <col min="12550" max="12550" width="16.140625" style="1" customWidth="1"/>
    <col min="12551" max="12552" width="11" style="1" customWidth="1"/>
    <col min="12553" max="12553" width="11.85546875" style="1" customWidth="1"/>
    <col min="12554" max="12800" width="9.140625" style="1"/>
    <col min="12801" max="12801" width="40.42578125" style="1" customWidth="1"/>
    <col min="12802" max="12802" width="13.42578125" style="1" customWidth="1"/>
    <col min="12803" max="12803" width="14" style="1" customWidth="1"/>
    <col min="12804" max="12804" width="15.42578125" style="1" customWidth="1"/>
    <col min="12805" max="12805" width="14.28515625" style="1" customWidth="1"/>
    <col min="12806" max="12806" width="16.140625" style="1" customWidth="1"/>
    <col min="12807" max="12808" width="11" style="1" customWidth="1"/>
    <col min="12809" max="12809" width="11.85546875" style="1" customWidth="1"/>
    <col min="12810" max="13056" width="9.140625" style="1"/>
    <col min="13057" max="13057" width="40.42578125" style="1" customWidth="1"/>
    <col min="13058" max="13058" width="13.42578125" style="1" customWidth="1"/>
    <col min="13059" max="13059" width="14" style="1" customWidth="1"/>
    <col min="13060" max="13060" width="15.42578125" style="1" customWidth="1"/>
    <col min="13061" max="13061" width="14.28515625" style="1" customWidth="1"/>
    <col min="13062" max="13062" width="16.140625" style="1" customWidth="1"/>
    <col min="13063" max="13064" width="11" style="1" customWidth="1"/>
    <col min="13065" max="13065" width="11.85546875" style="1" customWidth="1"/>
    <col min="13066" max="13312" width="9.140625" style="1"/>
    <col min="13313" max="13313" width="40.42578125" style="1" customWidth="1"/>
    <col min="13314" max="13314" width="13.42578125" style="1" customWidth="1"/>
    <col min="13315" max="13315" width="14" style="1" customWidth="1"/>
    <col min="13316" max="13316" width="15.42578125" style="1" customWidth="1"/>
    <col min="13317" max="13317" width="14.28515625" style="1" customWidth="1"/>
    <col min="13318" max="13318" width="16.140625" style="1" customWidth="1"/>
    <col min="13319" max="13320" width="11" style="1" customWidth="1"/>
    <col min="13321" max="13321" width="11.85546875" style="1" customWidth="1"/>
    <col min="13322" max="13568" width="9.140625" style="1"/>
    <col min="13569" max="13569" width="40.42578125" style="1" customWidth="1"/>
    <col min="13570" max="13570" width="13.42578125" style="1" customWidth="1"/>
    <col min="13571" max="13571" width="14" style="1" customWidth="1"/>
    <col min="13572" max="13572" width="15.42578125" style="1" customWidth="1"/>
    <col min="13573" max="13573" width="14.28515625" style="1" customWidth="1"/>
    <col min="13574" max="13574" width="16.140625" style="1" customWidth="1"/>
    <col min="13575" max="13576" width="11" style="1" customWidth="1"/>
    <col min="13577" max="13577" width="11.85546875" style="1" customWidth="1"/>
    <col min="13578" max="13824" width="9.140625" style="1"/>
    <col min="13825" max="13825" width="40.42578125" style="1" customWidth="1"/>
    <col min="13826" max="13826" width="13.42578125" style="1" customWidth="1"/>
    <col min="13827" max="13827" width="14" style="1" customWidth="1"/>
    <col min="13828" max="13828" width="15.42578125" style="1" customWidth="1"/>
    <col min="13829" max="13829" width="14.28515625" style="1" customWidth="1"/>
    <col min="13830" max="13830" width="16.140625" style="1" customWidth="1"/>
    <col min="13831" max="13832" width="11" style="1" customWidth="1"/>
    <col min="13833" max="13833" width="11.85546875" style="1" customWidth="1"/>
    <col min="13834" max="14080" width="9.140625" style="1"/>
    <col min="14081" max="14081" width="40.42578125" style="1" customWidth="1"/>
    <col min="14082" max="14082" width="13.42578125" style="1" customWidth="1"/>
    <col min="14083" max="14083" width="14" style="1" customWidth="1"/>
    <col min="14084" max="14084" width="15.42578125" style="1" customWidth="1"/>
    <col min="14085" max="14085" width="14.28515625" style="1" customWidth="1"/>
    <col min="14086" max="14086" width="16.140625" style="1" customWidth="1"/>
    <col min="14087" max="14088" width="11" style="1" customWidth="1"/>
    <col min="14089" max="14089" width="11.85546875" style="1" customWidth="1"/>
    <col min="14090" max="14336" width="9.140625" style="1"/>
    <col min="14337" max="14337" width="40.42578125" style="1" customWidth="1"/>
    <col min="14338" max="14338" width="13.42578125" style="1" customWidth="1"/>
    <col min="14339" max="14339" width="14" style="1" customWidth="1"/>
    <col min="14340" max="14340" width="15.42578125" style="1" customWidth="1"/>
    <col min="14341" max="14341" width="14.28515625" style="1" customWidth="1"/>
    <col min="14342" max="14342" width="16.140625" style="1" customWidth="1"/>
    <col min="14343" max="14344" width="11" style="1" customWidth="1"/>
    <col min="14345" max="14345" width="11.85546875" style="1" customWidth="1"/>
    <col min="14346" max="14592" width="9.140625" style="1"/>
    <col min="14593" max="14593" width="40.42578125" style="1" customWidth="1"/>
    <col min="14594" max="14594" width="13.42578125" style="1" customWidth="1"/>
    <col min="14595" max="14595" width="14" style="1" customWidth="1"/>
    <col min="14596" max="14596" width="15.42578125" style="1" customWidth="1"/>
    <col min="14597" max="14597" width="14.28515625" style="1" customWidth="1"/>
    <col min="14598" max="14598" width="16.140625" style="1" customWidth="1"/>
    <col min="14599" max="14600" width="11" style="1" customWidth="1"/>
    <col min="14601" max="14601" width="11.85546875" style="1" customWidth="1"/>
    <col min="14602" max="14848" width="9.140625" style="1"/>
    <col min="14849" max="14849" width="40.42578125" style="1" customWidth="1"/>
    <col min="14850" max="14850" width="13.42578125" style="1" customWidth="1"/>
    <col min="14851" max="14851" width="14" style="1" customWidth="1"/>
    <col min="14852" max="14852" width="15.42578125" style="1" customWidth="1"/>
    <col min="14853" max="14853" width="14.28515625" style="1" customWidth="1"/>
    <col min="14854" max="14854" width="16.140625" style="1" customWidth="1"/>
    <col min="14855" max="14856" width="11" style="1" customWidth="1"/>
    <col min="14857" max="14857" width="11.85546875" style="1" customWidth="1"/>
    <col min="14858" max="15104" width="9.140625" style="1"/>
    <col min="15105" max="15105" width="40.42578125" style="1" customWidth="1"/>
    <col min="15106" max="15106" width="13.42578125" style="1" customWidth="1"/>
    <col min="15107" max="15107" width="14" style="1" customWidth="1"/>
    <col min="15108" max="15108" width="15.42578125" style="1" customWidth="1"/>
    <col min="15109" max="15109" width="14.28515625" style="1" customWidth="1"/>
    <col min="15110" max="15110" width="16.140625" style="1" customWidth="1"/>
    <col min="15111" max="15112" width="11" style="1" customWidth="1"/>
    <col min="15113" max="15113" width="11.85546875" style="1" customWidth="1"/>
    <col min="15114" max="15360" width="9.140625" style="1"/>
    <col min="15361" max="15361" width="40.42578125" style="1" customWidth="1"/>
    <col min="15362" max="15362" width="13.42578125" style="1" customWidth="1"/>
    <col min="15363" max="15363" width="14" style="1" customWidth="1"/>
    <col min="15364" max="15364" width="15.42578125" style="1" customWidth="1"/>
    <col min="15365" max="15365" width="14.28515625" style="1" customWidth="1"/>
    <col min="15366" max="15366" width="16.140625" style="1" customWidth="1"/>
    <col min="15367" max="15368" width="11" style="1" customWidth="1"/>
    <col min="15369" max="15369" width="11.85546875" style="1" customWidth="1"/>
    <col min="15370" max="15616" width="9.140625" style="1"/>
    <col min="15617" max="15617" width="40.42578125" style="1" customWidth="1"/>
    <col min="15618" max="15618" width="13.42578125" style="1" customWidth="1"/>
    <col min="15619" max="15619" width="14" style="1" customWidth="1"/>
    <col min="15620" max="15620" width="15.42578125" style="1" customWidth="1"/>
    <col min="15621" max="15621" width="14.28515625" style="1" customWidth="1"/>
    <col min="15622" max="15622" width="16.140625" style="1" customWidth="1"/>
    <col min="15623" max="15624" width="11" style="1" customWidth="1"/>
    <col min="15625" max="15625" width="11.85546875" style="1" customWidth="1"/>
    <col min="15626" max="15872" width="9.140625" style="1"/>
    <col min="15873" max="15873" width="40.42578125" style="1" customWidth="1"/>
    <col min="15874" max="15874" width="13.42578125" style="1" customWidth="1"/>
    <col min="15875" max="15875" width="14" style="1" customWidth="1"/>
    <col min="15876" max="15876" width="15.42578125" style="1" customWidth="1"/>
    <col min="15877" max="15877" width="14.28515625" style="1" customWidth="1"/>
    <col min="15878" max="15878" width="16.140625" style="1" customWidth="1"/>
    <col min="15879" max="15880" width="11" style="1" customWidth="1"/>
    <col min="15881" max="15881" width="11.85546875" style="1" customWidth="1"/>
    <col min="15882" max="16128" width="9.140625" style="1"/>
    <col min="16129" max="16129" width="40.42578125" style="1" customWidth="1"/>
    <col min="16130" max="16130" width="13.42578125" style="1" customWidth="1"/>
    <col min="16131" max="16131" width="14" style="1" customWidth="1"/>
    <col min="16132" max="16132" width="15.42578125" style="1" customWidth="1"/>
    <col min="16133" max="16133" width="14.28515625" style="1" customWidth="1"/>
    <col min="16134" max="16134" width="16.140625" style="1" customWidth="1"/>
    <col min="16135" max="16136" width="11" style="1" customWidth="1"/>
    <col min="16137" max="16137" width="11.85546875" style="1" customWidth="1"/>
    <col min="16138" max="16384" width="9.140625" style="1"/>
  </cols>
  <sheetData>
    <row r="1" spans="1:6" x14ac:dyDescent="0.25">
      <c r="E1" s="177" t="s">
        <v>341</v>
      </c>
      <c r="F1" s="177"/>
    </row>
    <row r="2" spans="1:6" ht="15.75" x14ac:dyDescent="0.25">
      <c r="A2" s="180" t="s">
        <v>334</v>
      </c>
      <c r="B2" s="180"/>
      <c r="C2" s="180"/>
      <c r="D2" s="180"/>
      <c r="E2" s="180"/>
      <c r="F2" s="180"/>
    </row>
    <row r="3" spans="1:6" ht="29.25" customHeight="1" thickBot="1" x14ac:dyDescent="0.25">
      <c r="A3" s="66" t="s">
        <v>335</v>
      </c>
      <c r="F3" s="46" t="s">
        <v>1</v>
      </c>
    </row>
    <row r="4" spans="1:6" s="3" customFormat="1" ht="48.75" thickBot="1" x14ac:dyDescent="0.3">
      <c r="A4" s="47" t="s">
        <v>336</v>
      </c>
      <c r="B4" s="48" t="s">
        <v>337</v>
      </c>
      <c r="C4" s="48" t="s">
        <v>338</v>
      </c>
      <c r="D4" s="48" t="s">
        <v>384</v>
      </c>
      <c r="E4" s="48" t="s">
        <v>383</v>
      </c>
      <c r="F4" s="49" t="s">
        <v>385</v>
      </c>
    </row>
    <row r="5" spans="1:6" ht="12" customHeight="1" thickBot="1" x14ac:dyDescent="0.3">
      <c r="A5" s="50">
        <v>1</v>
      </c>
      <c r="B5" s="51">
        <v>2</v>
      </c>
      <c r="C5" s="51">
        <v>3</v>
      </c>
      <c r="D5" s="51">
        <v>4</v>
      </c>
      <c r="E5" s="51">
        <v>5</v>
      </c>
      <c r="F5" s="52" t="s">
        <v>339</v>
      </c>
    </row>
    <row r="6" spans="1:6" x14ac:dyDescent="0.25">
      <c r="A6" s="53" t="s">
        <v>386</v>
      </c>
      <c r="B6" s="54">
        <v>70000</v>
      </c>
      <c r="C6" s="55" t="s">
        <v>387</v>
      </c>
      <c r="D6" s="54">
        <v>70000</v>
      </c>
      <c r="E6" s="54">
        <v>70000</v>
      </c>
      <c r="F6" s="56"/>
    </row>
    <row r="7" spans="1:6" x14ac:dyDescent="0.25">
      <c r="A7" s="53" t="s">
        <v>388</v>
      </c>
      <c r="B7" s="54">
        <v>45000</v>
      </c>
      <c r="C7" s="55" t="s">
        <v>387</v>
      </c>
      <c r="D7" s="54">
        <v>45000</v>
      </c>
      <c r="E7" s="54">
        <v>45000</v>
      </c>
      <c r="F7" s="56">
        <f>B7-D7</f>
        <v>0</v>
      </c>
    </row>
    <row r="8" spans="1:6" x14ac:dyDescent="0.25">
      <c r="A8" s="53" t="s">
        <v>389</v>
      </c>
      <c r="B8" s="54">
        <v>88200</v>
      </c>
      <c r="C8" s="55" t="s">
        <v>387</v>
      </c>
      <c r="D8" s="54">
        <v>88200</v>
      </c>
      <c r="E8" s="54">
        <v>88200</v>
      </c>
      <c r="F8" s="56">
        <f>B8-D8</f>
        <v>0</v>
      </c>
    </row>
    <row r="9" spans="1:6" x14ac:dyDescent="0.25">
      <c r="A9" s="57" t="s">
        <v>390</v>
      </c>
      <c r="B9" s="54">
        <v>50800</v>
      </c>
      <c r="C9" s="55" t="s">
        <v>387</v>
      </c>
      <c r="D9" s="54">
        <v>50800</v>
      </c>
      <c r="E9" s="54">
        <v>50800</v>
      </c>
      <c r="F9" s="56">
        <f>B9-D9</f>
        <v>0</v>
      </c>
    </row>
    <row r="10" spans="1:6" x14ac:dyDescent="0.25">
      <c r="A10" s="53" t="s">
        <v>391</v>
      </c>
      <c r="B10" s="54">
        <v>4850000</v>
      </c>
      <c r="C10" s="55" t="s">
        <v>387</v>
      </c>
      <c r="D10" s="54">
        <v>4850000</v>
      </c>
      <c r="E10" s="54">
        <v>4850000</v>
      </c>
      <c r="F10" s="56">
        <f>B10-D10</f>
        <v>0</v>
      </c>
    </row>
    <row r="11" spans="1:6" x14ac:dyDescent="0.25">
      <c r="A11" s="57" t="s">
        <v>392</v>
      </c>
      <c r="B11" s="54">
        <v>225000</v>
      </c>
      <c r="C11" s="55" t="s">
        <v>387</v>
      </c>
      <c r="D11" s="54">
        <v>225000</v>
      </c>
      <c r="E11" s="54">
        <v>225000</v>
      </c>
      <c r="F11" s="56">
        <f t="shared" ref="F11:F24" si="0">B11-D11</f>
        <v>0</v>
      </c>
    </row>
    <row r="12" spans="1:6" x14ac:dyDescent="0.25">
      <c r="A12" s="53" t="s">
        <v>393</v>
      </c>
      <c r="B12" s="54">
        <v>156000</v>
      </c>
      <c r="C12" s="55" t="s">
        <v>387</v>
      </c>
      <c r="D12" s="54">
        <v>156000</v>
      </c>
      <c r="E12" s="54">
        <v>156000</v>
      </c>
      <c r="F12" s="56">
        <f t="shared" si="0"/>
        <v>0</v>
      </c>
    </row>
    <row r="13" spans="1:6" x14ac:dyDescent="0.25">
      <c r="A13" s="53" t="s">
        <v>394</v>
      </c>
      <c r="B13" s="54">
        <v>76200</v>
      </c>
      <c r="C13" s="55" t="s">
        <v>387</v>
      </c>
      <c r="D13" s="54">
        <v>76200</v>
      </c>
      <c r="E13" s="54">
        <v>76200</v>
      </c>
      <c r="F13" s="56">
        <f t="shared" si="0"/>
        <v>0</v>
      </c>
    </row>
    <row r="14" spans="1:6" x14ac:dyDescent="0.25">
      <c r="A14" s="53"/>
      <c r="B14" s="54"/>
      <c r="C14" s="55"/>
      <c r="D14" s="54"/>
      <c r="E14" s="54"/>
      <c r="F14" s="56">
        <f t="shared" si="0"/>
        <v>0</v>
      </c>
    </row>
    <row r="15" spans="1:6" x14ac:dyDescent="0.25">
      <c r="A15" s="53"/>
      <c r="B15" s="54"/>
      <c r="C15" s="55"/>
      <c r="D15" s="54"/>
      <c r="E15" s="54"/>
      <c r="F15" s="56">
        <f t="shared" si="0"/>
        <v>0</v>
      </c>
    </row>
    <row r="16" spans="1:6" x14ac:dyDescent="0.25">
      <c r="A16" s="53"/>
      <c r="B16" s="54"/>
      <c r="C16" s="55"/>
      <c r="D16" s="54"/>
      <c r="E16" s="54"/>
      <c r="F16" s="56">
        <f t="shared" si="0"/>
        <v>0</v>
      </c>
    </row>
    <row r="17" spans="1:6" x14ac:dyDescent="0.25">
      <c r="A17" s="53"/>
      <c r="B17" s="54"/>
      <c r="C17" s="55"/>
      <c r="D17" s="54"/>
      <c r="E17" s="54"/>
      <c r="F17" s="56">
        <f t="shared" si="0"/>
        <v>0</v>
      </c>
    </row>
    <row r="18" spans="1:6" x14ac:dyDescent="0.25">
      <c r="A18" s="53"/>
      <c r="B18" s="54"/>
      <c r="C18" s="55"/>
      <c r="D18" s="54"/>
      <c r="E18" s="54"/>
      <c r="F18" s="56">
        <f t="shared" si="0"/>
        <v>0</v>
      </c>
    </row>
    <row r="19" spans="1:6" x14ac:dyDescent="0.25">
      <c r="A19" s="53"/>
      <c r="B19" s="54"/>
      <c r="C19" s="55"/>
      <c r="D19" s="54"/>
      <c r="E19" s="54"/>
      <c r="F19" s="56">
        <f t="shared" si="0"/>
        <v>0</v>
      </c>
    </row>
    <row r="20" spans="1:6" x14ac:dyDescent="0.25">
      <c r="A20" s="53"/>
      <c r="B20" s="54"/>
      <c r="C20" s="55"/>
      <c r="D20" s="54"/>
      <c r="E20" s="54"/>
      <c r="F20" s="56">
        <f t="shared" si="0"/>
        <v>0</v>
      </c>
    </row>
    <row r="21" spans="1:6" x14ac:dyDescent="0.25">
      <c r="A21" s="53"/>
      <c r="B21" s="54"/>
      <c r="C21" s="55"/>
      <c r="D21" s="54"/>
      <c r="E21" s="54"/>
      <c r="F21" s="56">
        <f t="shared" si="0"/>
        <v>0</v>
      </c>
    </row>
    <row r="22" spans="1:6" x14ac:dyDescent="0.25">
      <c r="A22" s="53"/>
      <c r="B22" s="54"/>
      <c r="C22" s="55"/>
      <c r="D22" s="54"/>
      <c r="E22" s="54"/>
      <c r="F22" s="56">
        <f t="shared" si="0"/>
        <v>0</v>
      </c>
    </row>
    <row r="23" spans="1:6" x14ac:dyDescent="0.25">
      <c r="A23" s="53"/>
      <c r="B23" s="54"/>
      <c r="C23" s="55"/>
      <c r="D23" s="54"/>
      <c r="E23" s="54"/>
      <c r="F23" s="56">
        <f t="shared" si="0"/>
        <v>0</v>
      </c>
    </row>
    <row r="24" spans="1:6" ht="15.95" customHeight="1" thickBot="1" x14ac:dyDescent="0.3">
      <c r="A24" s="58"/>
      <c r="B24" s="59"/>
      <c r="C24" s="60"/>
      <c r="D24" s="59"/>
      <c r="E24" s="59"/>
      <c r="F24" s="56">
        <f t="shared" si="0"/>
        <v>0</v>
      </c>
    </row>
    <row r="25" spans="1:6" s="65" customFormat="1" ht="13.5" thickBot="1" x14ac:dyDescent="0.3">
      <c r="A25" s="61" t="s">
        <v>340</v>
      </c>
      <c r="B25" s="62">
        <f>SUM(B6:B24)</f>
        <v>5561200</v>
      </c>
      <c r="C25" s="63"/>
      <c r="D25" s="62">
        <f>SUM(D6:D24)</f>
        <v>5561200</v>
      </c>
      <c r="E25" s="62">
        <f>SUM(E6:E24)</f>
        <v>5561200</v>
      </c>
      <c r="F25" s="64">
        <f>SUM(F6:F24)</f>
        <v>0</v>
      </c>
    </row>
  </sheetData>
  <mergeCells count="2">
    <mergeCell ref="A2:F2"/>
    <mergeCell ref="E1:F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8080"/>
  </sheetPr>
  <dimension ref="A1:F25"/>
  <sheetViews>
    <sheetView view="pageLayout" zoomScaleNormal="100" workbookViewId="0">
      <selection activeCell="E14" sqref="E14"/>
    </sheetView>
  </sheetViews>
  <sheetFormatPr defaultRowHeight="15" x14ac:dyDescent="0.25"/>
  <cols>
    <col min="1" max="1" width="52" style="7" customWidth="1"/>
    <col min="2" max="2" width="13.42578125" style="1" customWidth="1"/>
    <col min="3" max="3" width="14" style="1" customWidth="1"/>
    <col min="4" max="4" width="15.42578125" style="1" customWidth="1"/>
    <col min="5" max="5" width="14.28515625" style="1" customWidth="1"/>
    <col min="6" max="6" width="16.140625" style="1" customWidth="1"/>
    <col min="7" max="8" width="11" style="1" customWidth="1"/>
    <col min="9" max="9" width="11.85546875" style="1" customWidth="1"/>
    <col min="10" max="256" width="9.140625" style="1"/>
    <col min="257" max="257" width="52" style="1" customWidth="1"/>
    <col min="258" max="258" width="13.42578125" style="1" customWidth="1"/>
    <col min="259" max="259" width="14" style="1" customWidth="1"/>
    <col min="260" max="260" width="15.42578125" style="1" customWidth="1"/>
    <col min="261" max="261" width="14.28515625" style="1" customWidth="1"/>
    <col min="262" max="262" width="16.140625" style="1" customWidth="1"/>
    <col min="263" max="264" width="11" style="1" customWidth="1"/>
    <col min="265" max="265" width="11.85546875" style="1" customWidth="1"/>
    <col min="266" max="512" width="9.140625" style="1"/>
    <col min="513" max="513" width="52" style="1" customWidth="1"/>
    <col min="514" max="514" width="13.42578125" style="1" customWidth="1"/>
    <col min="515" max="515" width="14" style="1" customWidth="1"/>
    <col min="516" max="516" width="15.42578125" style="1" customWidth="1"/>
    <col min="517" max="517" width="14.28515625" style="1" customWidth="1"/>
    <col min="518" max="518" width="16.140625" style="1" customWidth="1"/>
    <col min="519" max="520" width="11" style="1" customWidth="1"/>
    <col min="521" max="521" width="11.85546875" style="1" customWidth="1"/>
    <col min="522" max="768" width="9.140625" style="1"/>
    <col min="769" max="769" width="52" style="1" customWidth="1"/>
    <col min="770" max="770" width="13.42578125" style="1" customWidth="1"/>
    <col min="771" max="771" width="14" style="1" customWidth="1"/>
    <col min="772" max="772" width="15.42578125" style="1" customWidth="1"/>
    <col min="773" max="773" width="14.28515625" style="1" customWidth="1"/>
    <col min="774" max="774" width="16.140625" style="1" customWidth="1"/>
    <col min="775" max="776" width="11" style="1" customWidth="1"/>
    <col min="777" max="777" width="11.85546875" style="1" customWidth="1"/>
    <col min="778" max="1024" width="9.140625" style="1"/>
    <col min="1025" max="1025" width="52" style="1" customWidth="1"/>
    <col min="1026" max="1026" width="13.42578125" style="1" customWidth="1"/>
    <col min="1027" max="1027" width="14" style="1" customWidth="1"/>
    <col min="1028" max="1028" width="15.42578125" style="1" customWidth="1"/>
    <col min="1029" max="1029" width="14.28515625" style="1" customWidth="1"/>
    <col min="1030" max="1030" width="16.140625" style="1" customWidth="1"/>
    <col min="1031" max="1032" width="11" style="1" customWidth="1"/>
    <col min="1033" max="1033" width="11.85546875" style="1" customWidth="1"/>
    <col min="1034" max="1280" width="9.140625" style="1"/>
    <col min="1281" max="1281" width="52" style="1" customWidth="1"/>
    <col min="1282" max="1282" width="13.42578125" style="1" customWidth="1"/>
    <col min="1283" max="1283" width="14" style="1" customWidth="1"/>
    <col min="1284" max="1284" width="15.42578125" style="1" customWidth="1"/>
    <col min="1285" max="1285" width="14.28515625" style="1" customWidth="1"/>
    <col min="1286" max="1286" width="16.140625" style="1" customWidth="1"/>
    <col min="1287" max="1288" width="11" style="1" customWidth="1"/>
    <col min="1289" max="1289" width="11.85546875" style="1" customWidth="1"/>
    <col min="1290" max="1536" width="9.140625" style="1"/>
    <col min="1537" max="1537" width="52" style="1" customWidth="1"/>
    <col min="1538" max="1538" width="13.42578125" style="1" customWidth="1"/>
    <col min="1539" max="1539" width="14" style="1" customWidth="1"/>
    <col min="1540" max="1540" width="15.42578125" style="1" customWidth="1"/>
    <col min="1541" max="1541" width="14.28515625" style="1" customWidth="1"/>
    <col min="1542" max="1542" width="16.140625" style="1" customWidth="1"/>
    <col min="1543" max="1544" width="11" style="1" customWidth="1"/>
    <col min="1545" max="1545" width="11.85546875" style="1" customWidth="1"/>
    <col min="1546" max="1792" width="9.140625" style="1"/>
    <col min="1793" max="1793" width="52" style="1" customWidth="1"/>
    <col min="1794" max="1794" width="13.42578125" style="1" customWidth="1"/>
    <col min="1795" max="1795" width="14" style="1" customWidth="1"/>
    <col min="1796" max="1796" width="15.42578125" style="1" customWidth="1"/>
    <col min="1797" max="1797" width="14.28515625" style="1" customWidth="1"/>
    <col min="1798" max="1798" width="16.140625" style="1" customWidth="1"/>
    <col min="1799" max="1800" width="11" style="1" customWidth="1"/>
    <col min="1801" max="1801" width="11.85546875" style="1" customWidth="1"/>
    <col min="1802" max="2048" width="9.140625" style="1"/>
    <col min="2049" max="2049" width="52" style="1" customWidth="1"/>
    <col min="2050" max="2050" width="13.42578125" style="1" customWidth="1"/>
    <col min="2051" max="2051" width="14" style="1" customWidth="1"/>
    <col min="2052" max="2052" width="15.42578125" style="1" customWidth="1"/>
    <col min="2053" max="2053" width="14.28515625" style="1" customWidth="1"/>
    <col min="2054" max="2054" width="16.140625" style="1" customWidth="1"/>
    <col min="2055" max="2056" width="11" style="1" customWidth="1"/>
    <col min="2057" max="2057" width="11.85546875" style="1" customWidth="1"/>
    <col min="2058" max="2304" width="9.140625" style="1"/>
    <col min="2305" max="2305" width="52" style="1" customWidth="1"/>
    <col min="2306" max="2306" width="13.42578125" style="1" customWidth="1"/>
    <col min="2307" max="2307" width="14" style="1" customWidth="1"/>
    <col min="2308" max="2308" width="15.42578125" style="1" customWidth="1"/>
    <col min="2309" max="2309" width="14.28515625" style="1" customWidth="1"/>
    <col min="2310" max="2310" width="16.140625" style="1" customWidth="1"/>
    <col min="2311" max="2312" width="11" style="1" customWidth="1"/>
    <col min="2313" max="2313" width="11.85546875" style="1" customWidth="1"/>
    <col min="2314" max="2560" width="9.140625" style="1"/>
    <col min="2561" max="2561" width="52" style="1" customWidth="1"/>
    <col min="2562" max="2562" width="13.42578125" style="1" customWidth="1"/>
    <col min="2563" max="2563" width="14" style="1" customWidth="1"/>
    <col min="2564" max="2564" width="15.42578125" style="1" customWidth="1"/>
    <col min="2565" max="2565" width="14.28515625" style="1" customWidth="1"/>
    <col min="2566" max="2566" width="16.140625" style="1" customWidth="1"/>
    <col min="2567" max="2568" width="11" style="1" customWidth="1"/>
    <col min="2569" max="2569" width="11.85546875" style="1" customWidth="1"/>
    <col min="2570" max="2816" width="9.140625" style="1"/>
    <col min="2817" max="2817" width="52" style="1" customWidth="1"/>
    <col min="2818" max="2818" width="13.42578125" style="1" customWidth="1"/>
    <col min="2819" max="2819" width="14" style="1" customWidth="1"/>
    <col min="2820" max="2820" width="15.42578125" style="1" customWidth="1"/>
    <col min="2821" max="2821" width="14.28515625" style="1" customWidth="1"/>
    <col min="2822" max="2822" width="16.140625" style="1" customWidth="1"/>
    <col min="2823" max="2824" width="11" style="1" customWidth="1"/>
    <col min="2825" max="2825" width="11.85546875" style="1" customWidth="1"/>
    <col min="2826" max="3072" width="9.140625" style="1"/>
    <col min="3073" max="3073" width="52" style="1" customWidth="1"/>
    <col min="3074" max="3074" width="13.42578125" style="1" customWidth="1"/>
    <col min="3075" max="3075" width="14" style="1" customWidth="1"/>
    <col min="3076" max="3076" width="15.42578125" style="1" customWidth="1"/>
    <col min="3077" max="3077" width="14.28515625" style="1" customWidth="1"/>
    <col min="3078" max="3078" width="16.140625" style="1" customWidth="1"/>
    <col min="3079" max="3080" width="11" style="1" customWidth="1"/>
    <col min="3081" max="3081" width="11.85546875" style="1" customWidth="1"/>
    <col min="3082" max="3328" width="9.140625" style="1"/>
    <col min="3329" max="3329" width="52" style="1" customWidth="1"/>
    <col min="3330" max="3330" width="13.42578125" style="1" customWidth="1"/>
    <col min="3331" max="3331" width="14" style="1" customWidth="1"/>
    <col min="3332" max="3332" width="15.42578125" style="1" customWidth="1"/>
    <col min="3333" max="3333" width="14.28515625" style="1" customWidth="1"/>
    <col min="3334" max="3334" width="16.140625" style="1" customWidth="1"/>
    <col min="3335" max="3336" width="11" style="1" customWidth="1"/>
    <col min="3337" max="3337" width="11.85546875" style="1" customWidth="1"/>
    <col min="3338" max="3584" width="9.140625" style="1"/>
    <col min="3585" max="3585" width="52" style="1" customWidth="1"/>
    <col min="3586" max="3586" width="13.42578125" style="1" customWidth="1"/>
    <col min="3587" max="3587" width="14" style="1" customWidth="1"/>
    <col min="3588" max="3588" width="15.42578125" style="1" customWidth="1"/>
    <col min="3589" max="3589" width="14.28515625" style="1" customWidth="1"/>
    <col min="3590" max="3590" width="16.140625" style="1" customWidth="1"/>
    <col min="3591" max="3592" width="11" style="1" customWidth="1"/>
    <col min="3593" max="3593" width="11.85546875" style="1" customWidth="1"/>
    <col min="3594" max="3840" width="9.140625" style="1"/>
    <col min="3841" max="3841" width="52" style="1" customWidth="1"/>
    <col min="3842" max="3842" width="13.42578125" style="1" customWidth="1"/>
    <col min="3843" max="3843" width="14" style="1" customWidth="1"/>
    <col min="3844" max="3844" width="15.42578125" style="1" customWidth="1"/>
    <col min="3845" max="3845" width="14.28515625" style="1" customWidth="1"/>
    <col min="3846" max="3846" width="16.140625" style="1" customWidth="1"/>
    <col min="3847" max="3848" width="11" style="1" customWidth="1"/>
    <col min="3849" max="3849" width="11.85546875" style="1" customWidth="1"/>
    <col min="3850" max="4096" width="9.140625" style="1"/>
    <col min="4097" max="4097" width="52" style="1" customWidth="1"/>
    <col min="4098" max="4098" width="13.42578125" style="1" customWidth="1"/>
    <col min="4099" max="4099" width="14" style="1" customWidth="1"/>
    <col min="4100" max="4100" width="15.42578125" style="1" customWidth="1"/>
    <col min="4101" max="4101" width="14.28515625" style="1" customWidth="1"/>
    <col min="4102" max="4102" width="16.140625" style="1" customWidth="1"/>
    <col min="4103" max="4104" width="11" style="1" customWidth="1"/>
    <col min="4105" max="4105" width="11.85546875" style="1" customWidth="1"/>
    <col min="4106" max="4352" width="9.140625" style="1"/>
    <col min="4353" max="4353" width="52" style="1" customWidth="1"/>
    <col min="4354" max="4354" width="13.42578125" style="1" customWidth="1"/>
    <col min="4355" max="4355" width="14" style="1" customWidth="1"/>
    <col min="4356" max="4356" width="15.42578125" style="1" customWidth="1"/>
    <col min="4357" max="4357" width="14.28515625" style="1" customWidth="1"/>
    <col min="4358" max="4358" width="16.140625" style="1" customWidth="1"/>
    <col min="4359" max="4360" width="11" style="1" customWidth="1"/>
    <col min="4361" max="4361" width="11.85546875" style="1" customWidth="1"/>
    <col min="4362" max="4608" width="9.140625" style="1"/>
    <col min="4609" max="4609" width="52" style="1" customWidth="1"/>
    <col min="4610" max="4610" width="13.42578125" style="1" customWidth="1"/>
    <col min="4611" max="4611" width="14" style="1" customWidth="1"/>
    <col min="4612" max="4612" width="15.42578125" style="1" customWidth="1"/>
    <col min="4613" max="4613" width="14.28515625" style="1" customWidth="1"/>
    <col min="4614" max="4614" width="16.140625" style="1" customWidth="1"/>
    <col min="4615" max="4616" width="11" style="1" customWidth="1"/>
    <col min="4617" max="4617" width="11.85546875" style="1" customWidth="1"/>
    <col min="4618" max="4864" width="9.140625" style="1"/>
    <col min="4865" max="4865" width="52" style="1" customWidth="1"/>
    <col min="4866" max="4866" width="13.42578125" style="1" customWidth="1"/>
    <col min="4867" max="4867" width="14" style="1" customWidth="1"/>
    <col min="4868" max="4868" width="15.42578125" style="1" customWidth="1"/>
    <col min="4869" max="4869" width="14.28515625" style="1" customWidth="1"/>
    <col min="4870" max="4870" width="16.140625" style="1" customWidth="1"/>
    <col min="4871" max="4872" width="11" style="1" customWidth="1"/>
    <col min="4873" max="4873" width="11.85546875" style="1" customWidth="1"/>
    <col min="4874" max="5120" width="9.140625" style="1"/>
    <col min="5121" max="5121" width="52" style="1" customWidth="1"/>
    <col min="5122" max="5122" width="13.42578125" style="1" customWidth="1"/>
    <col min="5123" max="5123" width="14" style="1" customWidth="1"/>
    <col min="5124" max="5124" width="15.42578125" style="1" customWidth="1"/>
    <col min="5125" max="5125" width="14.28515625" style="1" customWidth="1"/>
    <col min="5126" max="5126" width="16.140625" style="1" customWidth="1"/>
    <col min="5127" max="5128" width="11" style="1" customWidth="1"/>
    <col min="5129" max="5129" width="11.85546875" style="1" customWidth="1"/>
    <col min="5130" max="5376" width="9.140625" style="1"/>
    <col min="5377" max="5377" width="52" style="1" customWidth="1"/>
    <col min="5378" max="5378" width="13.42578125" style="1" customWidth="1"/>
    <col min="5379" max="5379" width="14" style="1" customWidth="1"/>
    <col min="5380" max="5380" width="15.42578125" style="1" customWidth="1"/>
    <col min="5381" max="5381" width="14.28515625" style="1" customWidth="1"/>
    <col min="5382" max="5382" width="16.140625" style="1" customWidth="1"/>
    <col min="5383" max="5384" width="11" style="1" customWidth="1"/>
    <col min="5385" max="5385" width="11.85546875" style="1" customWidth="1"/>
    <col min="5386" max="5632" width="9.140625" style="1"/>
    <col min="5633" max="5633" width="52" style="1" customWidth="1"/>
    <col min="5634" max="5634" width="13.42578125" style="1" customWidth="1"/>
    <col min="5635" max="5635" width="14" style="1" customWidth="1"/>
    <col min="5636" max="5636" width="15.42578125" style="1" customWidth="1"/>
    <col min="5637" max="5637" width="14.28515625" style="1" customWidth="1"/>
    <col min="5638" max="5638" width="16.140625" style="1" customWidth="1"/>
    <col min="5639" max="5640" width="11" style="1" customWidth="1"/>
    <col min="5641" max="5641" width="11.85546875" style="1" customWidth="1"/>
    <col min="5642" max="5888" width="9.140625" style="1"/>
    <col min="5889" max="5889" width="52" style="1" customWidth="1"/>
    <col min="5890" max="5890" width="13.42578125" style="1" customWidth="1"/>
    <col min="5891" max="5891" width="14" style="1" customWidth="1"/>
    <col min="5892" max="5892" width="15.42578125" style="1" customWidth="1"/>
    <col min="5893" max="5893" width="14.28515625" style="1" customWidth="1"/>
    <col min="5894" max="5894" width="16.140625" style="1" customWidth="1"/>
    <col min="5895" max="5896" width="11" style="1" customWidth="1"/>
    <col min="5897" max="5897" width="11.85546875" style="1" customWidth="1"/>
    <col min="5898" max="6144" width="9.140625" style="1"/>
    <col min="6145" max="6145" width="52" style="1" customWidth="1"/>
    <col min="6146" max="6146" width="13.42578125" style="1" customWidth="1"/>
    <col min="6147" max="6147" width="14" style="1" customWidth="1"/>
    <col min="6148" max="6148" width="15.42578125" style="1" customWidth="1"/>
    <col min="6149" max="6149" width="14.28515625" style="1" customWidth="1"/>
    <col min="6150" max="6150" width="16.140625" style="1" customWidth="1"/>
    <col min="6151" max="6152" width="11" style="1" customWidth="1"/>
    <col min="6153" max="6153" width="11.85546875" style="1" customWidth="1"/>
    <col min="6154" max="6400" width="9.140625" style="1"/>
    <col min="6401" max="6401" width="52" style="1" customWidth="1"/>
    <col min="6402" max="6402" width="13.42578125" style="1" customWidth="1"/>
    <col min="6403" max="6403" width="14" style="1" customWidth="1"/>
    <col min="6404" max="6404" width="15.42578125" style="1" customWidth="1"/>
    <col min="6405" max="6405" width="14.28515625" style="1" customWidth="1"/>
    <col min="6406" max="6406" width="16.140625" style="1" customWidth="1"/>
    <col min="6407" max="6408" width="11" style="1" customWidth="1"/>
    <col min="6409" max="6409" width="11.85546875" style="1" customWidth="1"/>
    <col min="6410" max="6656" width="9.140625" style="1"/>
    <col min="6657" max="6657" width="52" style="1" customWidth="1"/>
    <col min="6658" max="6658" width="13.42578125" style="1" customWidth="1"/>
    <col min="6659" max="6659" width="14" style="1" customWidth="1"/>
    <col min="6660" max="6660" width="15.42578125" style="1" customWidth="1"/>
    <col min="6661" max="6661" width="14.28515625" style="1" customWidth="1"/>
    <col min="6662" max="6662" width="16.140625" style="1" customWidth="1"/>
    <col min="6663" max="6664" width="11" style="1" customWidth="1"/>
    <col min="6665" max="6665" width="11.85546875" style="1" customWidth="1"/>
    <col min="6666" max="6912" width="9.140625" style="1"/>
    <col min="6913" max="6913" width="52" style="1" customWidth="1"/>
    <col min="6914" max="6914" width="13.42578125" style="1" customWidth="1"/>
    <col min="6915" max="6915" width="14" style="1" customWidth="1"/>
    <col min="6916" max="6916" width="15.42578125" style="1" customWidth="1"/>
    <col min="6917" max="6917" width="14.28515625" style="1" customWidth="1"/>
    <col min="6918" max="6918" width="16.140625" style="1" customWidth="1"/>
    <col min="6919" max="6920" width="11" style="1" customWidth="1"/>
    <col min="6921" max="6921" width="11.85546875" style="1" customWidth="1"/>
    <col min="6922" max="7168" width="9.140625" style="1"/>
    <col min="7169" max="7169" width="52" style="1" customWidth="1"/>
    <col min="7170" max="7170" width="13.42578125" style="1" customWidth="1"/>
    <col min="7171" max="7171" width="14" style="1" customWidth="1"/>
    <col min="7172" max="7172" width="15.42578125" style="1" customWidth="1"/>
    <col min="7173" max="7173" width="14.28515625" style="1" customWidth="1"/>
    <col min="7174" max="7174" width="16.140625" style="1" customWidth="1"/>
    <col min="7175" max="7176" width="11" style="1" customWidth="1"/>
    <col min="7177" max="7177" width="11.85546875" style="1" customWidth="1"/>
    <col min="7178" max="7424" width="9.140625" style="1"/>
    <col min="7425" max="7425" width="52" style="1" customWidth="1"/>
    <col min="7426" max="7426" width="13.42578125" style="1" customWidth="1"/>
    <col min="7427" max="7427" width="14" style="1" customWidth="1"/>
    <col min="7428" max="7428" width="15.42578125" style="1" customWidth="1"/>
    <col min="7429" max="7429" width="14.28515625" style="1" customWidth="1"/>
    <col min="7430" max="7430" width="16.140625" style="1" customWidth="1"/>
    <col min="7431" max="7432" width="11" style="1" customWidth="1"/>
    <col min="7433" max="7433" width="11.85546875" style="1" customWidth="1"/>
    <col min="7434" max="7680" width="9.140625" style="1"/>
    <col min="7681" max="7681" width="52" style="1" customWidth="1"/>
    <col min="7682" max="7682" width="13.42578125" style="1" customWidth="1"/>
    <col min="7683" max="7683" width="14" style="1" customWidth="1"/>
    <col min="7684" max="7684" width="15.42578125" style="1" customWidth="1"/>
    <col min="7685" max="7685" width="14.28515625" style="1" customWidth="1"/>
    <col min="7686" max="7686" width="16.140625" style="1" customWidth="1"/>
    <col min="7687" max="7688" width="11" style="1" customWidth="1"/>
    <col min="7689" max="7689" width="11.85546875" style="1" customWidth="1"/>
    <col min="7690" max="7936" width="9.140625" style="1"/>
    <col min="7937" max="7937" width="52" style="1" customWidth="1"/>
    <col min="7938" max="7938" width="13.42578125" style="1" customWidth="1"/>
    <col min="7939" max="7939" width="14" style="1" customWidth="1"/>
    <col min="7940" max="7940" width="15.42578125" style="1" customWidth="1"/>
    <col min="7941" max="7941" width="14.28515625" style="1" customWidth="1"/>
    <col min="7942" max="7942" width="16.140625" style="1" customWidth="1"/>
    <col min="7943" max="7944" width="11" style="1" customWidth="1"/>
    <col min="7945" max="7945" width="11.85546875" style="1" customWidth="1"/>
    <col min="7946" max="8192" width="9.140625" style="1"/>
    <col min="8193" max="8193" width="52" style="1" customWidth="1"/>
    <col min="8194" max="8194" width="13.42578125" style="1" customWidth="1"/>
    <col min="8195" max="8195" width="14" style="1" customWidth="1"/>
    <col min="8196" max="8196" width="15.42578125" style="1" customWidth="1"/>
    <col min="8197" max="8197" width="14.28515625" style="1" customWidth="1"/>
    <col min="8198" max="8198" width="16.140625" style="1" customWidth="1"/>
    <col min="8199" max="8200" width="11" style="1" customWidth="1"/>
    <col min="8201" max="8201" width="11.85546875" style="1" customWidth="1"/>
    <col min="8202" max="8448" width="9.140625" style="1"/>
    <col min="8449" max="8449" width="52" style="1" customWidth="1"/>
    <col min="8450" max="8450" width="13.42578125" style="1" customWidth="1"/>
    <col min="8451" max="8451" width="14" style="1" customWidth="1"/>
    <col min="8452" max="8452" width="15.42578125" style="1" customWidth="1"/>
    <col min="8453" max="8453" width="14.28515625" style="1" customWidth="1"/>
    <col min="8454" max="8454" width="16.140625" style="1" customWidth="1"/>
    <col min="8455" max="8456" width="11" style="1" customWidth="1"/>
    <col min="8457" max="8457" width="11.85546875" style="1" customWidth="1"/>
    <col min="8458" max="8704" width="9.140625" style="1"/>
    <col min="8705" max="8705" width="52" style="1" customWidth="1"/>
    <col min="8706" max="8706" width="13.42578125" style="1" customWidth="1"/>
    <col min="8707" max="8707" width="14" style="1" customWidth="1"/>
    <col min="8708" max="8708" width="15.42578125" style="1" customWidth="1"/>
    <col min="8709" max="8709" width="14.28515625" style="1" customWidth="1"/>
    <col min="8710" max="8710" width="16.140625" style="1" customWidth="1"/>
    <col min="8711" max="8712" width="11" style="1" customWidth="1"/>
    <col min="8713" max="8713" width="11.85546875" style="1" customWidth="1"/>
    <col min="8714" max="8960" width="9.140625" style="1"/>
    <col min="8961" max="8961" width="52" style="1" customWidth="1"/>
    <col min="8962" max="8962" width="13.42578125" style="1" customWidth="1"/>
    <col min="8963" max="8963" width="14" style="1" customWidth="1"/>
    <col min="8964" max="8964" width="15.42578125" style="1" customWidth="1"/>
    <col min="8965" max="8965" width="14.28515625" style="1" customWidth="1"/>
    <col min="8966" max="8966" width="16.140625" style="1" customWidth="1"/>
    <col min="8967" max="8968" width="11" style="1" customWidth="1"/>
    <col min="8969" max="8969" width="11.85546875" style="1" customWidth="1"/>
    <col min="8970" max="9216" width="9.140625" style="1"/>
    <col min="9217" max="9217" width="52" style="1" customWidth="1"/>
    <col min="9218" max="9218" width="13.42578125" style="1" customWidth="1"/>
    <col min="9219" max="9219" width="14" style="1" customWidth="1"/>
    <col min="9220" max="9220" width="15.42578125" style="1" customWidth="1"/>
    <col min="9221" max="9221" width="14.28515625" style="1" customWidth="1"/>
    <col min="9222" max="9222" width="16.140625" style="1" customWidth="1"/>
    <col min="9223" max="9224" width="11" style="1" customWidth="1"/>
    <col min="9225" max="9225" width="11.85546875" style="1" customWidth="1"/>
    <col min="9226" max="9472" width="9.140625" style="1"/>
    <col min="9473" max="9473" width="52" style="1" customWidth="1"/>
    <col min="9474" max="9474" width="13.42578125" style="1" customWidth="1"/>
    <col min="9475" max="9475" width="14" style="1" customWidth="1"/>
    <col min="9476" max="9476" width="15.42578125" style="1" customWidth="1"/>
    <col min="9477" max="9477" width="14.28515625" style="1" customWidth="1"/>
    <col min="9478" max="9478" width="16.140625" style="1" customWidth="1"/>
    <col min="9479" max="9480" width="11" style="1" customWidth="1"/>
    <col min="9481" max="9481" width="11.85546875" style="1" customWidth="1"/>
    <col min="9482" max="9728" width="9.140625" style="1"/>
    <col min="9729" max="9729" width="52" style="1" customWidth="1"/>
    <col min="9730" max="9730" width="13.42578125" style="1" customWidth="1"/>
    <col min="9731" max="9731" width="14" style="1" customWidth="1"/>
    <col min="9732" max="9732" width="15.42578125" style="1" customWidth="1"/>
    <col min="9733" max="9733" width="14.28515625" style="1" customWidth="1"/>
    <col min="9734" max="9734" width="16.140625" style="1" customWidth="1"/>
    <col min="9735" max="9736" width="11" style="1" customWidth="1"/>
    <col min="9737" max="9737" width="11.85546875" style="1" customWidth="1"/>
    <col min="9738" max="9984" width="9.140625" style="1"/>
    <col min="9985" max="9985" width="52" style="1" customWidth="1"/>
    <col min="9986" max="9986" width="13.42578125" style="1" customWidth="1"/>
    <col min="9987" max="9987" width="14" style="1" customWidth="1"/>
    <col min="9988" max="9988" width="15.42578125" style="1" customWidth="1"/>
    <col min="9989" max="9989" width="14.28515625" style="1" customWidth="1"/>
    <col min="9990" max="9990" width="16.140625" style="1" customWidth="1"/>
    <col min="9991" max="9992" width="11" style="1" customWidth="1"/>
    <col min="9993" max="9993" width="11.85546875" style="1" customWidth="1"/>
    <col min="9994" max="10240" width="9.140625" style="1"/>
    <col min="10241" max="10241" width="52" style="1" customWidth="1"/>
    <col min="10242" max="10242" width="13.42578125" style="1" customWidth="1"/>
    <col min="10243" max="10243" width="14" style="1" customWidth="1"/>
    <col min="10244" max="10244" width="15.42578125" style="1" customWidth="1"/>
    <col min="10245" max="10245" width="14.28515625" style="1" customWidth="1"/>
    <col min="10246" max="10246" width="16.140625" style="1" customWidth="1"/>
    <col min="10247" max="10248" width="11" style="1" customWidth="1"/>
    <col min="10249" max="10249" width="11.85546875" style="1" customWidth="1"/>
    <col min="10250" max="10496" width="9.140625" style="1"/>
    <col min="10497" max="10497" width="52" style="1" customWidth="1"/>
    <col min="10498" max="10498" width="13.42578125" style="1" customWidth="1"/>
    <col min="10499" max="10499" width="14" style="1" customWidth="1"/>
    <col min="10500" max="10500" width="15.42578125" style="1" customWidth="1"/>
    <col min="10501" max="10501" width="14.28515625" style="1" customWidth="1"/>
    <col min="10502" max="10502" width="16.140625" style="1" customWidth="1"/>
    <col min="10503" max="10504" width="11" style="1" customWidth="1"/>
    <col min="10505" max="10505" width="11.85546875" style="1" customWidth="1"/>
    <col min="10506" max="10752" width="9.140625" style="1"/>
    <col min="10753" max="10753" width="52" style="1" customWidth="1"/>
    <col min="10754" max="10754" width="13.42578125" style="1" customWidth="1"/>
    <col min="10755" max="10755" width="14" style="1" customWidth="1"/>
    <col min="10756" max="10756" width="15.42578125" style="1" customWidth="1"/>
    <col min="10757" max="10757" width="14.28515625" style="1" customWidth="1"/>
    <col min="10758" max="10758" width="16.140625" style="1" customWidth="1"/>
    <col min="10759" max="10760" width="11" style="1" customWidth="1"/>
    <col min="10761" max="10761" width="11.85546875" style="1" customWidth="1"/>
    <col min="10762" max="11008" width="9.140625" style="1"/>
    <col min="11009" max="11009" width="52" style="1" customWidth="1"/>
    <col min="11010" max="11010" width="13.42578125" style="1" customWidth="1"/>
    <col min="11011" max="11011" width="14" style="1" customWidth="1"/>
    <col min="11012" max="11012" width="15.42578125" style="1" customWidth="1"/>
    <col min="11013" max="11013" width="14.28515625" style="1" customWidth="1"/>
    <col min="11014" max="11014" width="16.140625" style="1" customWidth="1"/>
    <col min="11015" max="11016" width="11" style="1" customWidth="1"/>
    <col min="11017" max="11017" width="11.85546875" style="1" customWidth="1"/>
    <col min="11018" max="11264" width="9.140625" style="1"/>
    <col min="11265" max="11265" width="52" style="1" customWidth="1"/>
    <col min="11266" max="11266" width="13.42578125" style="1" customWidth="1"/>
    <col min="11267" max="11267" width="14" style="1" customWidth="1"/>
    <col min="11268" max="11268" width="15.42578125" style="1" customWidth="1"/>
    <col min="11269" max="11269" width="14.28515625" style="1" customWidth="1"/>
    <col min="11270" max="11270" width="16.140625" style="1" customWidth="1"/>
    <col min="11271" max="11272" width="11" style="1" customWidth="1"/>
    <col min="11273" max="11273" width="11.85546875" style="1" customWidth="1"/>
    <col min="11274" max="11520" width="9.140625" style="1"/>
    <col min="11521" max="11521" width="52" style="1" customWidth="1"/>
    <col min="11522" max="11522" width="13.42578125" style="1" customWidth="1"/>
    <col min="11523" max="11523" width="14" style="1" customWidth="1"/>
    <col min="11524" max="11524" width="15.42578125" style="1" customWidth="1"/>
    <col min="11525" max="11525" width="14.28515625" style="1" customWidth="1"/>
    <col min="11526" max="11526" width="16.140625" style="1" customWidth="1"/>
    <col min="11527" max="11528" width="11" style="1" customWidth="1"/>
    <col min="11529" max="11529" width="11.85546875" style="1" customWidth="1"/>
    <col min="11530" max="11776" width="9.140625" style="1"/>
    <col min="11777" max="11777" width="52" style="1" customWidth="1"/>
    <col min="11778" max="11778" width="13.42578125" style="1" customWidth="1"/>
    <col min="11779" max="11779" width="14" style="1" customWidth="1"/>
    <col min="11780" max="11780" width="15.42578125" style="1" customWidth="1"/>
    <col min="11781" max="11781" width="14.28515625" style="1" customWidth="1"/>
    <col min="11782" max="11782" width="16.140625" style="1" customWidth="1"/>
    <col min="11783" max="11784" width="11" style="1" customWidth="1"/>
    <col min="11785" max="11785" width="11.85546875" style="1" customWidth="1"/>
    <col min="11786" max="12032" width="9.140625" style="1"/>
    <col min="12033" max="12033" width="52" style="1" customWidth="1"/>
    <col min="12034" max="12034" width="13.42578125" style="1" customWidth="1"/>
    <col min="12035" max="12035" width="14" style="1" customWidth="1"/>
    <col min="12036" max="12036" width="15.42578125" style="1" customWidth="1"/>
    <col min="12037" max="12037" width="14.28515625" style="1" customWidth="1"/>
    <col min="12038" max="12038" width="16.140625" style="1" customWidth="1"/>
    <col min="12039" max="12040" width="11" style="1" customWidth="1"/>
    <col min="12041" max="12041" width="11.85546875" style="1" customWidth="1"/>
    <col min="12042" max="12288" width="9.140625" style="1"/>
    <col min="12289" max="12289" width="52" style="1" customWidth="1"/>
    <col min="12290" max="12290" width="13.42578125" style="1" customWidth="1"/>
    <col min="12291" max="12291" width="14" style="1" customWidth="1"/>
    <col min="12292" max="12292" width="15.42578125" style="1" customWidth="1"/>
    <col min="12293" max="12293" width="14.28515625" style="1" customWidth="1"/>
    <col min="12294" max="12294" width="16.140625" style="1" customWidth="1"/>
    <col min="12295" max="12296" width="11" style="1" customWidth="1"/>
    <col min="12297" max="12297" width="11.85546875" style="1" customWidth="1"/>
    <col min="12298" max="12544" width="9.140625" style="1"/>
    <col min="12545" max="12545" width="52" style="1" customWidth="1"/>
    <col min="12546" max="12546" width="13.42578125" style="1" customWidth="1"/>
    <col min="12547" max="12547" width="14" style="1" customWidth="1"/>
    <col min="12548" max="12548" width="15.42578125" style="1" customWidth="1"/>
    <col min="12549" max="12549" width="14.28515625" style="1" customWidth="1"/>
    <col min="12550" max="12550" width="16.140625" style="1" customWidth="1"/>
    <col min="12551" max="12552" width="11" style="1" customWidth="1"/>
    <col min="12553" max="12553" width="11.85546875" style="1" customWidth="1"/>
    <col min="12554" max="12800" width="9.140625" style="1"/>
    <col min="12801" max="12801" width="52" style="1" customWidth="1"/>
    <col min="12802" max="12802" width="13.42578125" style="1" customWidth="1"/>
    <col min="12803" max="12803" width="14" style="1" customWidth="1"/>
    <col min="12804" max="12804" width="15.42578125" style="1" customWidth="1"/>
    <col min="12805" max="12805" width="14.28515625" style="1" customWidth="1"/>
    <col min="12806" max="12806" width="16.140625" style="1" customWidth="1"/>
    <col min="12807" max="12808" width="11" style="1" customWidth="1"/>
    <col min="12809" max="12809" width="11.85546875" style="1" customWidth="1"/>
    <col min="12810" max="13056" width="9.140625" style="1"/>
    <col min="13057" max="13057" width="52" style="1" customWidth="1"/>
    <col min="13058" max="13058" width="13.42578125" style="1" customWidth="1"/>
    <col min="13059" max="13059" width="14" style="1" customWidth="1"/>
    <col min="13060" max="13060" width="15.42578125" style="1" customWidth="1"/>
    <col min="13061" max="13061" width="14.28515625" style="1" customWidth="1"/>
    <col min="13062" max="13062" width="16.140625" style="1" customWidth="1"/>
    <col min="13063" max="13064" width="11" style="1" customWidth="1"/>
    <col min="13065" max="13065" width="11.85546875" style="1" customWidth="1"/>
    <col min="13066" max="13312" width="9.140625" style="1"/>
    <col min="13313" max="13313" width="52" style="1" customWidth="1"/>
    <col min="13314" max="13314" width="13.42578125" style="1" customWidth="1"/>
    <col min="13315" max="13315" width="14" style="1" customWidth="1"/>
    <col min="13316" max="13316" width="15.42578125" style="1" customWidth="1"/>
    <col min="13317" max="13317" width="14.28515625" style="1" customWidth="1"/>
    <col min="13318" max="13318" width="16.140625" style="1" customWidth="1"/>
    <col min="13319" max="13320" width="11" style="1" customWidth="1"/>
    <col min="13321" max="13321" width="11.85546875" style="1" customWidth="1"/>
    <col min="13322" max="13568" width="9.140625" style="1"/>
    <col min="13569" max="13569" width="52" style="1" customWidth="1"/>
    <col min="13570" max="13570" width="13.42578125" style="1" customWidth="1"/>
    <col min="13571" max="13571" width="14" style="1" customWidth="1"/>
    <col min="13572" max="13572" width="15.42578125" style="1" customWidth="1"/>
    <col min="13573" max="13573" width="14.28515625" style="1" customWidth="1"/>
    <col min="13574" max="13574" width="16.140625" style="1" customWidth="1"/>
    <col min="13575" max="13576" width="11" style="1" customWidth="1"/>
    <col min="13577" max="13577" width="11.85546875" style="1" customWidth="1"/>
    <col min="13578" max="13824" width="9.140625" style="1"/>
    <col min="13825" max="13825" width="52" style="1" customWidth="1"/>
    <col min="13826" max="13826" width="13.42578125" style="1" customWidth="1"/>
    <col min="13827" max="13827" width="14" style="1" customWidth="1"/>
    <col min="13828" max="13828" width="15.42578125" style="1" customWidth="1"/>
    <col min="13829" max="13829" width="14.28515625" style="1" customWidth="1"/>
    <col min="13830" max="13830" width="16.140625" style="1" customWidth="1"/>
    <col min="13831" max="13832" width="11" style="1" customWidth="1"/>
    <col min="13833" max="13833" width="11.85546875" style="1" customWidth="1"/>
    <col min="13834" max="14080" width="9.140625" style="1"/>
    <col min="14081" max="14081" width="52" style="1" customWidth="1"/>
    <col min="14082" max="14082" width="13.42578125" style="1" customWidth="1"/>
    <col min="14083" max="14083" width="14" style="1" customWidth="1"/>
    <col min="14084" max="14084" width="15.42578125" style="1" customWidth="1"/>
    <col min="14085" max="14085" width="14.28515625" style="1" customWidth="1"/>
    <col min="14086" max="14086" width="16.140625" style="1" customWidth="1"/>
    <col min="14087" max="14088" width="11" style="1" customWidth="1"/>
    <col min="14089" max="14089" width="11.85546875" style="1" customWidth="1"/>
    <col min="14090" max="14336" width="9.140625" style="1"/>
    <col min="14337" max="14337" width="52" style="1" customWidth="1"/>
    <col min="14338" max="14338" width="13.42578125" style="1" customWidth="1"/>
    <col min="14339" max="14339" width="14" style="1" customWidth="1"/>
    <col min="14340" max="14340" width="15.42578125" style="1" customWidth="1"/>
    <col min="14341" max="14341" width="14.28515625" style="1" customWidth="1"/>
    <col min="14342" max="14342" width="16.140625" style="1" customWidth="1"/>
    <col min="14343" max="14344" width="11" style="1" customWidth="1"/>
    <col min="14345" max="14345" width="11.85546875" style="1" customWidth="1"/>
    <col min="14346" max="14592" width="9.140625" style="1"/>
    <col min="14593" max="14593" width="52" style="1" customWidth="1"/>
    <col min="14594" max="14594" width="13.42578125" style="1" customWidth="1"/>
    <col min="14595" max="14595" width="14" style="1" customWidth="1"/>
    <col min="14596" max="14596" width="15.42578125" style="1" customWidth="1"/>
    <col min="14597" max="14597" width="14.28515625" style="1" customWidth="1"/>
    <col min="14598" max="14598" width="16.140625" style="1" customWidth="1"/>
    <col min="14599" max="14600" width="11" style="1" customWidth="1"/>
    <col min="14601" max="14601" width="11.85546875" style="1" customWidth="1"/>
    <col min="14602" max="14848" width="9.140625" style="1"/>
    <col min="14849" max="14849" width="52" style="1" customWidth="1"/>
    <col min="14850" max="14850" width="13.42578125" style="1" customWidth="1"/>
    <col min="14851" max="14851" width="14" style="1" customWidth="1"/>
    <col min="14852" max="14852" width="15.42578125" style="1" customWidth="1"/>
    <col min="14853" max="14853" width="14.28515625" style="1" customWidth="1"/>
    <col min="14854" max="14854" width="16.140625" style="1" customWidth="1"/>
    <col min="14855" max="14856" width="11" style="1" customWidth="1"/>
    <col min="14857" max="14857" width="11.85546875" style="1" customWidth="1"/>
    <col min="14858" max="15104" width="9.140625" style="1"/>
    <col min="15105" max="15105" width="52" style="1" customWidth="1"/>
    <col min="15106" max="15106" width="13.42578125" style="1" customWidth="1"/>
    <col min="15107" max="15107" width="14" style="1" customWidth="1"/>
    <col min="15108" max="15108" width="15.42578125" style="1" customWidth="1"/>
    <col min="15109" max="15109" width="14.28515625" style="1" customWidth="1"/>
    <col min="15110" max="15110" width="16.140625" style="1" customWidth="1"/>
    <col min="15111" max="15112" width="11" style="1" customWidth="1"/>
    <col min="15113" max="15113" width="11.85546875" style="1" customWidth="1"/>
    <col min="15114" max="15360" width="9.140625" style="1"/>
    <col min="15361" max="15361" width="52" style="1" customWidth="1"/>
    <col min="15362" max="15362" width="13.42578125" style="1" customWidth="1"/>
    <col min="15363" max="15363" width="14" style="1" customWidth="1"/>
    <col min="15364" max="15364" width="15.42578125" style="1" customWidth="1"/>
    <col min="15365" max="15365" width="14.28515625" style="1" customWidth="1"/>
    <col min="15366" max="15366" width="16.140625" style="1" customWidth="1"/>
    <col min="15367" max="15368" width="11" style="1" customWidth="1"/>
    <col min="15369" max="15369" width="11.85546875" style="1" customWidth="1"/>
    <col min="15370" max="15616" width="9.140625" style="1"/>
    <col min="15617" max="15617" width="52" style="1" customWidth="1"/>
    <col min="15618" max="15618" width="13.42578125" style="1" customWidth="1"/>
    <col min="15619" max="15619" width="14" style="1" customWidth="1"/>
    <col min="15620" max="15620" width="15.42578125" style="1" customWidth="1"/>
    <col min="15621" max="15621" width="14.28515625" style="1" customWidth="1"/>
    <col min="15622" max="15622" width="16.140625" style="1" customWidth="1"/>
    <col min="15623" max="15624" width="11" style="1" customWidth="1"/>
    <col min="15625" max="15625" width="11.85546875" style="1" customWidth="1"/>
    <col min="15626" max="15872" width="9.140625" style="1"/>
    <col min="15873" max="15873" width="52" style="1" customWidth="1"/>
    <col min="15874" max="15874" width="13.42578125" style="1" customWidth="1"/>
    <col min="15875" max="15875" width="14" style="1" customWidth="1"/>
    <col min="15876" max="15876" width="15.42578125" style="1" customWidth="1"/>
    <col min="15877" max="15877" width="14.28515625" style="1" customWidth="1"/>
    <col min="15878" max="15878" width="16.140625" style="1" customWidth="1"/>
    <col min="15879" max="15880" width="11" style="1" customWidth="1"/>
    <col min="15881" max="15881" width="11.85546875" style="1" customWidth="1"/>
    <col min="15882" max="16128" width="9.140625" style="1"/>
    <col min="16129" max="16129" width="52" style="1" customWidth="1"/>
    <col min="16130" max="16130" width="13.42578125" style="1" customWidth="1"/>
    <col min="16131" max="16131" width="14" style="1" customWidth="1"/>
    <col min="16132" max="16132" width="15.42578125" style="1" customWidth="1"/>
    <col min="16133" max="16133" width="14.28515625" style="1" customWidth="1"/>
    <col min="16134" max="16134" width="16.140625" style="1" customWidth="1"/>
    <col min="16135" max="16136" width="11" style="1" customWidth="1"/>
    <col min="16137" max="16137" width="11.85546875" style="1" customWidth="1"/>
    <col min="16138" max="16384" width="9.140625" style="1"/>
  </cols>
  <sheetData>
    <row r="1" spans="1:6" x14ac:dyDescent="0.25">
      <c r="E1" s="177" t="s">
        <v>344</v>
      </c>
      <c r="F1" s="177"/>
    </row>
    <row r="2" spans="1:6" ht="15.75" x14ac:dyDescent="0.25">
      <c r="A2" s="180" t="s">
        <v>342</v>
      </c>
      <c r="B2" s="180"/>
      <c r="C2" s="180"/>
      <c r="D2" s="180"/>
      <c r="E2" s="180"/>
      <c r="F2" s="180"/>
    </row>
    <row r="3" spans="1:6" ht="24.75" customHeight="1" thickBot="1" x14ac:dyDescent="0.25">
      <c r="A3" s="2" t="s">
        <v>0</v>
      </c>
      <c r="F3" s="46" t="s">
        <v>1</v>
      </c>
    </row>
    <row r="4" spans="1:6" s="3" customFormat="1" ht="48.75" thickBot="1" x14ac:dyDescent="0.3">
      <c r="A4" s="47" t="s">
        <v>343</v>
      </c>
      <c r="B4" s="48" t="s">
        <v>337</v>
      </c>
      <c r="C4" s="48" t="s">
        <v>338</v>
      </c>
      <c r="D4" s="48" t="s">
        <v>395</v>
      </c>
      <c r="E4" s="48" t="s">
        <v>383</v>
      </c>
      <c r="F4" s="49" t="s">
        <v>385</v>
      </c>
    </row>
    <row r="5" spans="1:6" ht="15" customHeight="1" thickBot="1" x14ac:dyDescent="0.3">
      <c r="A5" s="50">
        <v>1</v>
      </c>
      <c r="B5" s="51">
        <v>2</v>
      </c>
      <c r="C5" s="51">
        <v>3</v>
      </c>
      <c r="D5" s="51">
        <v>4</v>
      </c>
      <c r="E5" s="51">
        <v>5</v>
      </c>
      <c r="F5" s="52">
        <v>6</v>
      </c>
    </row>
    <row r="6" spans="1:6" x14ac:dyDescent="0.25">
      <c r="A6" s="67" t="s">
        <v>396</v>
      </c>
      <c r="B6" s="68">
        <v>4574233</v>
      </c>
      <c r="C6" s="69" t="s">
        <v>387</v>
      </c>
      <c r="D6" s="68">
        <v>4574233</v>
      </c>
      <c r="E6" s="68">
        <v>4574233</v>
      </c>
      <c r="F6" s="70">
        <f>B6-D6</f>
        <v>0</v>
      </c>
    </row>
    <row r="7" spans="1:6" x14ac:dyDescent="0.25">
      <c r="A7" s="67"/>
      <c r="B7" s="68"/>
      <c r="C7" s="69"/>
      <c r="D7" s="68"/>
      <c r="E7" s="68"/>
      <c r="F7" s="70">
        <f>B7-D7</f>
        <v>0</v>
      </c>
    </row>
    <row r="8" spans="1:6" x14ac:dyDescent="0.25">
      <c r="A8" s="67"/>
      <c r="B8" s="68"/>
      <c r="C8" s="69"/>
      <c r="D8" s="68"/>
      <c r="E8" s="68"/>
      <c r="F8" s="70">
        <f>B8-D8</f>
        <v>0</v>
      </c>
    </row>
    <row r="9" spans="1:6" x14ac:dyDescent="0.25">
      <c r="A9" s="67"/>
      <c r="B9" s="68"/>
      <c r="C9" s="69"/>
      <c r="D9" s="68"/>
      <c r="E9" s="68"/>
      <c r="F9" s="70">
        <f t="shared" ref="F9:F24" si="0">B9-D9-E9</f>
        <v>0</v>
      </c>
    </row>
    <row r="10" spans="1:6" x14ac:dyDescent="0.25">
      <c r="A10" s="67"/>
      <c r="B10" s="68"/>
      <c r="C10" s="69"/>
      <c r="D10" s="68"/>
      <c r="E10" s="68"/>
      <c r="F10" s="70">
        <f t="shared" si="0"/>
        <v>0</v>
      </c>
    </row>
    <row r="11" spans="1:6" x14ac:dyDescent="0.25">
      <c r="A11" s="67"/>
      <c r="B11" s="68"/>
      <c r="C11" s="69"/>
      <c r="D11" s="68"/>
      <c r="E11" s="68"/>
      <c r="F11" s="70">
        <f t="shared" si="0"/>
        <v>0</v>
      </c>
    </row>
    <row r="12" spans="1:6" x14ac:dyDescent="0.25">
      <c r="A12" s="67"/>
      <c r="B12" s="68"/>
      <c r="C12" s="69"/>
      <c r="D12" s="68"/>
      <c r="E12" s="68"/>
      <c r="F12" s="70">
        <f t="shared" si="0"/>
        <v>0</v>
      </c>
    </row>
    <row r="13" spans="1:6" x14ac:dyDescent="0.25">
      <c r="A13" s="67"/>
      <c r="B13" s="68"/>
      <c r="C13" s="69"/>
      <c r="D13" s="68"/>
      <c r="E13" s="68"/>
      <c r="F13" s="70">
        <f t="shared" si="0"/>
        <v>0</v>
      </c>
    </row>
    <row r="14" spans="1:6" x14ac:dyDescent="0.25">
      <c r="A14" s="67"/>
      <c r="B14" s="68"/>
      <c r="C14" s="69"/>
      <c r="D14" s="68"/>
      <c r="E14" s="68"/>
      <c r="F14" s="70">
        <f t="shared" si="0"/>
        <v>0</v>
      </c>
    </row>
    <row r="15" spans="1:6" x14ac:dyDescent="0.25">
      <c r="A15" s="67"/>
      <c r="B15" s="68"/>
      <c r="C15" s="69"/>
      <c r="D15" s="68"/>
      <c r="E15" s="68"/>
      <c r="F15" s="70">
        <f t="shared" si="0"/>
        <v>0</v>
      </c>
    </row>
    <row r="16" spans="1:6" x14ac:dyDescent="0.25">
      <c r="A16" s="67"/>
      <c r="B16" s="68"/>
      <c r="C16" s="69"/>
      <c r="D16" s="68"/>
      <c r="E16" s="68"/>
      <c r="F16" s="70">
        <f t="shared" si="0"/>
        <v>0</v>
      </c>
    </row>
    <row r="17" spans="1:6" x14ac:dyDescent="0.25">
      <c r="A17" s="67"/>
      <c r="B17" s="68"/>
      <c r="C17" s="69"/>
      <c r="D17" s="68"/>
      <c r="E17" s="68"/>
      <c r="F17" s="70">
        <f t="shared" si="0"/>
        <v>0</v>
      </c>
    </row>
    <row r="18" spans="1:6" x14ac:dyDescent="0.25">
      <c r="A18" s="67"/>
      <c r="B18" s="68"/>
      <c r="C18" s="69"/>
      <c r="D18" s="68"/>
      <c r="E18" s="68"/>
      <c r="F18" s="70">
        <f t="shared" si="0"/>
        <v>0</v>
      </c>
    </row>
    <row r="19" spans="1:6" x14ac:dyDescent="0.25">
      <c r="A19" s="67"/>
      <c r="B19" s="68"/>
      <c r="C19" s="69"/>
      <c r="D19" s="68"/>
      <c r="E19" s="68"/>
      <c r="F19" s="70">
        <f t="shared" si="0"/>
        <v>0</v>
      </c>
    </row>
    <row r="20" spans="1:6" x14ac:dyDescent="0.25">
      <c r="A20" s="67"/>
      <c r="B20" s="68"/>
      <c r="C20" s="69"/>
      <c r="D20" s="68"/>
      <c r="E20" s="68"/>
      <c r="F20" s="70">
        <f t="shared" si="0"/>
        <v>0</v>
      </c>
    </row>
    <row r="21" spans="1:6" x14ac:dyDescent="0.25">
      <c r="A21" s="67"/>
      <c r="B21" s="68"/>
      <c r="C21" s="69"/>
      <c r="D21" s="68"/>
      <c r="E21" s="68"/>
      <c r="F21" s="70">
        <f t="shared" si="0"/>
        <v>0</v>
      </c>
    </row>
    <row r="22" spans="1:6" x14ac:dyDescent="0.25">
      <c r="A22" s="67"/>
      <c r="B22" s="68"/>
      <c r="C22" s="69"/>
      <c r="D22" s="68"/>
      <c r="E22" s="68"/>
      <c r="F22" s="70">
        <f t="shared" si="0"/>
        <v>0</v>
      </c>
    </row>
    <row r="23" spans="1:6" x14ac:dyDescent="0.25">
      <c r="A23" s="67"/>
      <c r="B23" s="68"/>
      <c r="C23" s="69"/>
      <c r="D23" s="68"/>
      <c r="E23" s="68"/>
      <c r="F23" s="70">
        <f t="shared" si="0"/>
        <v>0</v>
      </c>
    </row>
    <row r="24" spans="1:6" ht="15.95" customHeight="1" thickBot="1" x14ac:dyDescent="0.3">
      <c r="A24" s="71"/>
      <c r="B24" s="72"/>
      <c r="C24" s="73"/>
      <c r="D24" s="72"/>
      <c r="E24" s="72"/>
      <c r="F24" s="74">
        <f t="shared" si="0"/>
        <v>0</v>
      </c>
    </row>
    <row r="25" spans="1:6" s="65" customFormat="1" ht="13.5" thickBot="1" x14ac:dyDescent="0.3">
      <c r="A25" s="75" t="s">
        <v>340</v>
      </c>
      <c r="B25" s="76">
        <f>SUM(B6:B24)</f>
        <v>4574233</v>
      </c>
      <c r="C25" s="77"/>
      <c r="D25" s="76">
        <f>SUM(D6:D24)</f>
        <v>4574233</v>
      </c>
      <c r="E25" s="76">
        <f>SUM(E6:E24)</f>
        <v>4574233</v>
      </c>
      <c r="F25" s="78">
        <f>SUM(F6:F24)</f>
        <v>0</v>
      </c>
    </row>
  </sheetData>
  <mergeCells count="2">
    <mergeCell ref="A2:F2"/>
    <mergeCell ref="E1:F1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6666"/>
  </sheetPr>
  <dimension ref="A1:N31"/>
  <sheetViews>
    <sheetView view="pageBreakPreview" zoomScale="80" zoomScaleNormal="100" zoomScaleSheetLayoutView="80" workbookViewId="0">
      <selection activeCell="H24" sqref="H23:H24"/>
    </sheetView>
  </sheetViews>
  <sheetFormatPr defaultRowHeight="12.75" x14ac:dyDescent="0.2"/>
  <cols>
    <col min="1" max="1" width="30.140625" style="80" customWidth="1"/>
    <col min="2" max="2" width="13.28515625" style="80" customWidth="1"/>
    <col min="3" max="3" width="11.28515625" style="80" customWidth="1"/>
    <col min="4" max="4" width="14.140625" style="80" customWidth="1"/>
    <col min="5" max="5" width="12.85546875" style="80" customWidth="1"/>
    <col min="6" max="6" width="13.85546875" style="80" customWidth="1"/>
    <col min="7" max="7" width="12" style="80" customWidth="1"/>
    <col min="8" max="8" width="12.7109375" style="80" customWidth="1"/>
    <col min="9" max="9" width="13.7109375" style="80" customWidth="1"/>
    <col min="10" max="10" width="11.5703125" style="80" customWidth="1"/>
    <col min="11" max="11" width="12.140625" style="80" customWidth="1"/>
    <col min="12" max="12" width="11" style="80" customWidth="1"/>
    <col min="13" max="13" width="13.42578125" style="80" customWidth="1"/>
    <col min="14" max="14" width="14.140625" style="80" customWidth="1"/>
    <col min="15" max="16384" width="9.140625" style="80"/>
  </cols>
  <sheetData>
    <row r="1" spans="1:14" ht="15.75" x14ac:dyDescent="0.25">
      <c r="A1" s="189" t="s">
        <v>0</v>
      </c>
      <c r="B1" s="189"/>
      <c r="C1" s="189"/>
      <c r="D1" s="79"/>
      <c r="E1" s="79"/>
      <c r="F1" s="79"/>
      <c r="G1" s="79"/>
      <c r="H1" s="79"/>
      <c r="I1" s="79"/>
      <c r="J1" s="79"/>
      <c r="K1" s="79"/>
      <c r="L1" s="79"/>
      <c r="M1" s="190" t="s">
        <v>345</v>
      </c>
      <c r="N1" s="190"/>
    </row>
    <row r="2" spans="1:14" ht="15.75" x14ac:dyDescent="0.25">
      <c r="A2" s="189" t="s">
        <v>397</v>
      </c>
      <c r="B2" s="189"/>
      <c r="C2" s="189"/>
      <c r="D2" s="79"/>
      <c r="E2" s="79"/>
      <c r="F2" s="79"/>
      <c r="G2" s="79"/>
      <c r="H2" s="79"/>
      <c r="I2" s="79"/>
      <c r="J2" s="79"/>
      <c r="K2" s="79"/>
      <c r="L2" s="79"/>
      <c r="M2" s="84"/>
      <c r="N2" s="85" t="s">
        <v>346</v>
      </c>
    </row>
    <row r="3" spans="1:14" ht="15.75" x14ac:dyDescent="0.25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84"/>
      <c r="N3" s="86" t="s">
        <v>1</v>
      </c>
    </row>
    <row r="4" spans="1:14" s="81" customFormat="1" ht="15.75" x14ac:dyDescent="0.25">
      <c r="A4" s="167" t="s">
        <v>5</v>
      </c>
      <c r="B4" s="168" t="s">
        <v>347</v>
      </c>
      <c r="C4" s="168" t="s">
        <v>348</v>
      </c>
      <c r="D4" s="168" t="s">
        <v>349</v>
      </c>
      <c r="E4" s="168" t="s">
        <v>350</v>
      </c>
      <c r="F4" s="168" t="s">
        <v>351</v>
      </c>
      <c r="G4" s="168" t="s">
        <v>352</v>
      </c>
      <c r="H4" s="168" t="s">
        <v>353</v>
      </c>
      <c r="I4" s="168" t="s">
        <v>354</v>
      </c>
      <c r="J4" s="168" t="s">
        <v>355</v>
      </c>
      <c r="K4" s="168" t="s">
        <v>356</v>
      </c>
      <c r="L4" s="168" t="s">
        <v>357</v>
      </c>
      <c r="M4" s="168" t="s">
        <v>358</v>
      </c>
      <c r="N4" s="168" t="s">
        <v>359</v>
      </c>
    </row>
    <row r="5" spans="1:14" s="81" customFormat="1" ht="15.75" x14ac:dyDescent="0.25">
      <c r="A5" s="167" t="s">
        <v>360</v>
      </c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</row>
    <row r="6" spans="1:14" ht="31.5" x14ac:dyDescent="0.25">
      <c r="A6" s="169" t="s">
        <v>361</v>
      </c>
      <c r="B6" s="170">
        <v>8213072</v>
      </c>
      <c r="C6" s="170">
        <v>8213072</v>
      </c>
      <c r="D6" s="170">
        <v>8213072</v>
      </c>
      <c r="E6" s="170">
        <v>8213072</v>
      </c>
      <c r="F6" s="170">
        <v>8213072</v>
      </c>
      <c r="G6" s="170">
        <v>8213072</v>
      </c>
      <c r="H6" s="170">
        <v>8213072</v>
      </c>
      <c r="I6" s="170">
        <v>8213072</v>
      </c>
      <c r="J6" s="170">
        <v>8213072</v>
      </c>
      <c r="K6" s="170">
        <v>8213072</v>
      </c>
      <c r="L6" s="170">
        <v>8213072</v>
      </c>
      <c r="M6" s="170">
        <v>8213077</v>
      </c>
      <c r="N6" s="171">
        <f>SUM(B6:M6)</f>
        <v>98556869</v>
      </c>
    </row>
    <row r="7" spans="1:14" ht="31.5" x14ac:dyDescent="0.2">
      <c r="A7" s="172" t="s">
        <v>362</v>
      </c>
      <c r="B7" s="170">
        <v>268438</v>
      </c>
      <c r="C7" s="170">
        <v>268437</v>
      </c>
      <c r="D7" s="170">
        <v>268438</v>
      </c>
      <c r="E7" s="170">
        <v>0</v>
      </c>
      <c r="F7" s="170">
        <v>0</v>
      </c>
      <c r="G7" s="170">
        <v>399000</v>
      </c>
      <c r="H7" s="170">
        <v>0</v>
      </c>
      <c r="I7" s="170">
        <v>0</v>
      </c>
      <c r="J7" s="170">
        <v>0</v>
      </c>
      <c r="K7" s="170">
        <v>0</v>
      </c>
      <c r="L7" s="170">
        <v>0</v>
      </c>
      <c r="M7" s="170">
        <v>399000</v>
      </c>
      <c r="N7" s="171">
        <f t="shared" ref="N7:N14" si="0">SUM(B7:M7)</f>
        <v>1603313</v>
      </c>
    </row>
    <row r="8" spans="1:14" ht="15.75" x14ac:dyDescent="0.2">
      <c r="A8" s="172" t="s">
        <v>363</v>
      </c>
      <c r="B8" s="170">
        <v>150000</v>
      </c>
      <c r="C8" s="170">
        <v>617000</v>
      </c>
      <c r="D8" s="170">
        <v>1907500</v>
      </c>
      <c r="E8" s="170">
        <v>1407500</v>
      </c>
      <c r="F8" s="170">
        <v>1895000</v>
      </c>
      <c r="G8" s="170">
        <v>500000</v>
      </c>
      <c r="H8" s="170">
        <v>500000</v>
      </c>
      <c r="I8" s="170">
        <v>500000</v>
      </c>
      <c r="J8" s="170">
        <v>1407500</v>
      </c>
      <c r="K8" s="170">
        <v>907500</v>
      </c>
      <c r="L8" s="170">
        <v>500000</v>
      </c>
      <c r="M8" s="170">
        <v>1000000</v>
      </c>
      <c r="N8" s="171">
        <f t="shared" si="0"/>
        <v>11292000</v>
      </c>
    </row>
    <row r="9" spans="1:14" ht="15.75" x14ac:dyDescent="0.2">
      <c r="A9" s="172" t="s">
        <v>364</v>
      </c>
      <c r="B9" s="170">
        <v>62300</v>
      </c>
      <c r="C9" s="170">
        <v>59300</v>
      </c>
      <c r="D9" s="170">
        <v>60000</v>
      </c>
      <c r="E9" s="170">
        <v>200546</v>
      </c>
      <c r="F9" s="170">
        <v>200546</v>
      </c>
      <c r="G9" s="170">
        <v>200546</v>
      </c>
      <c r="H9" s="170">
        <v>388327</v>
      </c>
      <c r="I9" s="170">
        <v>200546</v>
      </c>
      <c r="J9" s="170">
        <v>200546</v>
      </c>
      <c r="K9" s="170">
        <v>200546</v>
      </c>
      <c r="L9" s="170">
        <v>200546</v>
      </c>
      <c r="M9" s="170">
        <v>101255</v>
      </c>
      <c r="N9" s="171">
        <f t="shared" si="0"/>
        <v>2075004</v>
      </c>
    </row>
    <row r="10" spans="1:14" ht="15.75" x14ac:dyDescent="0.25">
      <c r="A10" s="173" t="s">
        <v>365</v>
      </c>
      <c r="B10" s="170"/>
      <c r="C10" s="170"/>
      <c r="D10" s="170"/>
      <c r="E10" s="170"/>
      <c r="F10" s="170"/>
      <c r="G10" s="170"/>
      <c r="H10" s="170"/>
      <c r="I10" s="170"/>
      <c r="J10" s="174"/>
      <c r="K10" s="170"/>
      <c r="L10" s="170"/>
      <c r="M10" s="170"/>
      <c r="N10" s="171">
        <f t="shared" si="0"/>
        <v>0</v>
      </c>
    </row>
    <row r="11" spans="1:14" ht="31.5" x14ac:dyDescent="0.2">
      <c r="A11" s="172" t="s">
        <v>366</v>
      </c>
      <c r="B11" s="170">
        <v>0</v>
      </c>
      <c r="C11" s="170">
        <v>0</v>
      </c>
      <c r="D11" s="170">
        <v>0</v>
      </c>
      <c r="E11" s="170">
        <v>0</v>
      </c>
      <c r="F11" s="170">
        <v>0</v>
      </c>
      <c r="G11" s="170">
        <v>0</v>
      </c>
      <c r="H11" s="170">
        <v>0</v>
      </c>
      <c r="I11" s="170">
        <v>0</v>
      </c>
      <c r="J11" s="170">
        <v>0</v>
      </c>
      <c r="K11" s="170">
        <v>0</v>
      </c>
      <c r="L11" s="170">
        <v>0</v>
      </c>
      <c r="M11" s="170">
        <v>0</v>
      </c>
      <c r="N11" s="171">
        <f t="shared" si="0"/>
        <v>0</v>
      </c>
    </row>
    <row r="12" spans="1:14" ht="31.5" x14ac:dyDescent="0.2">
      <c r="A12" s="173" t="s">
        <v>367</v>
      </c>
      <c r="B12" s="170">
        <v>3000</v>
      </c>
      <c r="C12" s="170">
        <v>3000</v>
      </c>
      <c r="D12" s="170">
        <v>3000</v>
      </c>
      <c r="E12" s="170">
        <v>3000</v>
      </c>
      <c r="F12" s="170">
        <v>3000</v>
      </c>
      <c r="G12" s="170">
        <v>3000</v>
      </c>
      <c r="H12" s="170">
        <v>3000</v>
      </c>
      <c r="I12" s="170">
        <v>3000</v>
      </c>
      <c r="J12" s="170">
        <v>3000</v>
      </c>
      <c r="K12" s="170">
        <v>3000</v>
      </c>
      <c r="L12" s="170">
        <v>3000</v>
      </c>
      <c r="M12" s="170">
        <v>3000</v>
      </c>
      <c r="N12" s="171">
        <f t="shared" si="0"/>
        <v>36000</v>
      </c>
    </row>
    <row r="13" spans="1:14" ht="63" x14ac:dyDescent="0.2">
      <c r="A13" s="172" t="s">
        <v>368</v>
      </c>
      <c r="B13" s="170">
        <v>0</v>
      </c>
      <c r="C13" s="170">
        <v>0</v>
      </c>
      <c r="D13" s="170">
        <v>26289023</v>
      </c>
      <c r="E13" s="170">
        <v>0</v>
      </c>
      <c r="F13" s="170">
        <v>0</v>
      </c>
      <c r="G13" s="170">
        <v>0</v>
      </c>
      <c r="H13" s="170">
        <v>0</v>
      </c>
      <c r="I13" s="170">
        <v>0</v>
      </c>
      <c r="J13" s="170">
        <v>0</v>
      </c>
      <c r="K13" s="170">
        <v>0</v>
      </c>
      <c r="L13" s="170">
        <v>0</v>
      </c>
      <c r="M13" s="170">
        <v>0</v>
      </c>
      <c r="N13" s="171">
        <f t="shared" si="0"/>
        <v>26289023</v>
      </c>
    </row>
    <row r="14" spans="1:14" ht="15.75" x14ac:dyDescent="0.2">
      <c r="A14" s="172" t="s">
        <v>369</v>
      </c>
      <c r="B14" s="170">
        <v>0</v>
      </c>
      <c r="C14" s="170">
        <v>0</v>
      </c>
      <c r="D14" s="170">
        <v>0</v>
      </c>
      <c r="E14" s="170">
        <v>0</v>
      </c>
      <c r="F14" s="170">
        <v>0</v>
      </c>
      <c r="G14" s="170">
        <v>0</v>
      </c>
      <c r="H14" s="170">
        <v>0</v>
      </c>
      <c r="I14" s="170">
        <v>0</v>
      </c>
      <c r="J14" s="170">
        <v>0</v>
      </c>
      <c r="K14" s="170">
        <v>313580</v>
      </c>
      <c r="L14" s="170">
        <v>0</v>
      </c>
      <c r="M14" s="170">
        <v>0</v>
      </c>
      <c r="N14" s="171">
        <f t="shared" si="0"/>
        <v>313580</v>
      </c>
    </row>
    <row r="15" spans="1:14" ht="15.75" x14ac:dyDescent="0.2">
      <c r="A15" s="175" t="s">
        <v>370</v>
      </c>
      <c r="B15" s="171">
        <f t="shared" ref="B15:N15" si="1">SUM(B6:B14)</f>
        <v>8696810</v>
      </c>
      <c r="C15" s="171">
        <f t="shared" si="1"/>
        <v>9160809</v>
      </c>
      <c r="D15" s="171">
        <f t="shared" si="1"/>
        <v>36741033</v>
      </c>
      <c r="E15" s="171">
        <f t="shared" si="1"/>
        <v>9824118</v>
      </c>
      <c r="F15" s="171">
        <f t="shared" si="1"/>
        <v>10311618</v>
      </c>
      <c r="G15" s="171">
        <f t="shared" si="1"/>
        <v>9315618</v>
      </c>
      <c r="H15" s="171">
        <f t="shared" si="1"/>
        <v>9104399</v>
      </c>
      <c r="I15" s="171">
        <f t="shared" si="1"/>
        <v>8916618</v>
      </c>
      <c r="J15" s="171">
        <f t="shared" si="1"/>
        <v>9824118</v>
      </c>
      <c r="K15" s="171">
        <f t="shared" si="1"/>
        <v>9637698</v>
      </c>
      <c r="L15" s="171">
        <f t="shared" si="1"/>
        <v>8916618</v>
      </c>
      <c r="M15" s="171">
        <f t="shared" si="1"/>
        <v>9716332</v>
      </c>
      <c r="N15" s="171">
        <f t="shared" si="1"/>
        <v>140165789</v>
      </c>
    </row>
    <row r="16" spans="1:14" ht="15.75" x14ac:dyDescent="0.2">
      <c r="A16" s="93"/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</row>
    <row r="17" spans="1:14" ht="16.5" thickBot="1" x14ac:dyDescent="0.25">
      <c r="A17" s="93"/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</row>
    <row r="18" spans="1:14" ht="16.5" thickBot="1" x14ac:dyDescent="0.25">
      <c r="A18" s="87" t="s">
        <v>5</v>
      </c>
      <c r="B18" s="95" t="s">
        <v>347</v>
      </c>
      <c r="C18" s="95" t="s">
        <v>348</v>
      </c>
      <c r="D18" s="95" t="s">
        <v>349</v>
      </c>
      <c r="E18" s="95" t="s">
        <v>350</v>
      </c>
      <c r="F18" s="95" t="s">
        <v>351</v>
      </c>
      <c r="G18" s="95" t="s">
        <v>352</v>
      </c>
      <c r="H18" s="95" t="s">
        <v>353</v>
      </c>
      <c r="I18" s="95" t="s">
        <v>354</v>
      </c>
      <c r="J18" s="95" t="s">
        <v>355</v>
      </c>
      <c r="K18" s="95" t="s">
        <v>356</v>
      </c>
      <c r="L18" s="95" t="s">
        <v>357</v>
      </c>
      <c r="M18" s="95" t="s">
        <v>358</v>
      </c>
      <c r="N18" s="95" t="s">
        <v>359</v>
      </c>
    </row>
    <row r="19" spans="1:14" ht="16.5" thickBot="1" x14ac:dyDescent="0.25">
      <c r="A19" s="87" t="s">
        <v>371</v>
      </c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</row>
    <row r="20" spans="1:14" ht="16.5" thickBot="1" x14ac:dyDescent="0.25">
      <c r="A20" s="96" t="s">
        <v>372</v>
      </c>
      <c r="B20" s="90">
        <v>959590</v>
      </c>
      <c r="C20" s="90">
        <v>959590</v>
      </c>
      <c r="D20" s="90">
        <v>755015</v>
      </c>
      <c r="E20" s="90">
        <v>755015</v>
      </c>
      <c r="F20" s="90">
        <v>755015</v>
      </c>
      <c r="G20" s="90">
        <v>755015</v>
      </c>
      <c r="H20" s="90">
        <v>755015</v>
      </c>
      <c r="I20" s="90">
        <v>755015</v>
      </c>
      <c r="J20" s="90">
        <v>755015</v>
      </c>
      <c r="K20" s="90">
        <v>755015</v>
      </c>
      <c r="L20" s="90">
        <v>755015</v>
      </c>
      <c r="M20" s="90">
        <v>755015</v>
      </c>
      <c r="N20" s="91">
        <f>SUM(B20:M20)</f>
        <v>9469330</v>
      </c>
    </row>
    <row r="21" spans="1:14" ht="16.5" thickBot="1" x14ac:dyDescent="0.25">
      <c r="A21" s="97" t="s">
        <v>373</v>
      </c>
      <c r="B21" s="89">
        <v>143938</v>
      </c>
      <c r="C21" s="89">
        <v>143938</v>
      </c>
      <c r="D21" s="89">
        <v>136142</v>
      </c>
      <c r="E21" s="89">
        <v>136142</v>
      </c>
      <c r="F21" s="89">
        <v>136142</v>
      </c>
      <c r="G21" s="89">
        <v>136142</v>
      </c>
      <c r="H21" s="89">
        <v>136142</v>
      </c>
      <c r="I21" s="89">
        <v>136142</v>
      </c>
      <c r="J21" s="89">
        <v>136142</v>
      </c>
      <c r="K21" s="89">
        <v>136142</v>
      </c>
      <c r="L21" s="89">
        <v>136142</v>
      </c>
      <c r="M21" s="89">
        <v>136149</v>
      </c>
      <c r="N21" s="91">
        <f t="shared" ref="N21:N29" si="2">SUM(B21:M21)</f>
        <v>1649303</v>
      </c>
    </row>
    <row r="22" spans="1:14" ht="16.5" thickBot="1" x14ac:dyDescent="0.25">
      <c r="A22" s="98" t="s">
        <v>374</v>
      </c>
      <c r="B22" s="89">
        <v>1793304</v>
      </c>
      <c r="C22" s="89">
        <v>1793304</v>
      </c>
      <c r="D22" s="89">
        <v>1793304</v>
      </c>
      <c r="E22" s="89">
        <v>1793304</v>
      </c>
      <c r="F22" s="89">
        <v>1793304</v>
      </c>
      <c r="G22" s="89">
        <v>1793304</v>
      </c>
      <c r="H22" s="89">
        <v>1793304</v>
      </c>
      <c r="I22" s="89">
        <v>1793304</v>
      </c>
      <c r="J22" s="89">
        <v>1793304</v>
      </c>
      <c r="K22" s="89">
        <v>1793304</v>
      </c>
      <c r="L22" s="89">
        <v>1793304</v>
      </c>
      <c r="M22" s="89">
        <v>1793310</v>
      </c>
      <c r="N22" s="91">
        <f t="shared" si="2"/>
        <v>21519654</v>
      </c>
    </row>
    <row r="23" spans="1:14" ht="16.5" thickBot="1" x14ac:dyDescent="0.25">
      <c r="A23" s="97" t="s">
        <v>375</v>
      </c>
      <c r="B23" s="89">
        <v>0</v>
      </c>
      <c r="C23" s="89">
        <v>0</v>
      </c>
      <c r="D23" s="89">
        <v>15000</v>
      </c>
      <c r="E23" s="89">
        <v>0</v>
      </c>
      <c r="F23" s="89">
        <v>50000</v>
      </c>
      <c r="G23" s="89">
        <v>310000</v>
      </c>
      <c r="H23" s="89">
        <v>0</v>
      </c>
      <c r="I23" s="89">
        <v>50000</v>
      </c>
      <c r="J23" s="89">
        <v>0</v>
      </c>
      <c r="K23" s="89">
        <v>0</v>
      </c>
      <c r="L23" s="89">
        <v>235000</v>
      </c>
      <c r="M23" s="89">
        <v>160000</v>
      </c>
      <c r="N23" s="91">
        <f t="shared" si="2"/>
        <v>820000</v>
      </c>
    </row>
    <row r="24" spans="1:14" ht="32.25" thickBot="1" x14ac:dyDescent="0.25">
      <c r="A24" s="97" t="s">
        <v>376</v>
      </c>
      <c r="B24" s="89">
        <v>6653149</v>
      </c>
      <c r="C24" s="89">
        <v>6653149</v>
      </c>
      <c r="D24" s="89">
        <v>6653149</v>
      </c>
      <c r="E24" s="89">
        <v>7203159</v>
      </c>
      <c r="F24" s="89">
        <v>6653149</v>
      </c>
      <c r="G24" s="89">
        <v>6653149</v>
      </c>
      <c r="H24" s="89">
        <v>6653149</v>
      </c>
      <c r="I24" s="89">
        <v>6653149</v>
      </c>
      <c r="J24" s="89">
        <v>6653149</v>
      </c>
      <c r="K24" s="89">
        <v>6653149</v>
      </c>
      <c r="L24" s="89">
        <v>6653149</v>
      </c>
      <c r="M24" s="89">
        <v>6653145</v>
      </c>
      <c r="N24" s="91">
        <f t="shared" si="2"/>
        <v>80387794</v>
      </c>
    </row>
    <row r="25" spans="1:14" ht="15.75" x14ac:dyDescent="0.2">
      <c r="A25" s="97" t="s">
        <v>377</v>
      </c>
      <c r="B25" s="89">
        <v>162000</v>
      </c>
      <c r="C25" s="89">
        <v>208300</v>
      </c>
      <c r="D25" s="89">
        <v>280000</v>
      </c>
      <c r="E25" s="89">
        <v>280000</v>
      </c>
      <c r="F25" s="89">
        <v>280000</v>
      </c>
      <c r="G25" s="89">
        <v>280000</v>
      </c>
      <c r="H25" s="89">
        <v>280000</v>
      </c>
      <c r="I25" s="89">
        <v>280000</v>
      </c>
      <c r="J25" s="89">
        <v>280000</v>
      </c>
      <c r="K25" s="89">
        <v>618000</v>
      </c>
      <c r="L25" s="89">
        <v>301520</v>
      </c>
      <c r="M25" s="89">
        <v>292180</v>
      </c>
      <c r="N25" s="91">
        <f t="shared" si="2"/>
        <v>3542000</v>
      </c>
    </row>
    <row r="26" spans="1:14" ht="16.5" thickBot="1" x14ac:dyDescent="0.25">
      <c r="A26" s="97" t="s">
        <v>378</v>
      </c>
      <c r="B26" s="89">
        <v>0</v>
      </c>
      <c r="C26" s="89">
        <v>70000</v>
      </c>
      <c r="D26" s="89">
        <v>381000</v>
      </c>
      <c r="E26" s="89">
        <v>260200</v>
      </c>
      <c r="F26" s="89">
        <v>0</v>
      </c>
      <c r="G26" s="89">
        <v>0</v>
      </c>
      <c r="H26" s="89">
        <v>4850000</v>
      </c>
      <c r="I26" s="89">
        <v>0</v>
      </c>
      <c r="J26" s="89">
        <v>0</v>
      </c>
      <c r="K26" s="89">
        <v>4574233</v>
      </c>
      <c r="L26" s="89">
        <v>0</v>
      </c>
      <c r="M26" s="89">
        <v>0</v>
      </c>
      <c r="N26" s="91">
        <f t="shared" si="2"/>
        <v>10135433</v>
      </c>
    </row>
    <row r="27" spans="1:14" ht="16.5" thickBot="1" x14ac:dyDescent="0.25">
      <c r="A27" s="97" t="s">
        <v>379</v>
      </c>
      <c r="B27" s="89">
        <v>0</v>
      </c>
      <c r="C27" s="89">
        <v>0</v>
      </c>
      <c r="D27" s="89">
        <v>0</v>
      </c>
      <c r="E27" s="89">
        <v>0</v>
      </c>
      <c r="F27" s="89">
        <v>0</v>
      </c>
      <c r="G27" s="89">
        <v>0</v>
      </c>
      <c r="H27" s="89">
        <v>0</v>
      </c>
      <c r="I27" s="89">
        <v>4350000</v>
      </c>
      <c r="J27" s="89">
        <v>0</v>
      </c>
      <c r="K27" s="89">
        <v>4350000</v>
      </c>
      <c r="L27" s="89">
        <v>0</v>
      </c>
      <c r="M27" s="89">
        <v>0</v>
      </c>
      <c r="N27" s="91">
        <f t="shared" si="2"/>
        <v>8700000</v>
      </c>
    </row>
    <row r="28" spans="1:14" ht="32.25" thickBot="1" x14ac:dyDescent="0.25">
      <c r="A28" s="97" t="s">
        <v>380</v>
      </c>
      <c r="B28" s="89">
        <v>3942275</v>
      </c>
      <c r="C28" s="89">
        <v>0</v>
      </c>
      <c r="D28" s="89">
        <v>0</v>
      </c>
      <c r="E28" s="89">
        <v>0</v>
      </c>
      <c r="F28" s="89">
        <v>0</v>
      </c>
      <c r="G28" s="89">
        <v>0</v>
      </c>
      <c r="H28" s="89">
        <v>0</v>
      </c>
      <c r="I28" s="89">
        <v>0</v>
      </c>
      <c r="J28" s="89">
        <v>0</v>
      </c>
      <c r="K28" s="89">
        <v>0</v>
      </c>
      <c r="L28" s="89">
        <v>0</v>
      </c>
      <c r="M28" s="89">
        <v>0</v>
      </c>
      <c r="N28" s="91">
        <f t="shared" si="2"/>
        <v>3942275</v>
      </c>
    </row>
    <row r="29" spans="1:14" ht="16.5" thickBot="1" x14ac:dyDescent="0.25">
      <c r="A29" s="88" t="s">
        <v>381</v>
      </c>
      <c r="B29" s="92">
        <f>SUM(B20:B28)</f>
        <v>13654256</v>
      </c>
      <c r="C29" s="92">
        <f t="shared" ref="C29:M29" si="3">SUM(C20:C28)</f>
        <v>9828281</v>
      </c>
      <c r="D29" s="92">
        <f t="shared" si="3"/>
        <v>10013610</v>
      </c>
      <c r="E29" s="92">
        <f t="shared" si="3"/>
        <v>10427820</v>
      </c>
      <c r="F29" s="92">
        <f t="shared" si="3"/>
        <v>9667610</v>
      </c>
      <c r="G29" s="92">
        <f t="shared" si="3"/>
        <v>9927610</v>
      </c>
      <c r="H29" s="92">
        <f t="shared" si="3"/>
        <v>14467610</v>
      </c>
      <c r="I29" s="92">
        <f t="shared" si="3"/>
        <v>14017610</v>
      </c>
      <c r="J29" s="92">
        <f t="shared" si="3"/>
        <v>9617610</v>
      </c>
      <c r="K29" s="92">
        <f t="shared" si="3"/>
        <v>18879843</v>
      </c>
      <c r="L29" s="92">
        <f t="shared" si="3"/>
        <v>9874130</v>
      </c>
      <c r="M29" s="92">
        <f t="shared" si="3"/>
        <v>9789799</v>
      </c>
      <c r="N29" s="91">
        <f t="shared" si="2"/>
        <v>140165789</v>
      </c>
    </row>
    <row r="30" spans="1:14" x14ac:dyDescent="0.2">
      <c r="A30" s="82"/>
    </row>
    <row r="31" spans="1:14" x14ac:dyDescent="0.2">
      <c r="B31" s="83"/>
      <c r="C31" s="83"/>
    </row>
  </sheetData>
  <mergeCells count="3">
    <mergeCell ref="A1:C1"/>
    <mergeCell ref="M1:N1"/>
    <mergeCell ref="A2:C2"/>
  </mergeCells>
  <pageMargins left="0.39370078740157483" right="0.39370078740157483" top="0.74803149606299213" bottom="0.39370078740157483" header="0.31496062992125984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4</vt:i4>
      </vt:variant>
    </vt:vector>
  </HeadingPairs>
  <TitlesOfParts>
    <vt:vector size="11" baseType="lpstr">
      <vt:lpstr>1.sz.mell. Működési mérleg</vt:lpstr>
      <vt:lpstr>2.sz.mell. Felhalmozási mérleg</vt:lpstr>
      <vt:lpstr>3.sz.mell. Kiemelt előirányzat.</vt:lpstr>
      <vt:lpstr>4.sz.mell. Köt.,Önk., Államig. </vt:lpstr>
      <vt:lpstr>5.sz.mell. Beruházások</vt:lpstr>
      <vt:lpstr>6.sz.mell. Felújítások</vt:lpstr>
      <vt:lpstr>7.sz.mell. Előir. felhaszn.terv</vt:lpstr>
      <vt:lpstr>'1.sz.mell. Működési mérleg'!Nyomtatási_terület</vt:lpstr>
      <vt:lpstr>'2.sz.mell. Felhalmozási mérleg'!Nyomtatási_terület</vt:lpstr>
      <vt:lpstr>'3.sz.mell. Kiemelt előirányzat.'!Nyomtatási_terület</vt:lpstr>
      <vt:lpstr>'4.sz.mell. Köt.,Önk., Államig. 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ASP_2</dc:creator>
  <cp:lastModifiedBy>ASP_2</cp:lastModifiedBy>
  <cp:lastPrinted>2020-06-30T14:40:42Z</cp:lastPrinted>
  <dcterms:created xsi:type="dcterms:W3CDTF">2019-02-13T07:50:41Z</dcterms:created>
  <dcterms:modified xsi:type="dcterms:W3CDTF">2020-06-30T14:40:45Z</dcterms:modified>
</cp:coreProperties>
</file>