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firstSheet="3" activeTab="3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Hivatal bevétele, kiadása" sheetId="8" r:id="rId8"/>
    <sheet name="9. Felújítás" sheetId="9" r:id="rId9"/>
    <sheet name="10. Beruházások" sheetId="10" r:id="rId10"/>
    <sheet name="11. EU projekt" sheetId="11" r:id="rId11"/>
    <sheet name="12. létszám-előir." sheetId="12" r:id="rId12"/>
    <sheet name="13.közfogl." sheetId="13" r:id="rId13"/>
    <sheet name="14. adósság" sheetId="14" r:id="rId14"/>
    <sheet name="15. céltartalék" sheetId="15" r:id="rId15"/>
    <sheet name="16. többéves" sheetId="16" r:id="rId16"/>
    <sheet name="17. előir.- falhaszn. ütemterv" sheetId="17" r:id="rId17"/>
    <sheet name="18.  közvetett támogatások" sheetId="18" r:id="rId18"/>
    <sheet name="19. egyéb működési tám" sheetId="19" r:id="rId19"/>
  </sheets>
  <externalReferences>
    <externalReference r:id="rId22"/>
  </externalReferences>
  <definedNames>
    <definedName name="_xlnm.Print_Area" localSheetId="0">' 1. címrend'!$A$1:$B$40</definedName>
    <definedName name="_xlnm.Print_Area" localSheetId="4">'5.bev. forrásonként'!$A$2:$H$129</definedName>
  </definedNames>
  <calcPr fullCalcOnLoad="1"/>
</workbook>
</file>

<file path=xl/sharedStrings.xml><?xml version="1.0" encoding="utf-8"?>
<sst xmlns="http://schemas.openxmlformats.org/spreadsheetml/2006/main" count="1163" uniqueCount="706">
  <si>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</si>
  <si>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</si>
  <si>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</si>
  <si>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</si>
  <si>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</si>
  <si>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</si>
  <si>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</si>
  <si>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</si>
  <si>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</si>
  <si>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</si>
  <si>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</si>
  <si>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</si>
  <si>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</si>
  <si>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</si>
  <si>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</si>
  <si>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</si>
  <si>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</si>
  <si>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</si>
  <si>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</si>
  <si>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</si>
  <si>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</si>
  <si>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</si>
  <si>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</si>
  <si>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</si>
  <si>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</si>
  <si>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</si>
  <si>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</si>
  <si>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</si>
  <si>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</si>
  <si>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</si>
  <si>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</si>
  <si>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</si>
  <si>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</si>
  <si>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</si>
  <si>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</si>
  <si>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</si>
  <si>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</si>
  <si>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</si>
  <si>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</si>
  <si>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</si>
  <si>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</si>
  <si>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</si>
  <si>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</si>
  <si>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</si>
  <si>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</si>
  <si>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</si>
  <si>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</si>
  <si>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</si>
  <si>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</si>
  <si>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</si>
  <si>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</si>
  <si>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</si>
  <si>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</si>
  <si>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</si>
  <si>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</si>
  <si>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</si>
  <si>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</si>
  <si>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</si>
  <si>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</si>
  <si>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</si>
  <si>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</si>
  <si>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</si>
  <si>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</si>
  <si>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</si>
  <si>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</si>
  <si>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</si>
  <si>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</si>
  <si>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</si>
  <si>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</si>
  <si>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</si>
  <si>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</si>
  <si>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</si>
  <si>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</si>
  <si>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</si>
  <si>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</si>
  <si>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</si>
  <si>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</si>
  <si>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</si>
  <si>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</si>
  <si>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</si>
  <si>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</si>
  <si>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</si>
  <si>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</si>
  <si>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</si>
  <si>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</si>
  <si>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</si>
  <si>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</si>
  <si>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</si>
  <si>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</si>
  <si>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</si>
  <si>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</si>
  <si>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</si>
  <si>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</si>
  <si>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</si>
  <si>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</si>
  <si>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</si>
  <si>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</si>
  <si>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</si>
  <si>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</si>
  <si>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</si>
  <si>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</si>
  <si>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</si>
  <si>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</si>
  <si>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</si>
  <si>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</si>
  <si>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Város- és Községgazdálkodás,Dologi kiadások</t>
  </si>
  <si>
    <t>KÖLCSÖNÖK, HITELEK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</si>
  <si>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</si>
  <si>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</si>
  <si>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</si>
  <si>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</si>
  <si>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</si>
  <si>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</si>
  <si>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</si>
  <si>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</si>
  <si>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</si>
  <si>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</si>
  <si>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</si>
  <si>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</si>
  <si>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</si>
  <si>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</si>
  <si>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</si>
  <si>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</si>
  <si>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</si>
  <si>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</si>
  <si>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</si>
  <si>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</si>
  <si>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</si>
  <si>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</si>
  <si>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</si>
  <si>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</si>
  <si>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</si>
  <si>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</si>
  <si>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</si>
  <si>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</si>
  <si>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</si>
  <si>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</si>
  <si>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</si>
  <si>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</si>
  <si>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</si>
  <si>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</si>
  <si>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</si>
  <si>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</si>
  <si>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</si>
  <si>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</si>
  <si>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</si>
  <si>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</si>
  <si>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</si>
  <si>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</si>
  <si>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</si>
  <si>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</si>
  <si>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</si>
  <si>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</si>
  <si>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</si>
  <si>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</si>
  <si>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</si>
  <si>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</si>
  <si>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</si>
  <si>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</si>
  <si>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</si>
  <si>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</si>
  <si>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</si>
  <si>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</si>
  <si>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</si>
  <si>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</si>
  <si>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</si>
  <si>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</si>
  <si>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</si>
  <si>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</si>
  <si>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</si>
  <si>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</si>
  <si>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</si>
  <si>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</si>
  <si>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</si>
  <si>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</si>
  <si>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</si>
  <si>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</si>
  <si>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</si>
  <si>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</si>
  <si>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</si>
  <si>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</si>
  <si>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</si>
  <si>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</si>
  <si>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</si>
  <si>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</si>
  <si>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</si>
  <si>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</si>
  <si>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</si>
  <si>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</si>
  <si>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</si>
  <si>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</si>
  <si>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</si>
  <si>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</si>
  <si>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</si>
  <si>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</si>
  <si>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</si>
  <si>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</si>
  <si>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</si>
  <si>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</si>
  <si>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</si>
  <si>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</si>
  <si>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</si>
  <si>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</si>
  <si>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</si>
  <si>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</si>
  <si>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</si>
  <si>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</si>
  <si>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</si>
  <si>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</si>
  <si>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</si>
  <si>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</si>
  <si>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</si>
  <si>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</si>
  <si>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</si>
  <si>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</si>
  <si>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</si>
  <si>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</si>
  <si>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</si>
  <si>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</si>
  <si>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</si>
  <si>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</si>
  <si>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</si>
  <si>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</si>
  <si>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</si>
  <si>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</si>
  <si>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</si>
  <si>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</si>
  <si>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</si>
  <si>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</si>
  <si>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</si>
  <si>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</si>
  <si>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</si>
  <si>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</si>
  <si>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</si>
  <si>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</si>
  <si>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</si>
  <si>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</si>
  <si>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</si>
  <si>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</si>
  <si>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</si>
  <si>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</si>
  <si>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</si>
  <si>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</si>
  <si>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</si>
  <si>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</si>
  <si>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</si>
  <si>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</si>
  <si>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</si>
  <si>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</si>
  <si>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</si>
  <si>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</si>
  <si>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</si>
  <si>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</si>
  <si>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</si>
  <si>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</si>
  <si>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</si>
  <si>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</si>
  <si>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</si>
  <si>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</si>
  <si>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</si>
  <si>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</si>
  <si>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</si>
  <si>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</si>
  <si>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</si>
  <si>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</si>
  <si>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</si>
  <si>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</si>
  <si>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</si>
  <si>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</si>
  <si>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</si>
  <si>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</si>
  <si>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</si>
  <si>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</si>
  <si>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</si>
  <si>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</si>
  <si>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</si>
  <si>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</si>
  <si>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</si>
  <si>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</si>
  <si>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</si>
  <si>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</si>
  <si>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</si>
  <si>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</si>
  <si>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</si>
  <si>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</si>
  <si>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</si>
  <si>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</si>
  <si>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</si>
  <si>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</si>
  <si>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</si>
  <si>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</si>
  <si>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</si>
  <si>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</si>
  <si>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</si>
  <si>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</si>
  <si>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</si>
  <si>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</si>
  <si>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</si>
  <si>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</si>
  <si>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</si>
  <si>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</si>
  <si>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</si>
  <si>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</si>
  <si>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</si>
  <si>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</si>
  <si>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</si>
  <si>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</si>
  <si>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</si>
  <si>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</si>
  <si>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</si>
  <si>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</si>
  <si>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</si>
  <si>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</si>
  <si>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</si>
  <si>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</si>
  <si>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</si>
  <si>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</si>
  <si>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</si>
  <si>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</si>
  <si>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</si>
  <si>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</si>
  <si>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</si>
  <si>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</si>
  <si>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</si>
  <si>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</si>
  <si>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</si>
  <si>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</si>
  <si>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</si>
  <si>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</si>
  <si>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</si>
  <si>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</si>
  <si>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</si>
  <si>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</si>
  <si>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</si>
  <si>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</si>
  <si>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</si>
  <si>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</si>
  <si>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</si>
  <si>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</si>
  <si>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</si>
  <si>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</si>
  <si>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</si>
  <si>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</si>
  <si>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</si>
  <si>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</si>
  <si>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</si>
  <si>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</si>
  <si>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</si>
  <si>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</si>
  <si>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</si>
  <si>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</si>
  <si>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</si>
  <si>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</si>
  <si>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</si>
  <si>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</si>
  <si>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</si>
  <si>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</si>
  <si>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</si>
  <si>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</si>
  <si>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</si>
  <si>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</si>
  <si>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</si>
  <si>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</si>
  <si>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</si>
  <si>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</si>
  <si>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</si>
  <si>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</si>
  <si>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</si>
  <si>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</si>
  <si>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</si>
  <si>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</si>
  <si>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</si>
  <si>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</si>
  <si>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</si>
  <si>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</si>
  <si>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</si>
  <si>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</si>
  <si>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</si>
  <si>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</si>
  <si>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</si>
  <si>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</si>
  <si>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</si>
  <si>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</si>
  <si>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</si>
  <si>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</si>
  <si>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</si>
  <si>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</si>
  <si>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</si>
  <si>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</si>
  <si>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</si>
  <si>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</si>
  <si>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</si>
  <si>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</si>
  <si>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</si>
  <si>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</si>
  <si>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</si>
  <si>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</si>
  <si>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</si>
  <si>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</si>
  <si>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</si>
  <si>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</si>
  <si>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</si>
  <si>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</si>
  <si>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</si>
  <si>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</si>
  <si>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</si>
  <si>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</si>
  <si>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</si>
  <si>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</si>
  <si>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</si>
  <si>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</si>
  <si>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</si>
  <si>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</si>
  <si>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</si>
  <si>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5 - ből egyes jövedelempótló támogatások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</si>
  <si>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</si>
  <si>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</si>
  <si>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</si>
  <si>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</si>
  <si>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</si>
  <si>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</si>
  <si>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</si>
  <si>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</si>
  <si>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</si>
  <si>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</si>
  <si>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</si>
  <si>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</si>
  <si>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</si>
  <si>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</si>
  <si>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</si>
  <si>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</si>
  <si>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</si>
  <si>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</si>
  <si>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</si>
  <si>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</si>
  <si>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</si>
  <si>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</si>
  <si>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</si>
  <si>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</si>
  <si>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</si>
  <si>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</si>
  <si>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</si>
  <si>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</si>
  <si>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</si>
  <si>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</si>
  <si>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</si>
  <si>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</si>
  <si>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</si>
  <si>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</si>
  <si>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</si>
  <si>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</si>
  <si>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</si>
  <si>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</si>
  <si>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</si>
  <si>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</si>
  <si>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</si>
  <si>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</si>
  <si>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</si>
  <si>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</si>
  <si>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</si>
  <si>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</si>
  <si>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</si>
  <si>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</si>
  <si>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</si>
  <si>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</si>
  <si>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</si>
  <si>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</si>
  <si>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</si>
  <si>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</si>
  <si>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</si>
  <si>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</si>
  <si>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</si>
  <si>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</si>
  <si>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</si>
  <si>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</si>
  <si>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</si>
  <si>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</si>
  <si>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</si>
  <si>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</si>
  <si>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</si>
  <si>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</si>
  <si>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</si>
  <si>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</si>
  <si>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</si>
  <si>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</si>
  <si>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</si>
  <si>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</si>
  <si>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</si>
  <si>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</si>
  <si>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</si>
  <si>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</si>
  <si>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</si>
  <si>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</si>
  <si>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</si>
  <si>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</si>
  <si>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</si>
  <si>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</si>
  <si>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</si>
  <si>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</si>
  <si>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</si>
  <si>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</si>
  <si>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</si>
  <si>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</si>
  <si>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</si>
  <si>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</si>
  <si>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</si>
  <si>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</si>
  <si>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</si>
  <si>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</si>
  <si>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</si>
  <si>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</si>
  <si>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</si>
  <si>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</si>
  <si>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</si>
  <si>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013350 - Az önkormányzati vagyonnal való gazdálkodással kapcsolatos feladatok</t>
  </si>
  <si>
    <t>082092 - 910502 Közművelődés - hagyományos közösségi kulturális értékek gondozása</t>
  </si>
  <si>
    <t>107054 - Családsegítés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</si>
  <si>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</si>
  <si>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</si>
  <si>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</si>
  <si>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</si>
  <si>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</si>
  <si>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</si>
  <si>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</si>
  <si>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</si>
  <si>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</si>
  <si>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</si>
  <si>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</si>
  <si>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</si>
  <si>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</si>
  <si>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Áht.belüli megelőlegezés</t>
  </si>
  <si>
    <t>AHT-n belüli megelőlegezés visszavizetése</t>
  </si>
  <si>
    <t>Felhalmozási célú hiteltörlesztés</t>
  </si>
  <si>
    <t>Batéi Közös Önkormányzati Hivatal 011130</t>
  </si>
  <si>
    <t>Baté Községi Önkormányzat</t>
  </si>
  <si>
    <t xml:space="preserve"> Kormányzati funkciók és szakfeladatok szerint</t>
  </si>
  <si>
    <t>045160 - Közutak, hidak, alagutak üzemeltetése, fenntartása</t>
  </si>
  <si>
    <t>074031 - Család és nővédelmi egészségügyi gondozás</t>
  </si>
  <si>
    <t>081041- Versenysport és utánpótlás nevelési tevékenység támogatása</t>
  </si>
  <si>
    <t>Az önkormányzat önállóan  működő és gazdálkodó költségvetési szerve külön alkot egy címet</t>
  </si>
  <si>
    <t xml:space="preserve">Batéi Közös Önkormányzati Hivatal </t>
  </si>
  <si>
    <t>011130 - Igazgatási tevékenység</t>
  </si>
  <si>
    <t>Az önkormányzat költségvetésében szereplő nem intézményi kiadások külön alkotnak címet</t>
  </si>
  <si>
    <t>Kiadások mindösszesen:</t>
  </si>
  <si>
    <t>II. Intézmények:</t>
  </si>
  <si>
    <t xml:space="preserve">Önkormányzat kiadásai összesen: </t>
  </si>
  <si>
    <t>Hivatal</t>
  </si>
  <si>
    <t>kis értékű tárgyi eszközök beszerzése</t>
  </si>
  <si>
    <t xml:space="preserve">Baté </t>
  </si>
  <si>
    <t>Intézmény:</t>
  </si>
  <si>
    <t>Intézmény összesen:</t>
  </si>
  <si>
    <t>Művelődési házak tev.</t>
  </si>
  <si>
    <t>Védőnői szolgálat</t>
  </si>
  <si>
    <t>Város- és községgazdálkodási sz.</t>
  </si>
  <si>
    <t>Baté</t>
  </si>
  <si>
    <t xml:space="preserve"> - ebből a Hivatal maradványa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</si>
  <si>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</si>
  <si>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</si>
  <si>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</si>
  <si>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</si>
  <si>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</si>
  <si>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</si>
  <si>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</si>
  <si>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</si>
  <si>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</si>
  <si>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</si>
  <si>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</si>
  <si>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</si>
  <si>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</si>
  <si>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</si>
  <si>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</si>
  <si>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</si>
  <si>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</si>
  <si>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</si>
  <si>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</si>
  <si>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</si>
  <si>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</si>
  <si>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</si>
  <si>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</si>
  <si>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</si>
  <si>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</si>
  <si>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</si>
  <si>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</si>
  <si>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</si>
  <si>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</si>
  <si>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</si>
  <si>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</si>
  <si>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</si>
  <si>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</si>
  <si>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</si>
  <si>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</si>
  <si>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</si>
  <si>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</si>
  <si>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</si>
  <si>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</si>
  <si>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</si>
  <si>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</si>
  <si>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</si>
  <si>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</si>
  <si>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</si>
  <si>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</si>
  <si>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</si>
  <si>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</si>
  <si>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</si>
  <si>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</si>
  <si>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</si>
  <si>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</si>
  <si>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</si>
  <si>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</si>
  <si>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</si>
  <si>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</si>
  <si>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</si>
  <si>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</si>
  <si>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</si>
  <si>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</si>
  <si>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</si>
  <si>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</si>
  <si>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</si>
  <si>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</si>
  <si>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</si>
  <si>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</si>
  <si>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</si>
  <si>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</si>
  <si>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</si>
  <si>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>Térfigyelő kamera rendszer</t>
  </si>
  <si>
    <t>Képzéses téli I.</t>
  </si>
  <si>
    <t>Képzéses téli II.</t>
  </si>
  <si>
    <t>START - Mezőgazdaság 2017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</si>
  <si>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</si>
  <si>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</si>
  <si>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</si>
  <si>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</si>
  <si>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</si>
  <si>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</si>
  <si>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</si>
  <si>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</si>
  <si>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</si>
  <si>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</si>
  <si>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</si>
  <si>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Beruházások Önkormányzat</t>
  </si>
  <si>
    <t xml:space="preserve">Önkormányzat összesen: </t>
  </si>
  <si>
    <t xml:space="preserve">Hivatal összesen: </t>
  </si>
  <si>
    <t>104037 Intézmények kívül gyermekétkeztetés</t>
  </si>
  <si>
    <t xml:space="preserve">106020- Lakásfenntartással, lakhatással kapcsolatos feladatok </t>
  </si>
  <si>
    <t>106020 lakásfenntartási támogatás</t>
  </si>
  <si>
    <t>1- ből Polgármesteri illetmény támogatása</t>
  </si>
  <si>
    <t>j</t>
  </si>
  <si>
    <t>1- ből ASP rendszer működtetése</t>
  </si>
  <si>
    <t>5 - ből Önkormányzatoktól Hivatalra átvett</t>
  </si>
  <si>
    <t>5 - ből BM támogatás utak felújítására</t>
  </si>
  <si>
    <t>Kavíz GFT</t>
  </si>
  <si>
    <t>START - Mezőgazdaság 2018</t>
  </si>
  <si>
    <t>Batéi  Közművelődési és Hagyományőrző Egyesület</t>
  </si>
  <si>
    <t>Batéi Romák Egyesülete</t>
  </si>
  <si>
    <t>Batéi Sportegyesület</t>
  </si>
  <si>
    <t>Batéi Polgárőr Egyesület</t>
  </si>
  <si>
    <t>Őszi Rózsák Nyugdíjas Klub</t>
  </si>
  <si>
    <t xml:space="preserve"> - Ösztöndíj és bérlettámogatás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</si>
  <si>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</si>
  <si>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</si>
  <si>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</si>
  <si>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</si>
  <si>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</si>
  <si>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</si>
  <si>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</si>
  <si>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</si>
  <si>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</si>
  <si>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</si>
  <si>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18. melléklet a(z)     2/2018.(II. 20.) önkormányzati rendelethez</t>
  </si>
  <si>
    <t>16. melléklet a(z)    2/2018.(II.20 .) önkormányzati rendelethez</t>
  </si>
  <si>
    <t>15. melléklet a(z)      2/2018.(II.20 .) önkormányzati rendelethez</t>
  </si>
  <si>
    <t>14. melléklet a(z)     2/2018.(II.20 .) önkormányzati rendelethez</t>
  </si>
  <si>
    <t>13. melléklet a(z)     2/2018.(II.20 .) önkormányzati rendelethez</t>
  </si>
  <si>
    <t>9. melléklet a(z)   2/2018.(II. 20.) önkormányzati rendelethez</t>
  </si>
  <si>
    <t>8. melléklet a(z) 2/2018. (II.20 .) önkormányzati rendelethez</t>
  </si>
  <si>
    <t>3. melléklet a(z)    2/2018.(II.20 .) önkormányzati rendelethez</t>
  </si>
  <si>
    <t>2. melléklet a(z)   2/2018.(II.20 .)önkormányzati rendelethez</t>
  </si>
  <si>
    <t>1. melléklet a(z) 2/2018.(II.20 .) önkormányzati rendelethez</t>
  </si>
  <si>
    <t xml:space="preserve">TOP óvodaTOP-1.4.1-15-SO1-2016-00041 </t>
  </si>
  <si>
    <t>Megállapított támogatás 2018. évben</t>
  </si>
  <si>
    <t xml:space="preserve">Óvoda felújítás TOP TOP-1.4.1-15-SO1-2016-00041 </t>
  </si>
  <si>
    <t>Tájház tető felújítása- Kistelepülések támogatásból</t>
  </si>
  <si>
    <t>Utak felújítása (Hársfa, Dózsa, Petőfi utca)BM pályázatból</t>
  </si>
  <si>
    <t>Fő utca járda kialakítása önerő</t>
  </si>
  <si>
    <t>Sportöltöző, konditerem önerő</t>
  </si>
  <si>
    <t>Közfoglalkoztatáshoz eszközök- pályázatból</t>
  </si>
  <si>
    <t>4. melléklet a(z)  3/2018. (IV.20.) Ör. Mód  2/2018.(II.20 .) önkormányzati rendelethez</t>
  </si>
  <si>
    <t>D.</t>
  </si>
  <si>
    <t>módosítás</t>
  </si>
  <si>
    <t>BEVÉTELEK ÖSSZESEN
(Pénzforgalom nélküli és finanszírozási célú bevételek nélkül)</t>
  </si>
  <si>
    <t>Módosítás</t>
  </si>
  <si>
    <t>5 - ből Szomszédolós TOP pályzat</t>
  </si>
  <si>
    <t>5 - ből Szomszédolós TOP pályzat beruházási része</t>
  </si>
  <si>
    <t>19.372.000</t>
  </si>
  <si>
    <t xml:space="preserve">5. melléklet a  3/2018. (Iv.20.)Ör. Mód 2/2018.(II.20 .) önkormányzati rendeletethez: Az önkormányzat és a Hivatal bevételei összesítve  </t>
  </si>
  <si>
    <t>6.  melléklet a(z) 3/2018. (IV.20.) Ör. Mód   2/2018.(II.20 .) önkormányzati rendelethez</t>
  </si>
  <si>
    <t>7.  melléklet a(z)   3/2018. (IV.20.) Ör. Módosított 2/2018.(II.20 .) önkormányzati rendelethez</t>
  </si>
  <si>
    <t>10. melléklet a(z)  3/2018. (IV.20.) Ör- mód  2/2018.(II.20 önkormányzati rendelethez</t>
  </si>
  <si>
    <t xml:space="preserve">Az önkormányzat és költségvetési szervei beruházásai </t>
  </si>
  <si>
    <t>Szomszédolós Top pályázat</t>
  </si>
  <si>
    <t>11. melléklet a(z)    3/2018. (IV.20.) Ör. 2/2018.(II.20 .) önkormányzati rendelethez</t>
  </si>
  <si>
    <t>Szomszédolós TOP-5.3.1.-16-SO1-2017-00001</t>
  </si>
  <si>
    <t>12. melléklet a(z) 3/2018. (IV.20.) Ör. Mód  2/2018 (II. 20.) önkormányzati rendelethez</t>
  </si>
  <si>
    <t>17. melléklet a(z)   3/2018. (IV.20.) ör. Mód   2/2018(II.20 .) önkormányzati rendelethez</t>
  </si>
  <si>
    <t>módosítása</t>
  </si>
  <si>
    <t>19. melléklet a   3/2018.(IV.20.) ör. mód 2/2018.(II.20 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</si>
</sst>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  <numFmt numFmtId="174" formatCode="#,##0.0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6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3" fillId="0" borderId="10" xfId="54" applyNumberFormat="1" applyFont="1" applyFill="1" applyBorder="1">
      <alignment/>
      <protection/>
    </xf>
    <xf numFmtId="0" fontId="14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7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8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8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Fill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Fill="1" applyBorder="1" applyAlignment="1">
      <alignment horizontal="justify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1" fillId="0" borderId="47" xfId="0" applyFont="1" applyFill="1" applyBorder="1" applyAlignment="1">
      <alignment horizontal="justify"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3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0" fillId="0" borderId="5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quotePrefix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2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66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0" fillId="32" borderId="12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5" fillId="0" borderId="22" xfId="54" applyFont="1" applyBorder="1" applyAlignment="1">
      <alignment horizontal="center"/>
      <protection/>
    </xf>
    <xf numFmtId="0" fontId="15" fillId="0" borderId="13" xfId="54" applyFont="1" applyBorder="1" applyAlignment="1">
      <alignment horizontal="center"/>
      <protection/>
    </xf>
    <xf numFmtId="0" fontId="15" fillId="0" borderId="12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166" fontId="0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/>
    </xf>
    <xf numFmtId="166" fontId="0" fillId="0" borderId="12" xfId="40" applyNumberFormat="1" applyFont="1" applyFill="1" applyBorder="1" applyAlignment="1" applyProtection="1">
      <alignment/>
      <protection/>
    </xf>
    <xf numFmtId="166" fontId="1" fillId="0" borderId="12" xfId="40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/>
    </xf>
    <xf numFmtId="166" fontId="1" fillId="0" borderId="11" xfId="40" applyNumberFormat="1" applyFont="1" applyBorder="1" applyAlignment="1">
      <alignment/>
    </xf>
    <xf numFmtId="166" fontId="1" fillId="0" borderId="59" xfId="40" applyNumberFormat="1" applyFont="1" applyBorder="1" applyAlignment="1">
      <alignment/>
    </xf>
    <xf numFmtId="16" fontId="0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166" fontId="0" fillId="0" borderId="12" xfId="40" applyNumberFormat="1" applyFont="1" applyBorder="1" applyAlignment="1">
      <alignment/>
    </xf>
    <xf numFmtId="166" fontId="1" fillId="0" borderId="12" xfId="40" applyNumberFormat="1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04\3-2018-%202018%20k&#246;lts&#233;gve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Mérleg"/>
      <sheetName val="5.bev. forrásonként"/>
      <sheetName val="6. Kiadások"/>
      <sheetName val="7. lak. szolg. tám."/>
      <sheetName val="10. Beruházások"/>
      <sheetName val="11. EU projekt"/>
      <sheetName val="12. létszám-előir."/>
      <sheetName val="17. előir.- falhaszn. ütemterv"/>
      <sheetName val="19. egyéb működési tám"/>
    </sheetNames>
    <sheetDataSet>
      <sheetData sheetId="1">
        <row r="24">
          <cell r="H24">
            <v>117925458</v>
          </cell>
          <cell r="I24">
            <v>118230258</v>
          </cell>
        </row>
        <row r="35">
          <cell r="H35">
            <v>23119225</v>
          </cell>
          <cell r="I35">
            <v>56583769</v>
          </cell>
        </row>
        <row r="44">
          <cell r="H44">
            <v>15271792</v>
          </cell>
          <cell r="I44">
            <v>16092858</v>
          </cell>
        </row>
        <row r="61">
          <cell r="H61">
            <v>14075000</v>
          </cell>
          <cell r="I61">
            <v>14075000</v>
          </cell>
        </row>
        <row r="75">
          <cell r="H75">
            <v>4297000</v>
          </cell>
          <cell r="I75">
            <v>4297000</v>
          </cell>
        </row>
        <row r="81">
          <cell r="H81">
            <v>3000000</v>
          </cell>
          <cell r="I81">
            <v>3000000</v>
          </cell>
        </row>
        <row r="87">
          <cell r="H87">
            <v>0</v>
          </cell>
          <cell r="I87">
            <v>0</v>
          </cell>
        </row>
        <row r="93">
          <cell r="H93">
            <v>0</v>
          </cell>
          <cell r="I93">
            <v>0</v>
          </cell>
        </row>
        <row r="105">
          <cell r="H105">
            <v>11999529</v>
          </cell>
          <cell r="I105">
            <v>11999529</v>
          </cell>
        </row>
        <row r="106">
          <cell r="H106">
            <v>77636280</v>
          </cell>
          <cell r="I106">
            <v>77636280</v>
          </cell>
        </row>
        <row r="107">
          <cell r="H107">
            <v>6385200</v>
          </cell>
          <cell r="I107">
            <v>6385200</v>
          </cell>
        </row>
      </sheetData>
      <sheetData sheetId="2">
        <row r="11">
          <cell r="F11">
            <v>96427375</v>
          </cell>
          <cell r="G11">
            <v>104745654</v>
          </cell>
        </row>
        <row r="12">
          <cell r="F12">
            <v>18119075</v>
          </cell>
          <cell r="G12">
            <v>19949096</v>
          </cell>
        </row>
        <row r="13">
          <cell r="F13">
            <v>34252845</v>
          </cell>
          <cell r="G13">
            <v>58099089</v>
          </cell>
        </row>
        <row r="14">
          <cell r="F14">
            <v>5732220</v>
          </cell>
          <cell r="G14">
            <v>6037020</v>
          </cell>
        </row>
        <row r="15">
          <cell r="F15">
            <v>6228730</v>
          </cell>
          <cell r="G15">
            <v>6668730</v>
          </cell>
        </row>
        <row r="20">
          <cell r="F20">
            <v>5708976</v>
          </cell>
          <cell r="G20">
            <v>6530042</v>
          </cell>
        </row>
        <row r="21">
          <cell r="F21">
            <v>99517502</v>
          </cell>
          <cell r="G21">
            <v>99517502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8">
          <cell r="F28">
            <v>3033534</v>
          </cell>
          <cell r="G28">
            <v>2063534</v>
          </cell>
        </row>
        <row r="29">
          <cell r="F29">
            <v>0</v>
          </cell>
          <cell r="G29">
            <v>0</v>
          </cell>
        </row>
        <row r="35">
          <cell r="F35">
            <v>4689227</v>
          </cell>
          <cell r="G35">
            <v>4689227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3">
      <selection activeCell="B22" sqref="B2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677</v>
      </c>
    </row>
    <row r="2" ht="12.75">
      <c r="B2" s="1" t="s">
        <v>554</v>
      </c>
    </row>
    <row r="4" ht="12.75">
      <c r="B4" s="6" t="s">
        <v>71</v>
      </c>
    </row>
    <row r="5" spans="1:2" ht="12.75">
      <c r="A5" s="11" t="s">
        <v>110</v>
      </c>
      <c r="B5" s="11" t="s">
        <v>111</v>
      </c>
    </row>
    <row r="6" spans="1:2" ht="12.75">
      <c r="A6" s="11" t="s">
        <v>113</v>
      </c>
      <c r="B6" s="11" t="s">
        <v>112</v>
      </c>
    </row>
    <row r="7" spans="1:2" ht="25.5">
      <c r="A7" s="21">
        <v>1</v>
      </c>
      <c r="B7" s="93" t="s">
        <v>539</v>
      </c>
    </row>
    <row r="8" spans="1:2" ht="12.75">
      <c r="A8" s="11">
        <v>2</v>
      </c>
      <c r="B8" s="12" t="s">
        <v>533</v>
      </c>
    </row>
    <row r="9" spans="1:2" ht="12.75">
      <c r="A9" s="21">
        <v>3</v>
      </c>
      <c r="B9" s="14" t="s">
        <v>541</v>
      </c>
    </row>
    <row r="10" spans="1:2" ht="25.5">
      <c r="A10" s="11">
        <v>4</v>
      </c>
      <c r="B10" s="93" t="s">
        <v>542</v>
      </c>
    </row>
    <row r="11" spans="1:2" ht="12.75">
      <c r="A11" s="21">
        <v>5</v>
      </c>
      <c r="B11" s="12" t="s">
        <v>534</v>
      </c>
    </row>
    <row r="12" spans="1:2" ht="12.75">
      <c r="A12" s="11">
        <v>6</v>
      </c>
      <c r="B12" s="12" t="s">
        <v>535</v>
      </c>
    </row>
    <row r="13" spans="1:2" ht="12.75">
      <c r="A13" s="21">
        <v>7</v>
      </c>
      <c r="B13" s="14" t="s">
        <v>508</v>
      </c>
    </row>
    <row r="14" spans="1:2" ht="12.75">
      <c r="A14" s="11">
        <v>8</v>
      </c>
      <c r="B14" s="14" t="s">
        <v>443</v>
      </c>
    </row>
    <row r="15" spans="1:2" ht="12.75">
      <c r="A15" s="21">
        <v>9</v>
      </c>
      <c r="B15" s="14" t="s">
        <v>514</v>
      </c>
    </row>
    <row r="16" spans="1:2" ht="12.75">
      <c r="A16" s="11">
        <v>10</v>
      </c>
      <c r="B16" s="14" t="s">
        <v>511</v>
      </c>
    </row>
    <row r="17" spans="1:2" ht="12.75">
      <c r="A17" s="21">
        <v>11</v>
      </c>
      <c r="B17" s="14" t="s">
        <v>441</v>
      </c>
    </row>
    <row r="18" spans="1:2" ht="12.75">
      <c r="A18" s="11">
        <v>12</v>
      </c>
      <c r="B18" s="14" t="s">
        <v>510</v>
      </c>
    </row>
    <row r="19" spans="1:2" ht="12.75">
      <c r="A19" s="21">
        <v>13</v>
      </c>
      <c r="B19" s="14" t="s">
        <v>410</v>
      </c>
    </row>
    <row r="20" spans="1:2" ht="12.75">
      <c r="A20" s="11">
        <v>14</v>
      </c>
      <c r="B20" s="14" t="s">
        <v>520</v>
      </c>
    </row>
    <row r="21" spans="1:2" ht="12.75">
      <c r="A21" s="21">
        <v>15</v>
      </c>
      <c r="B21" s="14" t="s">
        <v>518</v>
      </c>
    </row>
    <row r="22" spans="1:2" ht="12.75">
      <c r="A22" s="11">
        <v>16</v>
      </c>
      <c r="B22" s="14" t="s">
        <v>536</v>
      </c>
    </row>
    <row r="23" spans="1:2" ht="12.75">
      <c r="A23" s="21">
        <v>17</v>
      </c>
      <c r="B23" s="169" t="s">
        <v>519</v>
      </c>
    </row>
    <row r="24" spans="1:2" ht="12.75">
      <c r="A24" s="11">
        <v>18</v>
      </c>
      <c r="B24" s="14" t="s">
        <v>521</v>
      </c>
    </row>
    <row r="25" spans="1:2" ht="12.75">
      <c r="A25" s="21">
        <v>19</v>
      </c>
      <c r="B25" s="14" t="s">
        <v>446</v>
      </c>
    </row>
    <row r="26" spans="1:2" ht="12.75">
      <c r="A26" s="11">
        <v>20</v>
      </c>
      <c r="B26" s="14" t="s">
        <v>507</v>
      </c>
    </row>
    <row r="27" spans="1:2" ht="12.75">
      <c r="A27" s="21">
        <v>21</v>
      </c>
      <c r="B27" s="14" t="s">
        <v>506</v>
      </c>
    </row>
    <row r="28" spans="1:2" ht="12.75">
      <c r="A28" s="11">
        <v>22</v>
      </c>
      <c r="B28" s="68" t="s">
        <v>537</v>
      </c>
    </row>
    <row r="29" spans="1:2" ht="12.75">
      <c r="A29" s="21">
        <v>23</v>
      </c>
      <c r="B29" s="169" t="s">
        <v>513</v>
      </c>
    </row>
    <row r="30" spans="1:2" ht="12.75">
      <c r="A30" s="11">
        <v>24</v>
      </c>
      <c r="B30" s="178" t="s">
        <v>538</v>
      </c>
    </row>
    <row r="31" spans="1:2" ht="12.75">
      <c r="A31" s="21">
        <v>25</v>
      </c>
      <c r="B31" s="169" t="s">
        <v>522</v>
      </c>
    </row>
    <row r="32" spans="1:2" ht="12.75">
      <c r="A32" s="11">
        <v>26</v>
      </c>
      <c r="B32" s="14" t="s">
        <v>447</v>
      </c>
    </row>
    <row r="33" spans="1:2" ht="12.75">
      <c r="A33" s="21">
        <v>27</v>
      </c>
      <c r="B33" s="14" t="s">
        <v>523</v>
      </c>
    </row>
    <row r="34" spans="1:2" ht="12.75">
      <c r="A34" s="11">
        <v>28</v>
      </c>
      <c r="B34" s="14" t="s">
        <v>515</v>
      </c>
    </row>
    <row r="35" spans="1:2" ht="12.75">
      <c r="A35" s="21">
        <v>29</v>
      </c>
      <c r="B35" s="14" t="s">
        <v>503</v>
      </c>
    </row>
    <row r="36" spans="1:2" ht="12.75">
      <c r="A36" s="11">
        <v>30</v>
      </c>
      <c r="B36" s="169" t="s">
        <v>517</v>
      </c>
    </row>
    <row r="37" spans="1:2" ht="12.75">
      <c r="A37" s="21">
        <v>31</v>
      </c>
      <c r="B37" s="169" t="s">
        <v>528</v>
      </c>
    </row>
    <row r="38" spans="1:2" ht="12.75">
      <c r="A38" s="11">
        <v>32</v>
      </c>
      <c r="B38" s="14" t="s">
        <v>524</v>
      </c>
    </row>
    <row r="39" spans="1:2" ht="12.75">
      <c r="A39" s="21">
        <v>33</v>
      </c>
      <c r="B39" s="14" t="s">
        <v>643</v>
      </c>
    </row>
    <row r="40" spans="1:2" ht="12.75">
      <c r="A40" s="11">
        <v>34</v>
      </c>
      <c r="B40" s="14" t="s">
        <v>505</v>
      </c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2.57421875" style="0" bestFit="1" customWidth="1"/>
    <col min="6" max="6" width="15.28125" style="0" bestFit="1" customWidth="1"/>
  </cols>
  <sheetData>
    <row r="1" ht="12.75">
      <c r="B1" s="1" t="s">
        <v>697</v>
      </c>
    </row>
    <row r="2" ht="12.75">
      <c r="C2" s="1" t="s">
        <v>554</v>
      </c>
    </row>
    <row r="3" spans="1:2" ht="12.75">
      <c r="A3" s="6" t="s">
        <v>698</v>
      </c>
      <c r="B3" s="2"/>
    </row>
    <row r="4" spans="2:6" ht="12.75">
      <c r="B4" t="s">
        <v>76</v>
      </c>
      <c r="C4" t="s">
        <v>111</v>
      </c>
      <c r="D4" t="s">
        <v>119</v>
      </c>
      <c r="E4" t="s">
        <v>118</v>
      </c>
      <c r="F4" t="s">
        <v>192</v>
      </c>
    </row>
    <row r="5" spans="1:7" ht="12.75">
      <c r="A5" s="12" t="s">
        <v>175</v>
      </c>
      <c r="B5" s="12" t="s">
        <v>639</v>
      </c>
      <c r="C5" s="12" t="s">
        <v>222</v>
      </c>
      <c r="D5" s="12" t="s">
        <v>223</v>
      </c>
      <c r="E5" s="22" t="s">
        <v>424</v>
      </c>
      <c r="F5" s="267" t="s">
        <v>97</v>
      </c>
      <c r="G5" s="11" t="s">
        <v>690</v>
      </c>
    </row>
    <row r="6" spans="1:7" ht="12.75">
      <c r="A6" s="11">
        <v>1</v>
      </c>
      <c r="B6" s="14" t="s">
        <v>685</v>
      </c>
      <c r="C6" s="109"/>
      <c r="D6" s="109">
        <v>479509</v>
      </c>
      <c r="E6" s="109"/>
      <c r="F6" s="268">
        <f aca="true" t="shared" si="0" ref="F6:G13">SUM(C6:E6)</f>
        <v>479509</v>
      </c>
      <c r="G6" s="11">
        <f>F6</f>
        <v>479509</v>
      </c>
    </row>
    <row r="7" spans="1:7" ht="12.75">
      <c r="A7" s="11">
        <v>2</v>
      </c>
      <c r="B7" s="11" t="s">
        <v>228</v>
      </c>
      <c r="C7" s="109"/>
      <c r="D7" s="109">
        <v>129467</v>
      </c>
      <c r="E7" s="109"/>
      <c r="F7" s="268">
        <f t="shared" si="0"/>
        <v>129467</v>
      </c>
      <c r="G7" s="11">
        <f>F7</f>
        <v>129467</v>
      </c>
    </row>
    <row r="8" spans="1:7" ht="12.75">
      <c r="A8" s="11">
        <v>3</v>
      </c>
      <c r="B8" s="14" t="s">
        <v>624</v>
      </c>
      <c r="C8" s="109">
        <v>1732283</v>
      </c>
      <c r="D8" s="109"/>
      <c r="E8" s="109"/>
      <c r="F8" s="268">
        <f t="shared" si="0"/>
        <v>1732283</v>
      </c>
      <c r="G8" s="11">
        <f t="shared" si="0"/>
        <v>1732283</v>
      </c>
    </row>
    <row r="9" spans="1:7" ht="12.75">
      <c r="A9" s="11">
        <v>4</v>
      </c>
      <c r="B9" s="14" t="s">
        <v>228</v>
      </c>
      <c r="C9" s="109">
        <v>467717</v>
      </c>
      <c r="D9" s="109"/>
      <c r="E9" s="109"/>
      <c r="F9" s="268">
        <f t="shared" si="0"/>
        <v>467717</v>
      </c>
      <c r="G9" s="11">
        <f t="shared" si="0"/>
        <v>467717</v>
      </c>
    </row>
    <row r="10" spans="1:7" ht="12.75">
      <c r="A10" s="11">
        <v>5</v>
      </c>
      <c r="B10" s="14" t="s">
        <v>684</v>
      </c>
      <c r="C10" s="109">
        <v>1181102</v>
      </c>
      <c r="D10" s="109"/>
      <c r="E10" s="109"/>
      <c r="F10" s="268">
        <f t="shared" si="0"/>
        <v>1181102</v>
      </c>
      <c r="G10" s="11">
        <f t="shared" si="0"/>
        <v>1181102</v>
      </c>
    </row>
    <row r="11" spans="1:7" ht="12.75">
      <c r="A11" s="11">
        <v>6</v>
      </c>
      <c r="B11" s="14" t="s">
        <v>228</v>
      </c>
      <c r="C11" s="109">
        <v>318898</v>
      </c>
      <c r="D11" s="109"/>
      <c r="E11" s="109"/>
      <c r="F11" s="268">
        <f t="shared" si="0"/>
        <v>318898</v>
      </c>
      <c r="G11" s="11">
        <f t="shared" si="0"/>
        <v>318898</v>
      </c>
    </row>
    <row r="12" spans="1:7" ht="12.75">
      <c r="A12" s="11">
        <v>7</v>
      </c>
      <c r="B12" s="14" t="s">
        <v>683</v>
      </c>
      <c r="C12" s="109">
        <v>787402</v>
      </c>
      <c r="D12" s="109"/>
      <c r="E12" s="109"/>
      <c r="F12" s="268">
        <f t="shared" si="0"/>
        <v>787402</v>
      </c>
      <c r="G12" s="11">
        <f t="shared" si="0"/>
        <v>787402</v>
      </c>
    </row>
    <row r="13" spans="1:7" ht="12.75">
      <c r="A13" s="11">
        <v>8</v>
      </c>
      <c r="B13" s="14" t="s">
        <v>228</v>
      </c>
      <c r="C13" s="109">
        <v>212598</v>
      </c>
      <c r="D13" s="109"/>
      <c r="E13" s="109"/>
      <c r="F13" s="268">
        <f t="shared" si="0"/>
        <v>212598</v>
      </c>
      <c r="G13" s="11">
        <f t="shared" si="0"/>
        <v>212598</v>
      </c>
    </row>
    <row r="14" spans="1:7" ht="12.75">
      <c r="A14" s="11">
        <v>9</v>
      </c>
      <c r="B14" s="12" t="s">
        <v>699</v>
      </c>
      <c r="C14" s="110"/>
      <c r="D14" s="110"/>
      <c r="E14" s="110"/>
      <c r="F14" s="258"/>
      <c r="G14" s="11">
        <v>646509</v>
      </c>
    </row>
    <row r="15" spans="1:7" ht="12.75">
      <c r="A15" s="15">
        <v>10</v>
      </c>
      <c r="B15" t="s">
        <v>228</v>
      </c>
      <c r="G15" s="11">
        <v>174557</v>
      </c>
    </row>
    <row r="16" spans="1:7" ht="12.75">
      <c r="A16" s="15">
        <v>11</v>
      </c>
      <c r="B16" t="s">
        <v>640</v>
      </c>
      <c r="C16">
        <f>SUM(C6:C13)</f>
        <v>4700000</v>
      </c>
      <c r="D16">
        <f>SUM(D6:D11)</f>
        <v>608976</v>
      </c>
      <c r="E16">
        <f>SUM(E6:E11)</f>
        <v>0</v>
      </c>
      <c r="F16">
        <f>SUM(F6:F13)</f>
        <v>5308976</v>
      </c>
      <c r="G16" s="11">
        <f>SUM(G6:G15)</f>
        <v>6130042</v>
      </c>
    </row>
    <row r="17" spans="1:7" ht="12.75">
      <c r="A17" s="11"/>
      <c r="B17" s="12"/>
      <c r="C17" s="109"/>
      <c r="D17" s="109"/>
      <c r="E17" s="109"/>
      <c r="F17" s="268"/>
      <c r="G17" s="11"/>
    </row>
    <row r="18" spans="1:7" ht="12.75">
      <c r="A18" s="38"/>
      <c r="B18" s="11"/>
      <c r="C18" s="109"/>
      <c r="D18" s="109"/>
      <c r="E18" s="109"/>
      <c r="F18" s="268"/>
      <c r="G18" s="11"/>
    </row>
    <row r="19" spans="1:7" ht="12.75">
      <c r="A19" s="11">
        <v>10</v>
      </c>
      <c r="B19" s="11" t="s">
        <v>546</v>
      </c>
      <c r="C19" s="109"/>
      <c r="D19" s="109"/>
      <c r="E19" s="109"/>
      <c r="F19" s="268"/>
      <c r="G19" s="11"/>
    </row>
    <row r="20" spans="1:7" ht="12.75">
      <c r="A20" s="38">
        <v>11</v>
      </c>
      <c r="B20" s="11" t="s">
        <v>547</v>
      </c>
      <c r="C20" s="109"/>
      <c r="D20" s="109"/>
      <c r="E20" s="109">
        <v>314961</v>
      </c>
      <c r="F20" s="268"/>
      <c r="G20" s="11"/>
    </row>
    <row r="21" spans="1:7" ht="12.75">
      <c r="A21" s="11">
        <v>12</v>
      </c>
      <c r="B21" s="12" t="s">
        <v>228</v>
      </c>
      <c r="C21" s="111"/>
      <c r="D21" s="111"/>
      <c r="E21" s="111">
        <v>85039</v>
      </c>
      <c r="F21" s="269"/>
      <c r="G21" s="11"/>
    </row>
    <row r="22" spans="1:7" ht="12.75">
      <c r="A22" s="11">
        <v>13</v>
      </c>
      <c r="B22" s="11" t="s">
        <v>641</v>
      </c>
      <c r="C22" s="11">
        <v>0</v>
      </c>
      <c r="D22" s="11">
        <v>0</v>
      </c>
      <c r="E22" s="11">
        <f>SUM(E20:E21)</f>
        <v>400000</v>
      </c>
      <c r="F22" s="11">
        <f>SUM(C22:E22)</f>
        <v>400000</v>
      </c>
      <c r="G22" s="11">
        <v>400000</v>
      </c>
    </row>
    <row r="23" spans="1:7" ht="12.75">
      <c r="A23" s="11">
        <v>14</v>
      </c>
      <c r="B23" s="12" t="s">
        <v>108</v>
      </c>
      <c r="C23" s="12">
        <f>C16+C22</f>
        <v>4700000</v>
      </c>
      <c r="D23" s="11">
        <f>D16+D22</f>
        <v>608976</v>
      </c>
      <c r="E23" s="11">
        <f>E16+E22</f>
        <v>400000</v>
      </c>
      <c r="F23" s="11">
        <f>F16+F22</f>
        <v>5708976</v>
      </c>
      <c r="G23" s="11">
        <f>G16+G22</f>
        <v>6530042</v>
      </c>
    </row>
    <row r="24" spans="1:4" ht="12.75">
      <c r="A24" s="15"/>
      <c r="B24" s="15"/>
      <c r="C24" s="15"/>
      <c r="D24" s="15"/>
    </row>
    <row r="25" spans="1:4" ht="12.75">
      <c r="A25" s="15"/>
      <c r="B25" s="16"/>
      <c r="C25" s="227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6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6"/>
      <c r="C30" s="16"/>
      <c r="D30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6" sqref="A16:H16"/>
    </sheetView>
  </sheetViews>
  <sheetFormatPr defaultColWidth="9.140625" defaultRowHeight="12.75"/>
  <cols>
    <col min="2" max="2" width="37.140625" style="0" customWidth="1"/>
    <col min="3" max="3" width="33.28125" style="0" customWidth="1"/>
    <col min="5" max="5" width="15.8515625" style="0" customWidth="1"/>
    <col min="6" max="7" width="13.7109375" style="0" bestFit="1" customWidth="1"/>
    <col min="8" max="8" width="39.00390625" style="0" customWidth="1"/>
  </cols>
  <sheetData>
    <row r="1" ht="12.75">
      <c r="C1" s="1" t="s">
        <v>700</v>
      </c>
    </row>
    <row r="3" ht="12.75">
      <c r="B3" s="1" t="s">
        <v>554</v>
      </c>
    </row>
    <row r="4" spans="2:8" ht="12.75">
      <c r="B4" s="6" t="s">
        <v>83</v>
      </c>
      <c r="H4" s="108" t="s">
        <v>418</v>
      </c>
    </row>
    <row r="6" spans="2:8" ht="12.75">
      <c r="B6" t="s">
        <v>76</v>
      </c>
      <c r="C6" t="s">
        <v>163</v>
      </c>
      <c r="D6" t="s">
        <v>119</v>
      </c>
      <c r="E6" t="s">
        <v>120</v>
      </c>
      <c r="F6" t="s">
        <v>172</v>
      </c>
      <c r="G6" t="s">
        <v>173</v>
      </c>
      <c r="H6" t="s">
        <v>174</v>
      </c>
    </row>
    <row r="7" spans="1:8" ht="12.75">
      <c r="A7" s="244" t="s">
        <v>403</v>
      </c>
      <c r="B7" s="244" t="s">
        <v>2</v>
      </c>
      <c r="C7" s="246" t="s">
        <v>679</v>
      </c>
      <c r="D7" s="244" t="s">
        <v>425</v>
      </c>
      <c r="E7" s="241" t="s">
        <v>209</v>
      </c>
      <c r="F7" s="242"/>
      <c r="G7" s="243"/>
      <c r="H7" s="244" t="s">
        <v>426</v>
      </c>
    </row>
    <row r="8" spans="1:8" ht="12.75">
      <c r="A8" s="245"/>
      <c r="B8" s="245"/>
      <c r="C8" s="247"/>
      <c r="D8" s="245"/>
      <c r="E8" s="112" t="s">
        <v>139</v>
      </c>
      <c r="F8" s="112" t="s">
        <v>140</v>
      </c>
      <c r="G8" s="112" t="s">
        <v>141</v>
      </c>
      <c r="H8" s="247"/>
    </row>
    <row r="9" spans="1:8" ht="12.75">
      <c r="A9" s="11">
        <v>1</v>
      </c>
      <c r="B9" s="12" t="s">
        <v>3</v>
      </c>
      <c r="C9" s="11"/>
      <c r="D9" s="11"/>
      <c r="E9" s="11"/>
      <c r="F9" s="11"/>
      <c r="G9" s="11"/>
      <c r="H9" s="11"/>
    </row>
    <row r="10" spans="1:8" ht="12.75">
      <c r="A10" s="11">
        <v>2</v>
      </c>
      <c r="B10" s="11"/>
      <c r="C10" s="11"/>
      <c r="D10" s="11"/>
      <c r="E10" s="11"/>
      <c r="F10" s="11"/>
      <c r="G10" s="11"/>
      <c r="H10" s="11"/>
    </row>
    <row r="11" spans="1:8" ht="12.75">
      <c r="A11" s="11">
        <v>3</v>
      </c>
      <c r="B11" s="11" t="s">
        <v>87</v>
      </c>
      <c r="C11" s="11">
        <f aca="true" t="shared" si="0" ref="C11:H11">SUM(C9:C10)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>
        <v>4</v>
      </c>
      <c r="B13" s="12" t="s">
        <v>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11">
        <v>5</v>
      </c>
      <c r="B14" s="14" t="s">
        <v>678</v>
      </c>
      <c r="C14" s="109"/>
      <c r="D14" s="109"/>
      <c r="E14" s="109"/>
      <c r="F14" s="109">
        <v>80367130</v>
      </c>
      <c r="G14" s="109"/>
      <c r="H14" s="11"/>
    </row>
    <row r="15" spans="1:8" ht="12.75">
      <c r="A15" s="11"/>
      <c r="B15" s="12" t="s">
        <v>701</v>
      </c>
      <c r="C15" s="109"/>
      <c r="D15" s="109"/>
      <c r="E15" s="109">
        <v>33464544</v>
      </c>
      <c r="F15" s="109"/>
      <c r="G15" s="109">
        <v>821066</v>
      </c>
      <c r="H15" s="11"/>
    </row>
    <row r="16" spans="1:8" ht="12.75">
      <c r="A16" s="11">
        <v>6</v>
      </c>
      <c r="B16" s="11" t="s">
        <v>87</v>
      </c>
      <c r="C16" s="11">
        <f aca="true" t="shared" si="1" ref="C16:H16">SUM(C13:C14)</f>
        <v>0</v>
      </c>
      <c r="D16" s="11">
        <f t="shared" si="1"/>
        <v>0</v>
      </c>
      <c r="E16" s="11">
        <f>SUM(E15)</f>
        <v>33464544</v>
      </c>
      <c r="F16" s="11">
        <v>80367130</v>
      </c>
      <c r="G16" s="11">
        <f>SUM(G15)</f>
        <v>821066</v>
      </c>
      <c r="H16" s="11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702</v>
      </c>
    </row>
    <row r="2" ht="12.75">
      <c r="C2" t="s">
        <v>548</v>
      </c>
    </row>
    <row r="3" ht="12.75">
      <c r="B3" s="6" t="s">
        <v>80</v>
      </c>
    </row>
    <row r="4" spans="1:4" ht="12.75">
      <c r="A4" t="s">
        <v>115</v>
      </c>
      <c r="B4" s="6" t="s">
        <v>116</v>
      </c>
      <c r="C4" t="s">
        <v>117</v>
      </c>
      <c r="D4" t="s">
        <v>118</v>
      </c>
    </row>
    <row r="5" spans="1:4" ht="12.75">
      <c r="A5" s="11" t="s">
        <v>113</v>
      </c>
      <c r="B5" s="12" t="s">
        <v>2</v>
      </c>
      <c r="C5" s="12" t="s">
        <v>81</v>
      </c>
      <c r="D5" s="12" t="s">
        <v>690</v>
      </c>
    </row>
    <row r="6" spans="1:4" ht="12.75">
      <c r="A6" s="11">
        <v>1</v>
      </c>
      <c r="B6" s="12" t="s">
        <v>549</v>
      </c>
      <c r="C6" s="11"/>
      <c r="D6" s="11"/>
    </row>
    <row r="7" spans="1:4" ht="12.75">
      <c r="A7" s="11">
        <v>2</v>
      </c>
      <c r="B7" s="11" t="s">
        <v>546</v>
      </c>
      <c r="C7" s="11">
        <v>20</v>
      </c>
      <c r="D7" s="11">
        <v>20</v>
      </c>
    </row>
    <row r="8" spans="1:4" ht="12.75">
      <c r="A8" s="11"/>
      <c r="B8" s="11"/>
      <c r="C8" s="11"/>
      <c r="D8" s="11"/>
    </row>
    <row r="9" spans="1:4" ht="12.75">
      <c r="A9" s="11">
        <v>3</v>
      </c>
      <c r="B9" s="12" t="s">
        <v>550</v>
      </c>
      <c r="C9" s="12">
        <v>20</v>
      </c>
      <c r="D9" s="11">
        <v>20</v>
      </c>
    </row>
    <row r="10" spans="1:4" ht="12.75">
      <c r="A10" s="11"/>
      <c r="B10" s="11"/>
      <c r="C10" s="11"/>
      <c r="D10" s="11"/>
    </row>
    <row r="11" spans="1:4" ht="12.75">
      <c r="A11" s="11">
        <v>4</v>
      </c>
      <c r="B11" s="12" t="s">
        <v>100</v>
      </c>
      <c r="C11" s="11"/>
      <c r="D11" s="11"/>
    </row>
    <row r="12" spans="1:4" ht="12.75">
      <c r="A12" s="11">
        <v>5</v>
      </c>
      <c r="B12" s="11" t="s">
        <v>101</v>
      </c>
      <c r="C12" s="11">
        <v>1</v>
      </c>
      <c r="D12" s="11">
        <v>1</v>
      </c>
    </row>
    <row r="13" spans="1:4" ht="12.75">
      <c r="A13" s="11">
        <v>6</v>
      </c>
      <c r="B13" s="11" t="s">
        <v>551</v>
      </c>
      <c r="C13" s="11">
        <v>1</v>
      </c>
      <c r="D13" s="11">
        <v>2</v>
      </c>
    </row>
    <row r="14" spans="1:4" ht="12.75">
      <c r="A14" s="11">
        <v>7</v>
      </c>
      <c r="B14" s="11" t="s">
        <v>552</v>
      </c>
      <c r="C14" s="11">
        <v>1</v>
      </c>
      <c r="D14" s="11">
        <v>1</v>
      </c>
    </row>
    <row r="15" spans="1:4" ht="12.75">
      <c r="A15" s="11">
        <v>8</v>
      </c>
      <c r="B15" s="11" t="s">
        <v>553</v>
      </c>
      <c r="C15" s="11">
        <v>0</v>
      </c>
      <c r="D15" s="11">
        <v>0</v>
      </c>
    </row>
    <row r="16" spans="1:4" ht="12.75">
      <c r="A16" s="11">
        <v>9</v>
      </c>
      <c r="B16" s="12" t="s">
        <v>70</v>
      </c>
      <c r="C16" s="12">
        <f>SUM(C12:C15)</f>
        <v>3</v>
      </c>
      <c r="D16" s="11">
        <f>SUM(D12:D15)</f>
        <v>4</v>
      </c>
    </row>
    <row r="17" spans="1:4" ht="12.75">
      <c r="A17" s="11"/>
      <c r="B17" s="11"/>
      <c r="C17" s="11"/>
      <c r="D17" s="11"/>
    </row>
    <row r="18" spans="1:4" ht="12.75">
      <c r="A18" s="11">
        <v>10</v>
      </c>
      <c r="B18" s="12" t="s">
        <v>102</v>
      </c>
      <c r="C18" s="12">
        <v>23</v>
      </c>
      <c r="D18" s="11">
        <v>24</v>
      </c>
    </row>
    <row r="20" spans="2:9" ht="12.75">
      <c r="B20" s="6"/>
      <c r="C20" s="6"/>
      <c r="D20" s="6"/>
      <c r="E20" s="6"/>
      <c r="F20" s="6"/>
      <c r="G20" s="6"/>
      <c r="H20" s="6"/>
      <c r="I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672</v>
      </c>
    </row>
    <row r="2" ht="12.75">
      <c r="C2" s="1" t="s">
        <v>554</v>
      </c>
    </row>
    <row r="3" ht="12.75">
      <c r="B3" s="6" t="s">
        <v>82</v>
      </c>
    </row>
    <row r="4" spans="1:5" ht="12.75">
      <c r="A4" t="s">
        <v>226</v>
      </c>
      <c r="B4" t="s">
        <v>76</v>
      </c>
      <c r="C4" t="s">
        <v>163</v>
      </c>
      <c r="D4" t="s">
        <v>119</v>
      </c>
      <c r="E4" t="s">
        <v>120</v>
      </c>
    </row>
    <row r="5" spans="1:5" ht="12.75">
      <c r="A5" s="11">
        <v>1</v>
      </c>
      <c r="B5" s="12" t="s">
        <v>214</v>
      </c>
      <c r="C5" s="12" t="s">
        <v>81</v>
      </c>
      <c r="D5" s="12" t="s">
        <v>145</v>
      </c>
      <c r="E5" s="12" t="s">
        <v>215</v>
      </c>
    </row>
    <row r="6" spans="1:5" ht="12.75">
      <c r="A6" s="11">
        <v>2</v>
      </c>
      <c r="B6" s="12" t="s">
        <v>208</v>
      </c>
      <c r="C6" s="12"/>
      <c r="D6" s="12"/>
      <c r="E6" s="12" t="s">
        <v>427</v>
      </c>
    </row>
    <row r="7" spans="1:5" ht="12.75">
      <c r="A7" s="11">
        <v>3</v>
      </c>
      <c r="B7" s="68" t="s">
        <v>625</v>
      </c>
      <c r="C7" s="11">
        <v>1</v>
      </c>
      <c r="D7" s="11">
        <v>1.5</v>
      </c>
      <c r="E7" s="101">
        <f>C7*D7/12</f>
        <v>0.125</v>
      </c>
    </row>
    <row r="8" spans="1:5" ht="12.75">
      <c r="A8" s="11">
        <v>4</v>
      </c>
      <c r="B8" s="68" t="s">
        <v>626</v>
      </c>
      <c r="C8" s="11">
        <v>1</v>
      </c>
      <c r="D8" s="11">
        <v>4</v>
      </c>
      <c r="E8" s="101">
        <f>C8*D8/12</f>
        <v>0.3333333333333333</v>
      </c>
    </row>
    <row r="9" spans="1:5" ht="12.75">
      <c r="A9" s="11">
        <v>5</v>
      </c>
      <c r="B9" s="68" t="s">
        <v>626</v>
      </c>
      <c r="C9" s="11">
        <v>4</v>
      </c>
      <c r="D9" s="11">
        <v>1</v>
      </c>
      <c r="E9" s="101">
        <f>C9*D9/12</f>
        <v>0.3333333333333333</v>
      </c>
    </row>
    <row r="10" spans="1:5" ht="12.75">
      <c r="A10" s="11">
        <v>6</v>
      </c>
      <c r="B10" s="68" t="s">
        <v>627</v>
      </c>
      <c r="C10" s="11">
        <v>11</v>
      </c>
      <c r="D10" s="11">
        <v>3</v>
      </c>
      <c r="E10" s="101">
        <f>C10*D10/12</f>
        <v>2.75</v>
      </c>
    </row>
    <row r="11" spans="1:5" ht="12.75">
      <c r="A11" s="11">
        <v>7</v>
      </c>
      <c r="B11" s="68" t="s">
        <v>651</v>
      </c>
      <c r="C11" s="23">
        <v>11</v>
      </c>
      <c r="D11" s="11">
        <v>9</v>
      </c>
      <c r="E11" s="101">
        <f>C11*D11/12</f>
        <v>8.25</v>
      </c>
    </row>
    <row r="12" spans="1:5" ht="12.75">
      <c r="A12" s="11">
        <v>8</v>
      </c>
      <c r="B12" s="22" t="s">
        <v>70</v>
      </c>
      <c r="C12" s="12">
        <f>SUM(C7:C11)</f>
        <v>28</v>
      </c>
      <c r="D12" s="12">
        <f>SUM(D7:D11)</f>
        <v>18.5</v>
      </c>
      <c r="E12" s="102">
        <f>SUM(E7:E11)</f>
        <v>11.791666666666666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671</v>
      </c>
    </row>
    <row r="3" spans="2:3" ht="12.75">
      <c r="B3" s="1" t="s">
        <v>554</v>
      </c>
      <c r="C3" s="1" t="s">
        <v>418</v>
      </c>
    </row>
    <row r="4" spans="2:12" ht="27.75" customHeight="1">
      <c r="B4" s="251" t="s">
        <v>428</v>
      </c>
      <c r="C4" s="251"/>
      <c r="D4" s="251"/>
      <c r="E4" s="251"/>
      <c r="F4" s="251"/>
      <c r="L4" s="2"/>
    </row>
    <row r="5" spans="2:3" ht="13.5" thickBot="1">
      <c r="B5" t="s">
        <v>76</v>
      </c>
      <c r="C5" t="s">
        <v>163</v>
      </c>
    </row>
    <row r="6" spans="1:3" ht="13.5" thickBot="1">
      <c r="A6" s="116">
        <v>1</v>
      </c>
      <c r="B6" s="48" t="s">
        <v>185</v>
      </c>
      <c r="C6" s="48">
        <v>2017</v>
      </c>
    </row>
    <row r="7" spans="1:3" ht="12.75">
      <c r="A7" s="117">
        <v>2</v>
      </c>
      <c r="B7" s="81" t="s">
        <v>154</v>
      </c>
      <c r="C7" s="49">
        <f>'5.bev. forrásonként'!H56</f>
        <v>0</v>
      </c>
    </row>
    <row r="8" spans="1:3" ht="12.75">
      <c r="A8" s="117">
        <v>3</v>
      </c>
      <c r="B8" s="82" t="s">
        <v>153</v>
      </c>
      <c r="C8" s="50"/>
    </row>
    <row r="9" spans="1:3" ht="12.75">
      <c r="A9" s="117">
        <v>4</v>
      </c>
      <c r="B9" s="82" t="s">
        <v>151</v>
      </c>
      <c r="C9" s="50">
        <f>'5.bev. forrásonként'!H57</f>
        <v>14000000</v>
      </c>
    </row>
    <row r="10" spans="1:3" ht="38.25">
      <c r="A10" s="117">
        <v>5</v>
      </c>
      <c r="B10" s="82" t="s">
        <v>152</v>
      </c>
      <c r="C10" s="50">
        <f>'5.bev. forrásonként'!H75+'5.bev. forrásonként'!H76+'5.bev. forrásonként'!H77</f>
        <v>7297000</v>
      </c>
    </row>
    <row r="11" spans="1:3" ht="12.75">
      <c r="A11" s="117">
        <v>6</v>
      </c>
      <c r="B11" s="82" t="s">
        <v>430</v>
      </c>
      <c r="C11" s="50">
        <f>'5.bev. forrásonként'!H78</f>
        <v>0</v>
      </c>
    </row>
    <row r="12" spans="1:3" ht="12.75" customHeight="1">
      <c r="A12" s="117">
        <v>7</v>
      </c>
      <c r="B12" s="83" t="s">
        <v>155</v>
      </c>
      <c r="C12" s="50">
        <v>0</v>
      </c>
    </row>
    <row r="13" spans="1:3" ht="13.5" thickBot="1">
      <c r="A13" s="118">
        <v>8</v>
      </c>
      <c r="B13" s="84" t="s">
        <v>429</v>
      </c>
      <c r="C13" s="51">
        <v>0</v>
      </c>
    </row>
    <row r="14" spans="1:3" ht="13.5" thickBot="1">
      <c r="A14" s="119">
        <v>9</v>
      </c>
      <c r="B14" s="16" t="s">
        <v>156</v>
      </c>
      <c r="C14" s="122">
        <f>SUM(C7:C13)</f>
        <v>21297000</v>
      </c>
    </row>
    <row r="15" spans="1:3" ht="13.5" thickBot="1">
      <c r="A15" s="120">
        <v>10</v>
      </c>
      <c r="B15" s="121" t="s">
        <v>157</v>
      </c>
      <c r="C15" s="123">
        <f>C14/2</f>
        <v>10648500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7" t="s">
        <v>76</v>
      </c>
      <c r="C19" s="15" t="s">
        <v>163</v>
      </c>
      <c r="D19" s="15" t="s">
        <v>119</v>
      </c>
      <c r="E19" s="15" t="s">
        <v>120</v>
      </c>
      <c r="F19" s="15" t="s">
        <v>172</v>
      </c>
      <c r="G19" s="15" t="s">
        <v>173</v>
      </c>
    </row>
    <row r="20" spans="1:7" ht="13.5" thickBot="1">
      <c r="A20" s="128">
        <v>11</v>
      </c>
      <c r="B20" s="85" t="s">
        <v>431</v>
      </c>
      <c r="C20" s="126">
        <v>2017</v>
      </c>
      <c r="D20" s="52">
        <v>2018</v>
      </c>
      <c r="E20" s="52">
        <v>2019</v>
      </c>
      <c r="F20" s="53">
        <v>2020</v>
      </c>
      <c r="G20" s="53">
        <v>2021</v>
      </c>
    </row>
    <row r="21" spans="1:7" ht="12.75">
      <c r="A21" s="116">
        <v>12</v>
      </c>
      <c r="B21" s="86" t="s">
        <v>159</v>
      </c>
      <c r="C21" s="54"/>
      <c r="D21" s="23"/>
      <c r="E21" s="23"/>
      <c r="F21" s="23"/>
      <c r="G21" s="55"/>
    </row>
    <row r="22" spans="1:7" ht="12.75">
      <c r="A22" s="117">
        <v>13</v>
      </c>
      <c r="B22" s="86" t="s">
        <v>146</v>
      </c>
      <c r="C22" s="54"/>
      <c r="D22" s="23"/>
      <c r="E22" s="23"/>
      <c r="F22" s="23"/>
      <c r="G22" s="55"/>
    </row>
    <row r="23" spans="1:7" ht="12.75">
      <c r="A23" s="117">
        <v>14</v>
      </c>
      <c r="B23" s="86" t="s">
        <v>147</v>
      </c>
      <c r="C23" s="54"/>
      <c r="D23" s="23"/>
      <c r="E23" s="23"/>
      <c r="F23" s="23"/>
      <c r="G23" s="55"/>
    </row>
    <row r="24" spans="1:7" ht="12.75">
      <c r="A24" s="117">
        <v>15</v>
      </c>
      <c r="B24" s="86" t="s">
        <v>432</v>
      </c>
      <c r="C24" s="54"/>
      <c r="D24" s="23"/>
      <c r="E24" s="23"/>
      <c r="F24" s="23"/>
      <c r="G24" s="55"/>
    </row>
    <row r="25" spans="1:7" ht="25.5" customHeight="1">
      <c r="A25" s="117">
        <v>16</v>
      </c>
      <c r="B25" s="86" t="s">
        <v>148</v>
      </c>
      <c r="C25" s="54"/>
      <c r="D25" s="23"/>
      <c r="E25" s="23"/>
      <c r="F25" s="23"/>
      <c r="G25" s="55"/>
    </row>
    <row r="26" spans="1:7" ht="40.5" customHeight="1">
      <c r="A26" s="117">
        <v>17</v>
      </c>
      <c r="B26" s="86" t="s">
        <v>149</v>
      </c>
      <c r="C26" s="54"/>
      <c r="D26" s="23"/>
      <c r="E26" s="23"/>
      <c r="F26" s="23"/>
      <c r="G26" s="55"/>
    </row>
    <row r="27" spans="1:7" ht="43.5" customHeight="1" thickBot="1">
      <c r="A27" s="135">
        <v>18</v>
      </c>
      <c r="B27" s="136" t="s">
        <v>150</v>
      </c>
      <c r="C27" s="137"/>
      <c r="D27" s="113"/>
      <c r="E27" s="113"/>
      <c r="F27" s="113"/>
      <c r="G27" s="138"/>
    </row>
    <row r="28" spans="1:7" ht="12.75">
      <c r="A28" s="132">
        <v>19</v>
      </c>
      <c r="B28" s="146" t="s">
        <v>87</v>
      </c>
      <c r="C28" s="145"/>
      <c r="D28" s="143"/>
      <c r="E28" s="143"/>
      <c r="F28" s="143"/>
      <c r="G28" s="144"/>
    </row>
    <row r="29" spans="1:7" ht="13.5" thickBot="1">
      <c r="A29" s="134">
        <v>20</v>
      </c>
      <c r="B29" s="147" t="s">
        <v>158</v>
      </c>
      <c r="C29" s="127">
        <v>0</v>
      </c>
      <c r="D29" s="124">
        <v>0</v>
      </c>
      <c r="E29" s="124">
        <v>0</v>
      </c>
      <c r="F29" s="124">
        <v>0</v>
      </c>
      <c r="G29" s="125">
        <v>0</v>
      </c>
    </row>
    <row r="30" spans="1:7" ht="26.25" thickBot="1">
      <c r="A30" s="139">
        <v>21</v>
      </c>
      <c r="B30" s="140" t="s">
        <v>433</v>
      </c>
      <c r="C30" s="164">
        <f>C15-C29</f>
        <v>10648500</v>
      </c>
      <c r="D30" s="141"/>
      <c r="E30" s="141"/>
      <c r="F30" s="141"/>
      <c r="G30" s="142"/>
    </row>
    <row r="31" ht="12.75">
      <c r="A31" s="15"/>
    </row>
    <row r="32" ht="12.75">
      <c r="A32" s="15"/>
    </row>
    <row r="33" spans="1:6" ht="13.5" thickBot="1">
      <c r="A33" s="15"/>
      <c r="B33" t="s">
        <v>76</v>
      </c>
      <c r="C33" t="s">
        <v>163</v>
      </c>
      <c r="D33" t="s">
        <v>119</v>
      </c>
      <c r="E33" t="s">
        <v>120</v>
      </c>
      <c r="F33" t="s">
        <v>172</v>
      </c>
    </row>
    <row r="34" spans="1:6" ht="27" customHeight="1">
      <c r="A34" s="132">
        <v>22</v>
      </c>
      <c r="B34" s="248" t="s">
        <v>434</v>
      </c>
      <c r="C34" s="249"/>
      <c r="D34" s="249"/>
      <c r="E34" s="249"/>
      <c r="F34" s="250"/>
    </row>
    <row r="35" spans="1:6" ht="12.75">
      <c r="A35" s="133">
        <v>23</v>
      </c>
      <c r="B35" s="114" t="s">
        <v>160</v>
      </c>
      <c r="C35" s="11" t="s">
        <v>161</v>
      </c>
      <c r="D35" s="11"/>
      <c r="E35" s="11"/>
      <c r="F35" s="129"/>
    </row>
    <row r="36" spans="1:6" ht="12.75">
      <c r="A36" s="133">
        <v>24</v>
      </c>
      <c r="B36" s="114" t="s">
        <v>216</v>
      </c>
      <c r="C36" s="11"/>
      <c r="D36" s="11"/>
      <c r="E36" s="11"/>
      <c r="F36" s="129"/>
    </row>
    <row r="37" spans="1:6" ht="12.75">
      <c r="A37" s="133">
        <v>25</v>
      </c>
      <c r="B37" s="114" t="s">
        <v>184</v>
      </c>
      <c r="C37" s="11"/>
      <c r="D37" s="11"/>
      <c r="E37" s="11"/>
      <c r="F37" s="129"/>
    </row>
    <row r="38" spans="1:6" ht="13.5" thickBot="1">
      <c r="A38" s="134">
        <v>26</v>
      </c>
      <c r="B38" s="115" t="s">
        <v>87</v>
      </c>
      <c r="C38" s="130"/>
      <c r="D38" s="130"/>
      <c r="E38" s="130"/>
      <c r="F38" s="131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670</v>
      </c>
    </row>
    <row r="2" ht="12.75">
      <c r="B2" s="1" t="s">
        <v>554</v>
      </c>
    </row>
    <row r="5" spans="1:4" ht="12.75">
      <c r="A5" s="11"/>
      <c r="B5" s="12" t="s">
        <v>84</v>
      </c>
      <c r="C5" s="14" t="s">
        <v>418</v>
      </c>
      <c r="D5" s="15"/>
    </row>
    <row r="6" spans="1:4" ht="12.75">
      <c r="A6" s="11"/>
      <c r="B6" s="11" t="s">
        <v>76</v>
      </c>
      <c r="C6" s="11" t="s">
        <v>163</v>
      </c>
      <c r="D6" s="15"/>
    </row>
    <row r="7" spans="1:4" ht="12.75">
      <c r="A7" s="11"/>
      <c r="B7" s="12" t="s">
        <v>0</v>
      </c>
      <c r="C7" s="12" t="s">
        <v>1</v>
      </c>
      <c r="D7" s="15"/>
    </row>
    <row r="8" spans="1:4" ht="12.75">
      <c r="A8" s="11">
        <v>1</v>
      </c>
      <c r="B8" s="11" t="s">
        <v>105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6.28125" style="0" customWidth="1"/>
  </cols>
  <sheetData>
    <row r="1" ht="12.75">
      <c r="B1" s="1" t="s">
        <v>669</v>
      </c>
    </row>
    <row r="2" ht="12.75">
      <c r="B2" s="1" t="s">
        <v>554</v>
      </c>
    </row>
    <row r="4" spans="2:5" ht="12.75">
      <c r="B4" s="6" t="s">
        <v>85</v>
      </c>
      <c r="E4" t="s">
        <v>418</v>
      </c>
    </row>
    <row r="5" spans="1:7" ht="12.75">
      <c r="A5" t="s">
        <v>225</v>
      </c>
      <c r="B5" t="s">
        <v>76</v>
      </c>
      <c r="C5" t="s">
        <v>163</v>
      </c>
      <c r="D5" t="s">
        <v>119</v>
      </c>
      <c r="E5" t="s">
        <v>120</v>
      </c>
      <c r="F5" t="s">
        <v>177</v>
      </c>
      <c r="G5" t="s">
        <v>178</v>
      </c>
    </row>
    <row r="6" spans="1:7" ht="12.75">
      <c r="A6" s="11">
        <v>1</v>
      </c>
      <c r="B6" s="12" t="s">
        <v>103</v>
      </c>
      <c r="C6" s="252" t="s">
        <v>86</v>
      </c>
      <c r="D6" s="253"/>
      <c r="E6" s="253"/>
      <c r="F6" s="253"/>
      <c r="G6" s="254"/>
    </row>
    <row r="7" spans="1:7" ht="12.75">
      <c r="A7" s="11">
        <v>2</v>
      </c>
      <c r="B7" s="11"/>
      <c r="C7" s="11">
        <v>2018</v>
      </c>
      <c r="D7" s="11">
        <v>2019</v>
      </c>
      <c r="E7" s="11">
        <v>2020</v>
      </c>
      <c r="F7" s="11">
        <v>2021</v>
      </c>
      <c r="G7" s="11">
        <v>2022</v>
      </c>
    </row>
    <row r="8" spans="1:7" ht="12.75">
      <c r="A8" s="11">
        <v>3</v>
      </c>
      <c r="B8" s="11" t="s">
        <v>5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9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10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6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7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8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87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3">
      <selection activeCell="J15" sqref="J15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0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703</v>
      </c>
    </row>
    <row r="2" ht="12.75">
      <c r="B2" s="1"/>
    </row>
    <row r="3" ht="12.75">
      <c r="D3" s="1" t="s">
        <v>554</v>
      </c>
    </row>
    <row r="4" spans="2:15" ht="12.75">
      <c r="B4" s="6" t="s">
        <v>88</v>
      </c>
      <c r="C4" s="1"/>
      <c r="D4" s="1"/>
      <c r="E4" s="1"/>
      <c r="F4" s="1"/>
      <c r="G4" s="1"/>
      <c r="H4" s="1"/>
      <c r="I4" s="1"/>
      <c r="J4" s="1"/>
      <c r="K4" s="1"/>
      <c r="O4" s="106" t="s">
        <v>418</v>
      </c>
    </row>
    <row r="5" spans="1:15" ht="12.75">
      <c r="A5" s="11"/>
      <c r="B5" s="11" t="s">
        <v>76</v>
      </c>
      <c r="C5" s="11" t="s">
        <v>163</v>
      </c>
      <c r="D5" s="11" t="s">
        <v>119</v>
      </c>
      <c r="E5" s="11" t="s">
        <v>120</v>
      </c>
      <c r="F5" s="11" t="s">
        <v>172</v>
      </c>
      <c r="G5" s="11" t="s">
        <v>173</v>
      </c>
      <c r="H5" s="11" t="s">
        <v>174</v>
      </c>
      <c r="I5" s="11" t="s">
        <v>176</v>
      </c>
      <c r="J5" s="11" t="s">
        <v>78</v>
      </c>
      <c r="K5" s="11" t="s">
        <v>179</v>
      </c>
      <c r="L5" s="11" t="s">
        <v>180</v>
      </c>
      <c r="M5" s="11" t="s">
        <v>181</v>
      </c>
      <c r="N5" s="11" t="s">
        <v>182</v>
      </c>
      <c r="O5" s="11" t="s">
        <v>183</v>
      </c>
    </row>
    <row r="6" spans="1:15" ht="12.75">
      <c r="A6" s="11">
        <v>1</v>
      </c>
      <c r="B6" s="12" t="s">
        <v>100</v>
      </c>
      <c r="C6" s="12" t="s">
        <v>57</v>
      </c>
      <c r="D6" s="12" t="s">
        <v>58</v>
      </c>
      <c r="E6" s="12" t="s">
        <v>59</v>
      </c>
      <c r="F6" s="12" t="s">
        <v>60</v>
      </c>
      <c r="G6" s="12" t="s">
        <v>61</v>
      </c>
      <c r="H6" s="12" t="s">
        <v>62</v>
      </c>
      <c r="I6" s="12" t="s">
        <v>63</v>
      </c>
      <c r="J6" s="12" t="s">
        <v>64</v>
      </c>
      <c r="K6" s="12" t="s">
        <v>65</v>
      </c>
      <c r="L6" s="12" t="s">
        <v>66</v>
      </c>
      <c r="M6" s="12" t="s">
        <v>67</v>
      </c>
      <c r="N6" s="12" t="s">
        <v>68</v>
      </c>
      <c r="O6" s="12" t="s">
        <v>130</v>
      </c>
    </row>
    <row r="7" spans="1:15" ht="12.75">
      <c r="A7" s="63">
        <v>2</v>
      </c>
      <c r="B7" s="255" t="s">
        <v>27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</row>
    <row r="8" spans="1:15" ht="12.75">
      <c r="A8" s="11">
        <v>3</v>
      </c>
      <c r="B8" s="87" t="s">
        <v>219</v>
      </c>
      <c r="C8" s="156">
        <v>14151051</v>
      </c>
      <c r="D8" s="156">
        <v>9434037</v>
      </c>
      <c r="E8" s="156">
        <v>9434037</v>
      </c>
      <c r="F8" s="156">
        <v>9738837</v>
      </c>
      <c r="G8" s="156">
        <v>9434037</v>
      </c>
      <c r="H8" s="156">
        <v>9434037</v>
      </c>
      <c r="I8" s="156">
        <v>9434037</v>
      </c>
      <c r="J8" s="156">
        <v>9434037</v>
      </c>
      <c r="K8" s="156">
        <v>9434037</v>
      </c>
      <c r="L8" s="156">
        <v>9434037</v>
      </c>
      <c r="M8" s="156">
        <v>9434037</v>
      </c>
      <c r="N8" s="156">
        <v>9434037</v>
      </c>
      <c r="O8" s="149">
        <f aca="true" t="shared" si="0" ref="O8:O18">SUM(C8:N8)</f>
        <v>118230258</v>
      </c>
    </row>
    <row r="9" spans="1:15" ht="12.75">
      <c r="A9" s="11">
        <v>4</v>
      </c>
      <c r="B9" s="88" t="s">
        <v>142</v>
      </c>
      <c r="C9" s="156">
        <v>1926600</v>
      </c>
      <c r="D9" s="156">
        <v>1926600</v>
      </c>
      <c r="E9" s="156">
        <v>1926600</v>
      </c>
      <c r="F9" s="156">
        <v>1926600</v>
      </c>
      <c r="G9" s="156">
        <v>24347844</v>
      </c>
      <c r="H9" s="156">
        <v>1926600</v>
      </c>
      <c r="I9" s="156">
        <v>1926600</v>
      </c>
      <c r="J9" s="156">
        <v>1926600</v>
      </c>
      <c r="K9" s="156">
        <v>1926600</v>
      </c>
      <c r="L9" s="156">
        <v>1926600</v>
      </c>
      <c r="M9" s="156">
        <v>1926600</v>
      </c>
      <c r="N9" s="156">
        <v>12969925</v>
      </c>
      <c r="O9" s="149">
        <f t="shared" si="0"/>
        <v>56583769</v>
      </c>
    </row>
    <row r="10" spans="1:15" ht="12.75">
      <c r="A10" s="11">
        <v>5</v>
      </c>
      <c r="B10" s="87" t="s">
        <v>77</v>
      </c>
      <c r="C10" s="156">
        <v>500000</v>
      </c>
      <c r="D10" s="156">
        <v>500000</v>
      </c>
      <c r="E10" s="156">
        <v>3000000</v>
      </c>
      <c r="F10" s="156">
        <v>2800000</v>
      </c>
      <c r="G10" s="156"/>
      <c r="H10" s="156"/>
      <c r="I10" s="156"/>
      <c r="J10" s="156"/>
      <c r="K10" s="156">
        <v>3000000</v>
      </c>
      <c r="L10" s="156">
        <v>2800000</v>
      </c>
      <c r="M10" s="156">
        <v>500000</v>
      </c>
      <c r="N10" s="156">
        <v>975000</v>
      </c>
      <c r="O10" s="149">
        <f t="shared" si="0"/>
        <v>14075000</v>
      </c>
    </row>
    <row r="11" spans="1:15" ht="12.75">
      <c r="A11" s="11">
        <v>6</v>
      </c>
      <c r="B11" s="87" t="s">
        <v>128</v>
      </c>
      <c r="C11" s="156">
        <v>358080</v>
      </c>
      <c r="D11" s="156">
        <v>358080</v>
      </c>
      <c r="E11" s="156">
        <v>358080</v>
      </c>
      <c r="F11" s="156">
        <v>358080</v>
      </c>
      <c r="G11" s="156">
        <v>358080</v>
      </c>
      <c r="H11" s="156">
        <v>358080</v>
      </c>
      <c r="I11" s="156">
        <v>358080</v>
      </c>
      <c r="J11" s="156">
        <v>358080</v>
      </c>
      <c r="K11" s="156">
        <v>358080</v>
      </c>
      <c r="L11" s="156">
        <v>358080</v>
      </c>
      <c r="M11" s="156">
        <v>358080</v>
      </c>
      <c r="N11" s="156">
        <v>358120</v>
      </c>
      <c r="O11" s="149">
        <f t="shared" si="0"/>
        <v>4297000</v>
      </c>
    </row>
    <row r="12" spans="1:15" ht="12.75">
      <c r="A12" s="11">
        <v>7</v>
      </c>
      <c r="B12" s="87" t="s">
        <v>210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49">
        <f t="shared" si="0"/>
        <v>0</v>
      </c>
    </row>
    <row r="13" spans="1:15" ht="12.75">
      <c r="A13" s="11">
        <v>8</v>
      </c>
      <c r="B13" s="87" t="s">
        <v>79</v>
      </c>
      <c r="C13" s="156"/>
      <c r="D13" s="156"/>
      <c r="E13" s="156"/>
      <c r="F13" s="156"/>
      <c r="G13" s="156"/>
      <c r="H13" s="156">
        <v>3000000</v>
      </c>
      <c r="I13" s="156"/>
      <c r="J13" s="156"/>
      <c r="K13" s="156"/>
      <c r="L13" s="156"/>
      <c r="M13" s="156"/>
      <c r="N13" s="156"/>
      <c r="O13" s="149">
        <f t="shared" si="0"/>
        <v>3000000</v>
      </c>
    </row>
    <row r="14" spans="1:15" ht="12.75">
      <c r="A14" s="11">
        <v>9</v>
      </c>
      <c r="B14" s="148" t="s">
        <v>211</v>
      </c>
      <c r="C14" s="156"/>
      <c r="D14" s="156">
        <v>31369</v>
      </c>
      <c r="E14" s="156">
        <v>14662816</v>
      </c>
      <c r="F14" s="156">
        <v>550114</v>
      </c>
      <c r="G14" s="156"/>
      <c r="H14" s="156"/>
      <c r="I14" s="156">
        <v>70115</v>
      </c>
      <c r="K14" s="156"/>
      <c r="L14" s="156">
        <v>507492</v>
      </c>
      <c r="M14" s="156"/>
      <c r="N14" s="156">
        <v>270952</v>
      </c>
      <c r="O14" s="149">
        <f>SUM(C14:N14)</f>
        <v>16092858</v>
      </c>
    </row>
    <row r="15" spans="1:15" ht="12.75">
      <c r="A15" s="11">
        <v>10</v>
      </c>
      <c r="B15" s="89" t="s">
        <v>212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49">
        <f t="shared" si="0"/>
        <v>0</v>
      </c>
    </row>
    <row r="16" spans="1:15" ht="12.75">
      <c r="A16" s="11">
        <v>11</v>
      </c>
      <c r="B16" s="87" t="s">
        <v>129</v>
      </c>
      <c r="C16" s="156">
        <v>8000000</v>
      </c>
      <c r="D16" s="156">
        <v>8000000</v>
      </c>
      <c r="E16" s="156">
        <v>8000000</v>
      </c>
      <c r="F16" s="156">
        <v>8000000</v>
      </c>
      <c r="G16" s="156">
        <v>8000000</v>
      </c>
      <c r="H16" s="156">
        <v>8000000</v>
      </c>
      <c r="I16" s="156">
        <v>8000000</v>
      </c>
      <c r="J16" s="156">
        <v>30000000</v>
      </c>
      <c r="K16" s="156">
        <v>9000000</v>
      </c>
      <c r="L16" s="156"/>
      <c r="M16" s="156"/>
      <c r="N16" s="156">
        <v>1021009</v>
      </c>
      <c r="O16" s="149">
        <f t="shared" si="0"/>
        <v>96021009</v>
      </c>
    </row>
    <row r="17" spans="1:15" ht="12.75">
      <c r="A17" s="11">
        <v>12</v>
      </c>
      <c r="B17" s="87" t="s">
        <v>143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49">
        <f t="shared" si="0"/>
        <v>0</v>
      </c>
    </row>
    <row r="18" spans="1:15" ht="28.5" customHeight="1">
      <c r="A18" s="11">
        <v>13</v>
      </c>
      <c r="B18" s="87" t="s">
        <v>221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49">
        <f t="shared" si="0"/>
        <v>0</v>
      </c>
    </row>
    <row r="19" spans="1:15" ht="12.75">
      <c r="A19" s="11">
        <v>14</v>
      </c>
      <c r="B19" s="90" t="s">
        <v>69</v>
      </c>
      <c r="C19" s="155">
        <f>SUM(C8:C18)</f>
        <v>24935731</v>
      </c>
      <c r="D19" s="155">
        <f aca="true" t="shared" si="1" ref="D19:N19">SUM(D8:D18)</f>
        <v>20250086</v>
      </c>
      <c r="E19" s="155">
        <f t="shared" si="1"/>
        <v>37381533</v>
      </c>
      <c r="F19" s="155">
        <f t="shared" si="1"/>
        <v>23373631</v>
      </c>
      <c r="G19" s="155">
        <f t="shared" si="1"/>
        <v>42139961</v>
      </c>
      <c r="H19" s="155">
        <f t="shared" si="1"/>
        <v>22718717</v>
      </c>
      <c r="I19" s="155">
        <f t="shared" si="1"/>
        <v>19788832</v>
      </c>
      <c r="J19" s="155">
        <f t="shared" si="1"/>
        <v>41718717</v>
      </c>
      <c r="K19" s="155">
        <f t="shared" si="1"/>
        <v>23718717</v>
      </c>
      <c r="L19" s="155">
        <f t="shared" si="1"/>
        <v>15026209</v>
      </c>
      <c r="M19" s="155">
        <f t="shared" si="1"/>
        <v>12218717</v>
      </c>
      <c r="N19" s="155">
        <f t="shared" si="1"/>
        <v>25029043</v>
      </c>
      <c r="O19" s="176">
        <f>SUM(O8:O18)</f>
        <v>308299894</v>
      </c>
    </row>
    <row r="20" spans="1:15" ht="12.75">
      <c r="A20" s="15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234" t="s">
        <v>28</v>
      </c>
      <c r="C21" s="239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</row>
    <row r="22" spans="1:15" ht="12.75">
      <c r="A22" s="11">
        <v>16</v>
      </c>
      <c r="B22" s="91" t="s">
        <v>404</v>
      </c>
      <c r="C22" s="156">
        <v>9490500</v>
      </c>
      <c r="D22" s="156">
        <v>9490500</v>
      </c>
      <c r="E22" s="156">
        <v>10505300</v>
      </c>
      <c r="F22" s="156">
        <v>10505300</v>
      </c>
      <c r="G22" s="156">
        <v>10505300</v>
      </c>
      <c r="H22" s="156">
        <v>10505300</v>
      </c>
      <c r="I22" s="156">
        <v>10505300</v>
      </c>
      <c r="J22" s="156">
        <v>10505300</v>
      </c>
      <c r="K22" s="156">
        <v>10670210</v>
      </c>
      <c r="L22" s="156">
        <v>10670210</v>
      </c>
      <c r="M22" s="156">
        <v>10670210</v>
      </c>
      <c r="N22" s="156">
        <v>10671320</v>
      </c>
      <c r="O22" s="156">
        <f>SUM(C22:N22)</f>
        <v>124694750</v>
      </c>
    </row>
    <row r="23" spans="1:15" ht="12.75">
      <c r="A23" s="11">
        <v>18</v>
      </c>
      <c r="B23" s="91" t="s">
        <v>89</v>
      </c>
      <c r="C23" s="156">
        <v>2833570</v>
      </c>
      <c r="D23" s="156">
        <v>2833570</v>
      </c>
      <c r="E23" s="156">
        <v>2833570</v>
      </c>
      <c r="F23" s="156">
        <v>2833570</v>
      </c>
      <c r="G23" s="156">
        <v>2833570</v>
      </c>
      <c r="H23" s="156">
        <v>3083570</v>
      </c>
      <c r="I23" s="156">
        <v>6719570</v>
      </c>
      <c r="J23" s="156">
        <v>6719570</v>
      </c>
      <c r="K23" s="156">
        <v>7249570</v>
      </c>
      <c r="L23" s="156">
        <v>6719570</v>
      </c>
      <c r="M23" s="156">
        <v>6719570</v>
      </c>
      <c r="N23" s="156">
        <v>6719819</v>
      </c>
      <c r="O23" s="156">
        <f aca="true" t="shared" si="2" ref="O23:O29">SUM(C23:N23)</f>
        <v>58099089</v>
      </c>
    </row>
    <row r="24" spans="1:15" ht="12.75">
      <c r="A24" s="11">
        <v>19</v>
      </c>
      <c r="B24" s="91" t="s">
        <v>220</v>
      </c>
      <c r="C24" s="156">
        <v>519000</v>
      </c>
      <c r="D24" s="156">
        <v>519000</v>
      </c>
      <c r="E24" s="156">
        <v>519000</v>
      </c>
      <c r="F24" s="156">
        <v>519000</v>
      </c>
      <c r="G24" s="156">
        <v>519000</v>
      </c>
      <c r="H24" s="156">
        <v>519000</v>
      </c>
      <c r="I24" s="156">
        <v>739000</v>
      </c>
      <c r="J24" s="156">
        <v>739000</v>
      </c>
      <c r="K24" s="156">
        <v>519000</v>
      </c>
      <c r="L24" s="156">
        <v>519000</v>
      </c>
      <c r="M24" s="156">
        <v>519000</v>
      </c>
      <c r="N24" s="156">
        <v>519730</v>
      </c>
      <c r="O24" s="156">
        <f t="shared" si="2"/>
        <v>6668730</v>
      </c>
    </row>
    <row r="25" spans="1:15" ht="12.75">
      <c r="A25" s="11">
        <v>20</v>
      </c>
      <c r="B25" s="91" t="s">
        <v>444</v>
      </c>
      <c r="C25" s="156">
        <v>470000</v>
      </c>
      <c r="D25" s="156">
        <v>470000</v>
      </c>
      <c r="E25" s="156">
        <v>470000</v>
      </c>
      <c r="F25" s="156">
        <v>470000</v>
      </c>
      <c r="G25" s="156">
        <v>470000</v>
      </c>
      <c r="H25" s="156">
        <v>470000</v>
      </c>
      <c r="I25" s="156">
        <v>470000</v>
      </c>
      <c r="J25" s="156">
        <v>470000</v>
      </c>
      <c r="K25" s="156">
        <v>774800</v>
      </c>
      <c r="L25" s="156">
        <v>470000</v>
      </c>
      <c r="M25" s="156">
        <v>470000</v>
      </c>
      <c r="N25" s="156">
        <v>562220</v>
      </c>
      <c r="O25" s="156">
        <f t="shared" si="2"/>
        <v>6037020</v>
      </c>
    </row>
    <row r="26" spans="1:15" ht="12.75">
      <c r="A26" s="11">
        <v>21</v>
      </c>
      <c r="B26" s="91" t="s">
        <v>90</v>
      </c>
      <c r="C26" s="156"/>
      <c r="D26" s="156"/>
      <c r="E26" s="156">
        <v>230000</v>
      </c>
      <c r="F26" s="156">
        <v>410000</v>
      </c>
      <c r="G26" s="156">
        <v>410000</v>
      </c>
      <c r="H26" s="156">
        <v>160000</v>
      </c>
      <c r="I26" s="156">
        <v>210000</v>
      </c>
      <c r="J26" s="156">
        <v>210000</v>
      </c>
      <c r="K26" s="156">
        <v>100000</v>
      </c>
      <c r="L26" s="156">
        <v>50000</v>
      </c>
      <c r="M26" s="156">
        <v>100000</v>
      </c>
      <c r="N26" s="156">
        <v>183534</v>
      </c>
      <c r="O26" s="156">
        <f t="shared" si="2"/>
        <v>2063534</v>
      </c>
    </row>
    <row r="27" spans="1:15" ht="12.75">
      <c r="A27" s="11">
        <v>22</v>
      </c>
      <c r="B27" s="91" t="s">
        <v>33</v>
      </c>
      <c r="C27" s="156"/>
      <c r="D27" s="156">
        <v>762000</v>
      </c>
      <c r="E27" s="156"/>
      <c r="F27" s="156">
        <v>36715524</v>
      </c>
      <c r="G27" s="156">
        <v>1500000</v>
      </c>
      <c r="H27" s="156">
        <v>5000000</v>
      </c>
      <c r="I27" s="156">
        <v>8625186</v>
      </c>
      <c r="J27" s="156">
        <v>37889606</v>
      </c>
      <c r="K27" s="156">
        <v>8625186</v>
      </c>
      <c r="L27" s="156"/>
      <c r="M27" s="156"/>
      <c r="N27" s="156">
        <v>400000</v>
      </c>
      <c r="O27" s="156">
        <f t="shared" si="2"/>
        <v>99517502</v>
      </c>
    </row>
    <row r="28" spans="1:15" ht="12.75">
      <c r="A28" s="11">
        <v>23</v>
      </c>
      <c r="B28" s="91" t="s">
        <v>21</v>
      </c>
      <c r="C28" s="156">
        <v>31369</v>
      </c>
      <c r="D28" s="156"/>
      <c r="E28" s="156">
        <v>200000</v>
      </c>
      <c r="F28" s="156"/>
      <c r="G28" s="156">
        <v>70115</v>
      </c>
      <c r="H28" s="156">
        <v>2200000</v>
      </c>
      <c r="I28" s="156">
        <v>750000</v>
      </c>
      <c r="J28" s="156">
        <v>1007492</v>
      </c>
      <c r="K28" s="156">
        <v>1250000</v>
      </c>
      <c r="L28" s="156">
        <v>821066</v>
      </c>
      <c r="M28" s="156">
        <v>200000</v>
      </c>
      <c r="N28" s="156"/>
      <c r="O28" s="156">
        <f t="shared" si="2"/>
        <v>6530042</v>
      </c>
    </row>
    <row r="29" spans="1:15" ht="12.75">
      <c r="A29" s="11">
        <v>24</v>
      </c>
      <c r="B29" s="91" t="s">
        <v>106</v>
      </c>
      <c r="C29" s="156">
        <v>4689227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>
        <f t="shared" si="2"/>
        <v>4689227</v>
      </c>
    </row>
    <row r="30" spans="1:15" ht="12.75">
      <c r="A30" s="11">
        <v>25</v>
      </c>
      <c r="B30" s="92" t="s">
        <v>435</v>
      </c>
      <c r="C30" s="155">
        <f>SUM(C22:C29)</f>
        <v>18033666</v>
      </c>
      <c r="D30" s="155">
        <f>SUM(D22:D28)</f>
        <v>14075070</v>
      </c>
      <c r="E30" s="155">
        <f>SUM(E22:E29)</f>
        <v>14757870</v>
      </c>
      <c r="F30" s="155">
        <f>SUM(F22:F29)</f>
        <v>51453394</v>
      </c>
      <c r="G30" s="155">
        <f>SUM(G22:G28)</f>
        <v>16307985</v>
      </c>
      <c r="H30" s="155">
        <f>SUM(H22:H29)</f>
        <v>21937870</v>
      </c>
      <c r="I30" s="155">
        <f>SUM(I22:I29)</f>
        <v>28019056</v>
      </c>
      <c r="J30" s="155">
        <f>SUM(J22:J29)</f>
        <v>57540968</v>
      </c>
      <c r="K30" s="155">
        <f>SUM(K22:K29)</f>
        <v>29188766</v>
      </c>
      <c r="L30" s="155">
        <f>SUM(L22:L28)</f>
        <v>19249846</v>
      </c>
      <c r="M30" s="155">
        <f>SUM(M22:M29)</f>
        <v>18678780</v>
      </c>
      <c r="N30" s="155">
        <f>SUM(N22:N29)</f>
        <v>19056623</v>
      </c>
      <c r="O30" s="155">
        <f>SUM(C30:N30)</f>
        <v>308299894</v>
      </c>
    </row>
    <row r="31" spans="3:14" ht="12.75"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</row>
    <row r="32" spans="3:15" ht="12.75"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</row>
    <row r="33" spans="3:14" ht="12.75"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</row>
    <row r="34" spans="3:15" ht="12.75"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3:14" ht="12.75"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668</v>
      </c>
    </row>
    <row r="2" ht="12.75">
      <c r="B2" s="1" t="s">
        <v>554</v>
      </c>
    </row>
    <row r="3" ht="12.75">
      <c r="B3" s="10" t="s">
        <v>437</v>
      </c>
    </row>
    <row r="4" spans="2:4" ht="12.75">
      <c r="B4" s="10" t="s">
        <v>76</v>
      </c>
      <c r="C4" t="s">
        <v>163</v>
      </c>
      <c r="D4" t="s">
        <v>119</v>
      </c>
    </row>
    <row r="6" spans="1:4" ht="12.75">
      <c r="A6" s="11" t="s">
        <v>436</v>
      </c>
      <c r="B6" s="11" t="s">
        <v>2</v>
      </c>
      <c r="C6" s="11" t="s">
        <v>217</v>
      </c>
      <c r="D6" s="11" t="s">
        <v>81</v>
      </c>
    </row>
    <row r="7" spans="1:4" ht="12.75">
      <c r="A7" s="11">
        <v>1</v>
      </c>
      <c r="B7" s="20" t="s">
        <v>15</v>
      </c>
      <c r="C7" s="11"/>
      <c r="D7" s="11"/>
    </row>
    <row r="8" spans="1:4" ht="12.75">
      <c r="A8" s="11">
        <v>2</v>
      </c>
      <c r="B8" s="20" t="s">
        <v>12</v>
      </c>
      <c r="C8" s="11"/>
      <c r="D8" s="11"/>
    </row>
    <row r="9" spans="1:4" ht="12.75">
      <c r="A9" s="11">
        <v>3</v>
      </c>
      <c r="B9" s="20" t="s">
        <v>13</v>
      </c>
      <c r="C9" s="11"/>
      <c r="D9" s="11"/>
    </row>
    <row r="10" spans="1:4" ht="12.75">
      <c r="A10" s="11">
        <v>4</v>
      </c>
      <c r="B10" s="20" t="s">
        <v>107</v>
      </c>
      <c r="C10" s="23"/>
      <c r="D10" s="23"/>
    </row>
    <row r="11" spans="1:4" ht="12.75">
      <c r="A11" s="11">
        <v>5</v>
      </c>
      <c r="B11" s="20" t="s">
        <v>14</v>
      </c>
      <c r="C11" s="11"/>
      <c r="D11" s="11"/>
    </row>
    <row r="12" spans="1:4" ht="12.75">
      <c r="A12" s="11">
        <v>6</v>
      </c>
      <c r="B12" s="20" t="s">
        <v>218</v>
      </c>
      <c r="C12" s="11"/>
      <c r="D12" s="11"/>
    </row>
    <row r="13" spans="1:4" ht="12.75">
      <c r="A13" s="11">
        <v>7</v>
      </c>
      <c r="B13" s="11" t="s">
        <v>11</v>
      </c>
      <c r="C13" s="11"/>
      <c r="D13" s="11"/>
    </row>
    <row r="14" spans="1:4" ht="12.75">
      <c r="A14" s="11">
        <v>8</v>
      </c>
      <c r="B14" s="12" t="s">
        <v>70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  <col min="4" max="4" width="19.00390625" style="15" customWidth="1"/>
  </cols>
  <sheetData>
    <row r="1" ht="12.75">
      <c r="B1" s="1" t="s">
        <v>705</v>
      </c>
    </row>
    <row r="2" ht="12.75">
      <c r="B2" s="1" t="s">
        <v>554</v>
      </c>
    </row>
    <row r="4" spans="2:3" ht="12.75">
      <c r="B4" s="6" t="s">
        <v>144</v>
      </c>
      <c r="C4" s="170" t="s">
        <v>438</v>
      </c>
    </row>
    <row r="5" spans="1:4" ht="12.75">
      <c r="A5" s="11" t="s">
        <v>225</v>
      </c>
      <c r="B5" s="11" t="s">
        <v>76</v>
      </c>
      <c r="C5" s="11" t="s">
        <v>163</v>
      </c>
      <c r="D5" s="11" t="s">
        <v>117</v>
      </c>
    </row>
    <row r="6" spans="1:4" ht="12.75">
      <c r="A6" s="11">
        <v>1</v>
      </c>
      <c r="B6" s="12" t="s">
        <v>2</v>
      </c>
      <c r="C6" s="11"/>
      <c r="D6" s="11" t="s">
        <v>704</v>
      </c>
    </row>
    <row r="7" spans="1:4" ht="12.75">
      <c r="A7" s="11"/>
      <c r="B7" s="11"/>
      <c r="C7" s="11"/>
      <c r="D7" s="11"/>
    </row>
    <row r="8" spans="1:4" ht="12.75">
      <c r="A8" s="11">
        <v>2</v>
      </c>
      <c r="B8" s="12" t="s">
        <v>502</v>
      </c>
      <c r="C8" s="12" t="s">
        <v>162</v>
      </c>
      <c r="D8" s="11"/>
    </row>
    <row r="9" spans="1:4" ht="12.75">
      <c r="A9" s="11">
        <v>3</v>
      </c>
      <c r="B9" s="12" t="s">
        <v>439</v>
      </c>
      <c r="C9" s="109"/>
      <c r="D9" s="109"/>
    </row>
    <row r="10" spans="1:4" ht="12.75">
      <c r="A10" s="11">
        <v>4</v>
      </c>
      <c r="B10" s="68" t="s">
        <v>628</v>
      </c>
      <c r="C10" s="109">
        <v>1036091</v>
      </c>
      <c r="D10" s="109">
        <v>1036091</v>
      </c>
    </row>
    <row r="11" spans="1:4" ht="12.75">
      <c r="A11" s="11">
        <v>5</v>
      </c>
      <c r="B11" s="68" t="s">
        <v>629</v>
      </c>
      <c r="C11" s="109">
        <v>3534433</v>
      </c>
      <c r="D11" s="109">
        <v>3534433</v>
      </c>
    </row>
    <row r="12" spans="1:4" ht="12.75">
      <c r="A12" s="11">
        <v>6</v>
      </c>
      <c r="B12" s="68" t="s">
        <v>630</v>
      </c>
      <c r="C12" s="109">
        <v>175086</v>
      </c>
      <c r="D12" s="109">
        <v>175086</v>
      </c>
    </row>
    <row r="13" spans="1:4" ht="12.75">
      <c r="A13" s="11">
        <v>7</v>
      </c>
      <c r="B13" s="68" t="s">
        <v>631</v>
      </c>
      <c r="C13" s="109">
        <v>45000</v>
      </c>
      <c r="D13" s="109">
        <v>45000</v>
      </c>
    </row>
    <row r="14" spans="1:4" ht="12.75">
      <c r="A14" s="11">
        <v>8</v>
      </c>
      <c r="B14" s="68" t="s">
        <v>632</v>
      </c>
      <c r="C14" s="109">
        <v>50000</v>
      </c>
      <c r="D14" s="109">
        <v>50000</v>
      </c>
    </row>
    <row r="15" spans="1:4" ht="12.75">
      <c r="A15" s="11">
        <v>9</v>
      </c>
      <c r="B15" s="68" t="s">
        <v>633</v>
      </c>
      <c r="C15" s="109">
        <v>146120</v>
      </c>
      <c r="D15" s="109">
        <v>146120</v>
      </c>
    </row>
    <row r="16" spans="1:4" ht="12.75">
      <c r="A16" s="11">
        <v>10</v>
      </c>
      <c r="B16" s="68" t="s">
        <v>634</v>
      </c>
      <c r="C16" s="109">
        <v>220000</v>
      </c>
      <c r="D16" s="109">
        <v>220000</v>
      </c>
    </row>
    <row r="17" spans="1:4" ht="12.75">
      <c r="A17" s="11">
        <v>11</v>
      </c>
      <c r="B17" s="68" t="s">
        <v>635</v>
      </c>
      <c r="C17" s="109">
        <v>20000</v>
      </c>
      <c r="D17" s="109">
        <v>20000</v>
      </c>
    </row>
    <row r="18" spans="1:4" ht="12.75">
      <c r="A18" s="11">
        <v>12</v>
      </c>
      <c r="B18" s="12" t="s">
        <v>87</v>
      </c>
      <c r="C18" s="110">
        <f>SUM(C10:C17)</f>
        <v>5226730</v>
      </c>
      <c r="D18" s="109">
        <f>SUM(D10:D17)</f>
        <v>5226730</v>
      </c>
    </row>
    <row r="19" spans="1:4" ht="12.75">
      <c r="A19" s="11"/>
      <c r="B19" s="11"/>
      <c r="C19" s="109"/>
      <c r="D19" s="109"/>
    </row>
    <row r="20" spans="1:4" ht="12.75">
      <c r="A20" s="11">
        <v>13</v>
      </c>
      <c r="B20" s="12" t="s">
        <v>440</v>
      </c>
      <c r="C20" s="109"/>
      <c r="D20" s="109"/>
    </row>
    <row r="21" spans="1:4" ht="12.75">
      <c r="A21" s="11"/>
      <c r="B21" s="12"/>
      <c r="C21" s="109"/>
      <c r="D21" s="109"/>
    </row>
    <row r="22" spans="1:4" ht="12.75">
      <c r="A22" s="14">
        <v>14</v>
      </c>
      <c r="B22" s="228" t="s">
        <v>652</v>
      </c>
      <c r="C22" s="109">
        <v>50000</v>
      </c>
      <c r="D22" s="109">
        <v>470000</v>
      </c>
    </row>
    <row r="23" spans="1:4" ht="12.75">
      <c r="A23" s="14">
        <v>15</v>
      </c>
      <c r="B23" s="228" t="s">
        <v>653</v>
      </c>
      <c r="C23" s="109">
        <v>50000</v>
      </c>
      <c r="D23" s="109">
        <v>50000</v>
      </c>
    </row>
    <row r="24" spans="1:4" ht="12.75">
      <c r="A24" s="14">
        <v>16</v>
      </c>
      <c r="B24" s="228" t="s">
        <v>654</v>
      </c>
      <c r="C24" s="109">
        <v>50000</v>
      </c>
      <c r="D24" s="109">
        <v>50000</v>
      </c>
    </row>
    <row r="25" spans="1:4" ht="12.75">
      <c r="A25" s="14">
        <v>17</v>
      </c>
      <c r="B25" s="228" t="s">
        <v>655</v>
      </c>
      <c r="C25" s="109">
        <v>50000</v>
      </c>
      <c r="D25" s="109">
        <v>50000</v>
      </c>
    </row>
    <row r="26" spans="1:4" ht="12.75">
      <c r="A26" s="14">
        <v>18</v>
      </c>
      <c r="B26" s="228" t="s">
        <v>656</v>
      </c>
      <c r="C26" s="109">
        <v>50000</v>
      </c>
      <c r="D26" s="109">
        <v>70000</v>
      </c>
    </row>
    <row r="27" spans="1:4" ht="12.75">
      <c r="A27" s="14">
        <v>19</v>
      </c>
      <c r="B27" s="68" t="s">
        <v>636</v>
      </c>
      <c r="C27" s="109">
        <v>60000</v>
      </c>
      <c r="D27" s="109">
        <v>60000</v>
      </c>
    </row>
    <row r="28" spans="1:4" ht="12.75">
      <c r="A28" s="14">
        <v>20</v>
      </c>
      <c r="B28" s="68" t="s">
        <v>637</v>
      </c>
      <c r="C28" s="109">
        <v>30000</v>
      </c>
      <c r="D28" s="109">
        <v>30000</v>
      </c>
    </row>
    <row r="29" spans="1:4" ht="12.75">
      <c r="A29" s="14">
        <v>21</v>
      </c>
      <c r="B29" s="68" t="s">
        <v>638</v>
      </c>
      <c r="C29" s="109">
        <v>62000</v>
      </c>
      <c r="D29" s="109">
        <v>62000</v>
      </c>
    </row>
    <row r="30" spans="1:4" ht="12.75">
      <c r="A30" s="14">
        <v>22</v>
      </c>
      <c r="B30" s="68" t="s">
        <v>657</v>
      </c>
      <c r="C30" s="109">
        <v>600000</v>
      </c>
      <c r="D30" s="109">
        <v>600000</v>
      </c>
    </row>
    <row r="31" spans="1:4" ht="12.75">
      <c r="A31" s="14">
        <v>23</v>
      </c>
      <c r="B31" s="12" t="s">
        <v>87</v>
      </c>
      <c r="C31" s="110">
        <f>SUM(C22:C30)</f>
        <v>1002000</v>
      </c>
      <c r="D31" s="109">
        <f>SUM(D22:D30)</f>
        <v>1442000</v>
      </c>
    </row>
    <row r="32" spans="1:4" ht="12.75">
      <c r="A32" s="11">
        <v>24</v>
      </c>
      <c r="B32" s="12" t="s">
        <v>109</v>
      </c>
      <c r="C32" s="110">
        <f>C18+C31</f>
        <v>6228730</v>
      </c>
      <c r="D32" s="109">
        <f>D18+D31</f>
        <v>6668730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676</v>
      </c>
    </row>
    <row r="2" ht="12.75">
      <c r="B2" s="1" t="s">
        <v>554</v>
      </c>
    </row>
    <row r="4" spans="1:3" ht="12.75">
      <c r="A4" s="10"/>
      <c r="B4" s="234" t="s">
        <v>658</v>
      </c>
      <c r="C4" s="234"/>
    </row>
    <row r="5" spans="2:3" ht="12.75">
      <c r="B5" s="6" t="s">
        <v>110</v>
      </c>
      <c r="C5" t="s">
        <v>111</v>
      </c>
    </row>
    <row r="6" spans="2:3" ht="12.75">
      <c r="B6" s="11" t="s">
        <v>2</v>
      </c>
      <c r="C6" s="11" t="s">
        <v>416</v>
      </c>
    </row>
    <row r="7" spans="1:3" ht="12.75">
      <c r="A7" s="11">
        <v>1</v>
      </c>
      <c r="B7" s="14" t="s">
        <v>659</v>
      </c>
      <c r="C7" s="103">
        <f>SUM(C8:C10)</f>
        <v>18384729</v>
      </c>
    </row>
    <row r="8" spans="1:3" ht="12.75">
      <c r="A8" s="11">
        <v>2</v>
      </c>
      <c r="B8" s="14" t="s">
        <v>660</v>
      </c>
      <c r="C8" s="103">
        <v>11999529</v>
      </c>
    </row>
    <row r="9" spans="1:3" ht="12.75">
      <c r="A9" s="11">
        <v>3</v>
      </c>
      <c r="B9" s="14" t="s">
        <v>555</v>
      </c>
      <c r="C9" s="103">
        <v>6385200</v>
      </c>
    </row>
    <row r="10" spans="1:3" ht="12.75">
      <c r="A10" s="11">
        <v>4</v>
      </c>
      <c r="B10" s="11" t="s">
        <v>73</v>
      </c>
      <c r="C10" s="103"/>
    </row>
    <row r="11" spans="1:3" ht="12.75">
      <c r="A11" s="11">
        <v>5</v>
      </c>
      <c r="B11" s="11" t="s">
        <v>70</v>
      </c>
      <c r="C11" s="104">
        <f>C7</f>
        <v>18384729</v>
      </c>
    </row>
    <row r="12" spans="1:3" ht="12.75">
      <c r="A12" s="11"/>
      <c r="B12" s="11"/>
      <c r="C12" s="103"/>
    </row>
    <row r="13" spans="1:3" ht="12.75">
      <c r="A13" s="11">
        <v>6</v>
      </c>
      <c r="B13" s="14" t="s">
        <v>661</v>
      </c>
      <c r="C13" s="103">
        <f>C14+C15</f>
        <v>77636280</v>
      </c>
    </row>
    <row r="14" spans="1:3" ht="12.75">
      <c r="A14" s="11">
        <v>7</v>
      </c>
      <c r="B14" s="14" t="s">
        <v>662</v>
      </c>
      <c r="C14" s="103">
        <v>77636280</v>
      </c>
    </row>
    <row r="15" spans="1:3" ht="12.75">
      <c r="A15" s="11">
        <v>8</v>
      </c>
      <c r="B15" s="11" t="s">
        <v>74</v>
      </c>
      <c r="C15" s="103"/>
    </row>
    <row r="16" spans="1:3" ht="12.75">
      <c r="A16" s="11">
        <v>9</v>
      </c>
      <c r="B16" s="11" t="s">
        <v>70</v>
      </c>
      <c r="C16" s="104">
        <f>C13</f>
        <v>77636280</v>
      </c>
    </row>
    <row r="17" spans="1:3" ht="12.75">
      <c r="A17" s="11"/>
      <c r="B17" s="12"/>
      <c r="C17" s="104"/>
    </row>
    <row r="18" spans="1:3" ht="12.75">
      <c r="A18" s="11">
        <v>10</v>
      </c>
      <c r="B18" s="12" t="s">
        <v>109</v>
      </c>
      <c r="C18" s="104">
        <f>C11+C16</f>
        <v>96021009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675</v>
      </c>
    </row>
    <row r="2" ht="12.75">
      <c r="B2" s="1" t="s">
        <v>554</v>
      </c>
    </row>
    <row r="4" spans="2:5" ht="30" customHeight="1">
      <c r="B4" s="235" t="s">
        <v>56</v>
      </c>
      <c r="C4" s="235"/>
      <c r="D4" s="235"/>
      <c r="E4" s="235"/>
    </row>
    <row r="5" ht="12.75">
      <c r="B5" s="7"/>
    </row>
    <row r="6" spans="2:5" ht="12.75">
      <c r="B6" t="s">
        <v>115</v>
      </c>
      <c r="C6" t="s">
        <v>116</v>
      </c>
      <c r="D6" t="s">
        <v>117</v>
      </c>
      <c r="E6" t="s">
        <v>118</v>
      </c>
    </row>
    <row r="7" spans="1:5" ht="12.75">
      <c r="A7" s="11"/>
      <c r="B7" s="11"/>
      <c r="C7" s="100" t="s">
        <v>25</v>
      </c>
      <c r="D7" s="100" t="s">
        <v>26</v>
      </c>
      <c r="E7" s="100" t="s">
        <v>130</v>
      </c>
    </row>
    <row r="8" spans="1:5" ht="12.75">
      <c r="A8" s="11">
        <v>1</v>
      </c>
      <c r="B8" s="12" t="s">
        <v>3</v>
      </c>
      <c r="C8" s="100" t="s">
        <v>417</v>
      </c>
      <c r="D8" s="100" t="s">
        <v>417</v>
      </c>
      <c r="E8" s="100" t="s">
        <v>417</v>
      </c>
    </row>
    <row r="9" spans="1:5" ht="12.75">
      <c r="A9" s="11">
        <v>2</v>
      </c>
      <c r="B9" s="11" t="s">
        <v>186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114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4</v>
      </c>
      <c r="C12" s="11"/>
      <c r="D12" s="11"/>
      <c r="E12" s="11"/>
    </row>
    <row r="13" spans="1:5" ht="12.75">
      <c r="A13" s="11">
        <v>5</v>
      </c>
      <c r="B13" s="11" t="s">
        <v>75</v>
      </c>
      <c r="C13" s="11"/>
      <c r="D13" s="11"/>
      <c r="E13" s="11"/>
    </row>
    <row r="14" spans="1:5" ht="12.75">
      <c r="A14" s="11">
        <v>6</v>
      </c>
      <c r="B14" s="14" t="s">
        <v>530</v>
      </c>
      <c r="C14" s="159">
        <v>4689227</v>
      </c>
      <c r="D14" s="11"/>
      <c r="E14" s="159">
        <f>SUM(C14:D14)</f>
        <v>4689227</v>
      </c>
    </row>
    <row r="15" spans="1:5" ht="12.75">
      <c r="A15" s="11">
        <v>7</v>
      </c>
      <c r="B15" s="11" t="s">
        <v>87</v>
      </c>
      <c r="C15" s="159">
        <f>C13+C14</f>
        <v>4689227</v>
      </c>
      <c r="D15" s="159">
        <f>D13+D14</f>
        <v>0</v>
      </c>
      <c r="E15" s="159">
        <f>C15+D15</f>
        <v>4689227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46">
      <selection activeCell="D16" sqref="D16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7.00390625" style="0" bestFit="1" customWidth="1"/>
    <col min="4" max="4" width="22.00390625" style="0" customWidth="1"/>
    <col min="5" max="5" width="59.8515625" style="0" bestFit="1" customWidth="1"/>
    <col min="6" max="7" width="10.00390625" style="0" bestFit="1" customWidth="1"/>
  </cols>
  <sheetData>
    <row r="1" ht="12.75">
      <c r="B1" t="s">
        <v>686</v>
      </c>
    </row>
    <row r="3" ht="12.75">
      <c r="B3" s="1" t="s">
        <v>554</v>
      </c>
    </row>
    <row r="4" ht="15.75">
      <c r="B4" s="8" t="s">
        <v>610</v>
      </c>
    </row>
    <row r="5" spans="3:9" ht="12.75">
      <c r="C5" s="106" t="s">
        <v>418</v>
      </c>
      <c r="E5" s="106"/>
      <c r="G5" t="s">
        <v>418</v>
      </c>
      <c r="H5" s="1"/>
      <c r="I5" s="1"/>
    </row>
    <row r="6" spans="1:9" ht="12.75">
      <c r="A6" s="11"/>
      <c r="B6" s="40" t="s">
        <v>110</v>
      </c>
      <c r="C6" s="11" t="s">
        <v>111</v>
      </c>
      <c r="D6" s="11" t="s">
        <v>164</v>
      </c>
      <c r="E6" s="11" t="s">
        <v>687</v>
      </c>
      <c r="F6" s="11" t="s">
        <v>165</v>
      </c>
      <c r="G6" s="11" t="s">
        <v>178</v>
      </c>
      <c r="H6" s="1"/>
      <c r="I6" s="1"/>
    </row>
    <row r="7" spans="1:7" ht="18">
      <c r="A7" s="11"/>
      <c r="B7" s="236" t="s">
        <v>27</v>
      </c>
      <c r="C7" s="237"/>
      <c r="D7" s="238"/>
      <c r="E7" s="237" t="s">
        <v>28</v>
      </c>
      <c r="F7" s="11"/>
      <c r="G7" s="11"/>
    </row>
    <row r="8" spans="1:7" ht="12.75">
      <c r="A8" s="11"/>
      <c r="B8" s="71" t="s">
        <v>2</v>
      </c>
      <c r="C8" s="27" t="s">
        <v>72</v>
      </c>
      <c r="D8" s="26" t="s">
        <v>688</v>
      </c>
      <c r="E8" s="27" t="s">
        <v>2</v>
      </c>
      <c r="F8" s="11" t="s">
        <v>72</v>
      </c>
      <c r="G8" s="11" t="s">
        <v>688</v>
      </c>
    </row>
    <row r="9" spans="1:7" ht="18">
      <c r="A9" s="11">
        <v>1</v>
      </c>
      <c r="B9" s="72" t="s">
        <v>53</v>
      </c>
      <c r="C9" s="29"/>
      <c r="D9" s="28"/>
      <c r="E9" s="29" t="s">
        <v>29</v>
      </c>
      <c r="F9" s="11"/>
      <c r="G9" s="11"/>
    </row>
    <row r="10" spans="1:7" ht="16.5">
      <c r="A10" s="11">
        <v>2</v>
      </c>
      <c r="B10" s="73" t="s">
        <v>30</v>
      </c>
      <c r="C10" s="31"/>
      <c r="D10" s="30"/>
      <c r="E10" s="31" t="s">
        <v>31</v>
      </c>
      <c r="F10" s="11"/>
      <c r="G10" s="11"/>
    </row>
    <row r="11" spans="1:7" ht="15.75">
      <c r="A11" s="11">
        <v>3</v>
      </c>
      <c r="B11" s="74" t="s">
        <v>17</v>
      </c>
      <c r="C11" s="33"/>
      <c r="D11" s="32"/>
      <c r="E11" s="33" t="s">
        <v>17</v>
      </c>
      <c r="F11" s="11"/>
      <c r="G11" s="11"/>
    </row>
    <row r="12" spans="1:7" ht="12.75">
      <c r="A12" s="11">
        <v>4</v>
      </c>
      <c r="B12" s="75" t="s">
        <v>213</v>
      </c>
      <c r="C12" s="35">
        <f>'[1]5.bev. forrásonként'!H24</f>
        <v>117925458</v>
      </c>
      <c r="D12" s="34">
        <f>'[1]5.bev. forrásonként'!I24</f>
        <v>118230258</v>
      </c>
      <c r="E12" s="35" t="s">
        <v>20</v>
      </c>
      <c r="F12" s="11">
        <f>'[1]6. Kiadások'!F11</f>
        <v>96427375</v>
      </c>
      <c r="G12" s="11">
        <f>'[1]6. Kiadások'!G11</f>
        <v>104745654</v>
      </c>
    </row>
    <row r="13" spans="1:7" ht="12.75">
      <c r="A13" s="11">
        <v>5</v>
      </c>
      <c r="B13" s="76" t="s">
        <v>121</v>
      </c>
      <c r="C13" s="35">
        <f>'[1]5.bev. forrásonként'!H35</f>
        <v>23119225</v>
      </c>
      <c r="D13" s="34">
        <f>'[1]5.bev. forrásonként'!I35</f>
        <v>56583769</v>
      </c>
      <c r="E13" s="35" t="s">
        <v>122</v>
      </c>
      <c r="F13" s="11">
        <f>'[1]6. Kiadások'!F12</f>
        <v>18119075</v>
      </c>
      <c r="G13" s="11">
        <f>'[1]6. Kiadások'!G12</f>
        <v>19949096</v>
      </c>
    </row>
    <row r="14" spans="1:7" ht="12.75">
      <c r="A14" s="11">
        <v>6</v>
      </c>
      <c r="B14" s="76" t="s">
        <v>405</v>
      </c>
      <c r="C14" s="35">
        <f>'[1]5.bev. forrásonként'!H61</f>
        <v>14075000</v>
      </c>
      <c r="D14" s="34">
        <f>'[1]5.bev. forrásonként'!I61</f>
        <v>14075000</v>
      </c>
      <c r="E14" s="35" t="s">
        <v>89</v>
      </c>
      <c r="F14" s="11">
        <f>'[1]6. Kiadások'!F13</f>
        <v>34252845</v>
      </c>
      <c r="G14" s="11">
        <f>'[1]6. Kiadások'!G13</f>
        <v>58099089</v>
      </c>
    </row>
    <row r="15" spans="1:7" ht="12.75">
      <c r="A15" s="11">
        <v>7</v>
      </c>
      <c r="B15" s="76" t="s">
        <v>465</v>
      </c>
      <c r="C15" s="35">
        <f>'[1]5.bev. forrásonként'!H75</f>
        <v>4297000</v>
      </c>
      <c r="D15" s="34">
        <f>'[1]5.bev. forrásonként'!I75</f>
        <v>4297000</v>
      </c>
      <c r="E15" s="35" t="s">
        <v>32</v>
      </c>
      <c r="F15" s="11">
        <f>'[1]6. Kiadások'!F14</f>
        <v>5732220</v>
      </c>
      <c r="G15" s="11">
        <f>'[1]6. Kiadások'!G14</f>
        <v>6037020</v>
      </c>
    </row>
    <row r="16" spans="1:7" ht="12.75">
      <c r="A16" s="11">
        <v>8</v>
      </c>
      <c r="B16" s="76" t="s">
        <v>477</v>
      </c>
      <c r="C16" s="35">
        <f>'[1]5.bev. forrásonként'!H87</f>
        <v>0</v>
      </c>
      <c r="D16" s="34">
        <f>'[1]5.bev. forrásonként'!I87</f>
        <v>0</v>
      </c>
      <c r="E16" s="35" t="s">
        <v>123</v>
      </c>
      <c r="F16" s="11">
        <f>'[1]6. Kiadások'!F15</f>
        <v>6228730</v>
      </c>
      <c r="G16" s="11">
        <f>'[1]6. Kiadások'!G15</f>
        <v>6668730</v>
      </c>
    </row>
    <row r="17" spans="1:7" ht="14.25">
      <c r="A17" s="11">
        <v>9</v>
      </c>
      <c r="B17" s="107" t="s">
        <v>70</v>
      </c>
      <c r="C17" s="35">
        <f>SUM(C12:C16)</f>
        <v>159416683</v>
      </c>
      <c r="D17" s="105">
        <f>SUM(D12:D16)</f>
        <v>193186027</v>
      </c>
      <c r="E17" s="35" t="s">
        <v>70</v>
      </c>
      <c r="F17" s="11">
        <f>SUM(F12:F16)</f>
        <v>160760245</v>
      </c>
      <c r="G17" s="11">
        <f>SUM(G12:G16)</f>
        <v>195499589</v>
      </c>
    </row>
    <row r="18" spans="1:7" ht="12.75">
      <c r="A18" s="11"/>
      <c r="B18" s="75"/>
      <c r="C18" s="35"/>
      <c r="D18" s="34"/>
      <c r="E18" s="35"/>
      <c r="F18" s="11"/>
      <c r="G18" s="11"/>
    </row>
    <row r="19" spans="1:7" ht="15.75">
      <c r="A19" s="11">
        <v>11</v>
      </c>
      <c r="B19" s="74" t="s">
        <v>18</v>
      </c>
      <c r="C19" s="33"/>
      <c r="D19" s="32"/>
      <c r="E19" s="33" t="s">
        <v>54</v>
      </c>
      <c r="F19" s="11"/>
      <c r="G19" s="11"/>
    </row>
    <row r="20" spans="1:7" ht="12.75">
      <c r="A20" s="11">
        <v>12</v>
      </c>
      <c r="B20" s="75" t="s">
        <v>79</v>
      </c>
      <c r="C20" s="35">
        <f>'[1]5.bev. forrásonként'!H81</f>
        <v>3000000</v>
      </c>
      <c r="D20" s="34">
        <f>'[1]5.bev. forrásonként'!I81</f>
        <v>3000000</v>
      </c>
      <c r="E20" s="35" t="s">
        <v>21</v>
      </c>
      <c r="F20" s="11">
        <f>'[1]6. Kiadások'!F20</f>
        <v>5708976</v>
      </c>
      <c r="G20" s="11">
        <f>'[1]6. Kiadások'!G20</f>
        <v>6530042</v>
      </c>
    </row>
    <row r="21" spans="1:7" ht="12.75">
      <c r="A21" s="11">
        <v>13</v>
      </c>
      <c r="B21" s="75" t="s">
        <v>124</v>
      </c>
      <c r="C21" s="35">
        <f>'[1]5.bev. forrásonként'!H44</f>
        <v>15271792</v>
      </c>
      <c r="D21" s="34">
        <f>'[1]5.bev. forrásonként'!I44</f>
        <v>16092858</v>
      </c>
      <c r="E21" s="35" t="s">
        <v>33</v>
      </c>
      <c r="F21" s="11">
        <f>'[1]6. Kiadások'!F21</f>
        <v>99517502</v>
      </c>
      <c r="G21" s="11">
        <f>'[1]6. Kiadások'!G21</f>
        <v>99517502</v>
      </c>
    </row>
    <row r="22" spans="1:7" ht="12.75">
      <c r="A22" s="11">
        <v>14</v>
      </c>
      <c r="B22" s="75" t="s">
        <v>125</v>
      </c>
      <c r="C22" s="35">
        <f>'[1]5.bev. forrásonként'!H93</f>
        <v>0</v>
      </c>
      <c r="D22" s="34">
        <f>'[1]5.bev. forrásonként'!I93</f>
        <v>0</v>
      </c>
      <c r="E22" s="35" t="s">
        <v>126</v>
      </c>
      <c r="F22" s="11">
        <v>0</v>
      </c>
      <c r="G22" s="11">
        <v>0</v>
      </c>
    </row>
    <row r="23" spans="1:7" ht="12.75">
      <c r="A23" s="11">
        <v>15</v>
      </c>
      <c r="B23" s="40"/>
      <c r="C23" s="11"/>
      <c r="D23" s="34"/>
      <c r="E23" s="35" t="s">
        <v>23</v>
      </c>
      <c r="F23" s="11">
        <f>'[1]6. Kiadások'!F22</f>
        <v>0</v>
      </c>
      <c r="G23" s="11">
        <f>'[1]6. Kiadások'!G22</f>
        <v>0</v>
      </c>
    </row>
    <row r="24" spans="1:7" ht="12.75">
      <c r="A24" s="11">
        <v>16</v>
      </c>
      <c r="B24" s="40"/>
      <c r="C24" s="11"/>
      <c r="D24" s="34"/>
      <c r="E24" s="35" t="s">
        <v>24</v>
      </c>
      <c r="F24" s="11">
        <f>'[1]6. Kiadások'!F23</f>
        <v>0</v>
      </c>
      <c r="G24" s="11">
        <f>'[1]6. Kiadások'!G23</f>
        <v>0</v>
      </c>
    </row>
    <row r="25" spans="1:7" ht="14.25">
      <c r="A25" s="11">
        <v>17</v>
      </c>
      <c r="B25" s="77"/>
      <c r="C25" s="35"/>
      <c r="D25" s="34"/>
      <c r="E25" s="35" t="s">
        <v>127</v>
      </c>
      <c r="F25" s="11">
        <f>'[1]6. Kiadások'!F24</f>
        <v>0</v>
      </c>
      <c r="G25" s="11">
        <f>'[1]6. Kiadások'!G24</f>
        <v>0</v>
      </c>
    </row>
    <row r="26" spans="1:7" ht="14.25">
      <c r="A26" s="11">
        <v>18</v>
      </c>
      <c r="B26" s="107" t="s">
        <v>70</v>
      </c>
      <c r="C26" s="35">
        <f>SUM(C20:C25)</f>
        <v>18271792</v>
      </c>
      <c r="D26" s="105">
        <f>SUM(D20:D25)</f>
        <v>19092858</v>
      </c>
      <c r="E26" s="35" t="s">
        <v>70</v>
      </c>
      <c r="F26" s="11">
        <f>SUM(F20:F25)</f>
        <v>105226478</v>
      </c>
      <c r="G26" s="11">
        <f>SUM(G20:G25)</f>
        <v>106047544</v>
      </c>
    </row>
    <row r="27" spans="1:7" ht="16.5">
      <c r="A27" s="11">
        <v>19</v>
      </c>
      <c r="B27" s="78"/>
      <c r="C27" s="35"/>
      <c r="D27" s="30"/>
      <c r="E27" s="31" t="s">
        <v>104</v>
      </c>
      <c r="F27" s="11"/>
      <c r="G27" s="11"/>
    </row>
    <row r="28" spans="1:7" ht="15.75">
      <c r="A28" s="11">
        <v>20</v>
      </c>
      <c r="B28" s="74"/>
      <c r="C28" s="35"/>
      <c r="D28" s="32"/>
      <c r="E28" s="33" t="s">
        <v>34</v>
      </c>
      <c r="F28" s="11"/>
      <c r="G28" s="11"/>
    </row>
    <row r="29" spans="1:7" ht="15.75">
      <c r="A29" s="11">
        <v>21</v>
      </c>
      <c r="B29" s="74"/>
      <c r="C29" s="35"/>
      <c r="D29" s="43"/>
      <c r="E29" s="35" t="s">
        <v>16</v>
      </c>
      <c r="F29" s="11">
        <f>'[1]6. Kiadások'!F28</f>
        <v>3033534</v>
      </c>
      <c r="G29" s="11">
        <f>'[1]6. Kiadások'!G28</f>
        <v>2063534</v>
      </c>
    </row>
    <row r="30" spans="1:7" ht="14.25">
      <c r="A30" s="11">
        <v>22</v>
      </c>
      <c r="B30" s="77"/>
      <c r="C30" s="35"/>
      <c r="D30" s="34"/>
      <c r="E30" s="35" t="s">
        <v>35</v>
      </c>
      <c r="F30" s="11">
        <f>'[1]6. Kiadások'!F29</f>
        <v>0</v>
      </c>
      <c r="G30" s="11">
        <f>'[1]6. Kiadások'!G29</f>
        <v>0</v>
      </c>
    </row>
    <row r="31" spans="1:7" ht="14.25">
      <c r="A31" s="11">
        <v>23</v>
      </c>
      <c r="B31" s="77"/>
      <c r="C31" s="35"/>
      <c r="D31" s="34"/>
      <c r="E31" s="35" t="s">
        <v>70</v>
      </c>
      <c r="F31" s="11">
        <f>SUM(F29:F30)</f>
        <v>3033534</v>
      </c>
      <c r="G31" s="11">
        <f>SUM(G29:G30)</f>
        <v>2063534</v>
      </c>
    </row>
    <row r="32" spans="1:7" ht="15.75">
      <c r="A32" s="11">
        <v>24</v>
      </c>
      <c r="B32" s="74"/>
      <c r="C32" s="35"/>
      <c r="D32" s="32"/>
      <c r="E32" s="33" t="s">
        <v>36</v>
      </c>
      <c r="F32" s="11"/>
      <c r="G32" s="11"/>
    </row>
    <row r="33" spans="1:7" ht="14.25">
      <c r="A33" s="11">
        <v>25</v>
      </c>
      <c r="B33" s="77"/>
      <c r="C33" s="35"/>
      <c r="D33" s="34"/>
      <c r="E33" s="35" t="s">
        <v>37</v>
      </c>
      <c r="F33" s="11">
        <v>0</v>
      </c>
      <c r="G33" s="11">
        <v>0</v>
      </c>
    </row>
    <row r="34" spans="1:7" ht="18">
      <c r="A34" s="11">
        <v>26</v>
      </c>
      <c r="B34" s="72"/>
      <c r="C34" s="35"/>
      <c r="D34" s="28"/>
      <c r="E34" s="29" t="s">
        <v>38</v>
      </c>
      <c r="F34" s="11"/>
      <c r="G34" s="11"/>
    </row>
    <row r="35" spans="1:7" ht="14.25">
      <c r="A35" s="11">
        <v>27</v>
      </c>
      <c r="B35" s="77"/>
      <c r="C35" s="35"/>
      <c r="D35" s="34"/>
      <c r="E35" s="35" t="s">
        <v>39</v>
      </c>
      <c r="F35" s="11">
        <v>0</v>
      </c>
      <c r="G35" s="11">
        <v>0</v>
      </c>
    </row>
    <row r="36" spans="1:7" ht="14.25">
      <c r="A36" s="11">
        <v>28</v>
      </c>
      <c r="B36" s="77"/>
      <c r="C36" s="35"/>
      <c r="D36" s="34"/>
      <c r="E36" s="35" t="s">
        <v>40</v>
      </c>
      <c r="F36" s="11">
        <v>0</v>
      </c>
      <c r="G36" s="11">
        <v>0</v>
      </c>
    </row>
    <row r="37" spans="1:7" ht="14.25">
      <c r="A37" s="11">
        <v>29</v>
      </c>
      <c r="B37" s="77"/>
      <c r="C37" s="35"/>
      <c r="D37" s="34"/>
      <c r="E37" s="35" t="s">
        <v>70</v>
      </c>
      <c r="F37" s="11">
        <f>SUM(F35:F36)</f>
        <v>0</v>
      </c>
      <c r="G37" s="11">
        <f>SUM(G35:G36)</f>
        <v>0</v>
      </c>
    </row>
    <row r="38" spans="1:7" ht="14.25">
      <c r="A38" s="11">
        <v>30</v>
      </c>
      <c r="B38" s="77"/>
      <c r="C38" s="35"/>
      <c r="D38" s="34"/>
      <c r="E38" s="35"/>
      <c r="F38" s="11"/>
      <c r="G38" s="11"/>
    </row>
    <row r="39" spans="1:7" ht="18">
      <c r="A39" s="11">
        <v>31</v>
      </c>
      <c r="B39" s="72"/>
      <c r="C39" s="35"/>
      <c r="D39" s="28"/>
      <c r="E39" s="29" t="s">
        <v>41</v>
      </c>
      <c r="F39" s="11"/>
      <c r="G39" s="11"/>
    </row>
    <row r="40" spans="1:7" ht="15" customHeight="1">
      <c r="A40" s="11">
        <v>32</v>
      </c>
      <c r="B40" s="72"/>
      <c r="C40" s="35"/>
      <c r="D40" s="68"/>
      <c r="E40" s="35" t="s">
        <v>531</v>
      </c>
      <c r="F40" s="11">
        <f>'[1]6. Kiadások'!F35</f>
        <v>4689227</v>
      </c>
      <c r="G40" s="11">
        <f>'[1]6. Kiadások'!G35</f>
        <v>4689227</v>
      </c>
    </row>
    <row r="41" spans="1:7" ht="14.25">
      <c r="A41" s="11">
        <v>33</v>
      </c>
      <c r="B41" s="77"/>
      <c r="C41" s="35"/>
      <c r="D41" s="34"/>
      <c r="E41" s="35" t="s">
        <v>42</v>
      </c>
      <c r="F41" s="11">
        <v>0</v>
      </c>
      <c r="G41" s="11">
        <v>0</v>
      </c>
    </row>
    <row r="42" spans="1:7" ht="14.25">
      <c r="A42" s="11">
        <v>34</v>
      </c>
      <c r="B42" s="77"/>
      <c r="C42" s="35"/>
      <c r="D42" s="34"/>
      <c r="E42" s="35" t="s">
        <v>532</v>
      </c>
      <c r="F42" s="11">
        <v>0</v>
      </c>
      <c r="G42" s="11">
        <v>0</v>
      </c>
    </row>
    <row r="43" spans="1:7" ht="47.25">
      <c r="A43" s="11">
        <v>35</v>
      </c>
      <c r="B43" s="79" t="s">
        <v>689</v>
      </c>
      <c r="C43" s="33">
        <f>C17+C26</f>
        <v>177688475</v>
      </c>
      <c r="D43" s="28">
        <f>D17+D26</f>
        <v>212278885</v>
      </c>
      <c r="E43" s="33" t="s">
        <v>43</v>
      </c>
      <c r="F43" s="11">
        <f>F17+F26+F31+F40</f>
        <v>273709484</v>
      </c>
      <c r="G43" s="11">
        <f>G17+G26+G31+G40</f>
        <v>308299894</v>
      </c>
    </row>
    <row r="44" spans="1:7" ht="18">
      <c r="A44" s="11">
        <v>36</v>
      </c>
      <c r="B44" s="80"/>
      <c r="C44" s="35"/>
      <c r="D44" s="28"/>
      <c r="E44" s="29" t="s">
        <v>44</v>
      </c>
      <c r="F44" s="11"/>
      <c r="G44" s="11"/>
    </row>
    <row r="45" spans="1:7" ht="14.25">
      <c r="A45" s="11">
        <v>37</v>
      </c>
      <c r="B45" s="77"/>
      <c r="C45" s="35"/>
      <c r="D45" s="34"/>
      <c r="E45" s="35" t="s">
        <v>39</v>
      </c>
      <c r="F45" s="11">
        <v>0</v>
      </c>
      <c r="G45" s="11">
        <v>0</v>
      </c>
    </row>
    <row r="46" spans="1:7" ht="14.25">
      <c r="A46" s="11">
        <v>38</v>
      </c>
      <c r="B46" s="77"/>
      <c r="C46" s="35"/>
      <c r="D46" s="34"/>
      <c r="E46" s="35" t="s">
        <v>40</v>
      </c>
      <c r="F46" s="11">
        <v>0</v>
      </c>
      <c r="G46" s="11">
        <v>0</v>
      </c>
    </row>
    <row r="47" spans="1:7" ht="18">
      <c r="A47" s="11">
        <v>39</v>
      </c>
      <c r="B47" s="72" t="s">
        <v>45</v>
      </c>
      <c r="C47" s="29"/>
      <c r="D47" s="28"/>
      <c r="E47" s="36"/>
      <c r="F47" s="11"/>
      <c r="G47" s="11"/>
    </row>
    <row r="48" spans="1:7" ht="18">
      <c r="A48" s="11">
        <v>40</v>
      </c>
      <c r="B48" s="74" t="s">
        <v>46</v>
      </c>
      <c r="C48" s="33"/>
      <c r="D48" s="37"/>
      <c r="E48" s="36"/>
      <c r="F48" s="11"/>
      <c r="G48" s="11"/>
    </row>
    <row r="49" spans="1:7" ht="18">
      <c r="A49" s="11">
        <v>41</v>
      </c>
      <c r="B49" s="77" t="s">
        <v>663</v>
      </c>
      <c r="C49" s="35">
        <f>'[1]5.bev. forrásonként'!H105+'[1]5.bev. forrásonként'!H107</f>
        <v>18384729</v>
      </c>
      <c r="D49" s="34">
        <f>'[1]5.bev. forrásonként'!I105+'[1]5.bev. forrásonként'!I107</f>
        <v>18384729</v>
      </c>
      <c r="E49" s="36"/>
      <c r="F49" s="11"/>
      <c r="G49" s="11"/>
    </row>
    <row r="50" spans="1:7" ht="18">
      <c r="A50" s="11">
        <v>42</v>
      </c>
      <c r="B50" s="77" t="s">
        <v>664</v>
      </c>
      <c r="C50" s="35">
        <f>'[1]5.bev. forrásonként'!H106</f>
        <v>77636280</v>
      </c>
      <c r="D50" s="34">
        <f>'[1]5.bev. forrásonként'!I106</f>
        <v>77636280</v>
      </c>
      <c r="E50" s="36"/>
      <c r="F50" s="11"/>
      <c r="G50" s="11"/>
    </row>
    <row r="51" spans="1:7" ht="18">
      <c r="A51" s="11">
        <v>43</v>
      </c>
      <c r="B51" s="74" t="s">
        <v>47</v>
      </c>
      <c r="C51" s="33"/>
      <c r="D51" s="37"/>
      <c r="E51" s="36"/>
      <c r="F51" s="11"/>
      <c r="G51" s="11"/>
    </row>
    <row r="52" spans="1:7" ht="18">
      <c r="A52" s="11">
        <v>44</v>
      </c>
      <c r="B52" s="77" t="s">
        <v>406</v>
      </c>
      <c r="C52" s="35">
        <v>0</v>
      </c>
      <c r="D52" s="34">
        <v>0</v>
      </c>
      <c r="E52" s="36"/>
      <c r="F52" s="11"/>
      <c r="G52" s="11"/>
    </row>
    <row r="53" spans="1:7" ht="18">
      <c r="A53" s="11">
        <v>45</v>
      </c>
      <c r="B53" s="77" t="s">
        <v>48</v>
      </c>
      <c r="C53" s="35">
        <v>0</v>
      </c>
      <c r="D53" s="34">
        <v>0</v>
      </c>
      <c r="E53" s="36"/>
      <c r="F53" s="11"/>
      <c r="G53" s="11"/>
    </row>
    <row r="54" spans="1:7" ht="18">
      <c r="A54" s="11">
        <v>46</v>
      </c>
      <c r="B54" s="72" t="s">
        <v>19</v>
      </c>
      <c r="C54" s="29">
        <f>C43+C50+C52+C49+C53</f>
        <v>273709484</v>
      </c>
      <c r="D54" s="28">
        <f>D43+D50+D52+D49+D53</f>
        <v>308299894</v>
      </c>
      <c r="E54" s="29" t="s">
        <v>49</v>
      </c>
      <c r="F54" s="11">
        <f>F43+F45+F46</f>
        <v>273709484</v>
      </c>
      <c r="G54" s="11">
        <f>G43+G45+G46</f>
        <v>308299894</v>
      </c>
    </row>
    <row r="55" spans="1:7" ht="14.25">
      <c r="A55" s="11">
        <v>47</v>
      </c>
      <c r="B55" s="77" t="s">
        <v>50</v>
      </c>
      <c r="C55" s="35">
        <f>C17+C52+C49</f>
        <v>177801412</v>
      </c>
      <c r="D55" s="34">
        <f>D17+D52+D49</f>
        <v>211570756</v>
      </c>
      <c r="E55" s="35" t="s">
        <v>51</v>
      </c>
      <c r="F55" s="11">
        <f>F17+F31+F40</f>
        <v>168483006</v>
      </c>
      <c r="G55" s="11">
        <f>G17+G31+G40</f>
        <v>202252350</v>
      </c>
    </row>
    <row r="56" spans="1:7" ht="14.25">
      <c r="A56" s="11">
        <v>48</v>
      </c>
      <c r="B56" s="77" t="s">
        <v>52</v>
      </c>
      <c r="C56" s="35">
        <f>C26+C50</f>
        <v>95908072</v>
      </c>
      <c r="D56" s="34">
        <f>D26+D50</f>
        <v>96729138</v>
      </c>
      <c r="E56" s="35" t="s">
        <v>55</v>
      </c>
      <c r="F56" s="11">
        <f>F26</f>
        <v>105226478</v>
      </c>
      <c r="G56" s="11">
        <f>G26</f>
        <v>106047544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7.57421875" style="1" customWidth="1"/>
    <col min="7" max="7" width="14.8515625" style="1" customWidth="1"/>
    <col min="8" max="8" width="15.00390625" style="1" customWidth="1"/>
    <col min="9" max="9" width="10.00390625" style="0" bestFit="1" customWidth="1"/>
  </cols>
  <sheetData>
    <row r="1" spans="1:8" ht="12.75">
      <c r="A1" s="240" t="s">
        <v>694</v>
      </c>
      <c r="B1" s="240"/>
      <c r="C1" s="240"/>
      <c r="D1" s="240"/>
      <c r="E1" s="240"/>
      <c r="F1" s="240"/>
      <c r="G1" s="240"/>
      <c r="H1" s="240"/>
    </row>
    <row r="2" spans="1:8" ht="12.75">
      <c r="A2" s="240" t="s">
        <v>419</v>
      </c>
      <c r="B2" s="240"/>
      <c r="C2" s="240"/>
      <c r="D2" s="240"/>
      <c r="E2" s="240"/>
      <c r="F2" s="240"/>
      <c r="G2" s="240"/>
      <c r="H2" s="240"/>
    </row>
    <row r="3" spans="1:8" ht="15" customHeight="1">
      <c r="A3" s="239"/>
      <c r="B3" s="239"/>
      <c r="C3" s="239" t="s">
        <v>554</v>
      </c>
      <c r="D3" s="239"/>
      <c r="E3" s="239"/>
      <c r="F3" s="239"/>
      <c r="G3" s="239"/>
      <c r="H3" s="239"/>
    </row>
    <row r="4" spans="1:9" ht="15">
      <c r="A4" s="1" t="s">
        <v>115</v>
      </c>
      <c r="B4" s="5" t="s">
        <v>116</v>
      </c>
      <c r="C4" s="1" t="s">
        <v>117</v>
      </c>
      <c r="D4" t="s">
        <v>118</v>
      </c>
      <c r="E4" s="1" t="s">
        <v>192</v>
      </c>
      <c r="F4" s="9" t="s">
        <v>166</v>
      </c>
      <c r="G4" s="9" t="s">
        <v>167</v>
      </c>
      <c r="H4" s="9" t="s">
        <v>168</v>
      </c>
      <c r="I4" t="s">
        <v>169</v>
      </c>
    </row>
    <row r="5" spans="1:9" ht="12.75">
      <c r="A5" s="14" t="s">
        <v>231</v>
      </c>
      <c r="B5" s="21" t="s">
        <v>232</v>
      </c>
      <c r="C5" s="14" t="s">
        <v>233</v>
      </c>
      <c r="D5" s="14" t="s">
        <v>234</v>
      </c>
      <c r="E5" s="14" t="s">
        <v>235</v>
      </c>
      <c r="F5" s="14" t="s">
        <v>236</v>
      </c>
      <c r="G5" s="14" t="s">
        <v>237</v>
      </c>
      <c r="H5" s="56" t="s">
        <v>238</v>
      </c>
      <c r="I5" s="11" t="s">
        <v>690</v>
      </c>
    </row>
    <row r="6" spans="1:9" ht="12.75">
      <c r="A6" s="25">
        <v>1</v>
      </c>
      <c r="B6" s="42">
        <v>1</v>
      </c>
      <c r="C6" s="24" t="s">
        <v>239</v>
      </c>
      <c r="D6" s="93" t="s">
        <v>240</v>
      </c>
      <c r="E6" s="12"/>
      <c r="F6" s="22"/>
      <c r="G6" s="93"/>
      <c r="H6" s="256"/>
      <c r="I6" s="11"/>
    </row>
    <row r="7" spans="1:9" ht="15.75">
      <c r="A7" s="11">
        <v>2</v>
      </c>
      <c r="B7" s="42" t="s">
        <v>241</v>
      </c>
      <c r="C7" s="61" t="s">
        <v>618</v>
      </c>
      <c r="D7" s="11"/>
      <c r="E7" s="149"/>
      <c r="F7" s="149"/>
      <c r="G7" s="110">
        <v>79050800</v>
      </c>
      <c r="H7" s="257">
        <f>E7+F7+G7</f>
        <v>79050800</v>
      </c>
      <c r="I7" s="11">
        <f>H7</f>
        <v>79050800</v>
      </c>
    </row>
    <row r="8" spans="1:9" ht="12.75">
      <c r="A8" s="11">
        <v>3</v>
      </c>
      <c r="B8" s="42" t="s">
        <v>243</v>
      </c>
      <c r="C8" s="60" t="s">
        <v>242</v>
      </c>
      <c r="D8" s="11"/>
      <c r="E8" s="149">
        <v>1750550</v>
      </c>
      <c r="F8" s="149"/>
      <c r="G8" s="172"/>
      <c r="H8" s="257">
        <f>E8+F8+G8</f>
        <v>1750550</v>
      </c>
      <c r="I8" s="11">
        <f aca="true" t="shared" si="0" ref="I8:I16">H8</f>
        <v>1750550</v>
      </c>
    </row>
    <row r="9" spans="1:9" ht="12.75">
      <c r="A9" s="11">
        <v>4</v>
      </c>
      <c r="B9" s="42" t="s">
        <v>245</v>
      </c>
      <c r="C9" s="60" t="s">
        <v>244</v>
      </c>
      <c r="D9" s="11"/>
      <c r="E9" s="172">
        <v>1920000</v>
      </c>
      <c r="F9" s="149"/>
      <c r="G9" s="150"/>
      <c r="H9" s="257">
        <f aca="true" t="shared" si="1" ref="H9:I23">E9+F9+G9</f>
        <v>1920000</v>
      </c>
      <c r="I9" s="11">
        <f t="shared" si="0"/>
        <v>1920000</v>
      </c>
    </row>
    <row r="10" spans="1:9" ht="12.75">
      <c r="A10" s="11">
        <v>5</v>
      </c>
      <c r="B10" s="42" t="s">
        <v>247</v>
      </c>
      <c r="C10" s="39" t="s">
        <v>246</v>
      </c>
      <c r="D10" s="11"/>
      <c r="E10" s="172">
        <v>1048938</v>
      </c>
      <c r="F10" s="149"/>
      <c r="G10" s="150"/>
      <c r="H10" s="257">
        <f t="shared" si="1"/>
        <v>1048938</v>
      </c>
      <c r="I10" s="11">
        <f t="shared" si="0"/>
        <v>1048938</v>
      </c>
    </row>
    <row r="11" spans="1:9" ht="12.75">
      <c r="A11" s="11">
        <v>6</v>
      </c>
      <c r="B11" s="42" t="s">
        <v>249</v>
      </c>
      <c r="C11" s="39" t="s">
        <v>248</v>
      </c>
      <c r="D11" s="11"/>
      <c r="E11" s="172">
        <v>801310</v>
      </c>
      <c r="F11" s="149"/>
      <c r="G11" s="150"/>
      <c r="H11" s="257">
        <f t="shared" si="1"/>
        <v>801310</v>
      </c>
      <c r="I11" s="11">
        <f t="shared" si="0"/>
        <v>801310</v>
      </c>
    </row>
    <row r="12" spans="1:9" ht="12.75">
      <c r="A12" s="11">
        <v>7</v>
      </c>
      <c r="B12" s="94" t="s">
        <v>448</v>
      </c>
      <c r="C12" s="39" t="s">
        <v>250</v>
      </c>
      <c r="D12" s="11"/>
      <c r="E12" s="172">
        <v>5000000</v>
      </c>
      <c r="F12" s="149"/>
      <c r="G12" s="150"/>
      <c r="H12" s="257">
        <f t="shared" si="1"/>
        <v>5000000</v>
      </c>
      <c r="I12" s="11">
        <f t="shared" si="0"/>
        <v>5000000</v>
      </c>
    </row>
    <row r="13" spans="1:9" ht="12.75">
      <c r="A13" s="11">
        <v>8</v>
      </c>
      <c r="B13" s="94" t="s">
        <v>449</v>
      </c>
      <c r="C13" s="11" t="s">
        <v>420</v>
      </c>
      <c r="D13" s="11"/>
      <c r="E13" s="149">
        <v>5100</v>
      </c>
      <c r="F13" s="149"/>
      <c r="G13" s="150"/>
      <c r="H13" s="257">
        <f t="shared" si="1"/>
        <v>5100</v>
      </c>
      <c r="I13" s="11">
        <f t="shared" si="0"/>
        <v>5100</v>
      </c>
    </row>
    <row r="14" spans="1:9" ht="12.75">
      <c r="A14" s="11">
        <v>9</v>
      </c>
      <c r="B14" s="94" t="s">
        <v>619</v>
      </c>
      <c r="C14" s="14" t="s">
        <v>407</v>
      </c>
      <c r="D14" s="11"/>
      <c r="E14" s="172">
        <v>8915340</v>
      </c>
      <c r="F14" s="149"/>
      <c r="G14" s="150">
        <v>9000000</v>
      </c>
      <c r="H14" s="257">
        <f>E14+F14+G14</f>
        <v>17915340</v>
      </c>
      <c r="I14" s="11">
        <f t="shared" si="0"/>
        <v>17915340</v>
      </c>
    </row>
    <row r="15" spans="1:9" ht="12.75">
      <c r="A15" s="11">
        <v>10</v>
      </c>
      <c r="B15" s="165" t="s">
        <v>620</v>
      </c>
      <c r="C15" s="11" t="s">
        <v>645</v>
      </c>
      <c r="D15" s="11"/>
      <c r="E15" s="172">
        <v>1170400</v>
      </c>
      <c r="F15" s="149"/>
      <c r="G15" s="150"/>
      <c r="H15" s="257">
        <f>E15+F15+G15</f>
        <v>1170400</v>
      </c>
      <c r="I15" s="11">
        <f t="shared" si="0"/>
        <v>1170400</v>
      </c>
    </row>
    <row r="16" spans="1:9" ht="12.75">
      <c r="A16" s="11">
        <v>11</v>
      </c>
      <c r="B16" s="94" t="s">
        <v>646</v>
      </c>
      <c r="C16" t="s">
        <v>647</v>
      </c>
      <c r="D16" s="11"/>
      <c r="E16" s="172">
        <v>694800</v>
      </c>
      <c r="F16" s="149"/>
      <c r="G16" s="150"/>
      <c r="H16" s="257">
        <f>E16+F16+G16</f>
        <v>694800</v>
      </c>
      <c r="I16" s="11">
        <f t="shared" si="0"/>
        <v>694800</v>
      </c>
    </row>
    <row r="17" spans="1:9" ht="12.75">
      <c r="A17" s="11">
        <v>12</v>
      </c>
      <c r="B17" s="94">
        <v>2</v>
      </c>
      <c r="C17" t="s">
        <v>251</v>
      </c>
      <c r="D17" s="11" t="s">
        <v>252</v>
      </c>
      <c r="E17" s="172"/>
      <c r="F17" s="149"/>
      <c r="G17" s="150"/>
      <c r="H17" s="257">
        <f t="shared" si="1"/>
        <v>0</v>
      </c>
      <c r="I17" s="11">
        <f t="shared" si="1"/>
        <v>0</v>
      </c>
    </row>
    <row r="18" spans="1:9" ht="12.75">
      <c r="A18" s="11">
        <v>13</v>
      </c>
      <c r="B18" s="42">
        <v>3</v>
      </c>
      <c r="C18" s="23" t="s">
        <v>450</v>
      </c>
      <c r="D18" s="11" t="s">
        <v>253</v>
      </c>
      <c r="E18" s="149"/>
      <c r="F18" s="149"/>
      <c r="G18" s="150"/>
      <c r="H18" s="257">
        <f t="shared" si="1"/>
        <v>0</v>
      </c>
      <c r="I18" s="11">
        <f t="shared" si="1"/>
        <v>0</v>
      </c>
    </row>
    <row r="19" spans="1:9" ht="12.75">
      <c r="A19" s="11">
        <v>14</v>
      </c>
      <c r="B19" s="42" t="s">
        <v>241</v>
      </c>
      <c r="C19" s="68" t="s">
        <v>411</v>
      </c>
      <c r="D19" s="11"/>
      <c r="E19" s="149">
        <v>6571000</v>
      </c>
      <c r="F19" s="149"/>
      <c r="G19" s="150"/>
      <c r="H19" s="257">
        <f t="shared" si="1"/>
        <v>6571000</v>
      </c>
      <c r="I19" s="11">
        <f>H19</f>
        <v>6571000</v>
      </c>
    </row>
    <row r="20" spans="1:9" ht="12.75">
      <c r="A20" s="11">
        <v>15</v>
      </c>
      <c r="B20" s="42" t="s">
        <v>243</v>
      </c>
      <c r="C20" s="68" t="s">
        <v>412</v>
      </c>
      <c r="D20" s="11"/>
      <c r="E20" s="172">
        <v>197220</v>
      </c>
      <c r="F20" s="149"/>
      <c r="G20" s="150"/>
      <c r="H20" s="257">
        <f t="shared" si="1"/>
        <v>197220</v>
      </c>
      <c r="I20" s="11">
        <f>H20</f>
        <v>197220</v>
      </c>
    </row>
    <row r="21" spans="1:9" ht="12.75">
      <c r="A21" s="11">
        <v>16</v>
      </c>
      <c r="B21" s="42">
        <v>4</v>
      </c>
      <c r="C21" s="68" t="s">
        <v>254</v>
      </c>
      <c r="D21" s="11" t="s">
        <v>255</v>
      </c>
      <c r="E21" s="172">
        <v>1800000</v>
      </c>
      <c r="F21" s="149"/>
      <c r="G21" s="150"/>
      <c r="H21" s="257">
        <f t="shared" si="1"/>
        <v>1800000</v>
      </c>
      <c r="I21" s="11">
        <f>H21</f>
        <v>1800000</v>
      </c>
    </row>
    <row r="22" spans="1:9" ht="12.75">
      <c r="A22" s="11">
        <v>17</v>
      </c>
      <c r="B22" s="42">
        <v>5</v>
      </c>
      <c r="C22" s="23" t="s">
        <v>451</v>
      </c>
      <c r="D22" s="11" t="s">
        <v>256</v>
      </c>
      <c r="E22" s="149">
        <v>0</v>
      </c>
      <c r="F22" s="149"/>
      <c r="G22" s="150"/>
      <c r="H22" s="257">
        <f t="shared" si="1"/>
        <v>0</v>
      </c>
      <c r="I22" s="11">
        <v>304800</v>
      </c>
    </row>
    <row r="23" spans="1:9" ht="12.75">
      <c r="A23" s="11">
        <v>18</v>
      </c>
      <c r="B23" s="42">
        <v>6</v>
      </c>
      <c r="C23" s="23" t="s">
        <v>452</v>
      </c>
      <c r="D23" s="11" t="s">
        <v>257</v>
      </c>
      <c r="E23" s="149">
        <v>0</v>
      </c>
      <c r="F23" s="149"/>
      <c r="G23" s="150"/>
      <c r="H23" s="257">
        <f t="shared" si="1"/>
        <v>0</v>
      </c>
      <c r="I23" s="11">
        <f t="shared" si="1"/>
        <v>0</v>
      </c>
    </row>
    <row r="24" spans="1:9" ht="12.75">
      <c r="A24" s="11">
        <v>19</v>
      </c>
      <c r="B24" s="42" t="s">
        <v>78</v>
      </c>
      <c r="C24" s="23" t="s">
        <v>258</v>
      </c>
      <c r="D24" s="11" t="s">
        <v>259</v>
      </c>
      <c r="E24" s="149">
        <f>SUM(E7:E23)</f>
        <v>29874658</v>
      </c>
      <c r="F24" s="149">
        <f>SUM(F7:F23)</f>
        <v>0</v>
      </c>
      <c r="G24" s="150">
        <f>SUM(G7:G23)</f>
        <v>88050800</v>
      </c>
      <c r="H24" s="257">
        <f>SUM(H7:H23)</f>
        <v>117925458</v>
      </c>
      <c r="I24" s="11">
        <f>SUM(I7:I23)</f>
        <v>118230258</v>
      </c>
    </row>
    <row r="25" spans="1:9" ht="12.75">
      <c r="A25" s="11">
        <v>20</v>
      </c>
      <c r="B25" s="42">
        <v>1</v>
      </c>
      <c r="C25" s="22" t="s">
        <v>260</v>
      </c>
      <c r="D25" s="11" t="s">
        <v>261</v>
      </c>
      <c r="E25" s="110"/>
      <c r="F25" s="110"/>
      <c r="G25" s="110"/>
      <c r="H25" s="258">
        <v>0</v>
      </c>
      <c r="I25" s="11">
        <v>0</v>
      </c>
    </row>
    <row r="26" spans="1:9" ht="12.75">
      <c r="A26" s="11">
        <v>21</v>
      </c>
      <c r="B26" s="42">
        <v>2</v>
      </c>
      <c r="C26" s="68" t="s">
        <v>262</v>
      </c>
      <c r="D26" s="11" t="s">
        <v>263</v>
      </c>
      <c r="E26" s="149"/>
      <c r="F26" s="149"/>
      <c r="G26" s="150"/>
      <c r="H26" s="257">
        <v>0</v>
      </c>
      <c r="I26" s="11">
        <v>0</v>
      </c>
    </row>
    <row r="27" spans="1:9" ht="12.75">
      <c r="A27" s="11">
        <v>22</v>
      </c>
      <c r="B27" s="42">
        <v>3</v>
      </c>
      <c r="C27" s="68" t="s">
        <v>264</v>
      </c>
      <c r="D27" s="11" t="s">
        <v>265</v>
      </c>
      <c r="E27" s="149"/>
      <c r="F27" s="149"/>
      <c r="G27" s="150"/>
      <c r="H27" s="257">
        <v>0</v>
      </c>
      <c r="I27" s="11">
        <v>0</v>
      </c>
    </row>
    <row r="28" spans="1:9" ht="12.75">
      <c r="A28" s="11">
        <v>23</v>
      </c>
      <c r="B28" s="42">
        <v>4</v>
      </c>
      <c r="C28" s="68" t="s">
        <v>266</v>
      </c>
      <c r="D28" s="11" t="s">
        <v>267</v>
      </c>
      <c r="E28" s="149"/>
      <c r="F28" s="149"/>
      <c r="G28" s="150"/>
      <c r="H28" s="257">
        <v>0</v>
      </c>
      <c r="I28" s="11">
        <v>0</v>
      </c>
    </row>
    <row r="29" spans="1:9" ht="12.75">
      <c r="A29" s="11">
        <v>24</v>
      </c>
      <c r="B29" s="42">
        <v>5</v>
      </c>
      <c r="C29" s="68" t="s">
        <v>268</v>
      </c>
      <c r="D29" s="14" t="s">
        <v>269</v>
      </c>
      <c r="E29" s="110"/>
      <c r="F29" s="110"/>
      <c r="G29" s="151"/>
      <c r="H29" s="257"/>
      <c r="I29" s="11"/>
    </row>
    <row r="30" spans="1:9" ht="12.75">
      <c r="A30" s="11">
        <v>25</v>
      </c>
      <c r="B30" s="42" t="s">
        <v>241</v>
      </c>
      <c r="C30" s="23" t="s">
        <v>413</v>
      </c>
      <c r="D30" s="11"/>
      <c r="E30" s="149">
        <v>15926225</v>
      </c>
      <c r="F30" s="149"/>
      <c r="G30" s="150"/>
      <c r="H30" s="257">
        <f>E30+F30+G30</f>
        <v>15926225</v>
      </c>
      <c r="I30" s="11">
        <f>H30</f>
        <v>15926225</v>
      </c>
    </row>
    <row r="31" spans="1:9" ht="12.75">
      <c r="A31" s="11">
        <v>26</v>
      </c>
      <c r="B31" s="42" t="s">
        <v>243</v>
      </c>
      <c r="C31" s="39" t="s">
        <v>414</v>
      </c>
      <c r="D31" s="11"/>
      <c r="E31" s="172">
        <v>0</v>
      </c>
      <c r="F31" s="149"/>
      <c r="G31" s="150"/>
      <c r="H31" s="257">
        <f>E31+F31+G31</f>
        <v>0</v>
      </c>
      <c r="I31" s="11">
        <f>H31</f>
        <v>0</v>
      </c>
    </row>
    <row r="32" spans="1:9" ht="12.75">
      <c r="A32" s="11">
        <v>27</v>
      </c>
      <c r="B32" s="42" t="s">
        <v>245</v>
      </c>
      <c r="C32" s="39" t="s">
        <v>648</v>
      </c>
      <c r="D32" s="11"/>
      <c r="E32" s="149">
        <v>0</v>
      </c>
      <c r="F32" s="149"/>
      <c r="G32" s="150">
        <v>3463000</v>
      </c>
      <c r="H32" s="257">
        <f>E32+F32+G32</f>
        <v>3463000</v>
      </c>
      <c r="I32" s="11">
        <f>H32</f>
        <v>3463000</v>
      </c>
    </row>
    <row r="33" spans="1:9" ht="12.75">
      <c r="A33" s="11">
        <v>28</v>
      </c>
      <c r="B33" s="42" t="s">
        <v>247</v>
      </c>
      <c r="C33" s="56" t="s">
        <v>621</v>
      </c>
      <c r="D33" s="11"/>
      <c r="E33" s="149">
        <v>3730000</v>
      </c>
      <c r="F33" s="149"/>
      <c r="G33" s="150"/>
      <c r="H33" s="257">
        <f>E33+F33+G33</f>
        <v>3730000</v>
      </c>
      <c r="I33" s="11">
        <f>H33</f>
        <v>3730000</v>
      </c>
    </row>
    <row r="34" spans="1:9" ht="12.75">
      <c r="A34" s="11">
        <v>29</v>
      </c>
      <c r="B34" s="42" t="s">
        <v>249</v>
      </c>
      <c r="C34" s="56" t="s">
        <v>691</v>
      </c>
      <c r="D34" s="11"/>
      <c r="E34" s="149">
        <v>0</v>
      </c>
      <c r="F34" s="149"/>
      <c r="G34" s="150"/>
      <c r="H34" s="257">
        <f>E34+F34+G34</f>
        <v>0</v>
      </c>
      <c r="I34" s="11">
        <v>33464544</v>
      </c>
    </row>
    <row r="35" spans="1:9" ht="12.75">
      <c r="A35" s="11">
        <v>30</v>
      </c>
      <c r="B35" s="42" t="s">
        <v>270</v>
      </c>
      <c r="C35" s="45" t="s">
        <v>453</v>
      </c>
      <c r="D35" s="11" t="s">
        <v>271</v>
      </c>
      <c r="E35" s="110">
        <f>SUM(E25:E34)</f>
        <v>19656225</v>
      </c>
      <c r="F35" s="110">
        <f>SUM(F25:F33)</f>
        <v>0</v>
      </c>
      <c r="G35" s="110">
        <f>SUM(G25:G33)</f>
        <v>3463000</v>
      </c>
      <c r="H35" s="258">
        <f>SUM(H25:H34)</f>
        <v>23119225</v>
      </c>
      <c r="I35" s="11">
        <f>SUM(I25:I34)</f>
        <v>56583769</v>
      </c>
    </row>
    <row r="36" spans="1:9" ht="12.75">
      <c r="A36" s="11">
        <v>31</v>
      </c>
      <c r="B36" s="42">
        <v>1</v>
      </c>
      <c r="C36" s="39" t="s">
        <v>272</v>
      </c>
      <c r="D36" s="11" t="s">
        <v>273</v>
      </c>
      <c r="E36" s="149"/>
      <c r="F36" s="149"/>
      <c r="G36" s="150"/>
      <c r="H36" s="257">
        <f aca="true" t="shared" si="2" ref="H36:I39">SUM(E36:G36)</f>
        <v>0</v>
      </c>
      <c r="I36" s="11">
        <f t="shared" si="2"/>
        <v>0</v>
      </c>
    </row>
    <row r="37" spans="1:9" ht="12.75">
      <c r="A37" s="11">
        <v>32</v>
      </c>
      <c r="B37" s="42">
        <v>2</v>
      </c>
      <c r="C37" s="56" t="s">
        <v>274</v>
      </c>
      <c r="D37" s="14" t="s">
        <v>275</v>
      </c>
      <c r="E37" s="110"/>
      <c r="F37" s="110"/>
      <c r="G37" s="151"/>
      <c r="H37" s="257">
        <f t="shared" si="2"/>
        <v>0</v>
      </c>
      <c r="I37" s="11">
        <f t="shared" si="2"/>
        <v>0</v>
      </c>
    </row>
    <row r="38" spans="1:9" ht="12.75">
      <c r="A38" s="11">
        <v>33</v>
      </c>
      <c r="B38" s="42">
        <v>3</v>
      </c>
      <c r="C38" s="39" t="s">
        <v>276</v>
      </c>
      <c r="D38" s="11" t="s">
        <v>277</v>
      </c>
      <c r="E38" s="149"/>
      <c r="F38" s="149"/>
      <c r="G38" s="150"/>
      <c r="H38" s="257">
        <f t="shared" si="2"/>
        <v>0</v>
      </c>
      <c r="I38" s="11">
        <f t="shared" si="2"/>
        <v>0</v>
      </c>
    </row>
    <row r="39" spans="1:9" ht="12.75">
      <c r="A39" s="11">
        <v>34</v>
      </c>
      <c r="B39" s="42">
        <v>4</v>
      </c>
      <c r="C39" s="39" t="s">
        <v>278</v>
      </c>
      <c r="D39" s="11" t="s">
        <v>279</v>
      </c>
      <c r="E39" s="149"/>
      <c r="F39" s="149"/>
      <c r="G39" s="150"/>
      <c r="H39" s="257">
        <f t="shared" si="2"/>
        <v>0</v>
      </c>
      <c r="I39" s="11">
        <f t="shared" si="2"/>
        <v>0</v>
      </c>
    </row>
    <row r="40" spans="1:9" ht="12.75">
      <c r="A40" s="11">
        <v>35</v>
      </c>
      <c r="B40" s="165">
        <v>5</v>
      </c>
      <c r="C40" s="56" t="s">
        <v>280</v>
      </c>
      <c r="D40" s="11" t="s">
        <v>281</v>
      </c>
      <c r="E40" s="149">
        <f>E42+E41+E43</f>
        <v>15271792</v>
      </c>
      <c r="F40" s="149">
        <f>F42</f>
        <v>0</v>
      </c>
      <c r="G40" s="149">
        <f>G42</f>
        <v>0</v>
      </c>
      <c r="H40" s="257">
        <f>H42+H41+H43</f>
        <v>15271792</v>
      </c>
      <c r="I40" s="11">
        <f>I42+I41+I43</f>
        <v>16092858</v>
      </c>
    </row>
    <row r="41" spans="1:9" ht="12.75">
      <c r="A41" s="11">
        <v>36</v>
      </c>
      <c r="B41" s="165" t="s">
        <v>241</v>
      </c>
      <c r="C41" s="56" t="s">
        <v>455</v>
      </c>
      <c r="D41" s="11"/>
      <c r="E41" s="149">
        <v>608976</v>
      </c>
      <c r="F41" s="149"/>
      <c r="G41" s="150"/>
      <c r="H41" s="257">
        <f>SUM(E41:G41)</f>
        <v>608976</v>
      </c>
      <c r="I41" s="11">
        <f>H41</f>
        <v>608976</v>
      </c>
    </row>
    <row r="42" spans="1:9" ht="12.75">
      <c r="A42" s="11">
        <v>37</v>
      </c>
      <c r="B42" s="42" t="s">
        <v>243</v>
      </c>
      <c r="C42" s="56" t="s">
        <v>649</v>
      </c>
      <c r="D42" s="11"/>
      <c r="E42" s="172">
        <v>14662816</v>
      </c>
      <c r="F42" s="149"/>
      <c r="G42" s="150"/>
      <c r="H42" s="257">
        <f>SUM(E42:G42)</f>
        <v>14662816</v>
      </c>
      <c r="I42" s="11">
        <f>H42</f>
        <v>14662816</v>
      </c>
    </row>
    <row r="43" spans="1:9" ht="12.75">
      <c r="A43" s="11">
        <v>38</v>
      </c>
      <c r="B43" s="42"/>
      <c r="C43" s="45" t="s">
        <v>692</v>
      </c>
      <c r="D43" s="11"/>
      <c r="E43" s="110">
        <v>0</v>
      </c>
      <c r="F43" s="110"/>
      <c r="G43" s="110"/>
      <c r="H43" s="258">
        <f>SUM(E43:G43)</f>
        <v>0</v>
      </c>
      <c r="I43" s="11">
        <v>821066</v>
      </c>
    </row>
    <row r="44" spans="1:9" ht="12.75">
      <c r="A44" s="11">
        <v>39</v>
      </c>
      <c r="B44" s="42" t="s">
        <v>454</v>
      </c>
      <c r="C44" s="39" t="s">
        <v>282</v>
      </c>
      <c r="D44" s="11" t="s">
        <v>283</v>
      </c>
      <c r="E44" s="149">
        <f>SUM(E36:E40)</f>
        <v>15271792</v>
      </c>
      <c r="F44" s="149">
        <f>SUM(F36:F40)</f>
        <v>0</v>
      </c>
      <c r="G44" s="150">
        <f>SUM(G36:G40)</f>
        <v>0</v>
      </c>
      <c r="H44" s="257">
        <f>SUM(H36:H40)</f>
        <v>15271792</v>
      </c>
      <c r="I44" s="11">
        <f>SUM(I36:I40)</f>
        <v>16092858</v>
      </c>
    </row>
    <row r="45" spans="1:9" ht="12.75">
      <c r="A45" s="11">
        <v>40</v>
      </c>
      <c r="B45" s="165">
        <v>1</v>
      </c>
      <c r="C45" s="11" t="s">
        <v>284</v>
      </c>
      <c r="D45" s="11" t="s">
        <v>285</v>
      </c>
      <c r="E45" s="149"/>
      <c r="F45" s="149"/>
      <c r="G45" s="150"/>
      <c r="H45" s="257">
        <f>E45+F45+G45</f>
        <v>0</v>
      </c>
      <c r="I45" s="11">
        <f>H45</f>
        <v>0</v>
      </c>
    </row>
    <row r="46" spans="1:9" ht="12.75">
      <c r="A46" s="11">
        <v>41</v>
      </c>
      <c r="B46" s="69">
        <v>2</v>
      </c>
      <c r="C46" s="12" t="s">
        <v>286</v>
      </c>
      <c r="D46" s="11" t="s">
        <v>287</v>
      </c>
      <c r="E46" s="149"/>
      <c r="F46" s="149"/>
      <c r="G46" s="149"/>
      <c r="H46" s="257">
        <f>E46+F46+G46</f>
        <v>0</v>
      </c>
      <c r="I46" s="11">
        <f aca="true" t="shared" si="3" ref="I46:I56">H46</f>
        <v>0</v>
      </c>
    </row>
    <row r="47" spans="1:9" ht="12.75">
      <c r="A47" s="11">
        <v>42</v>
      </c>
      <c r="B47" s="42" t="s">
        <v>288</v>
      </c>
      <c r="C47" s="58" t="s">
        <v>456</v>
      </c>
      <c r="D47" s="11" t="s">
        <v>289</v>
      </c>
      <c r="E47" s="152">
        <f>SUM(E45:E46)</f>
        <v>0</v>
      </c>
      <c r="F47" s="149">
        <f>SUM(F45:F46)</f>
        <v>0</v>
      </c>
      <c r="G47" s="153">
        <f>SUM(G45:G46)</f>
        <v>0</v>
      </c>
      <c r="H47" s="257">
        <f>SUM(H45:H46)</f>
        <v>0</v>
      </c>
      <c r="I47" s="11">
        <f t="shared" si="3"/>
        <v>0</v>
      </c>
    </row>
    <row r="48" spans="1:9" ht="12.75">
      <c r="A48" s="11">
        <v>43</v>
      </c>
      <c r="B48" s="42">
        <v>1</v>
      </c>
      <c r="C48" s="59" t="s">
        <v>290</v>
      </c>
      <c r="D48" s="11" t="s">
        <v>291</v>
      </c>
      <c r="E48" s="149"/>
      <c r="F48" s="149"/>
      <c r="G48" s="150"/>
      <c r="H48" s="257">
        <f>SUM(E48:G48)</f>
        <v>0</v>
      </c>
      <c r="I48" s="11">
        <f t="shared" si="3"/>
        <v>0</v>
      </c>
    </row>
    <row r="49" spans="1:9" ht="12.75">
      <c r="A49" s="11">
        <v>44</v>
      </c>
      <c r="B49" s="94">
        <v>2</v>
      </c>
      <c r="C49" s="11" t="s">
        <v>292</v>
      </c>
      <c r="D49" s="11" t="s">
        <v>293</v>
      </c>
      <c r="E49" s="149"/>
      <c r="F49" s="149"/>
      <c r="G49" s="150"/>
      <c r="H49" s="257">
        <f aca="true" t="shared" si="4" ref="H49:H56">SUM(E49:G49)</f>
        <v>0</v>
      </c>
      <c r="I49" s="11">
        <f t="shared" si="3"/>
        <v>0</v>
      </c>
    </row>
    <row r="50" spans="1:9" ht="12.75">
      <c r="A50" s="11">
        <v>45</v>
      </c>
      <c r="B50" s="42">
        <v>3</v>
      </c>
      <c r="C50" s="11" t="s">
        <v>294</v>
      </c>
      <c r="D50" s="11" t="s">
        <v>295</v>
      </c>
      <c r="E50" s="149"/>
      <c r="F50" s="149">
        <v>2200000</v>
      </c>
      <c r="G50" s="150"/>
      <c r="H50" s="257">
        <f t="shared" si="4"/>
        <v>2200000</v>
      </c>
      <c r="I50" s="11">
        <f t="shared" si="3"/>
        <v>2200000</v>
      </c>
    </row>
    <row r="51" spans="1:9" ht="12.75">
      <c r="A51" s="11">
        <v>46</v>
      </c>
      <c r="B51" s="42">
        <v>4</v>
      </c>
      <c r="C51" s="11" t="s">
        <v>409</v>
      </c>
      <c r="D51" s="11" t="s">
        <v>295</v>
      </c>
      <c r="E51" s="149"/>
      <c r="F51" s="149"/>
      <c r="G51" s="150"/>
      <c r="H51" s="257">
        <f t="shared" si="4"/>
        <v>0</v>
      </c>
      <c r="I51" s="11">
        <f t="shared" si="3"/>
        <v>0</v>
      </c>
    </row>
    <row r="52" spans="1:9" ht="12.75">
      <c r="A52" s="11">
        <v>47</v>
      </c>
      <c r="B52" s="94">
        <v>5</v>
      </c>
      <c r="C52" s="39" t="s">
        <v>296</v>
      </c>
      <c r="D52" s="11" t="s">
        <v>297</v>
      </c>
      <c r="E52" s="149"/>
      <c r="F52" s="149">
        <v>10000000</v>
      </c>
      <c r="G52" s="150"/>
      <c r="H52" s="257">
        <f t="shared" si="4"/>
        <v>10000000</v>
      </c>
      <c r="I52" s="11">
        <f t="shared" si="3"/>
        <v>10000000</v>
      </c>
    </row>
    <row r="53" spans="1:9" ht="12.75">
      <c r="A53" s="11">
        <v>48</v>
      </c>
      <c r="B53" s="42">
        <v>6</v>
      </c>
      <c r="C53" s="39" t="s">
        <v>298</v>
      </c>
      <c r="D53" s="11" t="s">
        <v>299</v>
      </c>
      <c r="E53" s="149"/>
      <c r="F53" s="149"/>
      <c r="G53" s="150"/>
      <c r="H53" s="257">
        <f t="shared" si="4"/>
        <v>0</v>
      </c>
      <c r="I53" s="11">
        <f t="shared" si="3"/>
        <v>0</v>
      </c>
    </row>
    <row r="54" spans="1:9" ht="12.75">
      <c r="A54" s="11">
        <v>49</v>
      </c>
      <c r="B54" s="42">
        <v>7</v>
      </c>
      <c r="C54" s="56" t="s">
        <v>300</v>
      </c>
      <c r="D54" s="11" t="s">
        <v>301</v>
      </c>
      <c r="E54" s="149"/>
      <c r="F54" s="149"/>
      <c r="G54" s="150"/>
      <c r="H54" s="257">
        <f t="shared" si="4"/>
        <v>0</v>
      </c>
      <c r="I54" s="11">
        <f t="shared" si="3"/>
        <v>0</v>
      </c>
    </row>
    <row r="55" spans="1:9" ht="12.75">
      <c r="A55" s="11">
        <v>50</v>
      </c>
      <c r="B55" s="94">
        <v>8</v>
      </c>
      <c r="C55" s="56" t="s">
        <v>302</v>
      </c>
      <c r="D55" s="14" t="s">
        <v>303</v>
      </c>
      <c r="E55" s="110">
        <v>1800000</v>
      </c>
      <c r="F55" s="110"/>
      <c r="G55" s="151"/>
      <c r="H55" s="257">
        <f>SUM(E55:G55)</f>
        <v>1800000</v>
      </c>
      <c r="I55" s="11">
        <f t="shared" si="3"/>
        <v>1800000</v>
      </c>
    </row>
    <row r="56" spans="1:9" ht="12.75">
      <c r="A56" s="11">
        <v>51</v>
      </c>
      <c r="B56" s="65">
        <v>9</v>
      </c>
      <c r="C56" s="45" t="s">
        <v>304</v>
      </c>
      <c r="D56" s="11" t="s">
        <v>305</v>
      </c>
      <c r="E56" s="110"/>
      <c r="F56" s="110"/>
      <c r="G56" s="110"/>
      <c r="H56" s="258">
        <f t="shared" si="4"/>
        <v>0</v>
      </c>
      <c r="I56" s="11">
        <f t="shared" si="3"/>
        <v>0</v>
      </c>
    </row>
    <row r="57" spans="1:9" ht="12.75">
      <c r="A57" s="11">
        <v>52</v>
      </c>
      <c r="B57" s="47" t="s">
        <v>457</v>
      </c>
      <c r="C57" s="45" t="s">
        <v>458</v>
      </c>
      <c r="D57" s="11" t="s">
        <v>306</v>
      </c>
      <c r="E57" s="110">
        <f>SUM(E48:E56)</f>
        <v>1800000</v>
      </c>
      <c r="F57" s="110">
        <f>SUM(F48:F56)</f>
        <v>12200000</v>
      </c>
      <c r="G57" s="110">
        <f>SUM(G48:G56)</f>
        <v>0</v>
      </c>
      <c r="H57" s="258">
        <f>SUM(H48:H56)</f>
        <v>14000000</v>
      </c>
      <c r="I57" s="11">
        <f>SUM(I48:I56)</f>
        <v>14000000</v>
      </c>
    </row>
    <row r="58" spans="1:9" ht="12.75">
      <c r="A58" s="11">
        <v>53</v>
      </c>
      <c r="B58" s="42">
        <v>1</v>
      </c>
      <c r="C58" s="56" t="s">
        <v>459</v>
      </c>
      <c r="D58" s="11" t="s">
        <v>307</v>
      </c>
      <c r="E58" s="149">
        <f>SUM(E59:E60)</f>
        <v>0</v>
      </c>
      <c r="F58" s="149">
        <f>SUM(F59:F60)</f>
        <v>75000</v>
      </c>
      <c r="G58" s="151">
        <f>SUM(G59:G60)</f>
        <v>0</v>
      </c>
      <c r="H58" s="257">
        <f>SUM(H59:H60)</f>
        <v>75000</v>
      </c>
      <c r="I58" s="11">
        <f>H58</f>
        <v>75000</v>
      </c>
    </row>
    <row r="59" spans="1:9" ht="12.75">
      <c r="A59" s="11">
        <v>54</v>
      </c>
      <c r="B59" s="42" t="s">
        <v>241</v>
      </c>
      <c r="C59" s="39" t="s">
        <v>401</v>
      </c>
      <c r="D59" s="11"/>
      <c r="E59" s="149"/>
      <c r="F59" s="149">
        <v>70000</v>
      </c>
      <c r="G59" s="150"/>
      <c r="H59" s="257">
        <f>SUM(E59:G59)</f>
        <v>70000</v>
      </c>
      <c r="I59" s="11">
        <f>H59</f>
        <v>70000</v>
      </c>
    </row>
    <row r="60" spans="1:9" ht="12.75">
      <c r="A60" s="11">
        <v>55</v>
      </c>
      <c r="B60" s="42" t="s">
        <v>243</v>
      </c>
      <c r="C60" s="62" t="s">
        <v>402</v>
      </c>
      <c r="D60" s="12"/>
      <c r="E60" s="110"/>
      <c r="F60" s="110">
        <v>5000</v>
      </c>
      <c r="G60" s="110"/>
      <c r="H60" s="258">
        <f>SUM(E60:G60)</f>
        <v>5000</v>
      </c>
      <c r="I60" s="11">
        <f>H60</f>
        <v>5000</v>
      </c>
    </row>
    <row r="61" spans="1:9" ht="12.75">
      <c r="A61" s="11">
        <v>56</v>
      </c>
      <c r="B61" s="42" t="s">
        <v>308</v>
      </c>
      <c r="C61" s="59" t="s">
        <v>309</v>
      </c>
      <c r="D61" s="11" t="s">
        <v>310</v>
      </c>
      <c r="E61" s="149">
        <f>E47+E57+E58</f>
        <v>1800000</v>
      </c>
      <c r="F61" s="149">
        <f>F47+F57+F58</f>
        <v>12275000</v>
      </c>
      <c r="G61" s="150">
        <f>G47+G57+G58</f>
        <v>0</v>
      </c>
      <c r="H61" s="259">
        <f>H47+H57+H58</f>
        <v>14075000</v>
      </c>
      <c r="I61" s="11">
        <f>I47+I57+I58</f>
        <v>14075000</v>
      </c>
    </row>
    <row r="62" spans="1:9" ht="12.75">
      <c r="A62" s="11">
        <v>57</v>
      </c>
      <c r="B62" s="42">
        <v>1</v>
      </c>
      <c r="C62" s="59" t="s">
        <v>311</v>
      </c>
      <c r="D62" s="11" t="s">
        <v>312</v>
      </c>
      <c r="E62" s="149"/>
      <c r="F62" s="149">
        <v>400000</v>
      </c>
      <c r="G62" s="150"/>
      <c r="H62" s="259">
        <f>SUM(E62:G62)</f>
        <v>400000</v>
      </c>
      <c r="I62" s="11">
        <f>H62</f>
        <v>400000</v>
      </c>
    </row>
    <row r="63" spans="1:9" ht="12.75">
      <c r="A63" s="11">
        <v>58</v>
      </c>
      <c r="B63" s="42">
        <v>2</v>
      </c>
      <c r="C63" s="59" t="s">
        <v>313</v>
      </c>
      <c r="D63" s="11" t="s">
        <v>314</v>
      </c>
      <c r="E63" s="149"/>
      <c r="F63" s="149">
        <v>1800000</v>
      </c>
      <c r="G63" s="149"/>
      <c r="H63" s="259">
        <f aca="true" t="shared" si="5" ref="H63:H72">SUM(E63:G63)</f>
        <v>1800000</v>
      </c>
      <c r="I63" s="11">
        <f aca="true" t="shared" si="6" ref="I63:I74">H63</f>
        <v>1800000</v>
      </c>
    </row>
    <row r="64" spans="1:9" ht="12.75">
      <c r="A64" s="11">
        <v>59</v>
      </c>
      <c r="B64" s="42">
        <v>3</v>
      </c>
      <c r="C64" s="56" t="s">
        <v>315</v>
      </c>
      <c r="D64" s="14" t="s">
        <v>316</v>
      </c>
      <c r="E64" s="110"/>
      <c r="F64" s="149"/>
      <c r="G64" s="149"/>
      <c r="H64" s="259">
        <f t="shared" si="5"/>
        <v>0</v>
      </c>
      <c r="I64" s="11">
        <f t="shared" si="6"/>
        <v>0</v>
      </c>
    </row>
    <row r="65" spans="1:9" ht="12.75">
      <c r="A65" s="11">
        <v>60</v>
      </c>
      <c r="B65" s="42">
        <v>4</v>
      </c>
      <c r="C65" s="59" t="s">
        <v>317</v>
      </c>
      <c r="D65" s="11" t="s">
        <v>318</v>
      </c>
      <c r="E65" s="149"/>
      <c r="F65" s="149">
        <v>720000</v>
      </c>
      <c r="G65" s="149">
        <v>0</v>
      </c>
      <c r="H65" s="259">
        <f t="shared" si="5"/>
        <v>720000</v>
      </c>
      <c r="I65" s="11">
        <f t="shared" si="6"/>
        <v>720000</v>
      </c>
    </row>
    <row r="66" spans="1:9" ht="12.75">
      <c r="A66" s="11">
        <v>61</v>
      </c>
      <c r="B66" s="95">
        <v>5</v>
      </c>
      <c r="C66" s="56" t="s">
        <v>319</v>
      </c>
      <c r="D66" s="11" t="s">
        <v>320</v>
      </c>
      <c r="E66" s="149"/>
      <c r="F66" s="110"/>
      <c r="G66" s="150"/>
      <c r="H66" s="259">
        <f t="shared" si="5"/>
        <v>0</v>
      </c>
      <c r="I66" s="11">
        <f t="shared" si="6"/>
        <v>0</v>
      </c>
    </row>
    <row r="67" spans="1:9" ht="12.75">
      <c r="A67" s="11">
        <v>62</v>
      </c>
      <c r="B67" s="96">
        <v>6</v>
      </c>
      <c r="C67" s="60" t="s">
        <v>321</v>
      </c>
      <c r="D67" s="11" t="s">
        <v>322</v>
      </c>
      <c r="E67" s="149"/>
      <c r="F67" s="149"/>
      <c r="G67" s="150"/>
      <c r="H67" s="259">
        <f t="shared" si="5"/>
        <v>0</v>
      </c>
      <c r="I67" s="11">
        <f t="shared" si="6"/>
        <v>0</v>
      </c>
    </row>
    <row r="68" spans="1:9" ht="12.75">
      <c r="A68" s="11">
        <v>63</v>
      </c>
      <c r="B68" s="42">
        <v>7</v>
      </c>
      <c r="C68" s="1" t="s">
        <v>323</v>
      </c>
      <c r="D68" s="11" t="s">
        <v>324</v>
      </c>
      <c r="E68" s="152"/>
      <c r="F68" s="149"/>
      <c r="G68" s="153"/>
      <c r="H68" s="259">
        <f t="shared" si="5"/>
        <v>0</v>
      </c>
      <c r="I68" s="11">
        <f t="shared" si="6"/>
        <v>0</v>
      </c>
    </row>
    <row r="69" spans="1:9" ht="12.75">
      <c r="A69" s="11">
        <v>64</v>
      </c>
      <c r="B69" s="42">
        <v>8</v>
      </c>
      <c r="C69" s="59" t="s">
        <v>460</v>
      </c>
      <c r="D69" s="11" t="s">
        <v>325</v>
      </c>
      <c r="E69" s="152"/>
      <c r="F69" s="149">
        <v>2000</v>
      </c>
      <c r="G69" s="153"/>
      <c r="H69" s="259">
        <f t="shared" si="5"/>
        <v>2000</v>
      </c>
      <c r="I69" s="11">
        <f t="shared" si="6"/>
        <v>2000</v>
      </c>
    </row>
    <row r="70" spans="1:9" ht="12.75">
      <c r="A70" s="11">
        <v>65</v>
      </c>
      <c r="B70" s="42">
        <v>9</v>
      </c>
      <c r="C70" s="1" t="s">
        <v>326</v>
      </c>
      <c r="D70" s="11" t="s">
        <v>327</v>
      </c>
      <c r="E70" s="152"/>
      <c r="F70" s="149"/>
      <c r="G70" s="153"/>
      <c r="H70" s="259">
        <f t="shared" si="5"/>
        <v>0</v>
      </c>
      <c r="I70" s="11">
        <f t="shared" si="6"/>
        <v>0</v>
      </c>
    </row>
    <row r="71" spans="1:9" ht="12.75">
      <c r="A71" s="11">
        <v>66</v>
      </c>
      <c r="B71" s="42">
        <v>10</v>
      </c>
      <c r="C71" s="59" t="s">
        <v>461</v>
      </c>
      <c r="D71" s="14" t="s">
        <v>329</v>
      </c>
      <c r="E71" s="152"/>
      <c r="F71" s="152"/>
      <c r="G71" s="152"/>
      <c r="H71" s="259">
        <f t="shared" si="5"/>
        <v>0</v>
      </c>
      <c r="I71" s="11">
        <f t="shared" si="6"/>
        <v>0</v>
      </c>
    </row>
    <row r="72" spans="1:9" ht="12.75">
      <c r="A72" s="11">
        <v>67</v>
      </c>
      <c r="B72" s="42">
        <v>11</v>
      </c>
      <c r="C72" s="59" t="s">
        <v>328</v>
      </c>
      <c r="D72" s="14" t="s">
        <v>462</v>
      </c>
      <c r="E72" s="152">
        <f>SUM(E73:E74)</f>
        <v>0</v>
      </c>
      <c r="F72" s="149">
        <f>SUM(F73:F74)</f>
        <v>1175000</v>
      </c>
      <c r="G72" s="153">
        <f>SUM(G73:G74)</f>
        <v>200000</v>
      </c>
      <c r="H72" s="259">
        <f t="shared" si="5"/>
        <v>1375000</v>
      </c>
      <c r="I72" s="11">
        <f t="shared" si="6"/>
        <v>1375000</v>
      </c>
    </row>
    <row r="73" spans="1:9" ht="12.75">
      <c r="A73" s="11">
        <v>68</v>
      </c>
      <c r="B73" s="42" t="s">
        <v>241</v>
      </c>
      <c r="C73" s="59" t="s">
        <v>623</v>
      </c>
      <c r="D73" s="14"/>
      <c r="E73" s="152"/>
      <c r="F73" s="149">
        <v>1175000</v>
      </c>
      <c r="G73" s="153"/>
      <c r="H73" s="259"/>
      <c r="I73" s="11">
        <f t="shared" si="6"/>
        <v>0</v>
      </c>
    </row>
    <row r="74" spans="1:9" ht="12.75">
      <c r="A74" s="11">
        <v>69</v>
      </c>
      <c r="B74" s="42" t="s">
        <v>243</v>
      </c>
      <c r="C74" s="62" t="s">
        <v>622</v>
      </c>
      <c r="D74" s="12"/>
      <c r="E74" s="110"/>
      <c r="F74" s="110"/>
      <c r="G74" s="110">
        <v>200000</v>
      </c>
      <c r="H74" s="260"/>
      <c r="I74" s="11">
        <f t="shared" si="6"/>
        <v>0</v>
      </c>
    </row>
    <row r="75" spans="1:9" ht="12.75">
      <c r="A75" s="11">
        <v>70</v>
      </c>
      <c r="B75" s="42" t="s">
        <v>463</v>
      </c>
      <c r="C75" s="59" t="s">
        <v>464</v>
      </c>
      <c r="D75" s="14" t="s">
        <v>330</v>
      </c>
      <c r="E75" s="104">
        <f>SUM(E62:E72)</f>
        <v>0</v>
      </c>
      <c r="F75" s="110">
        <f>SUM(F62:F72)</f>
        <v>4097000</v>
      </c>
      <c r="G75" s="154">
        <f>SUM(G62:G72)</f>
        <v>200000</v>
      </c>
      <c r="H75" s="259">
        <f>SUM(H62:H72)</f>
        <v>4297000</v>
      </c>
      <c r="I75" s="11">
        <f>SUM(I62:I72)</f>
        <v>4297000</v>
      </c>
    </row>
    <row r="76" spans="1:9" ht="12.75">
      <c r="A76" s="11">
        <v>71</v>
      </c>
      <c r="B76" s="97">
        <v>1</v>
      </c>
      <c r="C76" s="56" t="s">
        <v>331</v>
      </c>
      <c r="D76" s="11" t="s">
        <v>332</v>
      </c>
      <c r="E76" s="149"/>
      <c r="F76" s="149"/>
      <c r="G76" s="150"/>
      <c r="H76" s="259">
        <f>SUM(E76:G76)</f>
        <v>0</v>
      </c>
      <c r="I76" s="11">
        <f>H76</f>
        <v>0</v>
      </c>
    </row>
    <row r="77" spans="1:9" ht="12.75">
      <c r="A77" s="11">
        <v>72</v>
      </c>
      <c r="B77" s="42">
        <v>2</v>
      </c>
      <c r="C77" s="59" t="s">
        <v>333</v>
      </c>
      <c r="D77" s="11" t="s">
        <v>334</v>
      </c>
      <c r="E77" s="149"/>
      <c r="F77" s="149">
        <v>3000000</v>
      </c>
      <c r="G77" s="150"/>
      <c r="H77" s="259">
        <f>SUM(E77:G77)</f>
        <v>3000000</v>
      </c>
      <c r="I77" s="11">
        <f>H77</f>
        <v>3000000</v>
      </c>
    </row>
    <row r="78" spans="1:9" ht="12.75">
      <c r="A78" s="11">
        <v>73</v>
      </c>
      <c r="B78" s="42">
        <v>3</v>
      </c>
      <c r="C78" s="59" t="s">
        <v>335</v>
      </c>
      <c r="D78" s="11" t="s">
        <v>336</v>
      </c>
      <c r="E78" s="149"/>
      <c r="F78" s="149"/>
      <c r="G78" s="150"/>
      <c r="H78" s="259">
        <f>SUM(E78:G78)</f>
        <v>0</v>
      </c>
      <c r="I78" s="11">
        <f>H78</f>
        <v>0</v>
      </c>
    </row>
    <row r="79" spans="1:9" ht="12.75">
      <c r="A79" s="11">
        <v>74</v>
      </c>
      <c r="B79" s="97">
        <v>4</v>
      </c>
      <c r="C79" s="56" t="s">
        <v>337</v>
      </c>
      <c r="D79" s="11" t="s">
        <v>338</v>
      </c>
      <c r="E79" s="149"/>
      <c r="F79" s="149"/>
      <c r="G79" s="150"/>
      <c r="H79" s="259">
        <f>SUM(E79:G79)</f>
        <v>0</v>
      </c>
      <c r="I79" s="11">
        <f>H79</f>
        <v>0</v>
      </c>
    </row>
    <row r="80" spans="1:9" ht="12.75">
      <c r="A80" s="11">
        <v>75</v>
      </c>
      <c r="B80" s="96">
        <v>5</v>
      </c>
      <c r="C80" s="45" t="s">
        <v>339</v>
      </c>
      <c r="D80" s="11" t="s">
        <v>340</v>
      </c>
      <c r="E80" s="110"/>
      <c r="F80" s="110"/>
      <c r="G80" s="110"/>
      <c r="H80" s="258">
        <f>SUM(E80:G80)</f>
        <v>0</v>
      </c>
      <c r="I80" s="11">
        <f>H80</f>
        <v>0</v>
      </c>
    </row>
    <row r="81" spans="1:9" ht="12.75">
      <c r="A81" s="11">
        <v>76</v>
      </c>
      <c r="B81" s="96" t="s">
        <v>341</v>
      </c>
      <c r="C81" s="56" t="s">
        <v>474</v>
      </c>
      <c r="D81" s="11" t="s">
        <v>342</v>
      </c>
      <c r="E81" s="149">
        <f>SUM(E76:E80)</f>
        <v>0</v>
      </c>
      <c r="F81" s="149">
        <f>SUM(F76:F80)</f>
        <v>3000000</v>
      </c>
      <c r="G81" s="150">
        <f>SUM(G76:G80)</f>
        <v>0</v>
      </c>
      <c r="H81" s="257">
        <f>SUM(H76:H80)</f>
        <v>3000000</v>
      </c>
      <c r="I81" s="11">
        <f>SUM(I76:I80)</f>
        <v>3000000</v>
      </c>
    </row>
    <row r="82" spans="1:9" ht="12.75">
      <c r="A82" s="11">
        <v>77</v>
      </c>
      <c r="B82" s="96">
        <v>1</v>
      </c>
      <c r="C82" s="56" t="s">
        <v>343</v>
      </c>
      <c r="D82" s="11" t="s">
        <v>344</v>
      </c>
      <c r="E82" s="149"/>
      <c r="F82" s="149"/>
      <c r="G82" s="150"/>
      <c r="H82" s="257">
        <f>SUM(E82:G82)</f>
        <v>0</v>
      </c>
      <c r="I82" s="11">
        <f>H82</f>
        <v>0</v>
      </c>
    </row>
    <row r="83" spans="1:9" ht="12.75">
      <c r="A83" s="11">
        <v>78</v>
      </c>
      <c r="B83" s="96">
        <v>2</v>
      </c>
      <c r="C83" s="14" t="s">
        <v>466</v>
      </c>
      <c r="D83" s="14" t="s">
        <v>346</v>
      </c>
      <c r="E83" s="149"/>
      <c r="F83" s="149"/>
      <c r="G83" s="150"/>
      <c r="H83" s="257">
        <f>SUM(E83:G83)</f>
        <v>0</v>
      </c>
      <c r="I83" s="11">
        <f>H83</f>
        <v>0</v>
      </c>
    </row>
    <row r="84" spans="1:9" ht="12.75">
      <c r="A84" s="11">
        <v>79</v>
      </c>
      <c r="B84" s="96">
        <v>3</v>
      </c>
      <c r="C84" s="14" t="s">
        <v>467</v>
      </c>
      <c r="D84" s="14" t="s">
        <v>347</v>
      </c>
      <c r="E84" s="149"/>
      <c r="F84" s="149"/>
      <c r="G84" s="150"/>
      <c r="H84" s="257">
        <f>SUM(E84:G84)</f>
        <v>0</v>
      </c>
      <c r="I84" s="11">
        <f>H84</f>
        <v>0</v>
      </c>
    </row>
    <row r="85" spans="1:9" ht="12.75">
      <c r="A85" s="11">
        <v>80</v>
      </c>
      <c r="B85" s="96">
        <v>4</v>
      </c>
      <c r="C85" s="56" t="s">
        <v>345</v>
      </c>
      <c r="D85" s="14" t="s">
        <v>468</v>
      </c>
      <c r="E85" s="149"/>
      <c r="F85" s="149"/>
      <c r="G85" s="150"/>
      <c r="H85" s="257">
        <f>SUM(E85:G85)</f>
        <v>0</v>
      </c>
      <c r="I85" s="11">
        <f>H85</f>
        <v>0</v>
      </c>
    </row>
    <row r="86" spans="1:9" ht="12.75">
      <c r="A86" s="11">
        <v>81</v>
      </c>
      <c r="B86" s="96">
        <v>5</v>
      </c>
      <c r="C86" s="6" t="s">
        <v>408</v>
      </c>
      <c r="D86" s="11" t="s">
        <v>470</v>
      </c>
      <c r="E86" s="110"/>
      <c r="F86" s="110"/>
      <c r="G86" s="110"/>
      <c r="H86" s="258">
        <f>SUM(E86:G86)</f>
        <v>0</v>
      </c>
      <c r="I86" s="11">
        <f>H86</f>
        <v>0</v>
      </c>
    </row>
    <row r="87" spans="1:9" ht="12.75">
      <c r="A87" s="11">
        <v>82</v>
      </c>
      <c r="B87" s="96" t="s">
        <v>348</v>
      </c>
      <c r="C87" s="56" t="s">
        <v>469</v>
      </c>
      <c r="D87" s="11" t="s">
        <v>349</v>
      </c>
      <c r="E87" s="149">
        <f>SUM(E82:E86)</f>
        <v>0</v>
      </c>
      <c r="F87" s="149">
        <f>SUM(F82:F86)</f>
        <v>0</v>
      </c>
      <c r="G87" s="150">
        <f>SUM(G82:G86)</f>
        <v>0</v>
      </c>
      <c r="H87" s="257">
        <f>SUM(H82:H86)</f>
        <v>0</v>
      </c>
      <c r="I87" s="11">
        <f>SUM(I82:I86)</f>
        <v>0</v>
      </c>
    </row>
    <row r="88" spans="1:9" ht="12.75">
      <c r="A88" s="11">
        <v>83</v>
      </c>
      <c r="B88" s="96">
        <v>1</v>
      </c>
      <c r="C88" s="14" t="s">
        <v>350</v>
      </c>
      <c r="D88" s="14" t="s">
        <v>351</v>
      </c>
      <c r="E88" s="149"/>
      <c r="F88" s="149"/>
      <c r="G88" s="151"/>
      <c r="H88" s="257">
        <f>SUM(E88:G88)</f>
        <v>0</v>
      </c>
      <c r="I88" s="11">
        <f aca="true" t="shared" si="7" ref="I88:I93">H88</f>
        <v>0</v>
      </c>
    </row>
    <row r="89" spans="1:9" ht="12.75">
      <c r="A89" s="11">
        <v>84</v>
      </c>
      <c r="B89" s="96">
        <v>2</v>
      </c>
      <c r="C89" s="14" t="s">
        <v>471</v>
      </c>
      <c r="D89" s="14" t="s">
        <v>353</v>
      </c>
      <c r="E89" s="149"/>
      <c r="F89" s="149"/>
      <c r="G89" s="151"/>
      <c r="H89" s="257">
        <f>SUM(E89:G89)</f>
        <v>0</v>
      </c>
      <c r="I89" s="11">
        <f t="shared" si="7"/>
        <v>0</v>
      </c>
    </row>
    <row r="90" spans="1:9" ht="12.75">
      <c r="A90" s="11">
        <v>85</v>
      </c>
      <c r="B90" s="96">
        <v>3</v>
      </c>
      <c r="C90" s="14" t="s">
        <v>475</v>
      </c>
      <c r="D90" s="14" t="s">
        <v>355</v>
      </c>
      <c r="E90" s="149"/>
      <c r="F90" s="149"/>
      <c r="G90" s="151"/>
      <c r="H90" s="257">
        <f>SUM(E90:G90)</f>
        <v>0</v>
      </c>
      <c r="I90" s="11">
        <f t="shared" si="7"/>
        <v>0</v>
      </c>
    </row>
    <row r="91" spans="1:9" ht="12.75">
      <c r="A91" s="11">
        <v>86</v>
      </c>
      <c r="B91" s="96">
        <v>4</v>
      </c>
      <c r="C91" s="14" t="s">
        <v>352</v>
      </c>
      <c r="D91" s="14" t="s">
        <v>472</v>
      </c>
      <c r="E91" s="149"/>
      <c r="F91" s="149"/>
      <c r="G91" s="150"/>
      <c r="H91" s="257">
        <f>SUM(E91:G91)</f>
        <v>0</v>
      </c>
      <c r="I91" s="11">
        <f t="shared" si="7"/>
        <v>0</v>
      </c>
    </row>
    <row r="92" spans="1:9" ht="12.75">
      <c r="A92" s="11">
        <v>87</v>
      </c>
      <c r="B92" s="98">
        <v>5</v>
      </c>
      <c r="C92" s="62" t="s">
        <v>354</v>
      </c>
      <c r="D92" s="11" t="s">
        <v>473</v>
      </c>
      <c r="E92" s="110"/>
      <c r="F92" s="110"/>
      <c r="G92" s="110"/>
      <c r="H92" s="258">
        <f>SUM(E92:G92)</f>
        <v>0</v>
      </c>
      <c r="I92" s="11">
        <f t="shared" si="7"/>
        <v>0</v>
      </c>
    </row>
    <row r="93" spans="1:9" ht="12.75">
      <c r="A93" s="11">
        <v>88</v>
      </c>
      <c r="B93" s="96" t="s">
        <v>356</v>
      </c>
      <c r="C93" s="45" t="s">
        <v>476</v>
      </c>
      <c r="D93" s="11" t="s">
        <v>357</v>
      </c>
      <c r="E93" s="110">
        <f>SUM(E88:E92)</f>
        <v>0</v>
      </c>
      <c r="F93" s="110">
        <f>SUM(F88:F92)</f>
        <v>0</v>
      </c>
      <c r="G93" s="110">
        <f>SUM(G88:G92)</f>
        <v>0</v>
      </c>
      <c r="H93" s="258">
        <f>SUM(H88:H92)</f>
        <v>0</v>
      </c>
      <c r="I93" s="11">
        <f t="shared" si="7"/>
        <v>0</v>
      </c>
    </row>
    <row r="94" spans="1:9" ht="12.75">
      <c r="A94" s="11">
        <v>89</v>
      </c>
      <c r="B94" s="96" t="s">
        <v>358</v>
      </c>
      <c r="C94" s="1" t="s">
        <v>359</v>
      </c>
      <c r="D94" s="11" t="s">
        <v>360</v>
      </c>
      <c r="E94" s="149">
        <f>E24+E35+E44+E61+E75+E81+E87+E93</f>
        <v>66602675</v>
      </c>
      <c r="F94" s="149">
        <f>F24+F35+F44+F61+F75+F81+F87+F93</f>
        <v>19372000</v>
      </c>
      <c r="G94" s="150">
        <f>G24+G35+G44+G61+G75+G81+G87+G93</f>
        <v>91713800</v>
      </c>
      <c r="H94" s="257">
        <f>H24+H35+H44+H61+H75+H81+H87+H93</f>
        <v>177688475</v>
      </c>
      <c r="I94" s="11">
        <f>I24+I35+I44+I61+I75+I81+I87+I93</f>
        <v>212278885</v>
      </c>
    </row>
    <row r="95" spans="1:9" ht="12.75">
      <c r="A95" s="11">
        <v>90</v>
      </c>
      <c r="B95" s="96">
        <v>1</v>
      </c>
      <c r="C95" s="56" t="s">
        <v>478</v>
      </c>
      <c r="D95" s="11" t="s">
        <v>361</v>
      </c>
      <c r="E95" s="149"/>
      <c r="F95" s="149"/>
      <c r="G95" s="150"/>
      <c r="H95" s="257">
        <f aca="true" t="shared" si="8" ref="H95:I97">SUM(E95:G95)</f>
        <v>0</v>
      </c>
      <c r="I95" s="11">
        <f t="shared" si="8"/>
        <v>0</v>
      </c>
    </row>
    <row r="96" spans="1:9" ht="12.75">
      <c r="A96" s="11">
        <v>91</v>
      </c>
      <c r="B96" s="96">
        <v>2</v>
      </c>
      <c r="C96" s="1" t="s">
        <v>362</v>
      </c>
      <c r="D96" s="11" t="s">
        <v>363</v>
      </c>
      <c r="E96" s="149"/>
      <c r="F96" s="149"/>
      <c r="G96" s="150"/>
      <c r="H96" s="257">
        <f t="shared" si="8"/>
        <v>0</v>
      </c>
      <c r="I96" s="11">
        <f t="shared" si="8"/>
        <v>0</v>
      </c>
    </row>
    <row r="97" spans="1:9" ht="12.75">
      <c r="A97" s="11">
        <v>92</v>
      </c>
      <c r="B97" s="96">
        <v>3</v>
      </c>
      <c r="C97" s="12" t="s">
        <v>479</v>
      </c>
      <c r="D97" s="11" t="s">
        <v>364</v>
      </c>
      <c r="E97" s="110"/>
      <c r="F97" s="110"/>
      <c r="G97" s="110"/>
      <c r="H97" s="258">
        <f t="shared" si="8"/>
        <v>0</v>
      </c>
      <c r="I97" s="11">
        <f t="shared" si="8"/>
        <v>0</v>
      </c>
    </row>
    <row r="98" spans="1:9" ht="12.75">
      <c r="A98" s="11">
        <v>93</v>
      </c>
      <c r="B98" s="96" t="s">
        <v>485</v>
      </c>
      <c r="C98" s="14" t="s">
        <v>480</v>
      </c>
      <c r="D98" s="14" t="s">
        <v>365</v>
      </c>
      <c r="E98" s="110">
        <f>SUM(E95:E97)</f>
        <v>0</v>
      </c>
      <c r="F98" s="110">
        <f>SUM(F95:F97)</f>
        <v>0</v>
      </c>
      <c r="G98" s="151">
        <f>SUM(G95:G97)</f>
        <v>0</v>
      </c>
      <c r="H98" s="257">
        <f>SUM(H95:H97)</f>
        <v>0</v>
      </c>
      <c r="I98" s="11">
        <f>SUM(I95:I97)</f>
        <v>0</v>
      </c>
    </row>
    <row r="99" spans="1:9" ht="12.75">
      <c r="A99" s="11">
        <v>94</v>
      </c>
      <c r="B99" s="96">
        <v>1</v>
      </c>
      <c r="C99" s="14" t="s">
        <v>366</v>
      </c>
      <c r="D99" s="11" t="s">
        <v>367</v>
      </c>
      <c r="E99" s="149"/>
      <c r="F99" s="149"/>
      <c r="G99" s="150"/>
      <c r="H99" s="257">
        <f aca="true" t="shared" si="9" ref="H99:I102">SUM(E99:G99)</f>
        <v>0</v>
      </c>
      <c r="I99" s="11">
        <f t="shared" si="9"/>
        <v>0</v>
      </c>
    </row>
    <row r="100" spans="1:9" ht="12.75">
      <c r="A100" s="11">
        <v>95</v>
      </c>
      <c r="B100" s="98">
        <v>2</v>
      </c>
      <c r="C100" s="14" t="s">
        <v>481</v>
      </c>
      <c r="D100" s="11" t="s">
        <v>368</v>
      </c>
      <c r="E100" s="149"/>
      <c r="F100" s="149"/>
      <c r="G100" s="150"/>
      <c r="H100" s="257">
        <f t="shared" si="9"/>
        <v>0</v>
      </c>
      <c r="I100" s="11">
        <f t="shared" si="9"/>
        <v>0</v>
      </c>
    </row>
    <row r="101" spans="1:9" ht="12.75">
      <c r="A101" s="11">
        <v>96</v>
      </c>
      <c r="B101" s="96">
        <v>3</v>
      </c>
      <c r="C101" s="14" t="s">
        <v>482</v>
      </c>
      <c r="D101" s="11" t="s">
        <v>369</v>
      </c>
      <c r="E101" s="149"/>
      <c r="F101" s="149"/>
      <c r="G101" s="150"/>
      <c r="H101" s="257">
        <f t="shared" si="9"/>
        <v>0</v>
      </c>
      <c r="I101" s="11">
        <f t="shared" si="9"/>
        <v>0</v>
      </c>
    </row>
    <row r="102" spans="1:9" ht="12.75">
      <c r="A102" s="11">
        <v>97</v>
      </c>
      <c r="B102" s="96">
        <v>4</v>
      </c>
      <c r="C102" s="6" t="s">
        <v>483</v>
      </c>
      <c r="D102" s="11" t="s">
        <v>370</v>
      </c>
      <c r="E102" s="110"/>
      <c r="F102" s="110"/>
      <c r="G102" s="110"/>
      <c r="H102" s="258">
        <f t="shared" si="9"/>
        <v>0</v>
      </c>
      <c r="I102" s="11">
        <f t="shared" si="9"/>
        <v>0</v>
      </c>
    </row>
    <row r="103" spans="1:9" ht="12.75">
      <c r="A103" s="11">
        <v>98</v>
      </c>
      <c r="B103" s="96" t="s">
        <v>486</v>
      </c>
      <c r="C103" s="56" t="s">
        <v>484</v>
      </c>
      <c r="D103" s="11" t="s">
        <v>371</v>
      </c>
      <c r="E103" s="149">
        <f>SUM(E99:E102)</f>
        <v>0</v>
      </c>
      <c r="F103" s="149">
        <f>SUM(F99:F102)</f>
        <v>0</v>
      </c>
      <c r="G103" s="150">
        <f>SUM(G99:G102)</f>
        <v>0</v>
      </c>
      <c r="H103" s="257">
        <f>SUM(H99:H102)</f>
        <v>0</v>
      </c>
      <c r="I103" s="11">
        <f>SUM(I99:I102)</f>
        <v>0</v>
      </c>
    </row>
    <row r="104" spans="1:9" ht="12.75">
      <c r="A104" s="11">
        <v>99</v>
      </c>
      <c r="B104" s="96">
        <v>1</v>
      </c>
      <c r="C104" s="56" t="s">
        <v>372</v>
      </c>
      <c r="D104" s="11" t="s">
        <v>373</v>
      </c>
      <c r="E104" s="149"/>
      <c r="F104" s="149"/>
      <c r="G104" s="150"/>
      <c r="H104" s="257"/>
      <c r="I104" s="11"/>
    </row>
    <row r="105" spans="1:9" ht="12.75">
      <c r="A105" s="11">
        <v>100</v>
      </c>
      <c r="B105" s="96" t="s">
        <v>241</v>
      </c>
      <c r="C105" s="99" t="s">
        <v>665</v>
      </c>
      <c r="D105" s="11"/>
      <c r="E105" s="149">
        <v>11999529</v>
      </c>
      <c r="F105" s="149">
        <v>0</v>
      </c>
      <c r="G105" s="151"/>
      <c r="H105" s="257">
        <f>SUM(E105:G105)</f>
        <v>11999529</v>
      </c>
      <c r="I105" s="11">
        <f>SUM(F105:H105)</f>
        <v>11999529</v>
      </c>
    </row>
    <row r="106" spans="1:9" ht="12.75">
      <c r="A106" s="11">
        <v>101</v>
      </c>
      <c r="B106" s="96" t="s">
        <v>243</v>
      </c>
      <c r="C106" s="56" t="s">
        <v>666</v>
      </c>
      <c r="D106" s="11"/>
      <c r="E106" s="149">
        <v>77636280</v>
      </c>
      <c r="F106" s="149"/>
      <c r="G106" s="150"/>
      <c r="H106" s="257">
        <f>SUM(E106:G106)</f>
        <v>77636280</v>
      </c>
      <c r="I106" s="11">
        <f>SUM(F106:H106)</f>
        <v>77636280</v>
      </c>
    </row>
    <row r="107" spans="1:9" ht="12.75">
      <c r="A107" s="11">
        <v>102</v>
      </c>
      <c r="B107" s="42" t="s">
        <v>245</v>
      </c>
      <c r="C107" s="65" t="s">
        <v>667</v>
      </c>
      <c r="D107" s="11"/>
      <c r="E107" s="149"/>
      <c r="F107" s="149"/>
      <c r="G107" s="150">
        <v>6385200</v>
      </c>
      <c r="H107" s="257">
        <f>SUM(E107:G107)</f>
        <v>6385200</v>
      </c>
      <c r="I107" s="11">
        <f>H107</f>
        <v>6385200</v>
      </c>
    </row>
    <row r="108" spans="1:9" ht="12.75">
      <c r="A108" s="11">
        <v>103</v>
      </c>
      <c r="B108" s="42">
        <v>2</v>
      </c>
      <c r="C108" s="66" t="s">
        <v>374</v>
      </c>
      <c r="D108" s="11" t="s">
        <v>375</v>
      </c>
      <c r="E108" s="110"/>
      <c r="F108" s="110"/>
      <c r="G108" s="110"/>
      <c r="H108" s="258">
        <f>SUM(E108:G108)</f>
        <v>0</v>
      </c>
      <c r="I108" s="11">
        <f>SUM(F108:H108)</f>
        <v>0</v>
      </c>
    </row>
    <row r="109" spans="1:9" ht="12.75">
      <c r="A109" s="11">
        <v>104</v>
      </c>
      <c r="B109" s="96" t="s">
        <v>376</v>
      </c>
      <c r="C109" s="3" t="s">
        <v>487</v>
      </c>
      <c r="D109" s="11" t="s">
        <v>377</v>
      </c>
      <c r="E109" s="149">
        <f>SUM(E105:E108)</f>
        <v>89635809</v>
      </c>
      <c r="F109" s="149">
        <f>SUM(F105:F108)</f>
        <v>0</v>
      </c>
      <c r="G109" s="150">
        <f>SUM(G105:G108)</f>
        <v>6385200</v>
      </c>
      <c r="H109" s="257">
        <f>SUM(H105:H108)</f>
        <v>96021009</v>
      </c>
      <c r="I109" s="11">
        <f>SUM(I105:I108)</f>
        <v>96021009</v>
      </c>
    </row>
    <row r="110" spans="1:9" ht="12.75">
      <c r="A110" s="11">
        <v>105</v>
      </c>
      <c r="B110" s="42">
        <v>1</v>
      </c>
      <c r="C110" s="65" t="s">
        <v>378</v>
      </c>
      <c r="D110" s="11" t="s">
        <v>379</v>
      </c>
      <c r="E110" s="149"/>
      <c r="F110" s="149"/>
      <c r="G110" s="150"/>
      <c r="H110" s="257">
        <f aca="true" t="shared" si="10" ref="H110:I115">SUM(E110:G110)</f>
        <v>0</v>
      </c>
      <c r="I110" s="11">
        <f t="shared" si="10"/>
        <v>0</v>
      </c>
    </row>
    <row r="111" spans="1:9" ht="12.75">
      <c r="A111" s="11">
        <v>106</v>
      </c>
      <c r="B111" s="42">
        <v>2</v>
      </c>
      <c r="C111" s="65" t="s">
        <v>380</v>
      </c>
      <c r="D111" s="14" t="s">
        <v>381</v>
      </c>
      <c r="E111" s="110"/>
      <c r="F111" s="110"/>
      <c r="G111" s="151"/>
      <c r="H111" s="257">
        <f t="shared" si="10"/>
        <v>0</v>
      </c>
      <c r="I111" s="11">
        <f t="shared" si="10"/>
        <v>0</v>
      </c>
    </row>
    <row r="112" spans="1:9" ht="12.75">
      <c r="A112" s="11">
        <v>107</v>
      </c>
      <c r="B112" s="42">
        <v>3</v>
      </c>
      <c r="C112" s="1" t="s">
        <v>382</v>
      </c>
      <c r="D112" s="11" t="s">
        <v>383</v>
      </c>
      <c r="E112" s="149"/>
      <c r="F112" s="149"/>
      <c r="G112" s="150"/>
      <c r="H112" s="257">
        <f t="shared" si="10"/>
        <v>0</v>
      </c>
      <c r="I112" s="11">
        <f t="shared" si="10"/>
        <v>0</v>
      </c>
    </row>
    <row r="113" spans="1:9" ht="12.75">
      <c r="A113" s="11">
        <v>108</v>
      </c>
      <c r="B113" s="94">
        <v>4</v>
      </c>
      <c r="C113" s="67" t="s">
        <v>488</v>
      </c>
      <c r="D113" s="11" t="s">
        <v>384</v>
      </c>
      <c r="E113" s="149"/>
      <c r="F113" s="149"/>
      <c r="G113" s="150"/>
      <c r="H113" s="257">
        <f t="shared" si="10"/>
        <v>0</v>
      </c>
      <c r="I113" s="11">
        <f t="shared" si="10"/>
        <v>0</v>
      </c>
    </row>
    <row r="114" spans="1:9" ht="12.75">
      <c r="A114" s="11">
        <v>109</v>
      </c>
      <c r="B114" s="94">
        <v>5</v>
      </c>
      <c r="C114" s="1" t="s">
        <v>385</v>
      </c>
      <c r="D114" s="14" t="s">
        <v>386</v>
      </c>
      <c r="E114" s="149"/>
      <c r="F114" s="149"/>
      <c r="G114" s="150"/>
      <c r="H114" s="257">
        <f t="shared" si="10"/>
        <v>0</v>
      </c>
      <c r="I114" s="11">
        <f t="shared" si="10"/>
        <v>0</v>
      </c>
    </row>
    <row r="115" spans="1:9" ht="12.75">
      <c r="A115" s="11">
        <v>110</v>
      </c>
      <c r="B115" s="42">
        <v>6</v>
      </c>
      <c r="C115" s="66" t="s">
        <v>489</v>
      </c>
      <c r="D115" s="11" t="s">
        <v>490</v>
      </c>
      <c r="E115" s="110"/>
      <c r="F115" s="110"/>
      <c r="G115" s="110"/>
      <c r="H115" s="258">
        <f t="shared" si="10"/>
        <v>0</v>
      </c>
      <c r="I115" s="11">
        <f t="shared" si="10"/>
        <v>0</v>
      </c>
    </row>
    <row r="116" spans="1:9" ht="12.75">
      <c r="A116" s="11">
        <v>111</v>
      </c>
      <c r="B116" s="94" t="s">
        <v>415</v>
      </c>
      <c r="C116" s="14" t="s">
        <v>491</v>
      </c>
      <c r="D116" s="11" t="s">
        <v>387</v>
      </c>
      <c r="E116" s="149">
        <f>SUM(E110:E115)+E109+E103+E98</f>
        <v>89635809</v>
      </c>
      <c r="F116" s="149">
        <f>SUM(F110:F115)+F109+F103+F98</f>
        <v>0</v>
      </c>
      <c r="G116" s="150">
        <f>SUM(G110:G115)+G109+G103+G98</f>
        <v>6385200</v>
      </c>
      <c r="H116" s="257">
        <f>SUM(H110:H115)+H109+H103+H98</f>
        <v>96021009</v>
      </c>
      <c r="I116" s="11">
        <f>SUM(I110:I115)+I109+I103+I98</f>
        <v>96021009</v>
      </c>
    </row>
    <row r="117" spans="1:9" ht="12.75">
      <c r="A117" s="11">
        <v>112</v>
      </c>
      <c r="B117" s="42">
        <v>1</v>
      </c>
      <c r="C117" s="11" t="s">
        <v>492</v>
      </c>
      <c r="D117" s="11" t="s">
        <v>388</v>
      </c>
      <c r="E117" s="149"/>
      <c r="F117" s="110"/>
      <c r="G117" s="150"/>
      <c r="H117" s="257">
        <f aca="true" t="shared" si="11" ref="H117:I121">SUM(E117:G117)</f>
        <v>0</v>
      </c>
      <c r="I117" s="11">
        <f t="shared" si="11"/>
        <v>0</v>
      </c>
    </row>
    <row r="118" spans="1:9" ht="12.75">
      <c r="A118" s="11">
        <v>113</v>
      </c>
      <c r="B118" s="96">
        <v>2</v>
      </c>
      <c r="C118" s="14" t="s">
        <v>389</v>
      </c>
      <c r="D118" s="11" t="s">
        <v>390</v>
      </c>
      <c r="E118" s="149"/>
      <c r="F118" s="149"/>
      <c r="G118" s="150"/>
      <c r="H118" s="257">
        <f t="shared" si="11"/>
        <v>0</v>
      </c>
      <c r="I118" s="11">
        <f t="shared" si="11"/>
        <v>0</v>
      </c>
    </row>
    <row r="119" spans="1:9" ht="12.75">
      <c r="A119" s="11">
        <v>114</v>
      </c>
      <c r="B119" s="96">
        <v>3</v>
      </c>
      <c r="C119" s="14" t="s">
        <v>391</v>
      </c>
      <c r="D119" s="11" t="s">
        <v>392</v>
      </c>
      <c r="E119" s="149"/>
      <c r="F119" s="149"/>
      <c r="G119" s="150"/>
      <c r="H119" s="257">
        <f t="shared" si="11"/>
        <v>0</v>
      </c>
      <c r="I119" s="11">
        <f t="shared" si="11"/>
        <v>0</v>
      </c>
    </row>
    <row r="120" spans="1:9" ht="12.75">
      <c r="A120" s="11">
        <v>115</v>
      </c>
      <c r="B120" s="96">
        <v>4</v>
      </c>
      <c r="C120" s="14" t="s">
        <v>493</v>
      </c>
      <c r="D120" s="14" t="s">
        <v>393</v>
      </c>
      <c r="E120" s="149"/>
      <c r="F120" s="149"/>
      <c r="G120" s="150"/>
      <c r="H120" s="257">
        <f t="shared" si="11"/>
        <v>0</v>
      </c>
      <c r="I120" s="11">
        <f t="shared" si="11"/>
        <v>0</v>
      </c>
    </row>
    <row r="121" spans="1:9" ht="12.75">
      <c r="A121" s="11">
        <v>116</v>
      </c>
      <c r="B121" s="96">
        <v>5</v>
      </c>
      <c r="C121" s="66" t="s">
        <v>494</v>
      </c>
      <c r="D121" s="11" t="s">
        <v>497</v>
      </c>
      <c r="E121" s="110"/>
      <c r="F121" s="110"/>
      <c r="G121" s="110"/>
      <c r="H121" s="258">
        <f t="shared" si="11"/>
        <v>0</v>
      </c>
      <c r="I121" s="11">
        <f t="shared" si="11"/>
        <v>0</v>
      </c>
    </row>
    <row r="122" spans="1:9" ht="12.75">
      <c r="A122" s="11">
        <v>117</v>
      </c>
      <c r="B122" s="96" t="s">
        <v>495</v>
      </c>
      <c r="C122" s="67" t="s">
        <v>496</v>
      </c>
      <c r="D122" s="11" t="s">
        <v>394</v>
      </c>
      <c r="E122" s="149">
        <f>SUM(E117:E121)</f>
        <v>0</v>
      </c>
      <c r="F122" s="149">
        <f>SUM(F117:F121)</f>
        <v>0</v>
      </c>
      <c r="G122" s="150">
        <f>SUM(G117:G121)</f>
        <v>0</v>
      </c>
      <c r="H122" s="257">
        <f>SUM(H117:H121)</f>
        <v>0</v>
      </c>
      <c r="I122" s="11">
        <f>SUM(I117:I121)</f>
        <v>0</v>
      </c>
    </row>
    <row r="123" spans="1:9" ht="12.75">
      <c r="A123" s="11">
        <v>118</v>
      </c>
      <c r="B123" s="96">
        <v>1</v>
      </c>
      <c r="C123" s="1" t="s">
        <v>395</v>
      </c>
      <c r="D123" s="14" t="s">
        <v>396</v>
      </c>
      <c r="E123" s="149"/>
      <c r="F123" s="149"/>
      <c r="G123" s="150"/>
      <c r="H123" s="257">
        <f>SUM(E123:G123)</f>
        <v>0</v>
      </c>
      <c r="I123" s="11">
        <f>SUM(F123:H123)</f>
        <v>0</v>
      </c>
    </row>
    <row r="124" spans="1:9" ht="12.75">
      <c r="A124" s="11">
        <v>119</v>
      </c>
      <c r="B124" s="96">
        <v>2</v>
      </c>
      <c r="C124" s="166" t="s">
        <v>498</v>
      </c>
      <c r="D124" s="11" t="s">
        <v>499</v>
      </c>
      <c r="E124" s="110"/>
      <c r="F124" s="110"/>
      <c r="G124" s="110"/>
      <c r="H124" s="258">
        <f>SUM(E124:G124)</f>
        <v>0</v>
      </c>
      <c r="I124" s="11">
        <f>SUM(F124:H124)</f>
        <v>0</v>
      </c>
    </row>
    <row r="125" spans="1:9" ht="12.75">
      <c r="A125" s="38">
        <v>120</v>
      </c>
      <c r="B125" s="261" t="s">
        <v>500</v>
      </c>
      <c r="C125" s="262" t="s">
        <v>397</v>
      </c>
      <c r="D125" s="262" t="s">
        <v>398</v>
      </c>
      <c r="E125" s="263">
        <f>E98+E103+E116+E122+E123+E124</f>
        <v>89635809</v>
      </c>
      <c r="F125" s="263">
        <f>F98+F103+F116+F122+F123+F124</f>
        <v>0</v>
      </c>
      <c r="G125" s="263">
        <f>G98+G103+G116+G122+G123+G124</f>
        <v>6385200</v>
      </c>
      <c r="H125" s="264">
        <f>H98+H103+H116+H122+H123+H124</f>
        <v>96021009</v>
      </c>
      <c r="I125" s="38">
        <f>I98+I103+I116+I122+I123+I124</f>
        <v>96021009</v>
      </c>
    </row>
    <row r="126" spans="1:10" ht="12.75">
      <c r="A126" s="11">
        <v>121</v>
      </c>
      <c r="B126" s="69" t="s">
        <v>399</v>
      </c>
      <c r="C126" s="14" t="s">
        <v>400</v>
      </c>
      <c r="D126" s="11"/>
      <c r="E126" s="14">
        <f>E94+E125</f>
        <v>156238484</v>
      </c>
      <c r="F126" s="265" t="s">
        <v>693</v>
      </c>
      <c r="G126" s="14">
        <f>G94+G125</f>
        <v>98099000</v>
      </c>
      <c r="H126" s="14">
        <f>H94+H125</f>
        <v>273709484</v>
      </c>
      <c r="I126" s="11">
        <f>I94+I125</f>
        <v>308299894</v>
      </c>
      <c r="J126" s="11"/>
    </row>
    <row r="127" spans="2:9" ht="12.75">
      <c r="B127" s="47"/>
      <c r="C127" s="3"/>
      <c r="E127" s="3"/>
      <c r="F127" s="3"/>
      <c r="G127" s="3"/>
      <c r="H127" s="3"/>
      <c r="I127" s="63"/>
    </row>
    <row r="128" spans="2:8" ht="12.75">
      <c r="B128" s="70"/>
      <c r="C128" s="3"/>
      <c r="E128" s="3"/>
      <c r="F128" s="3"/>
      <c r="G128" s="16"/>
      <c r="H128" s="3"/>
    </row>
    <row r="129" spans="2:8" ht="12.75">
      <c r="B129" s="47"/>
      <c r="C129" s="3"/>
      <c r="E129" s="3"/>
      <c r="F129" s="3"/>
      <c r="G129" s="3"/>
      <c r="H129" s="3"/>
    </row>
    <row r="130" spans="2:7" ht="12.75">
      <c r="B130" s="47"/>
      <c r="C130" s="3"/>
      <c r="E130" s="3"/>
      <c r="G130" s="3"/>
    </row>
    <row r="131" spans="2:7" ht="12.75">
      <c r="B131" s="47"/>
      <c r="C131" s="3"/>
      <c r="E131" s="3"/>
      <c r="G131" s="3"/>
    </row>
    <row r="132" spans="2:7" ht="15.75">
      <c r="B132" s="47"/>
      <c r="C132" s="19"/>
      <c r="E132" s="3"/>
      <c r="G132" s="16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47"/>
      <c r="C135" s="3"/>
      <c r="E135" s="3"/>
      <c r="G135" s="3"/>
    </row>
    <row r="136" spans="2:7" ht="12.75">
      <c r="B136" s="47"/>
      <c r="C136" s="3"/>
      <c r="E136" s="3"/>
      <c r="G136" s="3"/>
    </row>
    <row r="137" spans="2:7" ht="12.75">
      <c r="B137" s="47"/>
      <c r="C137" s="3"/>
      <c r="E137" s="3"/>
      <c r="G137" s="3"/>
    </row>
    <row r="138" spans="2:7" ht="12.75">
      <c r="B138" s="47"/>
      <c r="C138" s="3"/>
      <c r="E138" s="3"/>
      <c r="G138" s="3"/>
    </row>
    <row r="139" spans="2:7" ht="12.75">
      <c r="B139" s="47"/>
      <c r="C139" s="3"/>
      <c r="E139" s="3"/>
      <c r="G139" s="3"/>
    </row>
    <row r="140" spans="2:7" ht="12.75">
      <c r="B140" s="47"/>
      <c r="C140" s="3"/>
      <c r="E140" s="3"/>
      <c r="G140" s="3"/>
    </row>
    <row r="141" spans="2:7" ht="12.75">
      <c r="B141" s="70"/>
      <c r="C141" s="3"/>
      <c r="E141" s="3"/>
      <c r="G141" s="3"/>
    </row>
    <row r="142" spans="2:7" ht="12.75">
      <c r="B142" s="47"/>
      <c r="C142" s="3"/>
      <c r="E142" s="3"/>
      <c r="G142" s="16"/>
    </row>
    <row r="143" spans="2:7" ht="12.75">
      <c r="B143" s="47"/>
      <c r="C143" s="3"/>
      <c r="E143" s="3"/>
      <c r="G143" s="3"/>
    </row>
    <row r="144" spans="2:7" ht="12.75">
      <c r="B144" s="47"/>
      <c r="C144" s="3"/>
      <c r="E144" s="3"/>
      <c r="G144" s="16"/>
    </row>
    <row r="145" spans="2:7" ht="12.75">
      <c r="B145" s="4"/>
      <c r="C145" s="15"/>
      <c r="E145" s="3"/>
      <c r="G145" s="3"/>
    </row>
    <row r="146" spans="2:7" ht="12.75">
      <c r="B146" s="4"/>
      <c r="C146" s="15"/>
      <c r="E146" s="3"/>
      <c r="G146" s="3"/>
    </row>
    <row r="147" spans="2:7" ht="12.75">
      <c r="B147" s="4"/>
      <c r="C147" s="15"/>
      <c r="E147" s="3"/>
      <c r="G147" s="3"/>
    </row>
    <row r="148" spans="2:7" ht="12.75">
      <c r="B148" s="4"/>
      <c r="C148" s="15"/>
      <c r="E148" s="3"/>
      <c r="G148" s="3"/>
    </row>
    <row r="149" spans="2:7" ht="12.75">
      <c r="B149" s="4"/>
      <c r="C149" s="15"/>
      <c r="E149" s="3"/>
      <c r="G149" s="3"/>
    </row>
    <row r="150" spans="2:7" ht="12.75">
      <c r="B150" s="4"/>
      <c r="C150" s="15"/>
      <c r="E150" s="3"/>
      <c r="G150" s="3"/>
    </row>
    <row r="151" spans="2:7" ht="12.75">
      <c r="B151" s="4"/>
      <c r="C151" s="15"/>
      <c r="E151" s="3"/>
      <c r="G151" s="3"/>
    </row>
    <row r="152" spans="2:7" ht="12.75">
      <c r="B152" s="4"/>
      <c r="C152" s="15"/>
      <c r="E152" s="3"/>
      <c r="G152" s="3"/>
    </row>
    <row r="153" spans="2:7" ht="12.75">
      <c r="B153" s="4"/>
      <c r="C153" s="15"/>
      <c r="E153" s="3"/>
      <c r="G153" s="3"/>
    </row>
    <row r="154" spans="2:7" ht="12.75">
      <c r="B154" s="4"/>
      <c r="C154" s="15"/>
      <c r="E154" s="3"/>
      <c r="G154" s="3"/>
    </row>
    <row r="155" spans="2:7" ht="12.75">
      <c r="B155" s="4"/>
      <c r="C155" s="15"/>
      <c r="E155" s="3"/>
      <c r="G155" s="3"/>
    </row>
    <row r="156" spans="2:7" ht="12.75">
      <c r="B156" s="4"/>
      <c r="C156" s="15"/>
      <c r="E156" s="3"/>
      <c r="G156" s="3"/>
    </row>
    <row r="157" spans="2:7" ht="12.75">
      <c r="B157" s="4"/>
      <c r="C157" s="15"/>
      <c r="E157" s="3"/>
      <c r="G157" s="3"/>
    </row>
    <row r="158" spans="2:7" ht="12.75">
      <c r="B158" s="4"/>
      <c r="C158" s="15"/>
      <c r="E158" s="3"/>
      <c r="G158" s="3"/>
    </row>
    <row r="159" spans="2:7" ht="12.75">
      <c r="B159" s="4"/>
      <c r="C159" s="15"/>
      <c r="E159" s="3"/>
      <c r="G159" s="3"/>
    </row>
    <row r="160" spans="2:7" ht="12.75">
      <c r="B160" s="4"/>
      <c r="C160" s="15"/>
      <c r="E160" s="3"/>
      <c r="G160" s="3"/>
    </row>
    <row r="161" spans="2:7" ht="12.75">
      <c r="B161" s="4"/>
      <c r="C161" s="15"/>
      <c r="E161" s="3"/>
      <c r="G161" s="3"/>
    </row>
    <row r="162" spans="2:7" ht="12.75">
      <c r="B162" s="4"/>
      <c r="C162" s="15"/>
      <c r="E162" s="3"/>
      <c r="G162" s="3"/>
    </row>
    <row r="163" spans="2:7" ht="12.75">
      <c r="B163" s="4"/>
      <c r="C163" s="15"/>
      <c r="E163" s="3"/>
      <c r="G163" s="3"/>
    </row>
    <row r="164" spans="2:7" ht="12.75">
      <c r="B164" s="4"/>
      <c r="C164" s="15"/>
      <c r="E164" s="3"/>
      <c r="G164" s="3"/>
    </row>
    <row r="165" spans="2:7" ht="12.75">
      <c r="B165" s="4"/>
      <c r="C165" s="15"/>
      <c r="E165" s="3"/>
      <c r="G165" s="3"/>
    </row>
    <row r="166" spans="2:7" ht="12.75">
      <c r="B166" s="4"/>
      <c r="C166" s="15"/>
      <c r="E166" s="3"/>
      <c r="G166" s="3"/>
    </row>
    <row r="167" spans="2:7" ht="12.75">
      <c r="B167" s="4"/>
      <c r="C167" s="15"/>
      <c r="E167" s="3"/>
      <c r="G167" s="3"/>
    </row>
    <row r="168" spans="2:7" ht="12.75">
      <c r="B168" s="4"/>
      <c r="C168" s="15"/>
      <c r="E168" s="3"/>
      <c r="G168" s="3"/>
    </row>
    <row r="169" spans="2:7" ht="12.75">
      <c r="B169" s="4"/>
      <c r="C169" s="15"/>
      <c r="E169" s="3"/>
      <c r="G169" s="3"/>
    </row>
    <row r="170" spans="2:7" ht="12.75">
      <c r="B170" s="4"/>
      <c r="C170" s="15"/>
      <c r="E170" s="3"/>
      <c r="G170" s="3"/>
    </row>
    <row r="171" spans="2:7" ht="12.75">
      <c r="B171" s="4"/>
      <c r="C171" s="15"/>
      <c r="E171" s="3"/>
      <c r="G171" s="3"/>
    </row>
    <row r="172" spans="2:7" ht="12.75">
      <c r="B172" s="4"/>
      <c r="C172" s="15"/>
      <c r="E172" s="3"/>
      <c r="G172" s="3"/>
    </row>
    <row r="173" spans="2:7" ht="12.75">
      <c r="B173" s="4"/>
      <c r="C173" s="15"/>
      <c r="E173" s="3"/>
      <c r="G173" s="3"/>
    </row>
    <row r="174" spans="2:7" ht="12.75">
      <c r="B174" s="4"/>
      <c r="C174" s="15"/>
      <c r="E174" s="3"/>
      <c r="G174" s="3"/>
    </row>
  </sheetData>
  <sheetProtection/>
  <mergeCells count="3">
    <mergeCell ref="A3:H3"/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6">
      <selection activeCell="D10" sqref="D10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  <col min="12" max="12" width="11.140625" style="0" bestFit="1" customWidth="1"/>
  </cols>
  <sheetData>
    <row r="1" ht="12.75">
      <c r="B1" s="1" t="s">
        <v>695</v>
      </c>
    </row>
    <row r="3" ht="12.75">
      <c r="B3" s="1" t="s">
        <v>554</v>
      </c>
    </row>
    <row r="4" spans="2:11" ht="12.75">
      <c r="B4" s="6" t="s">
        <v>207</v>
      </c>
      <c r="E4" s="3"/>
      <c r="F4" s="3"/>
      <c r="G4" s="15"/>
      <c r="H4" s="15"/>
      <c r="I4" s="15"/>
      <c r="J4" s="15"/>
      <c r="K4" s="15"/>
    </row>
    <row r="5" spans="2:11" ht="12.75">
      <c r="B5" s="6"/>
      <c r="C5" s="108" t="s">
        <v>418</v>
      </c>
      <c r="E5" s="3"/>
      <c r="F5" s="3"/>
      <c r="G5" s="15"/>
      <c r="H5" s="15"/>
      <c r="I5" s="15"/>
      <c r="J5" s="15"/>
      <c r="K5" s="15"/>
    </row>
    <row r="6" spans="2:11" ht="12.75">
      <c r="B6" s="6" t="s">
        <v>110</v>
      </c>
      <c r="C6" s="1" t="s">
        <v>111</v>
      </c>
      <c r="D6" s="1" t="s">
        <v>117</v>
      </c>
      <c r="E6" s="3" t="s">
        <v>118</v>
      </c>
      <c r="F6" s="173" t="s">
        <v>192</v>
      </c>
      <c r="G6" s="23" t="s">
        <v>166</v>
      </c>
      <c r="H6" s="15"/>
      <c r="I6" s="15"/>
      <c r="J6" s="15"/>
      <c r="K6" s="15"/>
    </row>
    <row r="7" spans="1:11" ht="12.75">
      <c r="A7" s="14"/>
      <c r="B7" s="12" t="s">
        <v>2</v>
      </c>
      <c r="C7" s="56" t="s">
        <v>194</v>
      </c>
      <c r="D7" s="67"/>
      <c r="E7" s="162"/>
      <c r="F7" s="45" t="s">
        <v>193</v>
      </c>
      <c r="G7" s="23" t="s">
        <v>690</v>
      </c>
      <c r="H7" s="15"/>
      <c r="I7" s="16"/>
      <c r="J7" s="15"/>
      <c r="K7" s="15"/>
    </row>
    <row r="8" spans="1:11" ht="12.75">
      <c r="A8" s="14"/>
      <c r="B8" s="12"/>
      <c r="C8" s="174" t="s">
        <v>187</v>
      </c>
      <c r="D8" s="174" t="s">
        <v>189</v>
      </c>
      <c r="E8" s="174" t="s">
        <v>188</v>
      </c>
      <c r="F8" s="45"/>
      <c r="G8" s="11"/>
      <c r="H8" s="15"/>
      <c r="I8" s="16"/>
      <c r="J8" s="15"/>
      <c r="K8" s="15"/>
    </row>
    <row r="9" spans="1:11" ht="12.75">
      <c r="A9" s="14">
        <v>1</v>
      </c>
      <c r="B9" s="24" t="s">
        <v>191</v>
      </c>
      <c r="C9" s="155"/>
      <c r="D9" s="156"/>
      <c r="E9" s="157"/>
      <c r="F9" s="158"/>
      <c r="G9" s="12"/>
      <c r="H9" s="15"/>
      <c r="I9" s="16"/>
      <c r="J9" s="15"/>
      <c r="K9" s="15"/>
    </row>
    <row r="10" spans="1:11" ht="12.75">
      <c r="A10" s="14">
        <v>2</v>
      </c>
      <c r="B10" s="24" t="s">
        <v>195</v>
      </c>
      <c r="C10" s="155"/>
      <c r="D10" s="156"/>
      <c r="E10" s="157"/>
      <c r="F10" s="158"/>
      <c r="G10" s="12"/>
      <c r="H10" s="15"/>
      <c r="I10" s="16"/>
      <c r="J10" s="15"/>
      <c r="K10" s="15"/>
    </row>
    <row r="11" spans="1:11" ht="12.75">
      <c r="A11" s="14">
        <v>3</v>
      </c>
      <c r="B11" s="11" t="s">
        <v>196</v>
      </c>
      <c r="C11" s="156">
        <v>26641175</v>
      </c>
      <c r="D11" s="156"/>
      <c r="E11" s="156">
        <v>69786200</v>
      </c>
      <c r="F11" s="158">
        <f>SUM(C11:E11)</f>
        <v>96427375</v>
      </c>
      <c r="G11" s="23">
        <v>104745654</v>
      </c>
      <c r="H11" s="15"/>
      <c r="I11" s="15"/>
      <c r="J11" s="15"/>
      <c r="K11" s="15"/>
    </row>
    <row r="12" spans="1:11" ht="12.75">
      <c r="A12" s="14">
        <v>4</v>
      </c>
      <c r="B12" s="14" t="s">
        <v>197</v>
      </c>
      <c r="C12" s="156">
        <v>4108585</v>
      </c>
      <c r="D12" s="156"/>
      <c r="E12" s="156">
        <v>14010490</v>
      </c>
      <c r="F12" s="158">
        <f>SUM(C12:E12)</f>
        <v>18119075</v>
      </c>
      <c r="G12" s="68">
        <v>19949096</v>
      </c>
      <c r="H12" s="15"/>
      <c r="I12" s="3"/>
      <c r="J12" s="15"/>
      <c r="K12" s="15"/>
    </row>
    <row r="13" spans="1:11" ht="12.75">
      <c r="A13" s="14">
        <v>5</v>
      </c>
      <c r="B13" s="14" t="s">
        <v>198</v>
      </c>
      <c r="C13" s="156">
        <v>20350535</v>
      </c>
      <c r="D13" s="156"/>
      <c r="E13" s="156">
        <v>13902310</v>
      </c>
      <c r="F13" s="158">
        <f>SUM(C13:E13)</f>
        <v>34252845</v>
      </c>
      <c r="G13" s="68">
        <v>58099089</v>
      </c>
      <c r="H13" s="15"/>
      <c r="I13" s="64"/>
      <c r="J13" s="64"/>
      <c r="K13" s="64"/>
    </row>
    <row r="14" spans="1:11" ht="12.75">
      <c r="A14" s="14">
        <v>6</v>
      </c>
      <c r="B14" s="14" t="s">
        <v>199</v>
      </c>
      <c r="C14" s="156">
        <v>5732220</v>
      </c>
      <c r="D14" s="156"/>
      <c r="E14" s="156"/>
      <c r="F14" s="158">
        <f>SUM(C14:E14)</f>
        <v>5732220</v>
      </c>
      <c r="G14" s="68">
        <v>6037020</v>
      </c>
      <c r="H14" s="13"/>
      <c r="I14" s="3"/>
      <c r="J14" s="15"/>
      <c r="K14" s="15"/>
    </row>
    <row r="15" spans="1:11" ht="12.75">
      <c r="A15" s="14">
        <v>7</v>
      </c>
      <c r="B15" s="14" t="s">
        <v>200</v>
      </c>
      <c r="C15" s="156">
        <v>4878730</v>
      </c>
      <c r="D15" s="156">
        <v>1350000</v>
      </c>
      <c r="E15" s="156"/>
      <c r="F15" s="158">
        <f>SUM(C15:E15)</f>
        <v>6228730</v>
      </c>
      <c r="G15" s="68">
        <v>6668730</v>
      </c>
      <c r="H15" s="13"/>
      <c r="I15" s="13"/>
      <c r="J15" s="15"/>
      <c r="K15" s="15"/>
    </row>
    <row r="16" spans="1:11" ht="12.75">
      <c r="A16" s="14">
        <v>8</v>
      </c>
      <c r="B16" s="14" t="s">
        <v>190</v>
      </c>
      <c r="C16" s="156">
        <f>SUM(C11:C15)</f>
        <v>61711245</v>
      </c>
      <c r="D16" s="156">
        <f>SUM(D11:D15)</f>
        <v>1350000</v>
      </c>
      <c r="E16" s="156">
        <f>SUM(E11:E15)</f>
        <v>97699000</v>
      </c>
      <c r="F16" s="158">
        <f>SUM(F11:F15)</f>
        <v>160760245</v>
      </c>
      <c r="G16" s="14">
        <f>SUM(G11:G15)</f>
        <v>195499589</v>
      </c>
      <c r="H16" s="15"/>
      <c r="I16" s="3"/>
      <c r="J16" s="15"/>
      <c r="K16" s="15"/>
    </row>
    <row r="17" spans="1:11" ht="12.75">
      <c r="A17" s="14"/>
      <c r="B17" s="14"/>
      <c r="C17" s="156"/>
      <c r="D17" s="156"/>
      <c r="E17" s="156"/>
      <c r="F17" s="158"/>
      <c r="G17" s="14"/>
      <c r="H17" s="15"/>
      <c r="I17" s="3"/>
      <c r="J17" s="15"/>
      <c r="K17" s="15"/>
    </row>
    <row r="18" spans="1:11" ht="12.75">
      <c r="A18" s="68">
        <v>9</v>
      </c>
      <c r="B18" s="12" t="s">
        <v>201</v>
      </c>
      <c r="C18" s="156"/>
      <c r="D18" s="156"/>
      <c r="E18" s="155"/>
      <c r="F18" s="158"/>
      <c r="G18" s="14"/>
      <c r="H18" s="15"/>
      <c r="I18" s="16"/>
      <c r="J18" s="15"/>
      <c r="K18" s="15"/>
    </row>
    <row r="19" spans="1:11" ht="12.75">
      <c r="A19" s="68">
        <v>10</v>
      </c>
      <c r="B19" s="12" t="s">
        <v>195</v>
      </c>
      <c r="C19" s="156"/>
      <c r="D19" s="156"/>
      <c r="E19" s="155"/>
      <c r="F19" s="158"/>
      <c r="G19" s="14"/>
      <c r="H19" s="15"/>
      <c r="I19" s="16"/>
      <c r="J19" s="15"/>
      <c r="K19" s="15"/>
    </row>
    <row r="20" spans="1:11" ht="12.75">
      <c r="A20" s="14">
        <v>11</v>
      </c>
      <c r="B20" s="14" t="s">
        <v>529</v>
      </c>
      <c r="C20" s="156">
        <v>608976</v>
      </c>
      <c r="D20" s="156">
        <v>4700000</v>
      </c>
      <c r="E20" s="156">
        <v>400000</v>
      </c>
      <c r="F20" s="158">
        <f>SUM(C20:E20)</f>
        <v>5708976</v>
      </c>
      <c r="G20" s="14">
        <v>6530042</v>
      </c>
      <c r="H20" s="15"/>
      <c r="I20" s="3"/>
      <c r="J20" s="15"/>
      <c r="K20" s="15"/>
    </row>
    <row r="21" spans="1:11" ht="12.75">
      <c r="A21" s="14">
        <v>12</v>
      </c>
      <c r="B21" s="14" t="s">
        <v>202</v>
      </c>
      <c r="C21" s="156">
        <v>86195502</v>
      </c>
      <c r="D21" s="156">
        <v>13322000</v>
      </c>
      <c r="E21" s="156"/>
      <c r="F21" s="158">
        <f>SUM(C21:E21)</f>
        <v>99517502</v>
      </c>
      <c r="G21" s="14">
        <f>F21</f>
        <v>99517502</v>
      </c>
      <c r="H21" s="15"/>
      <c r="I21" s="3"/>
      <c r="J21" s="15"/>
      <c r="K21" s="15"/>
    </row>
    <row r="22" spans="1:11" ht="12.75">
      <c r="A22" s="14">
        <v>13</v>
      </c>
      <c r="B22" s="14" t="s">
        <v>203</v>
      </c>
      <c r="C22" s="156"/>
      <c r="D22" s="156"/>
      <c r="E22" s="156"/>
      <c r="F22" s="158">
        <f>SUM(C22:E22)</f>
        <v>0</v>
      </c>
      <c r="G22" s="11">
        <f>SUM(D22:F22)</f>
        <v>0</v>
      </c>
      <c r="H22" s="15"/>
      <c r="I22" s="3"/>
      <c r="J22" s="15"/>
      <c r="K22" s="15"/>
    </row>
    <row r="23" spans="1:11" ht="12.75">
      <c r="A23" s="14">
        <v>14</v>
      </c>
      <c r="B23" s="14" t="s">
        <v>204</v>
      </c>
      <c r="C23" s="156"/>
      <c r="D23" s="156"/>
      <c r="E23" s="156"/>
      <c r="F23" s="158">
        <f>SUM(C23:E23)</f>
        <v>0</v>
      </c>
      <c r="G23" s="11">
        <f>SUM(D23:F23)</f>
        <v>0</v>
      </c>
      <c r="H23" s="15"/>
      <c r="I23" s="3"/>
      <c r="J23" s="15"/>
      <c r="K23" s="15"/>
    </row>
    <row r="24" spans="1:11" ht="12.75">
      <c r="A24" s="14">
        <v>15</v>
      </c>
      <c r="B24" s="14" t="s">
        <v>205</v>
      </c>
      <c r="C24" s="156"/>
      <c r="D24" s="156"/>
      <c r="E24" s="156"/>
      <c r="F24" s="158">
        <f>SUM(C24:E24)</f>
        <v>0</v>
      </c>
      <c r="G24" s="11">
        <f>SUM(D24:F24)</f>
        <v>0</v>
      </c>
      <c r="H24" s="15"/>
      <c r="I24" s="3"/>
      <c r="J24" s="15"/>
      <c r="K24" s="15"/>
    </row>
    <row r="25" spans="1:11" ht="12.75">
      <c r="A25" s="14">
        <v>16</v>
      </c>
      <c r="B25" s="14" t="s">
        <v>130</v>
      </c>
      <c r="C25" s="156">
        <f>SUM(C20:C24)</f>
        <v>86804478</v>
      </c>
      <c r="D25" s="156">
        <f>SUM(D20:D24)</f>
        <v>18022000</v>
      </c>
      <c r="E25" s="156">
        <f>SUM(E20:E24)</f>
        <v>400000</v>
      </c>
      <c r="F25" s="158">
        <f>SUM(F20:F24)</f>
        <v>105226478</v>
      </c>
      <c r="G25" s="11">
        <f>SUM(G20:G24)</f>
        <v>106047544</v>
      </c>
      <c r="H25" s="15"/>
      <c r="I25" s="3"/>
      <c r="J25" s="15"/>
      <c r="K25" s="15"/>
    </row>
    <row r="26" spans="1:11" ht="12.75">
      <c r="A26" s="14"/>
      <c r="B26" s="11"/>
      <c r="C26" s="156"/>
      <c r="D26" s="156"/>
      <c r="E26" s="155"/>
      <c r="F26" s="158"/>
      <c r="G26" s="11"/>
      <c r="H26" s="15"/>
      <c r="I26" s="15"/>
      <c r="J26" s="15"/>
      <c r="K26" s="15"/>
    </row>
    <row r="27" spans="1:11" ht="12.75">
      <c r="A27" s="167">
        <v>17</v>
      </c>
      <c r="B27" s="12" t="s">
        <v>206</v>
      </c>
      <c r="C27" s="156"/>
      <c r="D27" s="156"/>
      <c r="E27" s="155"/>
      <c r="F27" s="158"/>
      <c r="G27" s="11"/>
      <c r="H27" s="15"/>
      <c r="I27" s="16"/>
      <c r="J27" s="15"/>
      <c r="K27" s="15"/>
    </row>
    <row r="28" spans="1:11" ht="12.75">
      <c r="A28" s="46">
        <v>18</v>
      </c>
      <c r="B28" s="46" t="s">
        <v>131</v>
      </c>
      <c r="C28" s="160">
        <v>3033534</v>
      </c>
      <c r="D28" s="156"/>
      <c r="E28" s="156">
        <v>0</v>
      </c>
      <c r="F28" s="158">
        <f>SUM(C28:E28)</f>
        <v>3033534</v>
      </c>
      <c r="G28" s="12">
        <v>2063534</v>
      </c>
      <c r="H28" s="15"/>
      <c r="I28" s="3"/>
      <c r="J28" s="15"/>
      <c r="K28" s="15"/>
    </row>
    <row r="29" spans="1:11" ht="12.75">
      <c r="A29" s="14">
        <v>19</v>
      </c>
      <c r="B29" s="23" t="s">
        <v>132</v>
      </c>
      <c r="C29" s="156"/>
      <c r="D29" s="156"/>
      <c r="E29" s="155"/>
      <c r="F29" s="158">
        <f>SUM(F30:F31)</f>
        <v>0</v>
      </c>
      <c r="G29" s="11">
        <f>F29</f>
        <v>0</v>
      </c>
      <c r="H29" s="15"/>
      <c r="I29" s="17"/>
      <c r="J29" s="15"/>
      <c r="K29" s="15"/>
    </row>
    <row r="30" spans="1:11" ht="12.75">
      <c r="A30" s="14">
        <v>20</v>
      </c>
      <c r="B30" s="23" t="s">
        <v>133</v>
      </c>
      <c r="C30" s="156"/>
      <c r="D30" s="156"/>
      <c r="E30" s="155"/>
      <c r="F30" s="158">
        <f>SUM(C30:E30)</f>
        <v>0</v>
      </c>
      <c r="G30" s="11">
        <f>F30</f>
        <v>0</v>
      </c>
      <c r="H30" s="15"/>
      <c r="I30" s="17"/>
      <c r="J30" s="15"/>
      <c r="K30" s="15"/>
    </row>
    <row r="31" spans="1:11" ht="12.75">
      <c r="A31" s="14">
        <v>21</v>
      </c>
      <c r="B31" s="23" t="s">
        <v>134</v>
      </c>
      <c r="C31" s="156"/>
      <c r="D31" s="156"/>
      <c r="E31" s="155"/>
      <c r="F31" s="158">
        <f>SUM(C31:E31)</f>
        <v>0</v>
      </c>
      <c r="G31" s="11">
        <f>F31</f>
        <v>0</v>
      </c>
      <c r="H31" s="15"/>
      <c r="I31" s="17"/>
      <c r="J31" s="15"/>
      <c r="K31" s="15"/>
    </row>
    <row r="32" spans="1:11" ht="12.75">
      <c r="A32" s="14">
        <v>22</v>
      </c>
      <c r="B32" s="23" t="s">
        <v>130</v>
      </c>
      <c r="C32" s="156">
        <f>SUM(C28:C30)</f>
        <v>3033534</v>
      </c>
      <c r="D32" s="156">
        <f>SUM(D28:D30)</f>
        <v>0</v>
      </c>
      <c r="E32" s="156">
        <f>SUM(E28:E30)</f>
        <v>0</v>
      </c>
      <c r="F32" s="158">
        <f>SUM(F28:F31)</f>
        <v>3033534</v>
      </c>
      <c r="G32" s="11">
        <f>SUM(G28:G31)</f>
        <v>2063534</v>
      </c>
      <c r="H32" s="15"/>
      <c r="I32" s="17"/>
      <c r="J32" s="15"/>
      <c r="K32" s="15"/>
    </row>
    <row r="33" spans="1:11" ht="12.75">
      <c r="A33" s="14"/>
      <c r="B33" s="22"/>
      <c r="C33" s="155"/>
      <c r="D33" s="155"/>
      <c r="E33" s="155"/>
      <c r="F33" s="161"/>
      <c r="G33" s="12"/>
      <c r="H33" s="16"/>
      <c r="I33" s="18"/>
      <c r="J33" s="16"/>
      <c r="K33" s="15"/>
    </row>
    <row r="34" spans="1:11" ht="12.75">
      <c r="A34" s="68">
        <v>23</v>
      </c>
      <c r="B34" s="16" t="s">
        <v>135</v>
      </c>
      <c r="C34" s="156"/>
      <c r="D34" s="155"/>
      <c r="E34" s="155"/>
      <c r="F34" s="175"/>
      <c r="G34" s="11"/>
      <c r="H34" s="15"/>
      <c r="I34" s="18"/>
      <c r="J34" s="15"/>
      <c r="K34" s="15"/>
    </row>
    <row r="35" spans="1:11" ht="12.75">
      <c r="A35" s="14">
        <v>24</v>
      </c>
      <c r="B35" s="68" t="s">
        <v>531</v>
      </c>
      <c r="C35" s="156">
        <v>4689227</v>
      </c>
      <c r="D35" s="156">
        <v>0</v>
      </c>
      <c r="E35" s="155">
        <v>0</v>
      </c>
      <c r="F35" s="175">
        <f>SUM(C35:E35)</f>
        <v>4689227</v>
      </c>
      <c r="G35" s="11">
        <f>F35</f>
        <v>4689227</v>
      </c>
      <c r="H35" s="15"/>
      <c r="I35" s="17"/>
      <c r="J35" s="15"/>
      <c r="K35" s="15"/>
    </row>
    <row r="36" spans="1:11" ht="12.75">
      <c r="A36" s="14">
        <v>25</v>
      </c>
      <c r="B36" s="12" t="s">
        <v>99</v>
      </c>
      <c r="C36" s="155">
        <f>C16+C25+C32+C35</f>
        <v>156238484</v>
      </c>
      <c r="D36" s="155">
        <f>D16+D25+D32</f>
        <v>19372000</v>
      </c>
      <c r="E36" s="155">
        <f>E16+E25+E32</f>
        <v>98099000</v>
      </c>
      <c r="F36" s="266">
        <f>F16+F25+F32+F35</f>
        <v>273709484</v>
      </c>
      <c r="G36" s="11">
        <f>G16+G25+G32+G35</f>
        <v>308299894</v>
      </c>
      <c r="H36" s="15"/>
      <c r="I36" s="15"/>
      <c r="J36" s="15"/>
      <c r="K36" s="15"/>
    </row>
    <row r="39" ht="12.75">
      <c r="D39" s="229"/>
    </row>
    <row r="43" spans="1:12" ht="12.75">
      <c r="A43" s="3"/>
      <c r="B43" t="s">
        <v>110</v>
      </c>
      <c r="C43" s="1" t="s">
        <v>111</v>
      </c>
      <c r="D43" s="1" t="s">
        <v>164</v>
      </c>
      <c r="E43" s="1" t="s">
        <v>120</v>
      </c>
      <c r="F43" s="1" t="s">
        <v>165</v>
      </c>
      <c r="G43" t="s">
        <v>166</v>
      </c>
      <c r="H43" t="s">
        <v>167</v>
      </c>
      <c r="I43" t="s">
        <v>168</v>
      </c>
      <c r="J43" t="s">
        <v>169</v>
      </c>
      <c r="K43" t="s">
        <v>170</v>
      </c>
      <c r="L43" t="s">
        <v>171</v>
      </c>
    </row>
    <row r="44" spans="1:12" ht="12.75">
      <c r="A44" s="14">
        <v>26</v>
      </c>
      <c r="B44" s="41" t="s">
        <v>138</v>
      </c>
      <c r="C44" s="14"/>
      <c r="D44" s="14"/>
      <c r="E44" s="14"/>
      <c r="F44" s="14"/>
      <c r="G44" s="11"/>
      <c r="H44" s="11"/>
      <c r="I44" s="11"/>
      <c r="J44" s="11"/>
      <c r="K44" s="11"/>
      <c r="L44" s="11"/>
    </row>
    <row r="45" spans="1:12" ht="25.5">
      <c r="A45" s="14">
        <v>27</v>
      </c>
      <c r="B45" s="40" t="s">
        <v>91</v>
      </c>
      <c r="C45" s="14" t="s">
        <v>92</v>
      </c>
      <c r="D45" s="14" t="s">
        <v>93</v>
      </c>
      <c r="E45" s="14" t="s">
        <v>94</v>
      </c>
      <c r="F45" s="14" t="s">
        <v>95</v>
      </c>
      <c r="G45" s="11" t="s">
        <v>96</v>
      </c>
      <c r="H45" s="11" t="s">
        <v>136</v>
      </c>
      <c r="I45" s="11" t="s">
        <v>22</v>
      </c>
      <c r="J45" s="171" t="s">
        <v>526</v>
      </c>
      <c r="K45" s="11" t="s">
        <v>90</v>
      </c>
      <c r="L45" s="11" t="s">
        <v>97</v>
      </c>
    </row>
    <row r="46" spans="1:12" ht="12.75">
      <c r="A46" s="14">
        <v>28</v>
      </c>
      <c r="B46" s="41" t="s">
        <v>137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</row>
    <row r="47" spans="1:12" ht="12.75">
      <c r="A47" s="14">
        <v>29</v>
      </c>
      <c r="B47" s="162" t="s">
        <v>508</v>
      </c>
      <c r="C47" s="156">
        <v>8578148</v>
      </c>
      <c r="D47" s="156">
        <v>1710502</v>
      </c>
      <c r="E47" s="156">
        <v>5504078</v>
      </c>
      <c r="F47" s="156"/>
      <c r="G47" s="156">
        <v>436206</v>
      </c>
      <c r="H47" s="156"/>
      <c r="I47" s="156"/>
      <c r="J47" s="156"/>
      <c r="K47" s="156"/>
      <c r="L47" s="156">
        <f>SUM(C47:K47)</f>
        <v>16228934</v>
      </c>
    </row>
    <row r="48" spans="1:12" ht="12.75">
      <c r="A48" s="14">
        <v>30</v>
      </c>
      <c r="B48" s="162" t="s">
        <v>443</v>
      </c>
      <c r="C48" s="156">
        <v>411375</v>
      </c>
      <c r="D48" s="156">
        <v>81015</v>
      </c>
      <c r="E48" s="156">
        <v>300000</v>
      </c>
      <c r="F48" s="156"/>
      <c r="G48" s="156"/>
      <c r="H48" s="156"/>
      <c r="I48" s="156"/>
      <c r="J48" s="156"/>
      <c r="K48" s="156"/>
      <c r="L48" s="156">
        <f aca="true" t="shared" si="0" ref="L48:L68">SUM(C48:K48)</f>
        <v>792390</v>
      </c>
    </row>
    <row r="49" spans="1:12" ht="12.75">
      <c r="A49" s="14">
        <v>31</v>
      </c>
      <c r="B49" s="162" t="s">
        <v>511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>
        <f t="shared" si="0"/>
        <v>0</v>
      </c>
    </row>
    <row r="50" spans="1:12" ht="12.75">
      <c r="A50" s="14">
        <v>32</v>
      </c>
      <c r="B50" s="162" t="s">
        <v>441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>
        <f t="shared" si="0"/>
        <v>0</v>
      </c>
    </row>
    <row r="51" spans="1:12" ht="12.75">
      <c r="A51" s="14">
        <v>33</v>
      </c>
      <c r="B51" s="162" t="s">
        <v>510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>
        <f t="shared" si="0"/>
        <v>0</v>
      </c>
    </row>
    <row r="52" spans="1:12" ht="12.75">
      <c r="A52" s="14">
        <v>34</v>
      </c>
      <c r="B52" s="162" t="s">
        <v>410</v>
      </c>
      <c r="C52" s="156">
        <v>12547841</v>
      </c>
      <c r="D52" s="156">
        <v>1240898</v>
      </c>
      <c r="E52" s="156">
        <v>2579487</v>
      </c>
      <c r="F52" s="156"/>
      <c r="G52" s="156"/>
      <c r="H52" s="156">
        <v>608976</v>
      </c>
      <c r="I52" s="156"/>
      <c r="J52" s="156"/>
      <c r="K52" s="156"/>
      <c r="L52" s="156">
        <f t="shared" si="0"/>
        <v>16977202</v>
      </c>
    </row>
    <row r="53" spans="1:12" ht="12.75">
      <c r="A53" s="14">
        <v>35</v>
      </c>
      <c r="B53" s="162" t="s">
        <v>509</v>
      </c>
      <c r="C53" s="156"/>
      <c r="D53" s="156"/>
      <c r="E53" s="156">
        <v>750000</v>
      </c>
      <c r="F53" s="156"/>
      <c r="G53" s="156"/>
      <c r="H53" s="156">
        <v>1000000</v>
      </c>
      <c r="I53" s="156">
        <v>17250372</v>
      </c>
      <c r="J53" s="156"/>
      <c r="K53" s="156"/>
      <c r="L53" s="156">
        <f t="shared" si="0"/>
        <v>19000372</v>
      </c>
    </row>
    <row r="54" spans="1:12" ht="12.75">
      <c r="A54" s="14">
        <v>36</v>
      </c>
      <c r="B54" s="162" t="s">
        <v>512</v>
      </c>
      <c r="C54" s="156"/>
      <c r="D54" s="156"/>
      <c r="E54" s="156"/>
      <c r="F54" s="156"/>
      <c r="G54" s="156"/>
      <c r="H54" s="156"/>
      <c r="I54" s="156">
        <v>400000</v>
      </c>
      <c r="J54" s="156"/>
      <c r="K54" s="156"/>
      <c r="L54" s="156">
        <f t="shared" si="0"/>
        <v>400000</v>
      </c>
    </row>
    <row r="55" spans="1:12" ht="12.75">
      <c r="A55" s="14">
        <v>37</v>
      </c>
      <c r="B55" s="162" t="s">
        <v>446</v>
      </c>
      <c r="C55" s="156"/>
      <c r="D55" s="156"/>
      <c r="E55" s="156">
        <v>2500000</v>
      </c>
      <c r="F55" s="156"/>
      <c r="G55" s="156"/>
      <c r="H55" s="156"/>
      <c r="I55" s="156"/>
      <c r="J55" s="156"/>
      <c r="K55" s="156"/>
      <c r="L55" s="156">
        <f t="shared" si="0"/>
        <v>2500000</v>
      </c>
    </row>
    <row r="56" spans="1:12" ht="12.75">
      <c r="A56" s="14">
        <v>38</v>
      </c>
      <c r="B56" s="162" t="s">
        <v>507</v>
      </c>
      <c r="C56" s="156"/>
      <c r="D56" s="156"/>
      <c r="E56" s="156">
        <v>3198400</v>
      </c>
      <c r="F56" s="156"/>
      <c r="G56" s="156"/>
      <c r="H56" s="156">
        <v>2200000</v>
      </c>
      <c r="I56" s="156"/>
      <c r="J56" s="156"/>
      <c r="K56" s="156">
        <v>3033534</v>
      </c>
      <c r="L56" s="156">
        <f t="shared" si="0"/>
        <v>8431934</v>
      </c>
    </row>
    <row r="57" spans="1:12" ht="12.75">
      <c r="A57" s="14">
        <v>39</v>
      </c>
      <c r="B57" s="162" t="s">
        <v>506</v>
      </c>
      <c r="C57" s="156"/>
      <c r="D57" s="156">
        <v>48000</v>
      </c>
      <c r="E57" s="156">
        <v>300000</v>
      </c>
      <c r="F57" s="156"/>
      <c r="G57" s="156"/>
      <c r="H57" s="156"/>
      <c r="I57" s="156"/>
      <c r="J57" s="156"/>
      <c r="K57" s="156"/>
      <c r="L57" s="156">
        <f t="shared" si="0"/>
        <v>348000</v>
      </c>
    </row>
    <row r="58" spans="1:12" ht="12.75">
      <c r="A58" s="14">
        <v>40</v>
      </c>
      <c r="B58" s="167" t="s">
        <v>537</v>
      </c>
      <c r="C58" s="156">
        <v>3029686</v>
      </c>
      <c r="D58" s="156">
        <v>610578</v>
      </c>
      <c r="E58" s="156">
        <v>499990</v>
      </c>
      <c r="F58" s="156"/>
      <c r="G58" s="156"/>
      <c r="H58" s="156"/>
      <c r="I58" s="156"/>
      <c r="J58" s="156"/>
      <c r="K58" s="156"/>
      <c r="L58" s="156">
        <f t="shared" si="0"/>
        <v>4140254</v>
      </c>
    </row>
    <row r="59" spans="1:12" ht="12.75">
      <c r="A59" s="14">
        <v>41</v>
      </c>
      <c r="B59" s="168" t="s">
        <v>513</v>
      </c>
      <c r="C59" s="156"/>
      <c r="D59" s="156"/>
      <c r="E59" s="156">
        <v>299370</v>
      </c>
      <c r="F59" s="156"/>
      <c r="G59" s="156"/>
      <c r="H59" s="156">
        <v>1500000</v>
      </c>
      <c r="I59" s="156"/>
      <c r="J59" s="156"/>
      <c r="K59" s="156"/>
      <c r="L59" s="156">
        <f t="shared" si="0"/>
        <v>1799370</v>
      </c>
    </row>
    <row r="60" spans="1:12" ht="12.75">
      <c r="A60" s="14">
        <v>42</v>
      </c>
      <c r="B60" s="162" t="s">
        <v>447</v>
      </c>
      <c r="C60" s="156">
        <v>192000</v>
      </c>
      <c r="D60" s="156">
        <v>34056</v>
      </c>
      <c r="E60" s="156">
        <v>1298800</v>
      </c>
      <c r="F60" s="156"/>
      <c r="G60" s="156"/>
      <c r="H60" s="156"/>
      <c r="I60" s="156"/>
      <c r="J60" s="156"/>
      <c r="K60" s="156"/>
      <c r="L60" s="156">
        <f t="shared" si="0"/>
        <v>1524856</v>
      </c>
    </row>
    <row r="61" spans="1:12" ht="12.75">
      <c r="A61" s="14">
        <v>43</v>
      </c>
      <c r="B61" s="162" t="s">
        <v>442</v>
      </c>
      <c r="C61" s="156">
        <v>10200404</v>
      </c>
      <c r="D61" s="156">
        <v>2213557</v>
      </c>
      <c r="E61" s="156">
        <v>26746244</v>
      </c>
      <c r="F61" s="156"/>
      <c r="G61" s="156"/>
      <c r="H61" s="156">
        <v>821066</v>
      </c>
      <c r="I61" s="156">
        <v>1500000</v>
      </c>
      <c r="J61" s="156"/>
      <c r="K61" s="156"/>
      <c r="L61" s="156">
        <f t="shared" si="0"/>
        <v>41481271</v>
      </c>
    </row>
    <row r="62" spans="1:12" ht="12.75">
      <c r="A62" s="14">
        <v>44</v>
      </c>
      <c r="B62" s="162" t="s">
        <v>525</v>
      </c>
      <c r="C62" s="156"/>
      <c r="D62" s="156"/>
      <c r="E62" s="156"/>
      <c r="F62" s="156"/>
      <c r="G62" s="156">
        <v>842000</v>
      </c>
      <c r="H62" s="156"/>
      <c r="I62" s="156"/>
      <c r="J62" s="156"/>
      <c r="K62" s="156"/>
      <c r="L62" s="156">
        <f t="shared" si="0"/>
        <v>842000</v>
      </c>
    </row>
    <row r="63" spans="1:12" ht="12.75">
      <c r="A63" s="14">
        <v>45</v>
      </c>
      <c r="B63" s="162" t="s">
        <v>528</v>
      </c>
      <c r="C63" s="156"/>
      <c r="D63" s="156"/>
      <c r="E63" s="156">
        <v>220410</v>
      </c>
      <c r="F63" s="156"/>
      <c r="G63" s="156">
        <v>3534433</v>
      </c>
      <c r="H63" s="156"/>
      <c r="I63" s="156">
        <v>80367130</v>
      </c>
      <c r="J63" s="156"/>
      <c r="K63" s="156"/>
      <c r="L63" s="156">
        <f t="shared" si="0"/>
        <v>84121973</v>
      </c>
    </row>
    <row r="64" spans="1:12" ht="12.75">
      <c r="A64" s="14">
        <v>46</v>
      </c>
      <c r="B64" s="162" t="s">
        <v>524</v>
      </c>
      <c r="C64" s="156"/>
      <c r="D64" s="156"/>
      <c r="E64" s="156"/>
      <c r="F64" s="156">
        <v>197220</v>
      </c>
      <c r="G64" s="156"/>
      <c r="H64" s="156"/>
      <c r="I64" s="156"/>
      <c r="J64" s="156"/>
      <c r="K64" s="156"/>
      <c r="L64" s="156">
        <f t="shared" si="0"/>
        <v>197220</v>
      </c>
    </row>
    <row r="65" spans="1:12" ht="12.75">
      <c r="A65" s="14">
        <v>47</v>
      </c>
      <c r="B65" s="162" t="s">
        <v>504</v>
      </c>
      <c r="C65" s="156"/>
      <c r="D65" s="156"/>
      <c r="E65" s="156"/>
      <c r="F65" s="156"/>
      <c r="G65" s="156">
        <v>1036091</v>
      </c>
      <c r="H65" s="156"/>
      <c r="I65" s="156"/>
      <c r="J65" s="156"/>
      <c r="K65" s="156"/>
      <c r="L65" s="156">
        <f t="shared" si="0"/>
        <v>1036091</v>
      </c>
    </row>
    <row r="66" spans="1:12" ht="12.75">
      <c r="A66" s="14">
        <v>48</v>
      </c>
      <c r="B66" s="162" t="s">
        <v>516</v>
      </c>
      <c r="C66" s="156"/>
      <c r="D66" s="156"/>
      <c r="E66" s="156"/>
      <c r="F66" s="156"/>
      <c r="G66" s="156">
        <v>820000</v>
      </c>
      <c r="H66" s="156"/>
      <c r="I66" s="156"/>
      <c r="J66" s="156"/>
      <c r="K66" s="156"/>
      <c r="L66" s="156">
        <f t="shared" si="0"/>
        <v>820000</v>
      </c>
    </row>
    <row r="67" spans="1:12" ht="12.75">
      <c r="A67" s="14">
        <v>49</v>
      </c>
      <c r="B67" s="162" t="s">
        <v>505</v>
      </c>
      <c r="C67" s="156"/>
      <c r="D67" s="156"/>
      <c r="E67" s="156"/>
      <c r="F67" s="156">
        <v>5839800</v>
      </c>
      <c r="G67" s="156"/>
      <c r="H67" s="156"/>
      <c r="I67" s="156"/>
      <c r="J67" s="156"/>
      <c r="K67" s="156"/>
      <c r="L67" s="156">
        <f t="shared" si="0"/>
        <v>5839800</v>
      </c>
    </row>
    <row r="68" spans="1:12" ht="12.75">
      <c r="A68" s="14">
        <v>50</v>
      </c>
      <c r="B68" s="11" t="s">
        <v>527</v>
      </c>
      <c r="C68" s="156"/>
      <c r="D68" s="156"/>
      <c r="E68" s="156"/>
      <c r="F68" s="156"/>
      <c r="G68" s="156"/>
      <c r="H68" s="156"/>
      <c r="I68" s="156"/>
      <c r="J68" s="156">
        <v>4689227</v>
      </c>
      <c r="K68" s="156"/>
      <c r="L68" s="156">
        <f t="shared" si="0"/>
        <v>4689227</v>
      </c>
    </row>
    <row r="69" spans="1:12" ht="12" customHeight="1">
      <c r="A69" s="14">
        <v>51</v>
      </c>
      <c r="B69" s="12" t="s">
        <v>545</v>
      </c>
      <c r="C69" s="155">
        <f aca="true" t="shared" si="1" ref="C69:K69">SUM(C47:C68)</f>
        <v>34959454</v>
      </c>
      <c r="D69" s="155">
        <f t="shared" si="1"/>
        <v>5938606</v>
      </c>
      <c r="E69" s="155">
        <f t="shared" si="1"/>
        <v>44196779</v>
      </c>
      <c r="F69" s="155">
        <f t="shared" si="1"/>
        <v>6037020</v>
      </c>
      <c r="G69" s="163">
        <f t="shared" si="1"/>
        <v>6668730</v>
      </c>
      <c r="H69" s="163">
        <f t="shared" si="1"/>
        <v>6130042</v>
      </c>
      <c r="I69" s="163">
        <f t="shared" si="1"/>
        <v>99517502</v>
      </c>
      <c r="J69" s="163">
        <f t="shared" si="1"/>
        <v>4689227</v>
      </c>
      <c r="K69" s="163">
        <f t="shared" si="1"/>
        <v>3033534</v>
      </c>
      <c r="L69" s="163">
        <f>SUM(L47:L68)</f>
        <v>211170894</v>
      </c>
    </row>
    <row r="70" spans="1:12" ht="12.75">
      <c r="A70" s="14">
        <v>52</v>
      </c>
      <c r="B70" s="12" t="s">
        <v>544</v>
      </c>
      <c r="C70" s="179"/>
      <c r="D70" s="179"/>
      <c r="E70" s="179"/>
      <c r="F70" s="179"/>
      <c r="G70" s="179"/>
      <c r="H70" s="179"/>
      <c r="I70" s="179"/>
      <c r="J70" s="179"/>
      <c r="K70" s="179"/>
      <c r="L70" s="179"/>
    </row>
    <row r="71" spans="1:12" ht="12.75">
      <c r="A71" s="14">
        <v>53</v>
      </c>
      <c r="B71" s="11" t="s">
        <v>540</v>
      </c>
      <c r="C71" s="179">
        <v>69786200</v>
      </c>
      <c r="D71" s="179">
        <v>14010490</v>
      </c>
      <c r="E71" s="179">
        <v>13902310</v>
      </c>
      <c r="F71" s="179"/>
      <c r="G71" s="179"/>
      <c r="H71" s="179">
        <v>400000</v>
      </c>
      <c r="I71" s="179"/>
      <c r="J71" s="179"/>
      <c r="K71" s="179"/>
      <c r="L71" s="179">
        <f>SUM(C71:K71)</f>
        <v>98099000</v>
      </c>
    </row>
    <row r="72" spans="1:12" ht="12.75">
      <c r="A72" s="14">
        <v>54</v>
      </c>
      <c r="B72" s="180" t="s">
        <v>543</v>
      </c>
      <c r="C72" s="181">
        <f>C69+C71</f>
        <v>104745654</v>
      </c>
      <c r="D72" s="181">
        <f aca="true" t="shared" si="2" ref="D72:L72">D69+D71</f>
        <v>19949096</v>
      </c>
      <c r="E72" s="181">
        <f t="shared" si="2"/>
        <v>58099089</v>
      </c>
      <c r="F72" s="181">
        <f t="shared" si="2"/>
        <v>6037020</v>
      </c>
      <c r="G72" s="181">
        <f t="shared" si="2"/>
        <v>6668730</v>
      </c>
      <c r="H72" s="181">
        <f t="shared" si="2"/>
        <v>6530042</v>
      </c>
      <c r="I72" s="181">
        <f t="shared" si="2"/>
        <v>99517502</v>
      </c>
      <c r="J72" s="181">
        <f t="shared" si="2"/>
        <v>4689227</v>
      </c>
      <c r="K72" s="181">
        <f t="shared" si="2"/>
        <v>3033534</v>
      </c>
      <c r="L72" s="181">
        <f t="shared" si="2"/>
        <v>309269894</v>
      </c>
    </row>
    <row r="73" spans="2:10" ht="12.75">
      <c r="B73" s="15"/>
      <c r="C73" s="3"/>
      <c r="D73" s="3"/>
      <c r="E73" s="3"/>
      <c r="F73" s="3"/>
      <c r="G73" s="15"/>
      <c r="H73" s="15"/>
      <c r="I73" s="15"/>
      <c r="J73" s="15"/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696</v>
      </c>
    </row>
    <row r="3" ht="12.75">
      <c r="B3" s="1" t="s">
        <v>554</v>
      </c>
    </row>
    <row r="4" spans="3:4" ht="12.75">
      <c r="C4" s="108"/>
      <c r="D4" t="s">
        <v>418</v>
      </c>
    </row>
    <row r="5" spans="1:4" ht="12.75">
      <c r="A5" s="11"/>
      <c r="B5" s="12" t="s">
        <v>224</v>
      </c>
      <c r="C5" s="11"/>
      <c r="D5" s="11"/>
    </row>
    <row r="6" spans="1:4" ht="12.75">
      <c r="A6" s="11" t="s">
        <v>110</v>
      </c>
      <c r="B6" s="14" t="s">
        <v>111</v>
      </c>
      <c r="C6" s="14" t="s">
        <v>119</v>
      </c>
      <c r="D6" s="11" t="s">
        <v>687</v>
      </c>
    </row>
    <row r="7" spans="1:4" ht="12.75">
      <c r="A7" s="11" t="s">
        <v>403</v>
      </c>
      <c r="B7" s="11" t="s">
        <v>2</v>
      </c>
      <c r="C7" s="14" t="s">
        <v>421</v>
      </c>
      <c r="D7" s="11" t="s">
        <v>690</v>
      </c>
    </row>
    <row r="8" spans="1:4" ht="12.75">
      <c r="A8" s="11"/>
      <c r="B8" s="11"/>
      <c r="C8" s="11"/>
      <c r="D8" s="11"/>
    </row>
    <row r="9" spans="1:4" ht="25.5">
      <c r="A9" s="11">
        <v>1</v>
      </c>
      <c r="B9" s="171" t="s">
        <v>501</v>
      </c>
      <c r="C9" s="109">
        <v>5535000</v>
      </c>
      <c r="D9" s="11">
        <v>5839800</v>
      </c>
    </row>
    <row r="10" spans="1:4" ht="12.75">
      <c r="A10" s="11">
        <v>2</v>
      </c>
      <c r="B10" s="14" t="s">
        <v>642</v>
      </c>
      <c r="C10" s="109">
        <v>197220</v>
      </c>
      <c r="D10" s="11">
        <f>C10</f>
        <v>197220</v>
      </c>
    </row>
    <row r="11" spans="1:4" ht="12.75">
      <c r="A11" s="11">
        <v>3</v>
      </c>
      <c r="B11" s="14" t="s">
        <v>644</v>
      </c>
      <c r="C11" s="109"/>
      <c r="D11" s="11"/>
    </row>
    <row r="12" spans="1:4" ht="12.75">
      <c r="A12" s="11">
        <v>4</v>
      </c>
      <c r="B12" s="14" t="s">
        <v>70</v>
      </c>
      <c r="C12" s="110">
        <f>SUM(C9:C11)</f>
        <v>5732220</v>
      </c>
      <c r="D12" s="11">
        <f>SUM(D9:D11)</f>
        <v>6037020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91">
      <selection activeCell="G16" sqref="G16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674</v>
      </c>
    </row>
    <row r="2" ht="19.5" customHeight="1">
      <c r="C2" s="6" t="s">
        <v>556</v>
      </c>
    </row>
    <row r="3" ht="19.5" customHeight="1">
      <c r="C3" s="5"/>
    </row>
    <row r="4" spans="1:9" ht="25.5" customHeight="1">
      <c r="A4" s="11" t="s">
        <v>557</v>
      </c>
      <c r="B4" s="182" t="s">
        <v>558</v>
      </c>
      <c r="C4" s="183" t="s">
        <v>559</v>
      </c>
      <c r="D4" s="184" t="s">
        <v>229</v>
      </c>
      <c r="E4" s="184" t="s">
        <v>230</v>
      </c>
      <c r="F4" s="185" t="s">
        <v>235</v>
      </c>
      <c r="G4" s="185" t="s">
        <v>236</v>
      </c>
      <c r="H4" s="186" t="s">
        <v>237</v>
      </c>
      <c r="I4" s="187" t="s">
        <v>238</v>
      </c>
    </row>
    <row r="5" spans="1:15" ht="19.5" customHeight="1">
      <c r="A5" s="224">
        <v>1</v>
      </c>
      <c r="B5" s="188">
        <v>1</v>
      </c>
      <c r="C5" s="189" t="s">
        <v>239</v>
      </c>
      <c r="D5" s="190" t="s">
        <v>233</v>
      </c>
      <c r="E5" s="185" t="s">
        <v>234</v>
      </c>
      <c r="F5" s="179"/>
      <c r="G5" s="179"/>
      <c r="H5" s="179"/>
      <c r="I5" s="179"/>
      <c r="J5" s="1"/>
      <c r="K5" s="1"/>
      <c r="L5" s="1"/>
      <c r="M5" s="1"/>
      <c r="N5" s="1"/>
      <c r="O5" s="1"/>
    </row>
    <row r="6" spans="1:15" ht="25.5">
      <c r="A6" s="224">
        <v>2</v>
      </c>
      <c r="B6" s="188">
        <v>2</v>
      </c>
      <c r="C6" s="223" t="s">
        <v>251</v>
      </c>
      <c r="D6" s="190"/>
      <c r="E6" s="185"/>
      <c r="F6" s="179"/>
      <c r="G6" s="179"/>
      <c r="H6" s="225"/>
      <c r="I6" s="179"/>
      <c r="J6" s="1"/>
      <c r="K6" s="1"/>
      <c r="L6" s="1"/>
      <c r="M6" s="1"/>
      <c r="N6" s="1"/>
      <c r="O6" s="1"/>
    </row>
    <row r="7" spans="1:15" ht="26.25" customHeight="1">
      <c r="A7" s="224">
        <v>3</v>
      </c>
      <c r="B7" s="188">
        <v>3</v>
      </c>
      <c r="C7" s="223" t="s">
        <v>560</v>
      </c>
      <c r="D7" s="191" t="s">
        <v>251</v>
      </c>
      <c r="E7" s="192" t="s">
        <v>252</v>
      </c>
      <c r="F7" s="193"/>
      <c r="G7" s="193"/>
      <c r="H7" s="194"/>
      <c r="I7" s="193"/>
      <c r="J7" s="1"/>
      <c r="K7" s="1"/>
      <c r="L7" s="1"/>
      <c r="M7" s="1"/>
      <c r="N7" s="1"/>
      <c r="O7" s="1"/>
    </row>
    <row r="8" spans="1:15" ht="15" customHeight="1">
      <c r="A8" s="224">
        <v>4</v>
      </c>
      <c r="B8" s="188">
        <v>4</v>
      </c>
      <c r="C8" s="171" t="s">
        <v>254</v>
      </c>
      <c r="D8" s="191" t="s">
        <v>561</v>
      </c>
      <c r="E8" s="192" t="s">
        <v>253</v>
      </c>
      <c r="F8" s="193"/>
      <c r="G8" s="193"/>
      <c r="H8" s="194"/>
      <c r="I8" s="193"/>
      <c r="J8" s="1"/>
      <c r="K8" s="1"/>
      <c r="L8" s="1"/>
      <c r="M8" s="1"/>
      <c r="N8" s="1"/>
      <c r="O8" s="1"/>
    </row>
    <row r="9" spans="1:15" ht="19.5" customHeight="1">
      <c r="A9" s="224">
        <v>5</v>
      </c>
      <c r="B9" s="188">
        <v>5</v>
      </c>
      <c r="C9" s="191" t="s">
        <v>562</v>
      </c>
      <c r="D9" s="191" t="s">
        <v>254</v>
      </c>
      <c r="E9" s="192" t="s">
        <v>255</v>
      </c>
      <c r="F9" s="193"/>
      <c r="G9" s="193"/>
      <c r="H9" s="194"/>
      <c r="I9" s="193"/>
      <c r="J9" s="1"/>
      <c r="K9" s="1"/>
      <c r="L9" s="1"/>
      <c r="M9" s="1"/>
      <c r="N9" s="1"/>
      <c r="O9" s="1"/>
    </row>
    <row r="10" spans="1:15" ht="19.5" customHeight="1">
      <c r="A10" s="224">
        <v>6</v>
      </c>
      <c r="B10" s="188">
        <v>6</v>
      </c>
      <c r="C10" s="191" t="s">
        <v>563</v>
      </c>
      <c r="D10" s="191" t="s">
        <v>562</v>
      </c>
      <c r="E10" s="192" t="s">
        <v>256</v>
      </c>
      <c r="F10" s="193"/>
      <c r="G10" s="193"/>
      <c r="H10" s="194"/>
      <c r="I10" s="195"/>
      <c r="J10" s="1"/>
      <c r="K10" s="1"/>
      <c r="L10" s="1"/>
      <c r="M10" s="1"/>
      <c r="N10" s="1"/>
      <c r="O10" s="1"/>
    </row>
    <row r="11" spans="1:15" ht="19.5" customHeight="1">
      <c r="A11" s="224">
        <v>7</v>
      </c>
      <c r="B11" s="196" t="s">
        <v>78</v>
      </c>
      <c r="C11" s="197" t="s">
        <v>258</v>
      </c>
      <c r="D11" s="191" t="s">
        <v>563</v>
      </c>
      <c r="E11" s="192" t="s">
        <v>257</v>
      </c>
      <c r="F11" s="193">
        <f>SUM(F5:F10)</f>
        <v>0</v>
      </c>
      <c r="G11" s="193">
        <f>SUM(G5:G10)</f>
        <v>0</v>
      </c>
      <c r="H11" s="193">
        <f>SUM(H5:H10)</f>
        <v>0</v>
      </c>
      <c r="I11" s="193">
        <f>SUM(I5:I10)</f>
        <v>0</v>
      </c>
      <c r="J11" s="1"/>
      <c r="K11" s="1"/>
      <c r="L11" s="1"/>
      <c r="M11" s="1"/>
      <c r="N11" s="1"/>
      <c r="O11" s="1"/>
    </row>
    <row r="12" spans="1:15" ht="19.5" customHeight="1">
      <c r="A12" s="224">
        <v>8</v>
      </c>
      <c r="B12" s="188">
        <v>1</v>
      </c>
      <c r="C12" s="191" t="s">
        <v>260</v>
      </c>
      <c r="D12" s="197" t="s">
        <v>258</v>
      </c>
      <c r="E12" s="198" t="s">
        <v>259</v>
      </c>
      <c r="F12" s="199"/>
      <c r="G12" s="199"/>
      <c r="H12" s="200"/>
      <c r="I12" s="193"/>
      <c r="J12" s="1"/>
      <c r="K12" s="1"/>
      <c r="L12" s="1"/>
      <c r="M12" s="1"/>
      <c r="N12" s="1"/>
      <c r="O12" s="1"/>
    </row>
    <row r="13" spans="1:15" ht="23.25" customHeight="1">
      <c r="A13" s="224">
        <v>9</v>
      </c>
      <c r="B13" s="188">
        <v>2</v>
      </c>
      <c r="C13" s="191" t="s">
        <v>262</v>
      </c>
      <c r="D13" s="191" t="s">
        <v>260</v>
      </c>
      <c r="E13" s="192" t="s">
        <v>261</v>
      </c>
      <c r="F13" s="193"/>
      <c r="G13" s="193"/>
      <c r="H13" s="194"/>
      <c r="I13" s="193"/>
      <c r="J13" s="1"/>
      <c r="K13" s="1"/>
      <c r="L13" s="1"/>
      <c r="M13" s="1"/>
      <c r="N13" s="1"/>
      <c r="O13" s="1"/>
    </row>
    <row r="14" spans="1:15" ht="24" customHeight="1">
      <c r="A14" s="224">
        <v>10</v>
      </c>
      <c r="B14" s="188">
        <v>3</v>
      </c>
      <c r="C14" s="191" t="s">
        <v>264</v>
      </c>
      <c r="D14" s="191" t="s">
        <v>262</v>
      </c>
      <c r="E14" s="192" t="s">
        <v>263</v>
      </c>
      <c r="F14" s="193"/>
      <c r="G14" s="193"/>
      <c r="H14" s="194"/>
      <c r="I14" s="193"/>
      <c r="J14" s="1"/>
      <c r="K14" s="1"/>
      <c r="L14" s="1"/>
      <c r="M14" s="1"/>
      <c r="N14" s="1"/>
      <c r="O14" s="1"/>
    </row>
    <row r="15" spans="1:9" ht="30.75" customHeight="1">
      <c r="A15" s="224">
        <v>11</v>
      </c>
      <c r="B15" s="188">
        <v>4</v>
      </c>
      <c r="C15" s="191" t="s">
        <v>266</v>
      </c>
      <c r="D15" s="191" t="s">
        <v>264</v>
      </c>
      <c r="E15" s="192" t="s">
        <v>265</v>
      </c>
      <c r="F15" s="193"/>
      <c r="G15" s="193"/>
      <c r="H15" s="194"/>
      <c r="I15" s="193"/>
    </row>
    <row r="16" spans="1:9" ht="27.75" customHeight="1">
      <c r="A16" s="224">
        <v>12</v>
      </c>
      <c r="B16" s="188">
        <v>5</v>
      </c>
      <c r="C16" s="191" t="s">
        <v>268</v>
      </c>
      <c r="D16" s="191" t="s">
        <v>266</v>
      </c>
      <c r="E16" s="192" t="s">
        <v>267</v>
      </c>
      <c r="F16" s="193"/>
      <c r="G16" s="193"/>
      <c r="H16" s="194"/>
      <c r="I16" s="193"/>
    </row>
    <row r="17" spans="1:9" ht="25.5" customHeight="1">
      <c r="A17" s="224">
        <v>13</v>
      </c>
      <c r="B17" s="196" t="s">
        <v>270</v>
      </c>
      <c r="C17" s="197" t="s">
        <v>453</v>
      </c>
      <c r="D17" s="201" t="s">
        <v>565</v>
      </c>
      <c r="E17" s="192"/>
      <c r="F17" s="193">
        <f>SUM(F12:F16)</f>
        <v>0</v>
      </c>
      <c r="G17" s="193">
        <f>SUM(G12:G16)</f>
        <v>0</v>
      </c>
      <c r="H17" s="193">
        <f>SUM(H12:H16)</f>
        <v>0</v>
      </c>
      <c r="I17" s="193">
        <f>SUM(I12:I16)</f>
        <v>0</v>
      </c>
    </row>
    <row r="18" spans="1:9" ht="19.5" customHeight="1">
      <c r="A18" s="224">
        <v>14</v>
      </c>
      <c r="B18" s="188">
        <v>1</v>
      </c>
      <c r="C18" s="191" t="s">
        <v>272</v>
      </c>
      <c r="D18" s="197" t="s">
        <v>564</v>
      </c>
      <c r="E18" s="198" t="s">
        <v>271</v>
      </c>
      <c r="F18" s="199"/>
      <c r="G18" s="199"/>
      <c r="H18" s="200"/>
      <c r="I18" s="193"/>
    </row>
    <row r="19" spans="1:9" ht="24" customHeight="1">
      <c r="A19" s="224">
        <v>15</v>
      </c>
      <c r="B19" s="188">
        <v>2</v>
      </c>
      <c r="C19" s="191" t="s">
        <v>274</v>
      </c>
      <c r="D19" s="191" t="s">
        <v>272</v>
      </c>
      <c r="E19" s="192" t="s">
        <v>273</v>
      </c>
      <c r="F19" s="193"/>
      <c r="G19" s="193"/>
      <c r="H19" s="194"/>
      <c r="I19" s="193"/>
    </row>
    <row r="20" spans="1:9" ht="27" customHeight="1">
      <c r="A20" s="224">
        <v>16</v>
      </c>
      <c r="B20" s="188">
        <v>3</v>
      </c>
      <c r="C20" s="191" t="s">
        <v>276</v>
      </c>
      <c r="D20" s="191" t="s">
        <v>274</v>
      </c>
      <c r="E20" s="192" t="s">
        <v>275</v>
      </c>
      <c r="F20" s="193"/>
      <c r="G20" s="193"/>
      <c r="H20" s="194"/>
      <c r="I20" s="193"/>
    </row>
    <row r="21" spans="1:9" ht="24" customHeight="1">
      <c r="A21" s="224">
        <v>17</v>
      </c>
      <c r="B21" s="188">
        <v>4</v>
      </c>
      <c r="C21" s="191" t="s">
        <v>278</v>
      </c>
      <c r="D21" s="191" t="s">
        <v>276</v>
      </c>
      <c r="E21" s="192" t="s">
        <v>277</v>
      </c>
      <c r="F21" s="193"/>
      <c r="G21" s="193"/>
      <c r="H21" s="194"/>
      <c r="I21" s="193"/>
    </row>
    <row r="22" spans="1:9" ht="21.75" customHeight="1">
      <c r="A22" s="224">
        <v>18</v>
      </c>
      <c r="B22" s="188">
        <v>5</v>
      </c>
      <c r="C22" s="191" t="s">
        <v>280</v>
      </c>
      <c r="D22" s="191" t="s">
        <v>278</v>
      </c>
      <c r="E22" s="192" t="s">
        <v>279</v>
      </c>
      <c r="F22" s="193"/>
      <c r="G22" s="193"/>
      <c r="H22" s="194"/>
      <c r="I22" s="193"/>
    </row>
    <row r="23" spans="1:9" ht="25.5" customHeight="1">
      <c r="A23" s="224">
        <v>19</v>
      </c>
      <c r="B23" s="196" t="s">
        <v>454</v>
      </c>
      <c r="C23" s="197" t="s">
        <v>282</v>
      </c>
      <c r="D23" s="201" t="s">
        <v>566</v>
      </c>
      <c r="E23" s="192"/>
      <c r="F23" s="193">
        <f>SUM(F18:F22)</f>
        <v>0</v>
      </c>
      <c r="G23" s="193">
        <f>SUM(G18:G22)</f>
        <v>0</v>
      </c>
      <c r="H23" s="193">
        <f>SUM(H18:H22)</f>
        <v>0</v>
      </c>
      <c r="I23" s="193">
        <f>SUM(I18:I22)</f>
        <v>0</v>
      </c>
    </row>
    <row r="24" spans="1:9" ht="19.5" customHeight="1">
      <c r="A24" s="224">
        <v>20</v>
      </c>
      <c r="B24" s="188">
        <v>1</v>
      </c>
      <c r="C24" s="191" t="s">
        <v>284</v>
      </c>
      <c r="D24" s="197" t="s">
        <v>282</v>
      </c>
      <c r="E24" s="198" t="s">
        <v>283</v>
      </c>
      <c r="F24" s="199"/>
      <c r="G24" s="199"/>
      <c r="H24" s="200"/>
      <c r="I24" s="193"/>
    </row>
    <row r="25" spans="1:9" ht="19.5" customHeight="1">
      <c r="A25" s="224">
        <v>21</v>
      </c>
      <c r="B25" s="188">
        <v>2</v>
      </c>
      <c r="C25" s="191" t="s">
        <v>286</v>
      </c>
      <c r="D25" s="191" t="s">
        <v>284</v>
      </c>
      <c r="E25" s="192" t="s">
        <v>285</v>
      </c>
      <c r="F25" s="193"/>
      <c r="G25" s="193"/>
      <c r="H25" s="194"/>
      <c r="I25" s="193"/>
    </row>
    <row r="26" spans="1:13" ht="19.5" customHeight="1">
      <c r="A26" s="224">
        <v>22</v>
      </c>
      <c r="B26" s="196" t="s">
        <v>288</v>
      </c>
      <c r="C26" s="197" t="s">
        <v>456</v>
      </c>
      <c r="D26" s="191" t="s">
        <v>286</v>
      </c>
      <c r="E26" s="192" t="s">
        <v>287</v>
      </c>
      <c r="F26" s="193">
        <f>SUM(F24:F25)</f>
        <v>0</v>
      </c>
      <c r="G26" s="193">
        <f>SUM(G24:G25)</f>
        <v>0</v>
      </c>
      <c r="H26" s="193">
        <f>SUM(H24:H25)</f>
        <v>0</v>
      </c>
      <c r="I26" s="193">
        <f>SUM(I24:I25)</f>
        <v>0</v>
      </c>
      <c r="M26" s="1"/>
    </row>
    <row r="27" spans="1:13" ht="19.5" customHeight="1">
      <c r="A27" s="224">
        <v>23</v>
      </c>
      <c r="B27" s="188">
        <v>1</v>
      </c>
      <c r="C27" s="191" t="s">
        <v>290</v>
      </c>
      <c r="D27" s="197" t="s">
        <v>567</v>
      </c>
      <c r="E27" s="198" t="s">
        <v>289</v>
      </c>
      <c r="F27" s="199"/>
      <c r="G27" s="199"/>
      <c r="H27" s="200"/>
      <c r="I27" s="193"/>
      <c r="M27" s="1"/>
    </row>
    <row r="28" spans="1:13" ht="19.5" customHeight="1">
      <c r="A28" s="224">
        <v>24</v>
      </c>
      <c r="B28" s="188">
        <v>2</v>
      </c>
      <c r="C28" s="191" t="s">
        <v>292</v>
      </c>
      <c r="D28" s="191" t="s">
        <v>290</v>
      </c>
      <c r="E28" s="192" t="s">
        <v>291</v>
      </c>
      <c r="F28" s="193"/>
      <c r="G28" s="193"/>
      <c r="H28" s="194"/>
      <c r="I28" s="193"/>
      <c r="M28" s="1"/>
    </row>
    <row r="29" spans="1:13" ht="19.5" customHeight="1">
      <c r="A29" s="224">
        <v>25</v>
      </c>
      <c r="B29" s="188">
        <v>3</v>
      </c>
      <c r="C29" s="191" t="s">
        <v>294</v>
      </c>
      <c r="D29" s="191" t="s">
        <v>292</v>
      </c>
      <c r="E29" s="192" t="s">
        <v>293</v>
      </c>
      <c r="F29" s="193"/>
      <c r="G29" s="193"/>
      <c r="H29" s="194"/>
      <c r="I29" s="193"/>
      <c r="M29" s="1"/>
    </row>
    <row r="30" spans="1:13" ht="19.5" customHeight="1">
      <c r="A30" s="224">
        <v>26</v>
      </c>
      <c r="B30" s="188">
        <v>4</v>
      </c>
      <c r="C30" s="191" t="s">
        <v>296</v>
      </c>
      <c r="D30" s="191" t="s">
        <v>294</v>
      </c>
      <c r="E30" s="192" t="s">
        <v>295</v>
      </c>
      <c r="F30" s="193"/>
      <c r="G30" s="193"/>
      <c r="H30" s="194"/>
      <c r="I30" s="193"/>
      <c r="M30" s="1"/>
    </row>
    <row r="31" spans="1:13" ht="19.5" customHeight="1">
      <c r="A31" s="224">
        <v>27</v>
      </c>
      <c r="B31" s="188">
        <v>5</v>
      </c>
      <c r="C31" s="191" t="s">
        <v>298</v>
      </c>
      <c r="D31" s="191" t="s">
        <v>296</v>
      </c>
      <c r="E31" s="192" t="s">
        <v>297</v>
      </c>
      <c r="F31" s="193"/>
      <c r="G31" s="193"/>
      <c r="H31" s="194"/>
      <c r="I31" s="193"/>
      <c r="M31" s="1"/>
    </row>
    <row r="32" spans="1:13" ht="19.5" customHeight="1">
      <c r="A32" s="224">
        <v>28</v>
      </c>
      <c r="B32" s="188">
        <v>6</v>
      </c>
      <c r="C32" s="191" t="s">
        <v>300</v>
      </c>
      <c r="D32" s="191" t="s">
        <v>298</v>
      </c>
      <c r="E32" s="192" t="s">
        <v>299</v>
      </c>
      <c r="F32" s="193"/>
      <c r="G32" s="193"/>
      <c r="H32" s="194"/>
      <c r="I32" s="193"/>
      <c r="M32" s="1"/>
    </row>
    <row r="33" spans="1:13" ht="19.5" customHeight="1">
      <c r="A33" s="224">
        <v>29</v>
      </c>
      <c r="B33" s="188">
        <v>7</v>
      </c>
      <c r="C33" s="191" t="s">
        <v>302</v>
      </c>
      <c r="D33" s="191" t="s">
        <v>300</v>
      </c>
      <c r="E33" s="192" t="s">
        <v>301</v>
      </c>
      <c r="F33" s="193"/>
      <c r="G33" s="193"/>
      <c r="H33" s="194"/>
      <c r="I33" s="193"/>
      <c r="M33" s="1"/>
    </row>
    <row r="34" spans="1:13" ht="19.5" customHeight="1">
      <c r="A34" s="224">
        <v>30</v>
      </c>
      <c r="B34" s="188">
        <v>8</v>
      </c>
      <c r="C34" s="191" t="s">
        <v>304</v>
      </c>
      <c r="D34" s="191" t="s">
        <v>302</v>
      </c>
      <c r="E34" s="192" t="s">
        <v>303</v>
      </c>
      <c r="F34" s="193"/>
      <c r="G34" s="193"/>
      <c r="H34" s="194"/>
      <c r="I34" s="193"/>
      <c r="M34" s="1"/>
    </row>
    <row r="35" spans="1:9" ht="19.5" customHeight="1">
      <c r="A35" s="224">
        <v>31</v>
      </c>
      <c r="B35" s="196" t="s">
        <v>457</v>
      </c>
      <c r="C35" s="197" t="s">
        <v>611</v>
      </c>
      <c r="D35" s="191" t="s">
        <v>304</v>
      </c>
      <c r="E35" s="192" t="s">
        <v>305</v>
      </c>
      <c r="F35" s="193">
        <f>SUM(F27:F34)</f>
        <v>0</v>
      </c>
      <c r="G35" s="193">
        <f>SUM(G27:G34)</f>
        <v>0</v>
      </c>
      <c r="H35" s="193">
        <f>SUM(H27:H34)</f>
        <v>0</v>
      </c>
      <c r="I35" s="193">
        <f>SUM(I27:I34)</f>
        <v>0</v>
      </c>
    </row>
    <row r="36" spans="1:9" ht="19.5" customHeight="1">
      <c r="A36" s="224">
        <v>32</v>
      </c>
      <c r="B36" s="188">
        <v>1</v>
      </c>
      <c r="C36" s="191" t="s">
        <v>569</v>
      </c>
      <c r="D36" s="197" t="s">
        <v>568</v>
      </c>
      <c r="E36" s="198" t="s">
        <v>306</v>
      </c>
      <c r="F36" s="199"/>
      <c r="G36" s="199"/>
      <c r="H36" s="194">
        <f>H37</f>
        <v>200000</v>
      </c>
      <c r="I36" s="193">
        <f>SUM(F36:H36)</f>
        <v>200000</v>
      </c>
    </row>
    <row r="37" spans="1:9" ht="19.5" customHeight="1">
      <c r="A37" s="224">
        <v>33</v>
      </c>
      <c r="B37" s="202" t="s">
        <v>241</v>
      </c>
      <c r="C37" s="226" t="s">
        <v>570</v>
      </c>
      <c r="D37" s="201" t="s">
        <v>571</v>
      </c>
      <c r="E37" s="192"/>
      <c r="F37" s="193"/>
      <c r="G37" s="193"/>
      <c r="H37" s="194">
        <v>200000</v>
      </c>
      <c r="I37" s="193">
        <f>SUM(F37:H37)</f>
        <v>200000</v>
      </c>
    </row>
    <row r="38" spans="1:9" ht="19.5" customHeight="1">
      <c r="A38" s="224">
        <v>34</v>
      </c>
      <c r="B38" s="196" t="s">
        <v>308</v>
      </c>
      <c r="C38" s="197" t="s">
        <v>309</v>
      </c>
      <c r="D38" s="201" t="s">
        <v>572</v>
      </c>
      <c r="E38" s="192"/>
      <c r="F38" s="200">
        <f>SUM(F37)</f>
        <v>0</v>
      </c>
      <c r="G38" s="200">
        <f>SUM(G37)</f>
        <v>0</v>
      </c>
      <c r="H38" s="200">
        <f>SUM(H37)</f>
        <v>200000</v>
      </c>
      <c r="I38" s="199">
        <f>SUM(I37)</f>
        <v>200000</v>
      </c>
    </row>
    <row r="39" spans="1:9" ht="19.5" customHeight="1">
      <c r="A39" s="224">
        <v>35</v>
      </c>
      <c r="B39" s="188">
        <v>1</v>
      </c>
      <c r="C39" s="148" t="s">
        <v>311</v>
      </c>
      <c r="D39" s="197" t="s">
        <v>309</v>
      </c>
      <c r="E39" s="198" t="s">
        <v>310</v>
      </c>
      <c r="F39" s="199"/>
      <c r="G39" s="199"/>
      <c r="H39" s="200"/>
      <c r="I39" s="193"/>
    </row>
    <row r="40" spans="1:9" ht="19.5" customHeight="1">
      <c r="A40" s="224">
        <v>36</v>
      </c>
      <c r="B40" s="188">
        <v>2</v>
      </c>
      <c r="C40" s="148" t="s">
        <v>313</v>
      </c>
      <c r="D40" s="148" t="s">
        <v>311</v>
      </c>
      <c r="E40" s="192" t="s">
        <v>312</v>
      </c>
      <c r="F40" s="193"/>
      <c r="G40" s="193"/>
      <c r="H40" s="194"/>
      <c r="I40" s="193"/>
    </row>
    <row r="41" spans="1:9" ht="19.5" customHeight="1">
      <c r="A41" s="224">
        <v>37</v>
      </c>
      <c r="B41" s="188">
        <v>3</v>
      </c>
      <c r="C41" s="148" t="s">
        <v>315</v>
      </c>
      <c r="D41" s="148" t="s">
        <v>313</v>
      </c>
      <c r="E41" s="192" t="s">
        <v>314</v>
      </c>
      <c r="F41" s="193"/>
      <c r="G41" s="193"/>
      <c r="H41" s="194"/>
      <c r="I41" s="193"/>
    </row>
    <row r="42" spans="1:9" ht="19.5" customHeight="1">
      <c r="A42" s="224">
        <v>38</v>
      </c>
      <c r="B42" s="188">
        <v>4</v>
      </c>
      <c r="C42" s="148" t="s">
        <v>317</v>
      </c>
      <c r="D42" s="148" t="s">
        <v>315</v>
      </c>
      <c r="E42" s="192" t="s">
        <v>316</v>
      </c>
      <c r="F42" s="193"/>
      <c r="G42" s="193"/>
      <c r="H42" s="194"/>
      <c r="I42" s="193"/>
    </row>
    <row r="43" spans="1:9" ht="19.5" customHeight="1">
      <c r="A43" s="224">
        <v>39</v>
      </c>
      <c r="B43" s="188">
        <v>5</v>
      </c>
      <c r="C43" s="148" t="s">
        <v>319</v>
      </c>
      <c r="D43" s="148" t="s">
        <v>317</v>
      </c>
      <c r="E43" s="192" t="s">
        <v>318</v>
      </c>
      <c r="F43" s="193"/>
      <c r="G43" s="193"/>
      <c r="H43" s="194"/>
      <c r="I43" s="193"/>
    </row>
    <row r="44" spans="1:9" ht="19.5" customHeight="1">
      <c r="A44" s="224">
        <v>40</v>
      </c>
      <c r="B44" s="188">
        <v>6</v>
      </c>
      <c r="C44" s="148" t="s">
        <v>321</v>
      </c>
      <c r="D44" s="148" t="s">
        <v>319</v>
      </c>
      <c r="E44" s="192" t="s">
        <v>320</v>
      </c>
      <c r="F44" s="193"/>
      <c r="G44" s="193"/>
      <c r="H44" s="194"/>
      <c r="I44" s="193"/>
    </row>
    <row r="45" spans="1:9" ht="19.5" customHeight="1">
      <c r="A45" s="224">
        <v>41</v>
      </c>
      <c r="B45" s="188">
        <v>7</v>
      </c>
      <c r="C45" s="148" t="s">
        <v>323</v>
      </c>
      <c r="D45" s="148" t="s">
        <v>321</v>
      </c>
      <c r="E45" s="192" t="s">
        <v>322</v>
      </c>
      <c r="F45" s="193"/>
      <c r="G45" s="193"/>
      <c r="H45" s="194"/>
      <c r="I45" s="193"/>
    </row>
    <row r="46" spans="1:9" ht="19.5" customHeight="1">
      <c r="A46" s="224">
        <v>42</v>
      </c>
      <c r="B46" s="188">
        <v>8</v>
      </c>
      <c r="C46" s="148" t="s">
        <v>573</v>
      </c>
      <c r="D46" s="148" t="s">
        <v>323</v>
      </c>
      <c r="E46" s="192" t="s">
        <v>324</v>
      </c>
      <c r="F46" s="193"/>
      <c r="G46" s="193"/>
      <c r="H46" s="194"/>
      <c r="I46" s="193"/>
    </row>
    <row r="47" spans="1:9" ht="19.5" customHeight="1">
      <c r="A47" s="224">
        <v>43</v>
      </c>
      <c r="B47" s="188">
        <v>9</v>
      </c>
      <c r="C47" s="148" t="s">
        <v>326</v>
      </c>
      <c r="D47" s="148" t="s">
        <v>573</v>
      </c>
      <c r="E47" s="192" t="s">
        <v>325</v>
      </c>
      <c r="F47" s="193"/>
      <c r="G47" s="193"/>
      <c r="H47" s="194"/>
      <c r="I47" s="193"/>
    </row>
    <row r="48" spans="1:9" ht="21" customHeight="1">
      <c r="A48" s="224">
        <v>44</v>
      </c>
      <c r="B48" s="188">
        <v>10</v>
      </c>
      <c r="C48" s="148" t="s">
        <v>574</v>
      </c>
      <c r="D48" s="148" t="s">
        <v>326</v>
      </c>
      <c r="E48" s="192" t="s">
        <v>327</v>
      </c>
      <c r="F48" s="193"/>
      <c r="G48" s="193"/>
      <c r="H48" s="194"/>
      <c r="I48" s="193"/>
    </row>
    <row r="49" spans="1:9" ht="19.5" customHeight="1">
      <c r="A49" s="224">
        <v>45</v>
      </c>
      <c r="B49" s="196" t="s">
        <v>463</v>
      </c>
      <c r="C49" s="203" t="s">
        <v>612</v>
      </c>
      <c r="D49" s="148" t="s">
        <v>328</v>
      </c>
      <c r="E49" s="192" t="s">
        <v>329</v>
      </c>
      <c r="F49" s="193">
        <f>SUM(F39:F48)</f>
        <v>0</v>
      </c>
      <c r="G49" s="193">
        <f>SUM(G39:G48)</f>
        <v>0</v>
      </c>
      <c r="H49" s="193">
        <f>SUM(H39:H48)</f>
        <v>0</v>
      </c>
      <c r="I49" s="193">
        <f>SUM(I39:I48)</f>
        <v>0</v>
      </c>
    </row>
    <row r="50" spans="1:9" ht="19.5" customHeight="1">
      <c r="A50" s="224">
        <v>46</v>
      </c>
      <c r="B50" s="188">
        <v>1</v>
      </c>
      <c r="C50" s="148" t="s">
        <v>331</v>
      </c>
      <c r="D50" s="203" t="s">
        <v>575</v>
      </c>
      <c r="E50" s="198" t="s">
        <v>330</v>
      </c>
      <c r="F50" s="199"/>
      <c r="G50" s="199"/>
      <c r="H50" s="200"/>
      <c r="I50" s="193"/>
    </row>
    <row r="51" spans="1:9" ht="19.5" customHeight="1">
      <c r="A51" s="224">
        <v>47</v>
      </c>
      <c r="B51" s="188">
        <v>2</v>
      </c>
      <c r="C51" s="148" t="s">
        <v>333</v>
      </c>
      <c r="D51" s="148" t="s">
        <v>331</v>
      </c>
      <c r="E51" s="192" t="s">
        <v>332</v>
      </c>
      <c r="F51" s="193"/>
      <c r="G51" s="193"/>
      <c r="H51" s="194"/>
      <c r="I51" s="193"/>
    </row>
    <row r="52" spans="1:9" ht="19.5" customHeight="1">
      <c r="A52" s="224">
        <v>48</v>
      </c>
      <c r="B52" s="188">
        <v>3</v>
      </c>
      <c r="C52" s="148" t="s">
        <v>335</v>
      </c>
      <c r="D52" s="148" t="s">
        <v>333</v>
      </c>
      <c r="E52" s="192" t="s">
        <v>334</v>
      </c>
      <c r="F52" s="193"/>
      <c r="G52" s="193"/>
      <c r="H52" s="194"/>
      <c r="I52" s="193"/>
    </row>
    <row r="53" spans="1:9" ht="19.5" customHeight="1">
      <c r="A53" s="224">
        <v>49</v>
      </c>
      <c r="B53" s="188">
        <v>4</v>
      </c>
      <c r="C53" s="148" t="s">
        <v>337</v>
      </c>
      <c r="D53" s="148" t="s">
        <v>335</v>
      </c>
      <c r="E53" s="192" t="s">
        <v>336</v>
      </c>
      <c r="F53" s="193"/>
      <c r="G53" s="193"/>
      <c r="H53" s="194"/>
      <c r="I53" s="193"/>
    </row>
    <row r="54" spans="1:9" ht="19.5" customHeight="1">
      <c r="A54" s="224">
        <v>50</v>
      </c>
      <c r="B54" s="188">
        <v>5</v>
      </c>
      <c r="C54" s="148" t="s">
        <v>339</v>
      </c>
      <c r="D54" s="148" t="s">
        <v>337</v>
      </c>
      <c r="E54" s="192" t="s">
        <v>338</v>
      </c>
      <c r="F54" s="193"/>
      <c r="G54" s="193"/>
      <c r="H54" s="194"/>
      <c r="I54" s="193"/>
    </row>
    <row r="55" spans="1:9" ht="19.5" customHeight="1">
      <c r="A55" s="224">
        <v>51</v>
      </c>
      <c r="B55" s="196" t="s">
        <v>341</v>
      </c>
      <c r="C55" s="197" t="s">
        <v>613</v>
      </c>
      <c r="D55" s="148" t="s">
        <v>339</v>
      </c>
      <c r="E55" s="192" t="s">
        <v>340</v>
      </c>
      <c r="F55" s="193">
        <f>SUM(F50:F54)</f>
        <v>0</v>
      </c>
      <c r="G55" s="193">
        <f>SUM(G50:G54)</f>
        <v>0</v>
      </c>
      <c r="H55" s="193">
        <f>SUM(H50:H54)</f>
        <v>0</v>
      </c>
      <c r="I55" s="193">
        <f>SUM(I50:I54)</f>
        <v>0</v>
      </c>
    </row>
    <row r="56" spans="1:9" ht="27.75" customHeight="1">
      <c r="A56" s="224">
        <v>52</v>
      </c>
      <c r="B56" s="188">
        <v>1</v>
      </c>
      <c r="C56" s="148" t="s">
        <v>343</v>
      </c>
      <c r="D56" s="197" t="s">
        <v>576</v>
      </c>
      <c r="E56" s="198" t="s">
        <v>342</v>
      </c>
      <c r="F56" s="199"/>
      <c r="G56" s="199"/>
      <c r="H56" s="200"/>
      <c r="I56" s="193"/>
    </row>
    <row r="57" spans="1:9" ht="24" customHeight="1">
      <c r="A57" s="224">
        <v>53</v>
      </c>
      <c r="B57" s="188">
        <v>2</v>
      </c>
      <c r="C57" s="191" t="s">
        <v>345</v>
      </c>
      <c r="D57" s="148" t="s">
        <v>343</v>
      </c>
      <c r="E57" s="192" t="s">
        <v>344</v>
      </c>
      <c r="F57" s="193"/>
      <c r="G57" s="193"/>
      <c r="H57" s="194"/>
      <c r="I57" s="193"/>
    </row>
    <row r="58" spans="1:9" ht="19.5" customHeight="1">
      <c r="A58" s="224">
        <v>54</v>
      </c>
      <c r="B58" s="188">
        <v>3</v>
      </c>
      <c r="C58" s="148" t="s">
        <v>577</v>
      </c>
      <c r="D58" s="191" t="s">
        <v>345</v>
      </c>
      <c r="E58" s="192" t="s">
        <v>346</v>
      </c>
      <c r="F58" s="193"/>
      <c r="G58" s="193"/>
      <c r="H58" s="194"/>
      <c r="I58" s="193"/>
    </row>
    <row r="59" spans="1:9" ht="19.5" customHeight="1">
      <c r="A59" s="224">
        <v>55</v>
      </c>
      <c r="B59" s="196" t="s">
        <v>348</v>
      </c>
      <c r="C59" s="197" t="s">
        <v>615</v>
      </c>
      <c r="D59" s="148" t="s">
        <v>577</v>
      </c>
      <c r="E59" s="192" t="s">
        <v>347</v>
      </c>
      <c r="F59" s="193">
        <f>SUM(F56:F58)</f>
        <v>0</v>
      </c>
      <c r="G59" s="193">
        <f>SUM(G56:G58)</f>
        <v>0</v>
      </c>
      <c r="H59" s="193">
        <f>SUM(H56:H58)</f>
        <v>0</v>
      </c>
      <c r="I59" s="193">
        <f>SUM(I56:I58)</f>
        <v>0</v>
      </c>
    </row>
    <row r="60" spans="1:9" ht="25.5" customHeight="1">
      <c r="A60" s="224">
        <v>56</v>
      </c>
      <c r="B60" s="188">
        <v>1</v>
      </c>
      <c r="C60" s="148" t="s">
        <v>350</v>
      </c>
      <c r="D60" s="197" t="s">
        <v>578</v>
      </c>
      <c r="E60" s="198" t="s">
        <v>349</v>
      </c>
      <c r="F60" s="199"/>
      <c r="G60" s="199"/>
      <c r="H60" s="200"/>
      <c r="I60" s="193"/>
    </row>
    <row r="61" spans="1:9" ht="24" customHeight="1">
      <c r="A61" s="224">
        <v>57</v>
      </c>
      <c r="B61" s="188">
        <v>2</v>
      </c>
      <c r="C61" s="191" t="s">
        <v>352</v>
      </c>
      <c r="D61" s="148" t="s">
        <v>350</v>
      </c>
      <c r="E61" s="192" t="s">
        <v>351</v>
      </c>
      <c r="F61" s="193"/>
      <c r="G61" s="193"/>
      <c r="H61" s="194"/>
      <c r="I61" s="193"/>
    </row>
    <row r="62" spans="1:9" ht="19.5" customHeight="1">
      <c r="A62" s="224">
        <v>58</v>
      </c>
      <c r="B62" s="188">
        <v>3</v>
      </c>
      <c r="C62" s="148" t="s">
        <v>354</v>
      </c>
      <c r="D62" s="191" t="s">
        <v>352</v>
      </c>
      <c r="E62" s="192" t="s">
        <v>353</v>
      </c>
      <c r="F62" s="193"/>
      <c r="G62" s="193"/>
      <c r="H62" s="194"/>
      <c r="I62" s="193"/>
    </row>
    <row r="63" spans="1:9" ht="19.5" customHeight="1">
      <c r="A63" s="224">
        <v>59</v>
      </c>
      <c r="B63" s="196" t="s">
        <v>356</v>
      </c>
      <c r="C63" s="197" t="s">
        <v>616</v>
      </c>
      <c r="D63" s="148" t="s">
        <v>354</v>
      </c>
      <c r="E63" s="192" t="s">
        <v>355</v>
      </c>
      <c r="F63" s="193">
        <v>0</v>
      </c>
      <c r="G63" s="193">
        <v>0</v>
      </c>
      <c r="H63" s="194">
        <v>0</v>
      </c>
      <c r="I63" s="193">
        <v>0</v>
      </c>
    </row>
    <row r="64" spans="1:9" ht="19.5" customHeight="1">
      <c r="A64" s="224">
        <v>60</v>
      </c>
      <c r="B64" s="196" t="s">
        <v>358</v>
      </c>
      <c r="C64" s="203" t="s">
        <v>359</v>
      </c>
      <c r="D64" s="197" t="s">
        <v>579</v>
      </c>
      <c r="E64" s="198" t="s">
        <v>357</v>
      </c>
      <c r="F64" s="199">
        <f>F63+F59+F49+F38+F35+F26+F23+F17+F11</f>
        <v>0</v>
      </c>
      <c r="G64" s="199">
        <f>G63+G59+G49+G38+G35+G26+G23+G17+G11</f>
        <v>0</v>
      </c>
      <c r="H64" s="199">
        <f>H63+H59+H49+H38+H35+H26+H23+H17+H11</f>
        <v>200000</v>
      </c>
      <c r="I64" s="199">
        <f>I63+I59+I49+I38+I35+I26+I23+I17+I11</f>
        <v>200000</v>
      </c>
    </row>
    <row r="65" spans="1:9" ht="19.5" customHeight="1">
      <c r="A65" s="224">
        <v>61</v>
      </c>
      <c r="B65" s="204">
        <v>1</v>
      </c>
      <c r="C65" s="205" t="s">
        <v>580</v>
      </c>
      <c r="D65" s="203" t="s">
        <v>359</v>
      </c>
      <c r="E65" s="198" t="s">
        <v>360</v>
      </c>
      <c r="F65" s="199"/>
      <c r="G65" s="199"/>
      <c r="H65" s="200"/>
      <c r="I65" s="193"/>
    </row>
    <row r="66" spans="1:9" ht="19.5" customHeight="1">
      <c r="A66" s="224">
        <v>62</v>
      </c>
      <c r="B66" s="204">
        <v>2</v>
      </c>
      <c r="C66" s="206" t="s">
        <v>362</v>
      </c>
      <c r="D66" s="205" t="s">
        <v>580</v>
      </c>
      <c r="E66" s="207" t="s">
        <v>361</v>
      </c>
      <c r="F66" s="208"/>
      <c r="G66" s="208"/>
      <c r="H66" s="209"/>
      <c r="I66" s="210"/>
    </row>
    <row r="67" spans="1:9" ht="19.5" customHeight="1">
      <c r="A67" s="224">
        <v>63</v>
      </c>
      <c r="B67" s="204">
        <v>3</v>
      </c>
      <c r="C67" s="205" t="s">
        <v>581</v>
      </c>
      <c r="D67" s="206" t="s">
        <v>362</v>
      </c>
      <c r="E67" s="207" t="s">
        <v>363</v>
      </c>
      <c r="F67" s="208"/>
      <c r="G67" s="208"/>
      <c r="H67" s="209"/>
      <c r="I67" s="210"/>
    </row>
    <row r="68" spans="1:9" ht="19.5" customHeight="1">
      <c r="A68" s="224">
        <v>64</v>
      </c>
      <c r="B68" s="211" t="s">
        <v>485</v>
      </c>
      <c r="C68" s="212" t="s">
        <v>582</v>
      </c>
      <c r="D68" s="205" t="s">
        <v>581</v>
      </c>
      <c r="E68" s="207" t="s">
        <v>364</v>
      </c>
      <c r="F68" s="208">
        <f>SUM(F65:F67)</f>
        <v>0</v>
      </c>
      <c r="G68" s="208">
        <v>0</v>
      </c>
      <c r="H68" s="209">
        <v>0</v>
      </c>
      <c r="I68" s="210">
        <v>0</v>
      </c>
    </row>
    <row r="69" spans="1:9" ht="19.5" customHeight="1">
      <c r="A69" s="224">
        <v>65</v>
      </c>
      <c r="B69" s="204">
        <v>1</v>
      </c>
      <c r="C69" s="206" t="s">
        <v>366</v>
      </c>
      <c r="D69" s="212" t="s">
        <v>582</v>
      </c>
      <c r="E69" s="213" t="s">
        <v>365</v>
      </c>
      <c r="F69" s="214"/>
      <c r="G69" s="214"/>
      <c r="H69" s="215"/>
      <c r="I69" s="210"/>
    </row>
    <row r="70" spans="1:9" ht="19.5" customHeight="1">
      <c r="A70" s="224">
        <v>66</v>
      </c>
      <c r="B70" s="204">
        <v>2</v>
      </c>
      <c r="C70" s="205" t="s">
        <v>583</v>
      </c>
      <c r="D70" s="206" t="s">
        <v>366</v>
      </c>
      <c r="E70" s="207" t="s">
        <v>367</v>
      </c>
      <c r="F70" s="208"/>
      <c r="G70" s="208"/>
      <c r="H70" s="209"/>
      <c r="I70" s="210"/>
    </row>
    <row r="71" spans="1:9" ht="19.5" customHeight="1">
      <c r="A71" s="224">
        <v>67</v>
      </c>
      <c r="B71" s="204">
        <v>3</v>
      </c>
      <c r="C71" s="206" t="s">
        <v>584</v>
      </c>
      <c r="D71" s="205" t="s">
        <v>583</v>
      </c>
      <c r="E71" s="207" t="s">
        <v>368</v>
      </c>
      <c r="F71" s="208"/>
      <c r="G71" s="208"/>
      <c r="H71" s="209"/>
      <c r="I71" s="210"/>
    </row>
    <row r="72" spans="1:9" ht="19.5" customHeight="1">
      <c r="A72" s="224">
        <v>68</v>
      </c>
      <c r="B72" s="204">
        <v>4</v>
      </c>
      <c r="C72" s="205" t="s">
        <v>585</v>
      </c>
      <c r="D72" s="206" t="s">
        <v>584</v>
      </c>
      <c r="E72" s="207" t="s">
        <v>369</v>
      </c>
      <c r="F72" s="208"/>
      <c r="G72" s="208"/>
      <c r="H72" s="209"/>
      <c r="I72" s="210"/>
    </row>
    <row r="73" spans="1:9" ht="19.5" customHeight="1">
      <c r="A73" s="224">
        <v>69</v>
      </c>
      <c r="B73" s="211" t="s">
        <v>486</v>
      </c>
      <c r="C73" s="216" t="s">
        <v>586</v>
      </c>
      <c r="D73" s="205" t="s">
        <v>585</v>
      </c>
      <c r="E73" s="207" t="s">
        <v>370</v>
      </c>
      <c r="F73" s="208">
        <f>SUM(F69:F72)</f>
        <v>0</v>
      </c>
      <c r="G73" s="208">
        <f>SUM(G69:G72)</f>
        <v>0</v>
      </c>
      <c r="H73" s="208">
        <f>SUM(H69:H72)</f>
        <v>0</v>
      </c>
      <c r="I73" s="208">
        <f>SUM(I69:I72)</f>
        <v>0</v>
      </c>
    </row>
    <row r="74" spans="1:9" ht="19.5" customHeight="1">
      <c r="A74" s="224">
        <v>70</v>
      </c>
      <c r="B74" s="204">
        <v>1</v>
      </c>
      <c r="C74" s="207" t="s">
        <v>372</v>
      </c>
      <c r="D74" s="216" t="s">
        <v>586</v>
      </c>
      <c r="E74" s="213" t="s">
        <v>371</v>
      </c>
      <c r="F74" s="214"/>
      <c r="G74" s="214"/>
      <c r="H74" s="215"/>
      <c r="I74" s="210"/>
    </row>
    <row r="75" spans="1:9" ht="19.5" customHeight="1">
      <c r="A75" s="224">
        <v>71</v>
      </c>
      <c r="B75" s="217" t="s">
        <v>245</v>
      </c>
      <c r="C75" s="201" t="s">
        <v>617</v>
      </c>
      <c r="D75" s="201" t="s">
        <v>588</v>
      </c>
      <c r="E75" s="207"/>
      <c r="F75" s="208"/>
      <c r="G75" s="208"/>
      <c r="H75" s="230">
        <v>6385200</v>
      </c>
      <c r="I75" s="231">
        <f>SUM(F75:H75)</f>
        <v>6385200</v>
      </c>
    </row>
    <row r="76" spans="1:9" ht="19.5" customHeight="1">
      <c r="A76" s="224">
        <v>72</v>
      </c>
      <c r="B76" s="204">
        <v>2</v>
      </c>
      <c r="C76" s="207" t="s">
        <v>374</v>
      </c>
      <c r="D76" s="201" t="s">
        <v>587</v>
      </c>
      <c r="E76" s="207"/>
      <c r="F76" s="208"/>
      <c r="G76" s="208"/>
      <c r="H76" s="230"/>
      <c r="I76" s="231"/>
    </row>
    <row r="77" spans="1:9" ht="19.5" customHeight="1">
      <c r="A77" s="224">
        <v>73</v>
      </c>
      <c r="B77" s="211" t="s">
        <v>376</v>
      </c>
      <c r="C77" s="213" t="s">
        <v>589</v>
      </c>
      <c r="D77" s="207" t="s">
        <v>374</v>
      </c>
      <c r="E77" s="207" t="s">
        <v>375</v>
      </c>
      <c r="F77" s="214">
        <f>SUM(F75:F76)</f>
        <v>0</v>
      </c>
      <c r="G77" s="214">
        <f>SUM(G75:G76)</f>
        <v>0</v>
      </c>
      <c r="H77" s="232">
        <f>SUM(H75:H76)</f>
        <v>6385200</v>
      </c>
      <c r="I77" s="232">
        <f>SUM(I75:I76)</f>
        <v>6385200</v>
      </c>
    </row>
    <row r="78" spans="1:9" ht="19.5" customHeight="1">
      <c r="A78" s="224">
        <v>74</v>
      </c>
      <c r="B78" s="204">
        <v>1</v>
      </c>
      <c r="C78" s="205" t="s">
        <v>378</v>
      </c>
      <c r="D78" s="213" t="s">
        <v>589</v>
      </c>
      <c r="E78" s="213" t="s">
        <v>377</v>
      </c>
      <c r="F78" s="214"/>
      <c r="G78" s="214"/>
      <c r="H78" s="215"/>
      <c r="I78" s="210">
        <f>SUM(F78:H78)</f>
        <v>0</v>
      </c>
    </row>
    <row r="79" spans="1:9" ht="19.5" customHeight="1">
      <c r="A79" s="224">
        <v>75</v>
      </c>
      <c r="B79" s="204">
        <v>2</v>
      </c>
      <c r="C79" s="205" t="s">
        <v>380</v>
      </c>
      <c r="D79" s="205" t="s">
        <v>378</v>
      </c>
      <c r="E79" s="207" t="s">
        <v>379</v>
      </c>
      <c r="F79" s="208"/>
      <c r="G79" s="208"/>
      <c r="H79" s="209"/>
      <c r="I79" s="210">
        <f>SUM(F79:H79)</f>
        <v>0</v>
      </c>
    </row>
    <row r="80" spans="1:9" ht="19.5" customHeight="1">
      <c r="A80" s="224">
        <v>76</v>
      </c>
      <c r="B80" s="204">
        <v>3</v>
      </c>
      <c r="C80" s="205" t="s">
        <v>382</v>
      </c>
      <c r="D80" s="205" t="s">
        <v>380</v>
      </c>
      <c r="E80" s="207" t="s">
        <v>381</v>
      </c>
      <c r="F80" s="208"/>
      <c r="G80" s="208"/>
      <c r="H80" s="209">
        <v>91513800</v>
      </c>
      <c r="I80" s="210">
        <f>SUM(F80:H80)</f>
        <v>91513800</v>
      </c>
    </row>
    <row r="81" spans="1:9" ht="19.5" customHeight="1">
      <c r="A81" s="224">
        <v>77</v>
      </c>
      <c r="B81" s="204">
        <v>4</v>
      </c>
      <c r="C81" s="205" t="s">
        <v>590</v>
      </c>
      <c r="D81" s="205" t="s">
        <v>382</v>
      </c>
      <c r="E81" s="207" t="s">
        <v>383</v>
      </c>
      <c r="F81" s="208"/>
      <c r="G81" s="208"/>
      <c r="H81" s="209"/>
      <c r="I81" s="210">
        <f>SUM(F81:H81)</f>
        <v>0</v>
      </c>
    </row>
    <row r="82" spans="1:9" ht="19.5" customHeight="1">
      <c r="A82" s="224">
        <v>78</v>
      </c>
      <c r="B82" s="204">
        <v>5</v>
      </c>
      <c r="C82" s="206" t="s">
        <v>385</v>
      </c>
      <c r="D82" s="205" t="s">
        <v>590</v>
      </c>
      <c r="E82" s="207" t="s">
        <v>384</v>
      </c>
      <c r="F82" s="208"/>
      <c r="G82" s="208"/>
      <c r="H82" s="209"/>
      <c r="I82" s="210">
        <f>SUM(F82:H82)</f>
        <v>0</v>
      </c>
    </row>
    <row r="83" spans="1:9" ht="19.5" customHeight="1">
      <c r="A83" s="224">
        <v>79</v>
      </c>
      <c r="B83" s="211" t="s">
        <v>415</v>
      </c>
      <c r="C83" s="212" t="s">
        <v>591</v>
      </c>
      <c r="D83" s="206" t="s">
        <v>385</v>
      </c>
      <c r="E83" s="207" t="s">
        <v>386</v>
      </c>
      <c r="F83" s="208">
        <f>SUM(F78:F82)</f>
        <v>0</v>
      </c>
      <c r="G83" s="208">
        <f>SUM(G78:G82)</f>
        <v>0</v>
      </c>
      <c r="H83" s="208">
        <f>SUM(H78:H82)</f>
        <v>91513800</v>
      </c>
      <c r="I83" s="208">
        <f>SUM(I78:I82)</f>
        <v>91513800</v>
      </c>
    </row>
    <row r="84" spans="1:9" ht="19.5" customHeight="1">
      <c r="A84" s="224">
        <v>80</v>
      </c>
      <c r="B84" s="204">
        <v>1</v>
      </c>
      <c r="C84" s="206" t="s">
        <v>592</v>
      </c>
      <c r="D84" s="212" t="s">
        <v>591</v>
      </c>
      <c r="E84" s="213" t="s">
        <v>387</v>
      </c>
      <c r="F84" s="214"/>
      <c r="G84" s="214"/>
      <c r="H84" s="215"/>
      <c r="I84" s="210"/>
    </row>
    <row r="85" spans="1:9" ht="19.5" customHeight="1">
      <c r="A85" s="224">
        <v>81</v>
      </c>
      <c r="B85" s="204">
        <v>2</v>
      </c>
      <c r="C85" s="206" t="s">
        <v>389</v>
      </c>
      <c r="D85" s="206" t="s">
        <v>592</v>
      </c>
      <c r="E85" s="207" t="s">
        <v>388</v>
      </c>
      <c r="F85" s="208"/>
      <c r="G85" s="208"/>
      <c r="H85" s="209"/>
      <c r="I85" s="210"/>
    </row>
    <row r="86" spans="1:9" ht="19.5" customHeight="1">
      <c r="A86" s="224">
        <v>82</v>
      </c>
      <c r="B86" s="204">
        <v>3</v>
      </c>
      <c r="C86" s="205" t="s">
        <v>391</v>
      </c>
      <c r="D86" s="206" t="s">
        <v>389</v>
      </c>
      <c r="E86" s="207" t="s">
        <v>390</v>
      </c>
      <c r="F86" s="208"/>
      <c r="G86" s="208"/>
      <c r="H86" s="209"/>
      <c r="I86" s="210"/>
    </row>
    <row r="87" spans="1:9" ht="19.5" customHeight="1">
      <c r="A87" s="224">
        <v>83</v>
      </c>
      <c r="B87" s="204">
        <v>4</v>
      </c>
      <c r="C87" s="205" t="s">
        <v>593</v>
      </c>
      <c r="D87" s="205" t="s">
        <v>391</v>
      </c>
      <c r="E87" s="207" t="s">
        <v>392</v>
      </c>
      <c r="F87" s="208"/>
      <c r="G87" s="208"/>
      <c r="H87" s="209"/>
      <c r="I87" s="210"/>
    </row>
    <row r="88" spans="1:9" ht="19.5" customHeight="1">
      <c r="A88" s="224">
        <v>84</v>
      </c>
      <c r="B88" s="211" t="s">
        <v>495</v>
      </c>
      <c r="C88" s="216" t="s">
        <v>594</v>
      </c>
      <c r="D88" s="205" t="s">
        <v>593</v>
      </c>
      <c r="E88" s="207" t="s">
        <v>393</v>
      </c>
      <c r="F88" s="208">
        <f>SUM(F84:F87)</f>
        <v>0</v>
      </c>
      <c r="G88" s="208">
        <f>SUM(G84:G87)</f>
        <v>0</v>
      </c>
      <c r="H88" s="208">
        <f>SUM(H84:H87)</f>
        <v>0</v>
      </c>
      <c r="I88" s="208">
        <f>SUM(I84:I87)</f>
        <v>0</v>
      </c>
    </row>
    <row r="89" spans="1:9" ht="19.5" customHeight="1">
      <c r="A89" s="224">
        <v>85</v>
      </c>
      <c r="B89" s="204">
        <v>1</v>
      </c>
      <c r="C89" s="206" t="s">
        <v>395</v>
      </c>
      <c r="D89" s="216" t="s">
        <v>594</v>
      </c>
      <c r="E89" s="213" t="s">
        <v>394</v>
      </c>
      <c r="F89" s="214"/>
      <c r="G89" s="214"/>
      <c r="H89" s="215"/>
      <c r="I89" s="210"/>
    </row>
    <row r="90" spans="1:9" ht="19.5" customHeight="1">
      <c r="A90" s="224">
        <v>86</v>
      </c>
      <c r="B90" s="211" t="s">
        <v>500</v>
      </c>
      <c r="C90" s="216" t="s">
        <v>397</v>
      </c>
      <c r="D90" s="206" t="s">
        <v>395</v>
      </c>
      <c r="E90" s="207" t="s">
        <v>396</v>
      </c>
      <c r="F90" s="208">
        <f>F83+F88+F77+F73+F68</f>
        <v>0</v>
      </c>
      <c r="G90" s="208">
        <f>G83+G88+G77+G73+G68</f>
        <v>0</v>
      </c>
      <c r="H90" s="208">
        <f>H83+H88+H77+H73+H68</f>
        <v>97899000</v>
      </c>
      <c r="I90" s="208">
        <f>I83+I88+I77+I73+I68</f>
        <v>97899000</v>
      </c>
    </row>
    <row r="91" spans="1:9" ht="19.5" customHeight="1">
      <c r="A91" s="224">
        <v>87</v>
      </c>
      <c r="B91" s="211" t="s">
        <v>614</v>
      </c>
      <c r="C91" s="216" t="s">
        <v>595</v>
      </c>
      <c r="D91" s="216" t="s">
        <v>397</v>
      </c>
      <c r="E91" s="213" t="s">
        <v>398</v>
      </c>
      <c r="F91" s="214">
        <f>F90+F64</f>
        <v>0</v>
      </c>
      <c r="G91" s="214">
        <f>G90+G64</f>
        <v>0</v>
      </c>
      <c r="H91" s="214">
        <f>H90+H64</f>
        <v>98099000</v>
      </c>
      <c r="I91" s="214">
        <f>I90+I64</f>
        <v>98099000</v>
      </c>
    </row>
    <row r="92" ht="19.5" customHeight="1">
      <c r="A92" s="11"/>
    </row>
    <row r="93" spans="1:12" ht="19.5" customHeight="1">
      <c r="A93" s="224">
        <v>88</v>
      </c>
      <c r="B93" s="40">
        <v>1</v>
      </c>
      <c r="C93" s="24" t="s">
        <v>76</v>
      </c>
      <c r="D93" s="218"/>
      <c r="E93" s="218"/>
      <c r="F93" s="14" t="s">
        <v>163</v>
      </c>
      <c r="G93" s="14" t="s">
        <v>119</v>
      </c>
      <c r="H93" s="14" t="s">
        <v>120</v>
      </c>
      <c r="I93" s="68" t="s">
        <v>172</v>
      </c>
      <c r="J93" s="68" t="s">
        <v>173</v>
      </c>
      <c r="K93" s="68" t="s">
        <v>174</v>
      </c>
      <c r="L93" s="14"/>
    </row>
    <row r="94" spans="1:12" ht="19.5" customHeight="1">
      <c r="A94" s="224">
        <v>89</v>
      </c>
      <c r="B94" s="40">
        <v>2</v>
      </c>
      <c r="C94" s="24" t="s">
        <v>4</v>
      </c>
      <c r="D94" s="218"/>
      <c r="E94" s="218"/>
      <c r="F94" s="219"/>
      <c r="G94" s="14"/>
      <c r="H94" s="14"/>
      <c r="I94" s="68"/>
      <c r="J94" s="68"/>
      <c r="K94" s="68"/>
      <c r="L94" s="14"/>
    </row>
    <row r="95" spans="1:12" ht="75.75" customHeight="1">
      <c r="A95" s="224">
        <v>90</v>
      </c>
      <c r="B95" s="40">
        <v>3</v>
      </c>
      <c r="C95" s="24" t="s">
        <v>596</v>
      </c>
      <c r="D95" s="14"/>
      <c r="E95" s="14"/>
      <c r="F95" s="220" t="s">
        <v>597</v>
      </c>
      <c r="G95" s="220" t="s">
        <v>598</v>
      </c>
      <c r="H95" s="220" t="s">
        <v>599</v>
      </c>
      <c r="I95" s="220" t="s">
        <v>600</v>
      </c>
      <c r="J95" s="220" t="s">
        <v>123</v>
      </c>
      <c r="K95" s="220" t="s">
        <v>601</v>
      </c>
      <c r="L95" s="220" t="s">
        <v>602</v>
      </c>
    </row>
    <row r="96" spans="1:12" ht="27" customHeight="1">
      <c r="A96" s="224">
        <v>91</v>
      </c>
      <c r="B96" s="40">
        <v>4</v>
      </c>
      <c r="C96" s="221" t="s">
        <v>603</v>
      </c>
      <c r="D96" s="14"/>
      <c r="E96" s="14"/>
      <c r="F96" s="222">
        <v>69786200</v>
      </c>
      <c r="G96" s="222">
        <v>14010490</v>
      </c>
      <c r="H96" s="222">
        <v>13902310</v>
      </c>
      <c r="I96" s="222">
        <v>0</v>
      </c>
      <c r="J96" s="222">
        <v>0</v>
      </c>
      <c r="K96" s="222">
        <f>SUM(F96:J96)</f>
        <v>97699000</v>
      </c>
      <c r="L96" s="14">
        <v>20</v>
      </c>
    </row>
    <row r="97" spans="1:12" ht="23.25" customHeight="1">
      <c r="A97" s="224">
        <v>92</v>
      </c>
      <c r="B97" s="40">
        <v>5</v>
      </c>
      <c r="C97" s="14" t="s">
        <v>87</v>
      </c>
      <c r="D97" s="14"/>
      <c r="E97" s="14"/>
      <c r="F97" s="222">
        <f>SUM(F96)</f>
        <v>69786200</v>
      </c>
      <c r="G97" s="222">
        <f>SUM(G96)</f>
        <v>14010490</v>
      </c>
      <c r="H97" s="222">
        <f>SUM(H96)</f>
        <v>13902310</v>
      </c>
      <c r="I97" s="222">
        <v>0</v>
      </c>
      <c r="J97" s="222">
        <f>SUM(J96)</f>
        <v>0</v>
      </c>
      <c r="K97" s="222">
        <f>SUM(F97:J97)</f>
        <v>97699000</v>
      </c>
      <c r="L97" s="14"/>
    </row>
    <row r="98" spans="1:12" ht="48.75" customHeight="1">
      <c r="A98" s="224">
        <v>93</v>
      </c>
      <c r="B98" s="40">
        <v>6</v>
      </c>
      <c r="C98" s="12" t="s">
        <v>604</v>
      </c>
      <c r="D98" s="14"/>
      <c r="E98" s="14"/>
      <c r="F98" s="220"/>
      <c r="G98" s="220" t="s">
        <v>605</v>
      </c>
      <c r="H98" s="220" t="s">
        <v>606</v>
      </c>
      <c r="I98" s="220" t="s">
        <v>607</v>
      </c>
      <c r="J98" s="220" t="s">
        <v>90</v>
      </c>
      <c r="K98" s="220" t="s">
        <v>608</v>
      </c>
      <c r="L98" s="220"/>
    </row>
    <row r="99" spans="1:12" ht="19.5" customHeight="1">
      <c r="A99" s="224">
        <v>94</v>
      </c>
      <c r="B99" s="40">
        <v>7</v>
      </c>
      <c r="C99" s="14" t="s">
        <v>21</v>
      </c>
      <c r="D99" s="14"/>
      <c r="E99" s="14"/>
      <c r="F99" s="222"/>
      <c r="G99" s="222">
        <v>400000</v>
      </c>
      <c r="H99" s="222"/>
      <c r="I99" s="222"/>
      <c r="J99" s="222"/>
      <c r="K99" s="222"/>
      <c r="L99" s="14"/>
    </row>
    <row r="100" spans="1:12" ht="19.5" customHeight="1">
      <c r="A100" s="224">
        <v>95</v>
      </c>
      <c r="B100" s="40">
        <v>8</v>
      </c>
      <c r="C100" s="14" t="s">
        <v>609</v>
      </c>
      <c r="D100" s="14"/>
      <c r="E100" s="14"/>
      <c r="F100" s="222">
        <v>0</v>
      </c>
      <c r="G100" s="222">
        <v>0</v>
      </c>
      <c r="H100" s="222">
        <v>0</v>
      </c>
      <c r="I100" s="222">
        <v>0</v>
      </c>
      <c r="J100" s="222">
        <v>0</v>
      </c>
      <c r="K100" s="222"/>
      <c r="L100" s="14"/>
    </row>
    <row r="101" spans="1:12" ht="19.5" customHeight="1">
      <c r="A101" s="224">
        <v>96</v>
      </c>
      <c r="B101" s="40">
        <v>9</v>
      </c>
      <c r="C101" s="11" t="s">
        <v>87</v>
      </c>
      <c r="D101" s="11"/>
      <c r="E101" s="11"/>
      <c r="F101" s="179">
        <f>SUM(F99:F100)</f>
        <v>0</v>
      </c>
      <c r="G101" s="179">
        <f>SUM(G99:G100)</f>
        <v>400000</v>
      </c>
      <c r="H101" s="179">
        <f>SUM(H99:H100)</f>
        <v>0</v>
      </c>
      <c r="I101" s="179">
        <f>SUM(I99:I100)</f>
        <v>0</v>
      </c>
      <c r="J101" s="179">
        <f>SUM(J99:J100)</f>
        <v>0</v>
      </c>
      <c r="K101" s="179"/>
      <c r="L101" s="11"/>
    </row>
    <row r="102" spans="1:12" ht="19.5" customHeight="1">
      <c r="A102" s="224">
        <v>97</v>
      </c>
      <c r="B102" s="40">
        <v>10</v>
      </c>
      <c r="C102" s="12" t="s">
        <v>99</v>
      </c>
      <c r="D102" s="11"/>
      <c r="E102" s="11"/>
      <c r="F102" s="179"/>
      <c r="G102" s="179"/>
      <c r="H102" s="179"/>
      <c r="I102" s="179">
        <v>0</v>
      </c>
      <c r="J102" s="179">
        <v>0</v>
      </c>
      <c r="K102" s="179">
        <f>K97+G101+J101</f>
        <v>98099000</v>
      </c>
      <c r="L102" s="11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</cols>
  <sheetData>
    <row r="1" ht="12.75">
      <c r="B1" s="1" t="s">
        <v>673</v>
      </c>
    </row>
    <row r="2" ht="12.75">
      <c r="B2" s="1"/>
    </row>
    <row r="3" ht="12.75">
      <c r="B3" s="1" t="s">
        <v>554</v>
      </c>
    </row>
    <row r="5" spans="1:6" ht="12.75">
      <c r="A5" s="6" t="s">
        <v>227</v>
      </c>
      <c r="F5" t="s">
        <v>445</v>
      </c>
    </row>
    <row r="6" spans="2:6" ht="12.75">
      <c r="B6" t="s">
        <v>115</v>
      </c>
      <c r="C6" t="s">
        <v>116</v>
      </c>
      <c r="D6" t="s">
        <v>117</v>
      </c>
      <c r="E6" t="s">
        <v>118</v>
      </c>
      <c r="F6" t="s">
        <v>192</v>
      </c>
    </row>
    <row r="7" spans="1:6" ht="12.75">
      <c r="A7" s="12" t="s">
        <v>422</v>
      </c>
      <c r="B7" s="12" t="s">
        <v>423</v>
      </c>
      <c r="C7" s="12" t="s">
        <v>222</v>
      </c>
      <c r="D7" s="22" t="s">
        <v>235</v>
      </c>
      <c r="E7" s="22" t="s">
        <v>424</v>
      </c>
      <c r="F7" s="22" t="s">
        <v>97</v>
      </c>
    </row>
    <row r="8" spans="1:6" ht="12.75">
      <c r="A8" s="11">
        <v>1</v>
      </c>
      <c r="B8" s="14" t="s">
        <v>682</v>
      </c>
      <c r="C8" s="109">
        <v>2037446</v>
      </c>
      <c r="D8" s="109">
        <v>11545524</v>
      </c>
      <c r="E8" s="109"/>
      <c r="F8" s="109">
        <f>SUM(C8:E8)</f>
        <v>13582970</v>
      </c>
    </row>
    <row r="9" spans="1:6" ht="12.75">
      <c r="A9" s="11">
        <v>2</v>
      </c>
      <c r="B9" s="14" t="s">
        <v>228</v>
      </c>
      <c r="C9" s="109">
        <v>550110</v>
      </c>
      <c r="D9" s="109">
        <v>3117292</v>
      </c>
      <c r="E9" s="109"/>
      <c r="F9" s="109">
        <f aca="true" t="shared" si="0" ref="F9:F15">SUM(C9:E9)</f>
        <v>3667402</v>
      </c>
    </row>
    <row r="10" spans="1:6" ht="12.75">
      <c r="A10" s="11">
        <v>3</v>
      </c>
      <c r="B10" s="14" t="s">
        <v>650</v>
      </c>
      <c r="C10" s="109">
        <v>314960</v>
      </c>
      <c r="D10" s="109"/>
      <c r="E10" s="109"/>
      <c r="F10" s="109">
        <f t="shared" si="0"/>
        <v>314960</v>
      </c>
    </row>
    <row r="11" spans="1:6" ht="12.75">
      <c r="A11" s="11">
        <v>4</v>
      </c>
      <c r="B11" s="14" t="s">
        <v>228</v>
      </c>
      <c r="C11" s="109">
        <v>85040</v>
      </c>
      <c r="D11" s="109"/>
      <c r="E11" s="109"/>
      <c r="F11" s="109">
        <f t="shared" si="0"/>
        <v>85040</v>
      </c>
    </row>
    <row r="12" spans="1:6" ht="12.75">
      <c r="A12" s="11">
        <v>5</v>
      </c>
      <c r="B12" s="14" t="s">
        <v>681</v>
      </c>
      <c r="C12" s="109">
        <v>196850</v>
      </c>
      <c r="D12" s="109">
        <v>984252</v>
      </c>
      <c r="E12" s="109"/>
      <c r="F12" s="109">
        <f t="shared" si="0"/>
        <v>1181102</v>
      </c>
    </row>
    <row r="13" spans="1:6" ht="12.75">
      <c r="A13" s="11">
        <v>6</v>
      </c>
      <c r="B13" s="14" t="s">
        <v>228</v>
      </c>
      <c r="C13" s="109">
        <v>53150</v>
      </c>
      <c r="D13" s="109">
        <v>265748</v>
      </c>
      <c r="E13" s="109"/>
      <c r="F13" s="109">
        <f t="shared" si="0"/>
        <v>318898</v>
      </c>
    </row>
    <row r="14" spans="1:6" ht="12.75">
      <c r="A14" s="11">
        <v>7</v>
      </c>
      <c r="B14" s="14" t="s">
        <v>680</v>
      </c>
      <c r="C14" s="109">
        <v>7940571</v>
      </c>
      <c r="D14" s="109">
        <v>55340698</v>
      </c>
      <c r="E14" s="109"/>
      <c r="F14" s="109">
        <f t="shared" si="0"/>
        <v>63281269</v>
      </c>
    </row>
    <row r="15" spans="1:6" ht="12.75">
      <c r="A15" s="11">
        <v>8</v>
      </c>
      <c r="B15" s="14" t="s">
        <v>228</v>
      </c>
      <c r="C15" s="109">
        <v>2143873</v>
      </c>
      <c r="D15" s="109">
        <v>14941988</v>
      </c>
      <c r="E15" s="109"/>
      <c r="F15" s="109">
        <f t="shared" si="0"/>
        <v>17085861</v>
      </c>
    </row>
    <row r="16" spans="1:6" ht="12.75">
      <c r="A16" s="11"/>
      <c r="B16" s="14"/>
      <c r="C16" s="109"/>
      <c r="D16" s="109"/>
      <c r="E16" s="109"/>
      <c r="F16" s="109"/>
    </row>
    <row r="17" spans="1:6" ht="12.75">
      <c r="A17" s="11">
        <v>9</v>
      </c>
      <c r="B17" s="12" t="s">
        <v>98</v>
      </c>
      <c r="C17" s="110">
        <f>SUM(C8:C16)</f>
        <v>13322000</v>
      </c>
      <c r="D17" s="110">
        <f>SUM(D8:D16)</f>
        <v>86195502</v>
      </c>
      <c r="E17" s="110">
        <f>SUM(E10:E16)</f>
        <v>0</v>
      </c>
      <c r="F17" s="110">
        <f>SUM(F8:F16)</f>
        <v>99517502</v>
      </c>
    </row>
    <row r="20" spans="3:4" ht="12.75">
      <c r="C20" s="233"/>
      <c r="D20" s="233"/>
    </row>
    <row r="21" ht="12.75">
      <c r="D21" s="2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2018-02-19T10:29:32Z</cp:lastPrinted>
  <dcterms:created xsi:type="dcterms:W3CDTF">2006-01-17T11:47:21Z</dcterms:created>
  <dcterms:modified xsi:type="dcterms:W3CDTF">2018-04-21T08:58:51Z</dcterms:modified>
  <cp:category/>
  <cp:version/>
  <cp:contentType/>
  <cp:contentStatus/>
</cp:coreProperties>
</file>