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B4C0"/>
  <workbookPr codeName="ThisWorkbook"/>
  <bookViews>
    <workbookView xWindow="120" yWindow="15" windowWidth="11655" windowHeight="6540" tabRatio="729" firstSheet="3" activeTab="9"/>
  </bookViews>
  <sheets>
    <sheet name="1.mell.kvetési, pü mérleg 1.old" sheetId="1" r:id="rId1"/>
    <sheet name="1.mell kvetési pü mérleg 2. old" sheetId="2" r:id="rId2"/>
    <sheet name="1 mell kvetési pü mérleg 3. old" sheetId="3" r:id="rId3"/>
    <sheet name="2.mell. 1. old BEV KIAD MÉRL " sheetId="4" r:id="rId4"/>
    <sheet name="2.mell 2. old " sheetId="5" r:id="rId5"/>
    <sheet name="3.sz.mell. BERUH" sheetId="6" r:id="rId6"/>
    <sheet name="4.sz.mell. FELÚJ" sheetId="7" r:id="rId7"/>
    <sheet name="5. sz. mell.EU tám " sheetId="8" r:id="rId8"/>
    <sheet name="6.mell 1 old" sheetId="9" r:id="rId9"/>
    <sheet name="6.mell 2 old" sheetId="10" r:id="rId10"/>
    <sheet name="7. mell 1 old VAGYONKIMUT" sheetId="11" r:id="rId11"/>
    <sheet name="7. mell 2 old " sheetId="12" r:id="rId12"/>
    <sheet name="7. mell 3 old " sheetId="13" r:id="rId13"/>
    <sheet name="7. mell 4 old " sheetId="14" r:id="rId14"/>
    <sheet name="8. mell.Többéves kihat (2)" sheetId="15" r:id="rId15"/>
    <sheet name="9. mell pénzeszköz vált" sheetId="16" r:id="rId16"/>
    <sheet name="10.sz. mell. - Maradványkimut." sheetId="17" r:id="rId17"/>
    <sheet name="11.sz. mell - Eredménykimut." sheetId="18" r:id="rId18"/>
    <sheet name="12.sz. mell. - Létszámkeret" sheetId="19" r:id="rId19"/>
    <sheet name="13.sz. mell. - Közfoglalk." sheetId="20" r:id="rId20"/>
  </sheets>
  <externalReferences>
    <externalReference r:id="rId23"/>
    <externalReference r:id="rId24"/>
    <externalReference r:id="rId25"/>
  </externalReferences>
  <definedNames>
    <definedName name="_ftn1" localSheetId="12">'7. mell 3 old '!$A$27</definedName>
    <definedName name="_ftnref1" localSheetId="12">'7. mell 3 old '!$A$18</definedName>
    <definedName name="_xlnm.Print_Titles" localSheetId="8">'6.mell 1 old'!$1:$6</definedName>
    <definedName name="_xlnm.Print_Titles" localSheetId="9">'6.mell 2 old'!$1:$6</definedName>
    <definedName name="_xlnm.Print_Titles" localSheetId="10">'7. mell 1 old VAGYONKIMUT'!$2:$6</definedName>
    <definedName name="_xlnm.Print_Area" localSheetId="2">'1 mell kvetési pü mérleg 3. old'!$A$1:$E$145</definedName>
    <definedName name="_xlnm.Print_Area" localSheetId="1">'1.mell kvetési pü mérleg 2. old'!$A$1:$E$146</definedName>
    <definedName name="_xlnm.Print_Area" localSheetId="0">'1.mell.kvetési, pü mérleg 1.old'!$A$1:$E$151</definedName>
    <definedName name="_xlnm.Print_Area" localSheetId="3">'2.mell. 1. old BEV KIAD MÉRL '!$A$1:$J$32</definedName>
    <definedName name="_xlnm.Print_Area" localSheetId="10">'7. mell 1 old VAGYONKIMUT'!$A$1:$D$68</definedName>
  </definedNames>
  <calcPr fullCalcOnLoad="1"/>
</workbook>
</file>

<file path=xl/sharedStrings.xml><?xml version="1.0" encoding="utf-8"?>
<sst xmlns="http://schemas.openxmlformats.org/spreadsheetml/2006/main" count="2228" uniqueCount="716">
  <si>
    <r>
      <t>§</t>
    </r>
    <r>
      <rPr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>Felújítás</t>
    </r>
  </si>
  <si>
    <r>
      <t>§</t>
    </r>
    <r>
      <rPr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>Beruházás</t>
    </r>
  </si>
  <si>
    <t>Könyv szerinti</t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</si>
  <si>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</si>
  <si>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</si>
  <si>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</si>
  <si>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</si>
  <si>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</si>
  <si>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</si>
  <si>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</si>
  <si>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</si>
  <si>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</si>
  <si>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</si>
  <si>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</si>
  <si>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</si>
  <si>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</si>
  <si>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</si>
  <si>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</si>
  <si>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</si>
  <si>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</si>
  <si>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</si>
  <si>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</si>
  <si>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</si>
  <si>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</si>
  <si>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</si>
  <si>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</si>
  <si>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</si>
  <si>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</si>
  <si>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</si>
  <si>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</si>
  <si>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</si>
  <si>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</si>
  <si>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</si>
  <si>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</si>
  <si>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</si>
  <si>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</si>
  <si>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</si>
  <si>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</si>
  <si>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</si>
  <si>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</si>
  <si>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</si>
  <si>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</si>
  <si>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</si>
  <si>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</si>
  <si>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</si>
  <si>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</si>
  <si>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</si>
  <si>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</si>
  <si>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</si>
  <si>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</si>
  <si>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</si>
  <si>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</si>
  <si>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</si>
  <si>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</si>
  <si>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</si>
  <si>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</si>
  <si>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</si>
  <si>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</si>
  <si>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</si>
  <si>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</si>
  <si>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</si>
  <si>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</si>
  <si>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</si>
  <si>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</si>
  <si>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</si>
  <si>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</si>
  <si>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</si>
  <si>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</si>
  <si>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</si>
  <si>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</si>
  <si>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</si>
  <si>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</si>
  <si>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</si>
  <si>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</si>
  <si>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</si>
  <si>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</si>
  <si>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</si>
  <si>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</si>
  <si>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</si>
  <si>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</si>
  <si>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</si>
  <si>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</si>
  <si>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</si>
  <si>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</si>
  <si>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</si>
  <si>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</si>
  <si>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</si>
  <si>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</si>
  <si>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</si>
  <si>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</si>
  <si>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</si>
  <si>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</si>
  <si>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</si>
  <si>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</si>
  <si>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</si>
  <si>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</si>
  <si>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</si>
  <si>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</si>
  <si>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</si>
  <si>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</si>
  <si>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</si>
  <si>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</si>
  <si>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</si>
  <si>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</si>
  <si>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</si>
  <si>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</si>
  <si>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</si>
  <si>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</si>
  <si>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</si>
  <si>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</si>
  <si>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</si>
  <si>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</si>
  <si>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</si>
  <si>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</si>
  <si>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</si>
  <si>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</si>
  <si>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</si>
  <si>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</si>
  <si>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</si>
  <si>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</si>
  <si>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</si>
  <si>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</si>
  <si>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</si>
  <si>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</si>
  <si>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</si>
  <si>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</si>
  <si>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</si>
  <si>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</si>
  <si>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</si>
  <si>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</si>
  <si>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</si>
  <si>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</si>
  <si>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</si>
  <si>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</si>
  <si>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</si>
  <si>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</si>
  <si>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</si>
  <si>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</si>
  <si>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</si>
  <si>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</si>
  <si>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</si>
  <si>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</si>
  <si>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</si>
  <si>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</si>
  <si>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</si>
  <si>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</si>
  <si>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</si>
  <si>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</si>
  <si>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</si>
  <si>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</si>
  <si>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</si>
  <si>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</si>
  <si>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</si>
  <si>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</si>
  <si>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</si>
  <si>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</si>
  <si>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</si>
  <si>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</si>
  <si>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</si>
  <si>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</si>
  <si>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</si>
  <si>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</si>
  <si>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</si>
  <si>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</si>
  <si>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</si>
  <si>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</si>
  <si>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</si>
  <si>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</si>
  <si>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</si>
  <si>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</si>
  <si>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</si>
  <si>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</si>
  <si>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</si>
  <si>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</si>
  <si>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</si>
  <si>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</si>
  <si>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</si>
  <si>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</si>
  <si>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</si>
  <si>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</si>
  <si>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</si>
  <si>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</si>
  <si>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</si>
  <si>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</si>
  <si>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</si>
  <si>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</si>
  <si>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</si>
  <si>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</si>
  <si>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</si>
  <si>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</si>
  <si>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</si>
  <si>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32.</t>
  </si>
  <si>
    <t>33.</t>
  </si>
  <si>
    <t>Adatok: ezer forintban!</t>
  </si>
  <si>
    <t>ESZKÖZÖK</t>
  </si>
  <si>
    <t>Sorszám</t>
  </si>
  <si>
    <t>Bruttó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</si>
  <si>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</si>
  <si>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</si>
  <si>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</si>
  <si>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</si>
  <si>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</si>
  <si>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</si>
  <si>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</si>
  <si>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</si>
  <si>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</si>
  <si>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</si>
  <si>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</si>
  <si>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</si>
  <si>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</si>
  <si>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</si>
  <si>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</si>
  <si>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</si>
  <si>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</si>
  <si>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</si>
  <si>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</si>
  <si>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</si>
  <si>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</si>
  <si>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</si>
  <si>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</si>
  <si>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</si>
  <si>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</si>
  <si>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</si>
  <si>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</si>
  <si>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</si>
  <si>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</si>
  <si>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</si>
  <si>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</si>
  <si>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</si>
  <si>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</si>
  <si>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</si>
  <si>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</si>
  <si>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</si>
  <si>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</si>
  <si>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</si>
  <si>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</si>
  <si>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</si>
  <si>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</si>
  <si>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</si>
  <si>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</si>
  <si>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</si>
  <si>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</si>
  <si>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</si>
  <si>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</si>
  <si>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</si>
  <si>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</si>
  <si>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</si>
  <si>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</si>
  <si>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</si>
  <si>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</si>
  <si>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</si>
  <si>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</si>
  <si>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</si>
  <si>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</si>
  <si>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</si>
  <si>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</si>
  <si>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</si>
  <si>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</si>
  <si>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</si>
  <si>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</si>
  <si>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</si>
  <si>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</si>
  <si>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</si>
  <si>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</si>
  <si>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</si>
  <si>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</si>
  <si>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</si>
  <si>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</si>
  <si>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</si>
  <si>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</si>
  <si>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</si>
  <si>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</si>
  <si>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</si>
  <si>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</si>
  <si>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</si>
  <si>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</si>
  <si>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</si>
  <si>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</si>
  <si>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</si>
  <si>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</si>
  <si>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</si>
  <si>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</si>
  <si>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</si>
  <si>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</si>
  <si>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</si>
  <si>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</si>
  <si>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</si>
  <si>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</si>
  <si>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</si>
  <si>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</si>
  <si>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</si>
  <si>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</si>
  <si>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</si>
  <si>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</si>
  <si>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</si>
  <si>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</si>
  <si>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</si>
  <si>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</si>
  <si>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</si>
  <si>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</si>
  <si>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</si>
  <si>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</si>
  <si>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</si>
  <si>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</si>
  <si>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</si>
  <si>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</si>
  <si>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</si>
  <si>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</si>
  <si>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</si>
  <si>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</si>
  <si>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</si>
  <si>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</si>
  <si>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</si>
  <si>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</si>
  <si>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</si>
  <si>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</si>
  <si>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</si>
  <si>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</si>
  <si>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</si>
  <si>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</si>
  <si>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</si>
  <si>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</si>
  <si>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</si>
  <si>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</si>
  <si>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</si>
  <si>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</si>
  <si>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</si>
  <si>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</si>
  <si>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</si>
  <si>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</si>
  <si>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</si>
  <si>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</si>
  <si>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</si>
  <si>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</si>
  <si>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</si>
  <si>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</si>
  <si>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</si>
  <si>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</si>
  <si>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</si>
  <si>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</si>
  <si>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</si>
  <si>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</si>
  <si>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</si>
  <si>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</si>
  <si>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</si>
  <si>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</si>
  <si>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</si>
  <si>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</si>
  <si>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</si>
  <si>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</si>
  <si>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</si>
  <si>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</si>
  <si>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</si>
  <si>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</si>
  <si>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</si>
  <si>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</si>
  <si>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</si>
  <si>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</si>
  <si>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</si>
  <si>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</si>
  <si>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</si>
  <si>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</si>
  <si>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</si>
  <si>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</si>
  <si>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</si>
  <si>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</si>
  <si>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</si>
  <si>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</si>
  <si>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</si>
  <si>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</si>
  <si>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</si>
  <si>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</si>
  <si>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</si>
  <si>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</si>
  <si>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</si>
  <si>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</si>
  <si>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</si>
  <si>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</si>
  <si>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</si>
  <si>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</si>
  <si>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</si>
  <si>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</si>
  <si>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</si>
  <si>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</si>
  <si>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</si>
  <si>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</si>
  <si>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</si>
  <si>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</si>
  <si>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</si>
  <si>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</si>
  <si>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</si>
  <si>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</si>
  <si>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</si>
  <si>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</si>
  <si>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</si>
  <si>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</si>
  <si>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</si>
  <si>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</si>
  <si>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</si>
  <si>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</si>
  <si>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</si>
  <si>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</si>
  <si>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</si>
  <si>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</si>
  <si>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</si>
  <si>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</si>
  <si>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</si>
  <si>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</si>
  <si>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</si>
  <si>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</si>
  <si>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</si>
  <si>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</si>
  <si>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</si>
  <si>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</si>
  <si>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</si>
  <si>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</si>
  <si>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</si>
  <si>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</si>
  <si>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</si>
  <si>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</si>
  <si>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</si>
  <si>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</si>
  <si>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</si>
  <si>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</si>
  <si>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</si>
  <si>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</si>
  <si>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</si>
  <si>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</si>
  <si>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</si>
  <si>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</si>
  <si>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</si>
  <si>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</si>
  <si>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</si>
  <si>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</si>
  <si>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</si>
  <si>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</si>
  <si>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</si>
  <si>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</si>
  <si>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</si>
  <si>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</si>
  <si>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</si>
  <si>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</si>
  <si>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</si>
  <si>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</si>
  <si>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</si>
  <si>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</si>
  <si>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</si>
  <si>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</si>
  <si>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</si>
  <si>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</si>
  <si>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</si>
  <si>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</si>
  <si>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</si>
  <si>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</si>
  <si>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</si>
  <si>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</si>
  <si>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</si>
  <si>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</si>
  <si>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</si>
  <si>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</si>
  <si>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</si>
  <si>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</si>
  <si>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</si>
  <si>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</si>
  <si>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</si>
  <si>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</si>
  <si>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</si>
  <si>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</si>
  <si>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</si>
  <si>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</si>
  <si>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</si>
  <si>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</si>
  <si>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</si>
  <si>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</si>
  <si>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</si>
  <si>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</si>
  <si>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</si>
  <si>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</si>
  <si>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</si>
  <si>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</si>
  <si>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</si>
  <si>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</si>
  <si>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</si>
  <si>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</si>
  <si>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</si>
  <si>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</si>
  <si>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</si>
  <si>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</si>
  <si>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</si>
  <si>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</si>
  <si>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</si>
  <si>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</si>
  <si>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</si>
  <si>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</si>
  <si>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</si>
  <si>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</si>
  <si>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</si>
  <si>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</si>
  <si>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</si>
  <si>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</si>
  <si>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</si>
  <si>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</si>
  <si>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</si>
  <si>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</si>
  <si>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</si>
  <si>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</si>
  <si>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</si>
  <si>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</si>
  <si>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</si>
  <si>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</si>
  <si>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</si>
  <si>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</si>
  <si>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</si>
  <si>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</si>
  <si>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</si>
  <si>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</si>
  <si>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</si>
  <si>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</si>
  <si>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</si>
  <si>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</si>
  <si>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</si>
  <si>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</si>
  <si>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</si>
  <si>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</si>
  <si>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</si>
  <si>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</si>
  <si>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</si>
  <si>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</si>
  <si>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</si>
  <si>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</si>
  <si>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</si>
  <si>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</si>
  <si>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</si>
  <si>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</si>
  <si>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</si>
  <si>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</si>
  <si>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</si>
  <si>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</si>
  <si>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</si>
  <si>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</si>
  <si>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</si>
  <si>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</si>
  <si>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</si>
  <si>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</si>
  <si>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</si>
  <si>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</si>
  <si>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</si>
  <si>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</si>
  <si>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</si>
  <si>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</si>
  <si>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</si>
  <si>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</si>
  <si>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</si>
  <si>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</si>
  <si>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</si>
  <si>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</si>
  <si>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</si>
  <si>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</si>
  <si>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</si>
  <si>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</si>
  <si>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</si>
  <si>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</si>
  <si>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</si>
  <si>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</si>
  <si>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>Hitel-, kölcsönfelvétel államháztartáson kívülről  (10.1.+…+10.3.)</t>
  </si>
  <si>
    <t>J=(F+…+I)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</si>
  <si>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</si>
  <si>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</si>
  <si>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</si>
  <si>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</si>
  <si>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</si>
  <si>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</si>
  <si>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</si>
  <si>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</si>
  <si>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</si>
  <si>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</si>
  <si>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</si>
  <si>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</si>
  <si>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</si>
  <si>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</si>
  <si>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</si>
  <si>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</si>
  <si>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</si>
  <si>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</si>
  <si>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</si>
  <si>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</si>
  <si>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</si>
  <si>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</si>
  <si>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</si>
  <si>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</si>
  <si>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</si>
  <si>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</si>
  <si>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</si>
  <si>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</si>
  <si>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</si>
  <si>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</si>
  <si>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</si>
  <si>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</si>
  <si>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</si>
  <si>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Felhalmozási célú visszatérítendő támogatások, kölcsönök ÁHT-n kívülről</t>
  </si>
  <si>
    <t>Tárcsa bezerzése</t>
  </si>
  <si>
    <t>Kombinátor</t>
  </si>
  <si>
    <t>Kistrakot (Toyosha)</t>
  </si>
  <si>
    <t>Zanussi fagyasztóláda</t>
  </si>
  <si>
    <t>Burgonyaültető 2 soros</t>
  </si>
  <si>
    <t>Burgonyafelszedő 1 soros</t>
  </si>
  <si>
    <t>Kúpos uborkamosógép</t>
  </si>
  <si>
    <t>Pótkocsi</t>
  </si>
  <si>
    <t>Honda vízszivattyú tömlővel</t>
  </si>
  <si>
    <t>Aljnövényzet tisztító FS 360 C-E</t>
  </si>
  <si>
    <t>Kerítés (málna)</t>
  </si>
  <si>
    <t>Kerítés (fólia)</t>
  </si>
  <si>
    <t>Kerítés (játszótér)</t>
  </si>
  <si>
    <t>Wilo szivattyú TWU-4 0808</t>
  </si>
  <si>
    <t>VW mikrobusz LNF-T5</t>
  </si>
  <si>
    <t>Kisértékű tárgyi eszközök beszerzése</t>
  </si>
  <si>
    <t xml:space="preserve">Üvegház </t>
  </si>
  <si>
    <t>Zöldségtárolóhoz kapcsolódó költség</t>
  </si>
  <si>
    <t>Összeg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</si>
  <si>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</si>
  <si>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</si>
  <si>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</si>
  <si>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</si>
  <si>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</si>
  <si>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</si>
  <si>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</si>
  <si>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</si>
  <si>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</si>
  <si>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</si>
  <si>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</si>
  <si>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</si>
  <si>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</si>
  <si>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</si>
  <si>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</si>
  <si>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</si>
  <si>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</si>
  <si>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</si>
  <si>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</si>
  <si>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>Előző időszak</t>
  </si>
  <si>
    <t>Módosítások</t>
  </si>
  <si>
    <t>Tárgyi időszak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</si>
  <si>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</si>
  <si>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</si>
  <si>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</si>
  <si>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</si>
  <si>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</si>
  <si>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</si>
  <si>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</si>
  <si>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</si>
  <si>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</si>
  <si>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</si>
  <si>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</si>
  <si>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</si>
  <si>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</si>
  <si>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</si>
  <si>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</si>
  <si>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</si>
  <si>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</si>
  <si>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</si>
  <si>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</si>
  <si>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</si>
  <si>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</si>
  <si>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</si>
  <si>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</si>
  <si>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</si>
  <si>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</si>
  <si>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</si>
  <si>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</si>
  <si>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</si>
  <si>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</si>
  <si>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</si>
  <si>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</si>
  <si>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</si>
  <si>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</si>
  <si>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</si>
  <si>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</si>
  <si>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</si>
  <si>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</si>
  <si>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</si>
  <si>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</si>
  <si>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</si>
  <si>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</si>
  <si>
    <t>Az önkormányzat létszámkerete 2014.</t>
  </si>
  <si>
    <t>2014.eredeti előirányzat</t>
  </si>
  <si>
    <t>2014. módosított előirányzat</t>
  </si>
  <si>
    <t>2014. teljesítés</t>
  </si>
  <si>
    <t>munkajogi</t>
  </si>
  <si>
    <t>statisztikai</t>
  </si>
  <si>
    <t>Önkormányzat egyéb</t>
  </si>
  <si>
    <t>Önkormányzat közfoglalkoztatott</t>
  </si>
  <si>
    <t>Közfoglalkoztatás 2014. évi bevételei, kiadásai</t>
  </si>
  <si>
    <t>ezer Ft</t>
  </si>
  <si>
    <t>BEVÉTELEK</t>
  </si>
  <si>
    <t>041232 Téli közfoglalkoztatás</t>
  </si>
  <si>
    <t>041233 Hosszú időtartamú közfolgalkoztatás</t>
  </si>
  <si>
    <t>Árukészlet értékesítés</t>
  </si>
  <si>
    <t>Támogatás értékű bevételek</t>
  </si>
  <si>
    <t>KIADÁSOK</t>
  </si>
  <si>
    <t>041233 Hosszú időtartamú közfoglalkoztatás</t>
  </si>
  <si>
    <t>Munkaadókat terhelő járulékok</t>
  </si>
  <si>
    <t>Dologi juttatások</t>
  </si>
  <si>
    <t>Felhalmozási kiadások</t>
  </si>
  <si>
    <t xml:space="preserve">  </t>
  </si>
  <si>
    <t>2014.</t>
  </si>
  <si>
    <t>3. melléklet az 5/2015. (V.11.) önkormányzati rendelethez</t>
  </si>
  <si>
    <t>4. melléklet az 5/2015. (V.11.) önkormányzati rendelethez</t>
  </si>
  <si>
    <t>2. melléklet az 5/2015.(V:11.) önkormányzati rendelethez</t>
  </si>
  <si>
    <t>5. melléklet az 5/2015.(V.11.) önkormányzati rendelethez</t>
  </si>
  <si>
    <t>EU-s projekt neve, azonosítója</t>
  </si>
  <si>
    <t xml:space="preserve"> </t>
  </si>
  <si>
    <r>
      <t xml:space="preserve">                                                        Felpéc Önkormányzat 2014. évi zárszámadás                                                   </t>
    </r>
    <r>
      <rPr>
        <b/>
        <sz val="12"/>
        <color indexed="9"/>
        <rFont val="Times New Roman CE"/>
        <family val="0"/>
      </rPr>
      <t>bbbbbbbbbbbbbbbbbbbbbbbbbbb</t>
    </r>
    <r>
      <rPr>
        <b/>
        <sz val="12"/>
        <rFont val="Times New Roman CE"/>
        <family val="0"/>
      </rPr>
      <t>bevételek és kiadások kiemelt előirányzatonként</t>
    </r>
  </si>
  <si>
    <t>8. melléklet az 5/2015.(V.11.) önkormányzati rendelethez</t>
  </si>
  <si>
    <t>9. melléklet az 5/2015.(V.11.) önkormányzati rendelethez</t>
  </si>
  <si>
    <t>EREDMÉNYKIMUTATÁS 2014.</t>
  </si>
  <si>
    <t>MARADVÁNYKIMUTATÁS 2014.</t>
  </si>
  <si>
    <t>Óvoda felújításához kapcsolódó kiadások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</si>
</sst>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u val="double"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double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4" borderId="7" applyNumberFormat="0" applyFont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8" applyNumberFormat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17" borderId="0" applyNumberFormat="0" applyBorder="0" applyAlignment="0" applyProtection="0"/>
    <xf numFmtId="0" fontId="52" fillId="7" borderId="0" applyNumberFormat="0" applyBorder="0" applyAlignment="0" applyProtection="0"/>
    <xf numFmtId="0" fontId="53" fillId="16" borderId="1" applyNumberFormat="0" applyAlignment="0" applyProtection="0"/>
    <xf numFmtId="9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164" fontId="12" fillId="18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8" xfId="60" applyNumberFormat="1" applyFont="1" applyFill="1" applyBorder="1" applyAlignment="1" applyProtection="1">
      <alignment vertical="center"/>
      <protection/>
    </xf>
    <xf numFmtId="164" fontId="21" fillId="0" borderId="18" xfId="60" applyNumberFormat="1" applyFont="1" applyFill="1" applyBorder="1" applyAlignment="1" applyProtection="1">
      <alignment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8" xfId="0" applyNumberFormat="1" applyFont="1" applyFill="1" applyBorder="1" applyAlignment="1" applyProtection="1">
      <alignment vertical="center"/>
      <protection locked="0"/>
    </xf>
    <xf numFmtId="49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4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6" xfId="0" applyNumberFormat="1" applyFont="1" applyFill="1" applyBorder="1" applyAlignment="1" applyProtection="1">
      <alignment horizontal="centerContinuous" vertical="center"/>
      <protection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164" fontId="6" fillId="0" borderId="49" xfId="0" applyNumberFormat="1" applyFont="1" applyFill="1" applyBorder="1" applyAlignment="1" applyProtection="1">
      <alignment horizontal="center" vertical="center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24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5" fillId="0" borderId="0" xfId="62" applyFont="1" applyFill="1">
      <alignment/>
      <protection/>
    </xf>
    <xf numFmtId="3" fontId="25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4" xfId="61" applyNumberFormat="1" applyFont="1" applyFill="1" applyBorder="1" applyAlignment="1" applyProtection="1">
      <alignment horizontal="center" vertical="center" wrapText="1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2" xfId="61" applyNumberFormat="1" applyFont="1" applyFill="1" applyBorder="1" applyAlignment="1" applyProtection="1">
      <alignment horizontal="center" vertical="center"/>
      <protection/>
    </xf>
    <xf numFmtId="174" fontId="13" fillId="0" borderId="55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3" xfId="61" applyNumberFormat="1" applyFont="1" applyFill="1" applyBorder="1" applyAlignment="1" applyProtection="1">
      <alignment vertical="center"/>
      <protection locked="0"/>
    </xf>
    <xf numFmtId="174" fontId="12" fillId="0" borderId="23" xfId="61" applyNumberFormat="1" applyFont="1" applyFill="1" applyBorder="1" applyAlignment="1" applyProtection="1">
      <alignment vertical="center"/>
      <protection/>
    </xf>
    <xf numFmtId="0" fontId="12" fillId="0" borderId="54" xfId="61" applyFont="1" applyFill="1" applyBorder="1" applyAlignment="1" applyProtection="1">
      <alignment horizontal="left" vertical="center" wrapText="1"/>
      <protection/>
    </xf>
    <xf numFmtId="173" fontId="13" fillId="0" borderId="19" xfId="61" applyNumberFormat="1" applyFont="1" applyFill="1" applyBorder="1" applyAlignment="1" applyProtection="1">
      <alignment horizontal="center" vertical="center"/>
      <protection/>
    </xf>
    <xf numFmtId="174" fontId="12" fillId="0" borderId="20" xfId="61" applyNumberFormat="1" applyFont="1" applyFill="1" applyBorder="1" applyAlignment="1" applyProtection="1">
      <alignment vertical="center"/>
      <protection/>
    </xf>
    <xf numFmtId="0" fontId="25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Alignment="1" applyProtection="1">
      <alignment horizontal="left" indent="1"/>
      <protection locked="0"/>
    </xf>
    <xf numFmtId="0" fontId="17" fillId="0" borderId="42" xfId="62" applyFont="1" applyFill="1" applyBorder="1" applyAlignment="1">
      <alignment horizontal="right" indent="1"/>
      <protection/>
    </xf>
    <xf numFmtId="3" fontId="17" fillId="0" borderId="42" xfId="62" applyNumberFormat="1" applyFont="1" applyFill="1" applyBorder="1" applyProtection="1">
      <alignment/>
      <protection locked="0"/>
    </xf>
    <xf numFmtId="3" fontId="17" fillId="0" borderId="55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23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56" xfId="62" applyNumberFormat="1" applyFont="1" applyFill="1" applyBorder="1" applyProtection="1">
      <alignment/>
      <protection locked="0"/>
    </xf>
    <xf numFmtId="3" fontId="17" fillId="0" borderId="57" xfId="62" applyNumberFormat="1" applyFont="1" applyFill="1" applyBorder="1">
      <alignment/>
      <protection/>
    </xf>
    <xf numFmtId="0" fontId="29" fillId="0" borderId="0" xfId="62" applyFont="1" applyFill="1">
      <alignment/>
      <protection/>
    </xf>
    <xf numFmtId="0" fontId="30" fillId="0" borderId="16" xfId="62" applyFont="1" applyFill="1" applyBorder="1" applyAlignment="1">
      <alignment horizontal="center" vertical="center"/>
      <protection/>
    </xf>
    <xf numFmtId="0" fontId="30" fillId="0" borderId="14" xfId="62" applyFont="1" applyFill="1" applyBorder="1" applyAlignment="1">
      <alignment horizontal="center" vertical="center" wrapText="1"/>
      <protection/>
    </xf>
    <xf numFmtId="0" fontId="30" fillId="0" borderId="15" xfId="62" applyFont="1" applyFill="1" applyBorder="1" applyAlignment="1">
      <alignment horizontal="center" vertical="center" wrapText="1"/>
      <protection/>
    </xf>
    <xf numFmtId="0" fontId="17" fillId="0" borderId="54" xfId="62" applyFont="1" applyFill="1" applyBorder="1" applyAlignment="1" applyProtection="1">
      <alignment horizontal="left" indent="1"/>
      <protection locked="0"/>
    </xf>
    <xf numFmtId="0" fontId="17" fillId="0" borderId="19" xfId="62" applyFont="1" applyFill="1" applyBorder="1" applyAlignment="1">
      <alignment horizontal="right" indent="1"/>
      <protection/>
    </xf>
    <xf numFmtId="3" fontId="17" fillId="0" borderId="19" xfId="62" applyNumberFormat="1" applyFont="1" applyFill="1" applyBorder="1" applyProtection="1">
      <alignment/>
      <protection locked="0"/>
    </xf>
    <xf numFmtId="3" fontId="17" fillId="0" borderId="20" xfId="62" applyNumberFormat="1" applyFont="1" applyFill="1" applyBorder="1" applyProtection="1">
      <alignment/>
      <protection locked="0"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5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indent="5"/>
    </xf>
    <xf numFmtId="175" fontId="11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6" xfId="0" applyNumberFormat="1" applyFont="1" applyFill="1" applyBorder="1" applyAlignment="1" applyProtection="1">
      <alignment horizontal="right" vertical="center"/>
      <protection locked="0"/>
    </xf>
    <xf numFmtId="0" fontId="0" fillId="0" borderId="50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58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2" fillId="0" borderId="19" xfId="0" applyFont="1" applyFill="1" applyBorder="1" applyAlignment="1">
      <alignment horizontal="left" vertical="center" indent="5"/>
    </xf>
    <xf numFmtId="175" fontId="11" fillId="0" borderId="20" xfId="0" applyNumberFormat="1" applyFont="1" applyFill="1" applyBorder="1" applyAlignment="1" applyProtection="1">
      <alignment horizontal="right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1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7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6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6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59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8" xfId="0" applyFont="1" applyFill="1" applyBorder="1" applyAlignment="1" applyProtection="1">
      <alignment horizontal="right"/>
      <protection/>
    </xf>
    <xf numFmtId="164" fontId="21" fillId="0" borderId="18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9" xfId="60" applyFont="1" applyFill="1" applyBorder="1" applyAlignment="1" applyProtection="1">
      <alignment horizontal="left" vertical="center" wrapText="1" indent="6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7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16" fillId="0" borderId="6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0" applyFont="1" applyFill="1" applyBorder="1" applyAlignment="1" applyProtection="1">
      <alignment horizontal="center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7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7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9" xfId="0" applyNumberForma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6" fillId="0" borderId="7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2" fillId="0" borderId="7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58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64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1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7" xfId="0" applyFont="1" applyBorder="1" applyAlignment="1" applyProtection="1">
      <alignment horizontal="center" wrapText="1"/>
      <protection/>
    </xf>
    <xf numFmtId="49" fontId="13" fillId="0" borderId="50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49" fontId="13" fillId="0" borderId="54" xfId="60" applyNumberFormat="1" applyFont="1" applyFill="1" applyBorder="1" applyAlignment="1" applyProtection="1">
      <alignment horizontal="center" vertical="center" wrapText="1"/>
      <protection/>
    </xf>
    <xf numFmtId="0" fontId="18" fillId="0" borderId="67" xfId="0" applyFont="1" applyBorder="1" applyAlignment="1" applyProtection="1">
      <alignment horizontal="center" vertical="center" wrapText="1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19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6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7" xfId="60" applyFont="1" applyFill="1" applyBorder="1" applyAlignment="1" applyProtection="1">
      <alignment horizontal="left" vertical="center" wrapText="1"/>
      <protection/>
    </xf>
    <xf numFmtId="0" fontId="16" fillId="0" borderId="61" xfId="0" applyFont="1" applyBorder="1" applyAlignment="1" applyProtection="1">
      <alignment horizontal="left" vertical="center" wrapText="1"/>
      <protection/>
    </xf>
    <xf numFmtId="0" fontId="25" fillId="0" borderId="0" xfId="62" applyFill="1" applyProtection="1">
      <alignment/>
      <protection/>
    </xf>
    <xf numFmtId="0" fontId="33" fillId="0" borderId="0" xfId="62" applyFont="1" applyFill="1" applyProtection="1">
      <alignment/>
      <protection/>
    </xf>
    <xf numFmtId="0" fontId="24" fillId="0" borderId="54" xfId="62" applyFont="1" applyFill="1" applyBorder="1" applyAlignment="1" applyProtection="1">
      <alignment horizontal="center" vertical="center" wrapText="1"/>
      <protection/>
    </xf>
    <xf numFmtId="0" fontId="24" fillId="0" borderId="19" xfId="62" applyFont="1" applyFill="1" applyBorder="1" applyAlignment="1" applyProtection="1">
      <alignment horizontal="center" vertical="center" wrapText="1"/>
      <protection/>
    </xf>
    <xf numFmtId="0" fontId="25" fillId="0" borderId="0" xfId="62" applyFill="1" applyAlignment="1" applyProtection="1">
      <alignment horizontal="center" vertical="center"/>
      <protection/>
    </xf>
    <xf numFmtId="0" fontId="18" fillId="0" borderId="50" xfId="62" applyFont="1" applyFill="1" applyBorder="1" applyAlignment="1" applyProtection="1">
      <alignment vertical="center" wrapText="1"/>
      <protection/>
    </xf>
    <xf numFmtId="173" fontId="13" fillId="0" borderId="41" xfId="61" applyNumberFormat="1" applyFont="1" applyFill="1" applyBorder="1" applyAlignment="1" applyProtection="1">
      <alignment horizontal="center" vertical="center"/>
      <protection/>
    </xf>
    <xf numFmtId="172" fontId="18" fillId="0" borderId="41" xfId="62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0" fontId="23" fillId="0" borderId="12" xfId="62" applyFont="1" applyFill="1" applyBorder="1" applyAlignment="1" applyProtection="1">
      <alignment horizontal="left" vertical="center" wrapText="1" inden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0" fontId="18" fillId="0" borderId="54" xfId="62" applyFont="1" applyFill="1" applyBorder="1" applyAlignment="1" applyProtection="1">
      <alignment vertical="center" wrapText="1"/>
      <protection/>
    </xf>
    <xf numFmtId="172" fontId="18" fillId="0" borderId="19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5" fillId="0" borderId="0" xfId="62" applyNumberFormat="1" applyFont="1" applyFill="1" applyProtection="1">
      <alignment/>
      <protection/>
    </xf>
    <xf numFmtId="0" fontId="25" fillId="0" borderId="0" xfId="62" applyFont="1" applyFill="1" applyProtection="1">
      <alignment/>
      <protection/>
    </xf>
    <xf numFmtId="0" fontId="0" fillId="0" borderId="0" xfId="61" applyFill="1" applyAlignment="1" applyProtection="1">
      <alignment vertical="center"/>
      <protection/>
    </xf>
    <xf numFmtId="174" fontId="12" fillId="0" borderId="23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5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34" fillId="0" borderId="0" xfId="0" applyFont="1" applyAlignment="1" applyProtection="1">
      <alignment horizontal="right" vertical="top"/>
      <protection/>
    </xf>
    <xf numFmtId="0" fontId="16" fillId="0" borderId="64" xfId="62" applyFont="1" applyFill="1" applyBorder="1" applyAlignment="1">
      <alignment horizontal="center" vertical="center"/>
      <protection/>
    </xf>
    <xf numFmtId="0" fontId="16" fillId="0" borderId="59" xfId="62" applyFont="1" applyFill="1" applyBorder="1" applyAlignment="1">
      <alignment horizontal="center" vertical="center" wrapText="1"/>
      <protection/>
    </xf>
    <xf numFmtId="0" fontId="16" fillId="0" borderId="72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Protection="1">
      <alignment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34" fillId="0" borderId="0" xfId="62" applyFont="1" applyFill="1">
      <alignment/>
      <protection/>
    </xf>
    <xf numFmtId="0" fontId="30" fillId="0" borderId="64" xfId="62" applyFont="1" applyFill="1" applyBorder="1" applyAlignment="1">
      <alignment horizontal="center" vertical="center"/>
      <protection/>
    </xf>
    <xf numFmtId="0" fontId="30" fillId="0" borderId="59" xfId="62" applyFont="1" applyFill="1" applyBorder="1" applyAlignment="1">
      <alignment horizontal="center" vertical="center" wrapText="1"/>
      <protection/>
    </xf>
    <xf numFmtId="0" fontId="30" fillId="0" borderId="72" xfId="62" applyFont="1" applyFill="1" applyBorder="1" applyAlignment="1">
      <alignment horizontal="center" vertical="center" wrapText="1"/>
      <protection/>
    </xf>
    <xf numFmtId="0" fontId="17" fillId="0" borderId="13" xfId="62" applyFont="1" applyFill="1" applyBorder="1" applyAlignment="1" applyProtection="1">
      <alignment horizontal="left" indent="1"/>
      <protection locked="0"/>
    </xf>
    <xf numFmtId="0" fontId="18" fillId="0" borderId="53" xfId="62" applyNumberFormat="1" applyFont="1" applyFill="1" applyBorder="1">
      <alignment/>
      <protection/>
    </xf>
    <xf numFmtId="164" fontId="13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62" applyFont="1" applyFill="1" applyBorder="1" applyAlignment="1" applyProtection="1">
      <alignment horizontal="right"/>
      <protection/>
    </xf>
    <xf numFmtId="0" fontId="27" fillId="0" borderId="10" xfId="62" applyFont="1" applyFill="1" applyBorder="1" applyAlignment="1" applyProtection="1">
      <alignment horizontal="center" wrapText="1"/>
      <protection/>
    </xf>
    <xf numFmtId="0" fontId="5" fillId="0" borderId="74" xfId="0" applyFont="1" applyBorder="1" applyAlignment="1">
      <alignment horizontal="center" vertical="center"/>
    </xf>
    <xf numFmtId="0" fontId="7" fillId="0" borderId="74" xfId="0" applyFont="1" applyBorder="1" applyAlignment="1">
      <alignment horizontal="right"/>
    </xf>
    <xf numFmtId="0" fontId="5" fillId="0" borderId="7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/>
    </xf>
    <xf numFmtId="3" fontId="1" fillId="0" borderId="78" xfId="0" applyNumberFormat="1" applyFont="1" applyBorder="1" applyAlignment="1">
      <alignment/>
    </xf>
    <xf numFmtId="0" fontId="1" fillId="0" borderId="79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80" xfId="0" applyNumberFormat="1" applyFont="1" applyBorder="1" applyAlignment="1">
      <alignment/>
    </xf>
    <xf numFmtId="0" fontId="20" fillId="0" borderId="79" xfId="0" applyFont="1" applyBorder="1" applyAlignment="1">
      <alignment horizontal="center"/>
    </xf>
    <xf numFmtId="0" fontId="20" fillId="0" borderId="10" xfId="0" applyFont="1" applyBorder="1" applyAlignment="1">
      <alignment/>
    </xf>
    <xf numFmtId="3" fontId="20" fillId="0" borderId="8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81" xfId="0" applyFont="1" applyBorder="1" applyAlignment="1">
      <alignment horizontal="center"/>
    </xf>
    <xf numFmtId="0" fontId="20" fillId="0" borderId="82" xfId="0" applyFont="1" applyBorder="1" applyAlignment="1">
      <alignment/>
    </xf>
    <xf numFmtId="3" fontId="20" fillId="0" borderId="83" xfId="0" applyNumberFormat="1" applyFont="1" applyBorder="1" applyAlignment="1">
      <alignment/>
    </xf>
    <xf numFmtId="0" fontId="20" fillId="0" borderId="76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81" xfId="0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1" fillId="0" borderId="80" xfId="0" applyFont="1" applyBorder="1" applyAlignment="1">
      <alignment/>
    </xf>
    <xf numFmtId="0" fontId="20" fillId="0" borderId="80" xfId="0" applyFont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5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5" fillId="0" borderId="25" xfId="0" applyFont="1" applyBorder="1" applyAlignment="1">
      <alignment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27" xfId="0" applyFont="1" applyBorder="1" applyAlignment="1">
      <alignment vertical="center" wrapText="1"/>
    </xf>
    <xf numFmtId="0" fontId="25" fillId="0" borderId="71" xfId="0" applyFont="1" applyBorder="1" applyAlignment="1">
      <alignment horizontal="right" vertic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justify"/>
    </xf>
    <xf numFmtId="0" fontId="25" fillId="0" borderId="75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30" fillId="0" borderId="84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56" fillId="0" borderId="87" xfId="0" applyFont="1" applyBorder="1" applyAlignment="1">
      <alignment horizontal="center" vertical="center" wrapText="1"/>
    </xf>
    <xf numFmtId="0" fontId="30" fillId="0" borderId="88" xfId="0" applyFont="1" applyBorder="1" applyAlignment="1">
      <alignment horizontal="center" wrapText="1"/>
    </xf>
    <xf numFmtId="0" fontId="22" fillId="0" borderId="71" xfId="0" applyFont="1" applyBorder="1" applyAlignment="1">
      <alignment horizontal="right" wrapText="1"/>
    </xf>
    <xf numFmtId="0" fontId="22" fillId="0" borderId="89" xfId="0" applyFont="1" applyBorder="1" applyAlignment="1">
      <alignment horizontal="right" wrapText="1"/>
    </xf>
    <xf numFmtId="0" fontId="16" fillId="0" borderId="90" xfId="0" applyFont="1" applyBorder="1" applyAlignment="1">
      <alignment horizontal="right" wrapText="1"/>
    </xf>
    <xf numFmtId="0" fontId="30" fillId="0" borderId="91" xfId="0" applyFont="1" applyBorder="1" applyAlignment="1">
      <alignment horizontal="center" wrapText="1"/>
    </xf>
    <xf numFmtId="0" fontId="22" fillId="0" borderId="92" xfId="0" applyFont="1" applyBorder="1" applyAlignment="1">
      <alignment horizontal="right" wrapText="1"/>
    </xf>
    <xf numFmtId="0" fontId="22" fillId="0" borderId="93" xfId="0" applyFont="1" applyBorder="1" applyAlignment="1">
      <alignment horizontal="right" wrapText="1"/>
    </xf>
    <xf numFmtId="0" fontId="16" fillId="0" borderId="94" xfId="0" applyFont="1" applyBorder="1" applyAlignment="1">
      <alignment horizontal="right" wrapText="1"/>
    </xf>
    <xf numFmtId="0" fontId="56" fillId="0" borderId="95" xfId="0" applyFont="1" applyBorder="1" applyAlignment="1">
      <alignment horizontal="center" wrapText="1"/>
    </xf>
    <xf numFmtId="0" fontId="16" fillId="0" borderId="96" xfId="0" applyFont="1" applyBorder="1" applyAlignment="1">
      <alignment horizontal="right" wrapText="1"/>
    </xf>
    <xf numFmtId="0" fontId="16" fillId="0" borderId="97" xfId="0" applyFont="1" applyBorder="1" applyAlignment="1">
      <alignment horizontal="right" wrapText="1"/>
    </xf>
    <xf numFmtId="0" fontId="16" fillId="0" borderId="98" xfId="0" applyFont="1" applyBorder="1" applyAlignment="1">
      <alignment horizontal="right" wrapText="1"/>
    </xf>
    <xf numFmtId="0" fontId="25" fillId="0" borderId="0" xfId="0" applyFont="1" applyAlignment="1">
      <alignment horizontal="justify"/>
    </xf>
    <xf numFmtId="0" fontId="57" fillId="0" borderId="99" xfId="0" applyFont="1" applyBorder="1" applyAlignment="1">
      <alignment horizontal="center" wrapText="1"/>
    </xf>
    <xf numFmtId="0" fontId="58" fillId="0" borderId="100" xfId="0" applyFont="1" applyBorder="1" applyAlignment="1">
      <alignment horizontal="right" wrapText="1"/>
    </xf>
    <xf numFmtId="0" fontId="32" fillId="0" borderId="99" xfId="0" applyFont="1" applyBorder="1" applyAlignment="1">
      <alignment horizontal="left" wrapText="1" indent="5"/>
    </xf>
    <xf numFmtId="0" fontId="22" fillId="0" borderId="100" xfId="0" applyFont="1" applyBorder="1" applyAlignment="1">
      <alignment horizontal="right" wrapText="1"/>
    </xf>
    <xf numFmtId="0" fontId="32" fillId="0" borderId="91" xfId="0" applyFont="1" applyBorder="1" applyAlignment="1">
      <alignment horizontal="left" wrapText="1" indent="5"/>
    </xf>
    <xf numFmtId="164" fontId="31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0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6" fillId="0" borderId="41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6" fillId="0" borderId="41" xfId="60" applyNumberFormat="1" applyFont="1" applyFill="1" applyBorder="1" applyAlignment="1" applyProtection="1">
      <alignment horizontal="center" vertical="center"/>
      <protection/>
    </xf>
    <xf numFmtId="164" fontId="6" fillId="0" borderId="58" xfId="60" applyNumberFormat="1" applyFont="1" applyFill="1" applyBorder="1" applyAlignment="1" applyProtection="1">
      <alignment horizontal="center" vertical="center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8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wrapText="1"/>
    </xf>
    <xf numFmtId="0" fontId="31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164" fontId="31" fillId="0" borderId="0" xfId="0" applyNumberFormat="1" applyFont="1" applyFill="1" applyAlignment="1">
      <alignment horizontal="center" textRotation="180" wrapText="1"/>
    </xf>
    <xf numFmtId="164" fontId="8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4" fillId="0" borderId="36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center" textRotation="180"/>
    </xf>
    <xf numFmtId="0" fontId="7" fillId="0" borderId="0" xfId="0" applyFont="1" applyFill="1" applyAlignment="1">
      <alignment horizontal="center" textRotation="180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7" xfId="0" applyNumberFormat="1" applyFill="1" applyBorder="1" applyAlignment="1" applyProtection="1">
      <alignment horizontal="left" vertical="center" wrapText="1"/>
      <protection locked="0"/>
    </xf>
    <xf numFmtId="164" fontId="0" fillId="0" borderId="73" xfId="0" applyNumberFormat="1" applyFill="1" applyBorder="1" applyAlignment="1" applyProtection="1">
      <alignment horizontal="left" vertical="center" wrapText="1"/>
      <protection locked="0"/>
    </xf>
    <xf numFmtId="164" fontId="0" fillId="0" borderId="101" xfId="0" applyNumberFormat="1" applyFill="1" applyBorder="1" applyAlignment="1" applyProtection="1">
      <alignment horizontal="left" vertical="center" wrapText="1"/>
      <protection locked="0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102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103" xfId="0" applyNumberFormat="1" applyFont="1" applyFill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102" xfId="0" applyNumberFormat="1" applyFont="1" applyFill="1" applyBorder="1" applyAlignment="1">
      <alignment horizontal="left" vertical="center" wrapText="1" indent="2"/>
    </xf>
    <xf numFmtId="164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left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10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26" fillId="0" borderId="0" xfId="62" applyFont="1" applyFill="1" applyAlignment="1" applyProtection="1">
      <alignment horizontal="center" vertical="center" wrapText="1"/>
      <protection/>
    </xf>
    <xf numFmtId="0" fontId="26" fillId="0" borderId="0" xfId="62" applyFont="1" applyFill="1" applyAlignment="1" applyProtection="1">
      <alignment horizontal="center" vertical="center"/>
      <protection/>
    </xf>
    <xf numFmtId="0" fontId="27" fillId="0" borderId="41" xfId="62" applyFont="1" applyFill="1" applyBorder="1" applyAlignment="1" applyProtection="1">
      <alignment horizontal="center" vertical="center" wrapText="1"/>
      <protection/>
    </xf>
    <xf numFmtId="0" fontId="27" fillId="0" borderId="10" xfId="62" applyFont="1" applyFill="1" applyBorder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left"/>
      <protection/>
    </xf>
    <xf numFmtId="0" fontId="28" fillId="0" borderId="64" xfId="62" applyFont="1" applyFill="1" applyBorder="1" applyAlignment="1" applyProtection="1">
      <alignment horizontal="center" vertical="center" wrapText="1"/>
      <protection/>
    </xf>
    <xf numFmtId="0" fontId="28" fillId="0" borderId="51" xfId="62" applyFont="1" applyFill="1" applyBorder="1" applyAlignment="1" applyProtection="1">
      <alignment horizontal="center" vertical="center" wrapText="1"/>
      <protection/>
    </xf>
    <xf numFmtId="0" fontId="28" fillId="0" borderId="37" xfId="62" applyFont="1" applyFill="1" applyBorder="1" applyAlignment="1" applyProtection="1">
      <alignment horizontal="center" vertical="center" wrapText="1"/>
      <protection/>
    </xf>
    <xf numFmtId="0" fontId="21" fillId="0" borderId="59" xfId="61" applyFont="1" applyFill="1" applyBorder="1" applyAlignment="1" applyProtection="1">
      <alignment horizontal="center" vertical="center" textRotation="90"/>
      <protection/>
    </xf>
    <xf numFmtId="0" fontId="21" fillId="0" borderId="17" xfId="61" applyFont="1" applyFill="1" applyBorder="1" applyAlignment="1" applyProtection="1">
      <alignment horizontal="center" vertical="center" textRotation="90"/>
      <protection/>
    </xf>
    <xf numFmtId="0" fontId="21" fillId="0" borderId="42" xfId="61" applyFont="1" applyFill="1" applyBorder="1" applyAlignment="1" applyProtection="1">
      <alignment horizontal="center" vertical="center" textRotation="90"/>
      <protection/>
    </xf>
    <xf numFmtId="0" fontId="25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0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1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8" xfId="61" applyFont="1" applyFill="1" applyBorder="1" applyAlignment="1" applyProtection="1">
      <alignment horizontal="center" vertical="center" wrapText="1"/>
      <protection/>
    </xf>
    <xf numFmtId="0" fontId="4" fillId="0" borderId="23" xfId="61" applyFont="1" applyFill="1" applyBorder="1" applyAlignment="1" applyProtection="1">
      <alignment horizontal="center" vertical="center"/>
      <protection/>
    </xf>
    <xf numFmtId="0" fontId="26" fillId="0" borderId="0" xfId="62" applyFont="1" applyFill="1" applyAlignment="1">
      <alignment horizontal="center" vertical="center" wrapText="1"/>
      <protection/>
    </xf>
    <xf numFmtId="0" fontId="26" fillId="0" borderId="0" xfId="62" applyFont="1" applyFill="1" applyAlignment="1">
      <alignment horizontal="center" vertical="center"/>
      <protection/>
    </xf>
    <xf numFmtId="0" fontId="16" fillId="0" borderId="35" xfId="62" applyFont="1" applyFill="1" applyBorder="1" applyAlignment="1">
      <alignment horizontal="left"/>
      <protection/>
    </xf>
    <xf numFmtId="0" fontId="16" fillId="0" borderId="44" xfId="62" applyFont="1" applyFill="1" applyBorder="1" applyAlignment="1">
      <alignment horizontal="left"/>
      <protection/>
    </xf>
    <xf numFmtId="3" fontId="25" fillId="0" borderId="0" xfId="62" applyNumberFormat="1" applyFont="1" applyFill="1" applyAlignment="1">
      <alignment horizontal="center"/>
      <protection/>
    </xf>
    <xf numFmtId="0" fontId="26" fillId="0" borderId="0" xfId="62" applyFont="1" applyFill="1" applyAlignment="1">
      <alignment horizontal="center" wrapText="1"/>
      <protection/>
    </xf>
    <xf numFmtId="0" fontId="26" fillId="0" borderId="0" xfId="62" applyFont="1" applyFill="1" applyAlignment="1">
      <alignment horizontal="center"/>
      <protection/>
    </xf>
    <xf numFmtId="0" fontId="16" fillId="0" borderId="35" xfId="62" applyFont="1" applyFill="1" applyBorder="1" applyAlignment="1">
      <alignment horizontal="left" indent="1"/>
      <protection/>
    </xf>
    <xf numFmtId="0" fontId="16" fillId="0" borderId="44" xfId="62" applyFont="1" applyFill="1" applyBorder="1" applyAlignment="1">
      <alignment horizontal="left" inden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35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60" fillId="0" borderId="0" xfId="0" applyFont="1" applyAlignment="1">
      <alignment horizontal="justify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74" xfId="0" applyFont="1" applyBorder="1" applyAlignment="1">
      <alignment horizontal="center"/>
    </xf>
    <xf numFmtId="0" fontId="22" fillId="0" borderId="29" xfId="0" applyFont="1" applyBorder="1" applyAlignment="1">
      <alignment horizontal="right" wrapText="1"/>
    </xf>
    <xf numFmtId="0" fontId="22" fillId="0" borderId="69" xfId="0" applyFont="1" applyBorder="1" applyAlignment="1">
      <alignment horizontal="right" wrapText="1"/>
    </xf>
    <xf numFmtId="0" fontId="22" fillId="0" borderId="104" xfId="0" applyFont="1" applyBorder="1" applyAlignment="1">
      <alignment horizontal="right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%202015%20&#193;PR%20%20Z&#193;RSZ&#193;M%20REND%202014%20&#233;v%20&#225;lt%20&#233;s%20r&#233;szl%20indokl%20+%20hat&#225;svizsg%20T&#193;J%20T&#193;BL%201.-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000%20%20%20%20%20%20%20%202015%20%20%20%20%20%20%20%20%20%20%20%20%20%20%20mappa%20(2)\M&#193;RCIUSI%20%20JKV%20%20mappa\&#193;PRILISI%20%20mappa\CS%202015%20&#193;PR%20%20Z&#193;RSZ&#193;M%20mappa\ZARSZREND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zr_2\AppData\Local\Temp\Temp1_2014_zrszmads_csikvnd.zip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tájékoztató tábla"/>
      <sheetName val="2. tájékoztató tá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10.sz. mell. - Maradványkimut."/>
      <sheetName val="11.sz. mell - Eredménykimut."/>
      <sheetName val="12.sz. mell. - Falugondnok"/>
      <sheetName val="13.sz. mell. - Létszámkeret"/>
      <sheetName val="14.sz. mell. - Közfoglalk.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10.sz. mell. - Maradványkimut."/>
      <sheetName val="11.sz. mell - Eredménykimut."/>
      <sheetName val="12.sz. mell. - Falugondnok"/>
      <sheetName val="13.sz. mell. - Létszámkeret"/>
      <sheetName val="14.sz. mell. - Közfoglalk.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30" zoomScaleSheetLayoutView="100" workbookViewId="0" topLeftCell="A132">
      <selection activeCell="A149" sqref="A149"/>
    </sheetView>
  </sheetViews>
  <sheetFormatPr defaultColWidth="9.00390625" defaultRowHeight="12.75"/>
  <cols>
    <col min="1" max="1" width="9.50390625" style="272" customWidth="1"/>
    <col min="2" max="2" width="60.875" style="272" customWidth="1"/>
    <col min="3" max="5" width="15.875" style="273" customWidth="1"/>
    <col min="6" max="16384" width="9.375" style="283" customWidth="1"/>
  </cols>
  <sheetData>
    <row r="1" spans="1:5" ht="15.75" customHeight="1">
      <c r="A1" s="555" t="s">
        <v>5</v>
      </c>
      <c r="B1" s="555"/>
      <c r="C1" s="555"/>
      <c r="D1" s="555"/>
      <c r="E1" s="555"/>
    </row>
    <row r="2" spans="1:5" ht="15.75" customHeight="1" thickBot="1">
      <c r="A2" s="30"/>
      <c r="B2" s="30"/>
      <c r="C2" s="270"/>
      <c r="D2" s="270"/>
      <c r="E2" s="270" t="s">
        <v>147</v>
      </c>
    </row>
    <row r="3" spans="1:5" ht="15.75" customHeight="1">
      <c r="A3" s="556" t="s">
        <v>56</v>
      </c>
      <c r="B3" s="558" t="s">
        <v>7</v>
      </c>
      <c r="C3" s="560" t="str">
        <f>+CONCATENATE(LEFT('[2]ÖSSZEFÜGGÉSEK'!A4,4),". évi")</f>
        <v>2014. évi</v>
      </c>
      <c r="D3" s="560"/>
      <c r="E3" s="561"/>
    </row>
    <row r="4" spans="1:5" ht="37.5" customHeight="1" thickBot="1">
      <c r="A4" s="557"/>
      <c r="B4" s="559"/>
      <c r="C4" s="32" t="s">
        <v>169</v>
      </c>
      <c r="D4" s="32" t="s">
        <v>174</v>
      </c>
      <c r="E4" s="33" t="s">
        <v>175</v>
      </c>
    </row>
    <row r="5" spans="1:5" s="284" customFormat="1" ht="12" customHeight="1" thickBot="1">
      <c r="A5" s="248" t="s">
        <v>363</v>
      </c>
      <c r="B5" s="249" t="s">
        <v>364</v>
      </c>
      <c r="C5" s="249" t="s">
        <v>365</v>
      </c>
      <c r="D5" s="249" t="s">
        <v>366</v>
      </c>
      <c r="E5" s="297" t="s">
        <v>367</v>
      </c>
    </row>
    <row r="6" spans="1:5" s="285" customFormat="1" ht="12" customHeight="1" thickBot="1">
      <c r="A6" s="243" t="s">
        <v>8</v>
      </c>
      <c r="B6" s="244" t="s">
        <v>247</v>
      </c>
      <c r="C6" s="275">
        <f>SUM(C7:C12)</f>
        <v>15184</v>
      </c>
      <c r="D6" s="275">
        <f>SUM(D7:D12)</f>
        <v>16383</v>
      </c>
      <c r="E6" s="258">
        <f>SUM(E7:E12)</f>
        <v>16383</v>
      </c>
    </row>
    <row r="7" spans="1:5" s="285" customFormat="1" ht="12" customHeight="1">
      <c r="A7" s="238" t="s">
        <v>68</v>
      </c>
      <c r="B7" s="286" t="s">
        <v>248</v>
      </c>
      <c r="C7" s="277">
        <v>13146</v>
      </c>
      <c r="D7" s="277">
        <v>13146</v>
      </c>
      <c r="E7" s="260">
        <v>13146</v>
      </c>
    </row>
    <row r="8" spans="1:5" s="285" customFormat="1" ht="12" customHeight="1">
      <c r="A8" s="237" t="s">
        <v>69</v>
      </c>
      <c r="B8" s="287" t="s">
        <v>249</v>
      </c>
      <c r="C8" s="276"/>
      <c r="D8" s="276"/>
      <c r="E8" s="259"/>
    </row>
    <row r="9" spans="1:5" s="285" customFormat="1" ht="12" customHeight="1">
      <c r="A9" s="237" t="s">
        <v>70</v>
      </c>
      <c r="B9" s="287" t="s">
        <v>250</v>
      </c>
      <c r="C9" s="276">
        <v>891</v>
      </c>
      <c r="D9" s="276">
        <v>2090</v>
      </c>
      <c r="E9" s="259">
        <v>2090</v>
      </c>
    </row>
    <row r="10" spans="1:5" s="285" customFormat="1" ht="12" customHeight="1">
      <c r="A10" s="237" t="s">
        <v>71</v>
      </c>
      <c r="B10" s="287" t="s">
        <v>251</v>
      </c>
      <c r="C10" s="276">
        <v>1016</v>
      </c>
      <c r="D10" s="276">
        <v>1016</v>
      </c>
      <c r="E10" s="259">
        <v>1016</v>
      </c>
    </row>
    <row r="11" spans="1:5" s="285" customFormat="1" ht="12" customHeight="1">
      <c r="A11" s="237" t="s">
        <v>104</v>
      </c>
      <c r="B11" s="287" t="s">
        <v>252</v>
      </c>
      <c r="C11" s="276">
        <v>131</v>
      </c>
      <c r="D11" s="276">
        <v>131</v>
      </c>
      <c r="E11" s="259">
        <v>131</v>
      </c>
    </row>
    <row r="12" spans="1:5" s="285" customFormat="1" ht="12" customHeight="1" thickBot="1">
      <c r="A12" s="239" t="s">
        <v>72</v>
      </c>
      <c r="B12" s="288" t="s">
        <v>253</v>
      </c>
      <c r="C12" s="278"/>
      <c r="D12" s="278"/>
      <c r="E12" s="261"/>
    </row>
    <row r="13" spans="1:5" s="285" customFormat="1" ht="21.75" customHeight="1" thickBot="1">
      <c r="A13" s="243" t="s">
        <v>9</v>
      </c>
      <c r="B13" s="265" t="s">
        <v>254</v>
      </c>
      <c r="C13" s="275">
        <f>SUM(C14:C18)</f>
        <v>6439</v>
      </c>
      <c r="D13" s="275">
        <f>SUM(D14:D18)</f>
        <v>49196</v>
      </c>
      <c r="E13" s="258">
        <f>SUM(E14:E18)</f>
        <v>49196</v>
      </c>
    </row>
    <row r="14" spans="1:5" s="285" customFormat="1" ht="12" customHeight="1">
      <c r="A14" s="238" t="s">
        <v>74</v>
      </c>
      <c r="B14" s="286" t="s">
        <v>255</v>
      </c>
      <c r="C14" s="277"/>
      <c r="D14" s="277"/>
      <c r="E14" s="260"/>
    </row>
    <row r="15" spans="1:5" s="285" customFormat="1" ht="12" customHeight="1">
      <c r="A15" s="237" t="s">
        <v>75</v>
      </c>
      <c r="B15" s="287" t="s">
        <v>256</v>
      </c>
      <c r="C15" s="276"/>
      <c r="D15" s="276"/>
      <c r="E15" s="259"/>
    </row>
    <row r="16" spans="1:5" s="285" customFormat="1" ht="12" customHeight="1">
      <c r="A16" s="237" t="s">
        <v>76</v>
      </c>
      <c r="B16" s="287" t="s">
        <v>257</v>
      </c>
      <c r="C16" s="276"/>
      <c r="D16" s="276"/>
      <c r="E16" s="259"/>
    </row>
    <row r="17" spans="1:5" s="285" customFormat="1" ht="12" customHeight="1">
      <c r="A17" s="237" t="s">
        <v>77</v>
      </c>
      <c r="B17" s="287" t="s">
        <v>258</v>
      </c>
      <c r="C17" s="276"/>
      <c r="D17" s="276"/>
      <c r="E17" s="259"/>
    </row>
    <row r="18" spans="1:5" s="285" customFormat="1" ht="12" customHeight="1">
      <c r="A18" s="237" t="s">
        <v>78</v>
      </c>
      <c r="B18" s="287" t="s">
        <v>259</v>
      </c>
      <c r="C18" s="276">
        <v>6439</v>
      </c>
      <c r="D18" s="276">
        <v>49196</v>
      </c>
      <c r="E18" s="259">
        <v>49196</v>
      </c>
    </row>
    <row r="19" spans="1:5" s="285" customFormat="1" ht="12" customHeight="1" thickBot="1">
      <c r="A19" s="239" t="s">
        <v>85</v>
      </c>
      <c r="B19" s="288" t="s">
        <v>260</v>
      </c>
      <c r="C19" s="278"/>
      <c r="D19" s="278"/>
      <c r="E19" s="261"/>
    </row>
    <row r="20" spans="1:5" s="285" customFormat="1" ht="21.75" customHeight="1" thickBot="1">
      <c r="A20" s="243" t="s">
        <v>10</v>
      </c>
      <c r="B20" s="244" t="s">
        <v>261</v>
      </c>
      <c r="C20" s="275">
        <f>SUM(C21:C25)</f>
        <v>0</v>
      </c>
      <c r="D20" s="275">
        <f>SUM(D21:D25)</f>
        <v>10000</v>
      </c>
      <c r="E20" s="258">
        <f>SUM(E21:E25)</f>
        <v>10000</v>
      </c>
    </row>
    <row r="21" spans="1:5" s="285" customFormat="1" ht="12" customHeight="1">
      <c r="A21" s="238" t="s">
        <v>57</v>
      </c>
      <c r="B21" s="286" t="s">
        <v>262</v>
      </c>
      <c r="C21" s="277"/>
      <c r="D21" s="277">
        <v>10000</v>
      </c>
      <c r="E21" s="260">
        <v>10000</v>
      </c>
    </row>
    <row r="22" spans="1:5" s="285" customFormat="1" ht="12" customHeight="1">
      <c r="A22" s="237" t="s">
        <v>58</v>
      </c>
      <c r="B22" s="287" t="s">
        <v>263</v>
      </c>
      <c r="C22" s="276"/>
      <c r="D22" s="276"/>
      <c r="E22" s="259"/>
    </row>
    <row r="23" spans="1:5" s="285" customFormat="1" ht="12" customHeight="1">
      <c r="A23" s="237" t="s">
        <v>59</v>
      </c>
      <c r="B23" s="287" t="s">
        <v>264</v>
      </c>
      <c r="C23" s="276"/>
      <c r="D23" s="276"/>
      <c r="E23" s="259"/>
    </row>
    <row r="24" spans="1:5" s="285" customFormat="1" ht="12" customHeight="1">
      <c r="A24" s="237" t="s">
        <v>60</v>
      </c>
      <c r="B24" s="287" t="s">
        <v>265</v>
      </c>
      <c r="C24" s="276"/>
      <c r="D24" s="276"/>
      <c r="E24" s="259"/>
    </row>
    <row r="25" spans="1:5" s="285" customFormat="1" ht="12" customHeight="1">
      <c r="A25" s="237" t="s">
        <v>116</v>
      </c>
      <c r="B25" s="287" t="s">
        <v>266</v>
      </c>
      <c r="C25" s="276"/>
      <c r="D25" s="276"/>
      <c r="E25" s="259"/>
    </row>
    <row r="26" spans="1:5" s="285" customFormat="1" ht="12" customHeight="1" thickBot="1">
      <c r="A26" s="239" t="s">
        <v>117</v>
      </c>
      <c r="B26" s="267" t="s">
        <v>267</v>
      </c>
      <c r="C26" s="278"/>
      <c r="D26" s="278"/>
      <c r="E26" s="261"/>
    </row>
    <row r="27" spans="1:5" s="285" customFormat="1" ht="12" customHeight="1" thickBot="1">
      <c r="A27" s="243" t="s">
        <v>118</v>
      </c>
      <c r="B27" s="244" t="s">
        <v>268</v>
      </c>
      <c r="C27" s="281">
        <f>+C28+C31+C32+C33</f>
        <v>6960</v>
      </c>
      <c r="D27" s="281">
        <f>+D28+D31+D32+D33</f>
        <v>8351</v>
      </c>
      <c r="E27" s="294">
        <f>+E28+E31+E32+E33</f>
        <v>8351</v>
      </c>
    </row>
    <row r="28" spans="1:5" s="285" customFormat="1" ht="12" customHeight="1">
      <c r="A28" s="238" t="s">
        <v>269</v>
      </c>
      <c r="B28" s="286" t="s">
        <v>270</v>
      </c>
      <c r="C28" s="296">
        <f>+C29+C30</f>
        <v>5154</v>
      </c>
      <c r="D28" s="296">
        <f>+D29+D30</f>
        <v>6577</v>
      </c>
      <c r="E28" s="295">
        <f>+E29+E30</f>
        <v>6577</v>
      </c>
    </row>
    <row r="29" spans="1:5" s="285" customFormat="1" ht="12" customHeight="1">
      <c r="A29" s="237" t="s">
        <v>271</v>
      </c>
      <c r="B29" s="287" t="s">
        <v>272</v>
      </c>
      <c r="C29" s="276"/>
      <c r="D29" s="276">
        <v>0</v>
      </c>
      <c r="E29" s="259">
        <v>0</v>
      </c>
    </row>
    <row r="30" spans="1:5" s="285" customFormat="1" ht="12" customHeight="1">
      <c r="A30" s="237" t="s">
        <v>273</v>
      </c>
      <c r="B30" s="287" t="s">
        <v>274</v>
      </c>
      <c r="C30" s="276">
        <v>5154</v>
      </c>
      <c r="D30" s="276">
        <v>6577</v>
      </c>
      <c r="E30" s="259">
        <v>6577</v>
      </c>
    </row>
    <row r="31" spans="1:5" s="285" customFormat="1" ht="12" customHeight="1">
      <c r="A31" s="237" t="s">
        <v>275</v>
      </c>
      <c r="B31" s="287" t="s">
        <v>276</v>
      </c>
      <c r="C31" s="276">
        <v>1700</v>
      </c>
      <c r="D31" s="276">
        <v>1716</v>
      </c>
      <c r="E31" s="259">
        <v>1716</v>
      </c>
    </row>
    <row r="32" spans="1:5" s="285" customFormat="1" ht="12" customHeight="1">
      <c r="A32" s="237" t="s">
        <v>277</v>
      </c>
      <c r="B32" s="287" t="s">
        <v>278</v>
      </c>
      <c r="C32" s="276"/>
      <c r="D32" s="276"/>
      <c r="E32" s="259"/>
    </row>
    <row r="33" spans="1:5" s="285" customFormat="1" ht="12" customHeight="1" thickBot="1">
      <c r="A33" s="239" t="s">
        <v>279</v>
      </c>
      <c r="B33" s="267" t="s">
        <v>280</v>
      </c>
      <c r="C33" s="278">
        <v>106</v>
      </c>
      <c r="D33" s="278">
        <v>58</v>
      </c>
      <c r="E33" s="261">
        <v>58</v>
      </c>
    </row>
    <row r="34" spans="1:5" s="285" customFormat="1" ht="12" customHeight="1" thickBot="1">
      <c r="A34" s="243" t="s">
        <v>12</v>
      </c>
      <c r="B34" s="244" t="s">
        <v>281</v>
      </c>
      <c r="C34" s="275">
        <f>SUM(C35:C44)</f>
        <v>3563</v>
      </c>
      <c r="D34" s="275">
        <f>SUM(D35:D44)</f>
        <v>4030</v>
      </c>
      <c r="E34" s="258">
        <f>SUM(E35:E44)</f>
        <v>4030</v>
      </c>
    </row>
    <row r="35" spans="1:5" s="285" customFormat="1" ht="12" customHeight="1">
      <c r="A35" s="238" t="s">
        <v>61</v>
      </c>
      <c r="B35" s="286" t="s">
        <v>282</v>
      </c>
      <c r="C35" s="277">
        <v>2500</v>
      </c>
      <c r="D35" s="277">
        <v>2783</v>
      </c>
      <c r="E35" s="260">
        <v>2783</v>
      </c>
    </row>
    <row r="36" spans="1:5" s="285" customFormat="1" ht="12" customHeight="1">
      <c r="A36" s="237" t="s">
        <v>62</v>
      </c>
      <c r="B36" s="287" t="s">
        <v>283</v>
      </c>
      <c r="C36" s="276"/>
      <c r="D36" s="276"/>
      <c r="E36" s="259"/>
    </row>
    <row r="37" spans="1:5" s="285" customFormat="1" ht="12" customHeight="1">
      <c r="A37" s="237" t="s">
        <v>63</v>
      </c>
      <c r="B37" s="287" t="s">
        <v>284</v>
      </c>
      <c r="C37" s="276">
        <v>230</v>
      </c>
      <c r="D37" s="276"/>
      <c r="E37" s="259"/>
    </row>
    <row r="38" spans="1:5" s="285" customFormat="1" ht="12" customHeight="1">
      <c r="A38" s="237" t="s">
        <v>120</v>
      </c>
      <c r="B38" s="287" t="s">
        <v>285</v>
      </c>
      <c r="C38" s="276">
        <v>796</v>
      </c>
      <c r="D38" s="276">
        <v>165</v>
      </c>
      <c r="E38" s="259">
        <v>165</v>
      </c>
    </row>
    <row r="39" spans="1:5" s="285" customFormat="1" ht="12" customHeight="1">
      <c r="A39" s="237" t="s">
        <v>121</v>
      </c>
      <c r="B39" s="287" t="s">
        <v>286</v>
      </c>
      <c r="C39" s="276"/>
      <c r="D39" s="276"/>
      <c r="E39" s="259"/>
    </row>
    <row r="40" spans="1:5" s="285" customFormat="1" ht="12" customHeight="1">
      <c r="A40" s="237" t="s">
        <v>122</v>
      </c>
      <c r="B40" s="287" t="s">
        <v>287</v>
      </c>
      <c r="C40" s="276"/>
      <c r="D40" s="276"/>
      <c r="E40" s="259"/>
    </row>
    <row r="41" spans="1:5" s="285" customFormat="1" ht="12" customHeight="1">
      <c r="A41" s="237" t="s">
        <v>123</v>
      </c>
      <c r="B41" s="287" t="s">
        <v>288</v>
      </c>
      <c r="C41" s="276"/>
      <c r="D41" s="276"/>
      <c r="E41" s="259"/>
    </row>
    <row r="42" spans="1:5" s="285" customFormat="1" ht="12" customHeight="1">
      <c r="A42" s="237" t="s">
        <v>124</v>
      </c>
      <c r="B42" s="287" t="s">
        <v>289</v>
      </c>
      <c r="C42" s="276">
        <v>25</v>
      </c>
      <c r="D42" s="276">
        <v>1</v>
      </c>
      <c r="E42" s="259">
        <v>1</v>
      </c>
    </row>
    <row r="43" spans="1:5" s="285" customFormat="1" ht="12" customHeight="1">
      <c r="A43" s="237" t="s">
        <v>290</v>
      </c>
      <c r="B43" s="287" t="s">
        <v>291</v>
      </c>
      <c r="C43" s="279"/>
      <c r="D43" s="279"/>
      <c r="E43" s="262"/>
    </row>
    <row r="44" spans="1:5" s="285" customFormat="1" ht="12" customHeight="1" thickBot="1">
      <c r="A44" s="239" t="s">
        <v>292</v>
      </c>
      <c r="B44" s="288" t="s">
        <v>293</v>
      </c>
      <c r="C44" s="280">
        <v>12</v>
      </c>
      <c r="D44" s="280">
        <v>1081</v>
      </c>
      <c r="E44" s="263">
        <v>1081</v>
      </c>
    </row>
    <row r="45" spans="1:5" s="285" customFormat="1" ht="12" customHeight="1" thickBot="1">
      <c r="A45" s="243" t="s">
        <v>13</v>
      </c>
      <c r="B45" s="244" t="s">
        <v>294</v>
      </c>
      <c r="C45" s="275">
        <f>SUM(C46:C50)</f>
        <v>0</v>
      </c>
      <c r="D45" s="275">
        <f>SUM(D46:D50)</f>
        <v>0</v>
      </c>
      <c r="E45" s="258">
        <f>SUM(E46:E50)</f>
        <v>0</v>
      </c>
    </row>
    <row r="46" spans="1:5" s="285" customFormat="1" ht="12" customHeight="1">
      <c r="A46" s="238" t="s">
        <v>64</v>
      </c>
      <c r="B46" s="286" t="s">
        <v>295</v>
      </c>
      <c r="C46" s="298"/>
      <c r="D46" s="298"/>
      <c r="E46" s="264"/>
    </row>
    <row r="47" spans="1:5" s="285" customFormat="1" ht="12" customHeight="1">
      <c r="A47" s="237" t="s">
        <v>65</v>
      </c>
      <c r="B47" s="287" t="s">
        <v>296</v>
      </c>
      <c r="C47" s="279"/>
      <c r="D47" s="279"/>
      <c r="E47" s="262"/>
    </row>
    <row r="48" spans="1:5" s="285" customFormat="1" ht="12" customHeight="1">
      <c r="A48" s="237" t="s">
        <v>297</v>
      </c>
      <c r="B48" s="287" t="s">
        <v>298</v>
      </c>
      <c r="C48" s="279"/>
      <c r="D48" s="279"/>
      <c r="E48" s="262"/>
    </row>
    <row r="49" spans="1:5" s="285" customFormat="1" ht="12" customHeight="1">
      <c r="A49" s="237" t="s">
        <v>299</v>
      </c>
      <c r="B49" s="287" t="s">
        <v>300</v>
      </c>
      <c r="C49" s="279"/>
      <c r="D49" s="279"/>
      <c r="E49" s="262"/>
    </row>
    <row r="50" spans="1:5" s="285" customFormat="1" ht="12" customHeight="1" thickBot="1">
      <c r="A50" s="239" t="s">
        <v>301</v>
      </c>
      <c r="B50" s="288" t="s">
        <v>302</v>
      </c>
      <c r="C50" s="280"/>
      <c r="D50" s="280"/>
      <c r="E50" s="263"/>
    </row>
    <row r="51" spans="1:5" s="285" customFormat="1" ht="12.75" customHeight="1" thickBot="1">
      <c r="A51" s="243" t="s">
        <v>125</v>
      </c>
      <c r="B51" s="244" t="s">
        <v>303</v>
      </c>
      <c r="C51" s="275">
        <f>SUM(C52:C54)</f>
        <v>36</v>
      </c>
      <c r="D51" s="275">
        <f>SUM(D52:D54)</f>
        <v>37</v>
      </c>
      <c r="E51" s="258">
        <f>SUM(E52:E54)</f>
        <v>37</v>
      </c>
    </row>
    <row r="52" spans="1:5" s="285" customFormat="1" ht="12" customHeight="1">
      <c r="A52" s="238" t="s">
        <v>66</v>
      </c>
      <c r="B52" s="286" t="s">
        <v>304</v>
      </c>
      <c r="C52" s="277"/>
      <c r="D52" s="277"/>
      <c r="E52" s="260"/>
    </row>
    <row r="53" spans="1:5" s="285" customFormat="1" ht="12" customHeight="1">
      <c r="A53" s="237" t="s">
        <v>67</v>
      </c>
      <c r="B53" s="287" t="s">
        <v>305</v>
      </c>
      <c r="C53" s="276"/>
      <c r="D53" s="276"/>
      <c r="E53" s="259"/>
    </row>
    <row r="54" spans="1:5" s="285" customFormat="1" ht="12" customHeight="1">
      <c r="A54" s="237" t="s">
        <v>306</v>
      </c>
      <c r="B54" s="287" t="s">
        <v>307</v>
      </c>
      <c r="C54" s="276">
        <v>36</v>
      </c>
      <c r="D54" s="276">
        <v>37</v>
      </c>
      <c r="E54" s="259">
        <v>37</v>
      </c>
    </row>
    <row r="55" spans="1:5" s="285" customFormat="1" ht="12" customHeight="1" thickBot="1">
      <c r="A55" s="239" t="s">
        <v>308</v>
      </c>
      <c r="B55" s="288" t="s">
        <v>309</v>
      </c>
      <c r="C55" s="278"/>
      <c r="D55" s="278"/>
      <c r="E55" s="261"/>
    </row>
    <row r="56" spans="1:5" s="285" customFormat="1" ht="12" customHeight="1" thickBot="1">
      <c r="A56" s="243" t="s">
        <v>15</v>
      </c>
      <c r="B56" s="265" t="s">
        <v>310</v>
      </c>
      <c r="C56" s="275">
        <f>SUM(C57:C59)</f>
        <v>19988</v>
      </c>
      <c r="D56" s="275">
        <f>SUM(D57:D59)</f>
        <v>20474</v>
      </c>
      <c r="E56" s="258">
        <f>SUM(E57:E59)</f>
        <v>20474</v>
      </c>
    </row>
    <row r="57" spans="1:5" s="285" customFormat="1" ht="12" customHeight="1">
      <c r="A57" s="238" t="s">
        <v>126</v>
      </c>
      <c r="B57" s="286" t="s">
        <v>311</v>
      </c>
      <c r="C57" s="279"/>
      <c r="D57" s="279"/>
      <c r="E57" s="262"/>
    </row>
    <row r="58" spans="1:5" s="285" customFormat="1" ht="12" customHeight="1">
      <c r="A58" s="237" t="s">
        <v>127</v>
      </c>
      <c r="B58" s="287" t="s">
        <v>312</v>
      </c>
      <c r="C58" s="279"/>
      <c r="D58" s="279">
        <v>9897</v>
      </c>
      <c r="E58" s="262">
        <v>9897</v>
      </c>
    </row>
    <row r="59" spans="1:5" s="285" customFormat="1" ht="12" customHeight="1">
      <c r="A59" s="237" t="s">
        <v>148</v>
      </c>
      <c r="B59" s="287" t="s">
        <v>313</v>
      </c>
      <c r="C59" s="279">
        <v>19988</v>
      </c>
      <c r="D59" s="279">
        <v>10577</v>
      </c>
      <c r="E59" s="262">
        <v>10577</v>
      </c>
    </row>
    <row r="60" spans="1:5" s="285" customFormat="1" ht="12" customHeight="1" thickBot="1">
      <c r="A60" s="239" t="s">
        <v>314</v>
      </c>
      <c r="B60" s="288" t="s">
        <v>315</v>
      </c>
      <c r="C60" s="279"/>
      <c r="D60" s="279"/>
      <c r="E60" s="262"/>
    </row>
    <row r="61" spans="1:5" s="285" customFormat="1" ht="12" customHeight="1" thickBot="1">
      <c r="A61" s="243" t="s">
        <v>16</v>
      </c>
      <c r="B61" s="244" t="s">
        <v>316</v>
      </c>
      <c r="C61" s="281">
        <f>+C6+C13+C20+C27+C34+C45+C51+C56</f>
        <v>52170</v>
      </c>
      <c r="D61" s="281">
        <f>+D6+D13+D20+D27+D34+D45+D51+D56</f>
        <v>108471</v>
      </c>
      <c r="E61" s="294">
        <f>+E6+E13+E20+E27+E34+E45+E51+E56</f>
        <v>108471</v>
      </c>
    </row>
    <row r="62" spans="1:5" s="285" customFormat="1" ht="12" customHeight="1" thickBot="1">
      <c r="A62" s="299" t="s">
        <v>317</v>
      </c>
      <c r="B62" s="265" t="s">
        <v>318</v>
      </c>
      <c r="C62" s="275">
        <f>+C63+C64+C65</f>
        <v>0</v>
      </c>
      <c r="D62" s="275">
        <f>+D63+D64+D65</f>
        <v>0</v>
      </c>
      <c r="E62" s="258">
        <f>+E63+E64+E65</f>
        <v>0</v>
      </c>
    </row>
    <row r="63" spans="1:5" s="285" customFormat="1" ht="12" customHeight="1">
      <c r="A63" s="238" t="s">
        <v>319</v>
      </c>
      <c r="B63" s="286" t="s">
        <v>320</v>
      </c>
      <c r="C63" s="279"/>
      <c r="D63" s="279"/>
      <c r="E63" s="262"/>
    </row>
    <row r="64" spans="1:5" s="285" customFormat="1" ht="12" customHeight="1">
      <c r="A64" s="237" t="s">
        <v>321</v>
      </c>
      <c r="B64" s="287" t="s">
        <v>322</v>
      </c>
      <c r="C64" s="279"/>
      <c r="D64" s="279"/>
      <c r="E64" s="262"/>
    </row>
    <row r="65" spans="1:5" s="285" customFormat="1" ht="12" customHeight="1" thickBot="1">
      <c r="A65" s="239" t="s">
        <v>323</v>
      </c>
      <c r="B65" s="223" t="s">
        <v>368</v>
      </c>
      <c r="C65" s="279"/>
      <c r="D65" s="279"/>
      <c r="E65" s="262"/>
    </row>
    <row r="66" spans="1:5" s="285" customFormat="1" ht="12" customHeight="1" thickBot="1">
      <c r="A66" s="299" t="s">
        <v>325</v>
      </c>
      <c r="B66" s="265" t="s">
        <v>326</v>
      </c>
      <c r="C66" s="275">
        <f>+C67+C68+C69+C70</f>
        <v>0</v>
      </c>
      <c r="D66" s="275">
        <f>+D67+D68+D69+D70</f>
        <v>0</v>
      </c>
      <c r="E66" s="258">
        <f>+E67+E68+E69+E70</f>
        <v>0</v>
      </c>
    </row>
    <row r="67" spans="1:5" s="285" customFormat="1" ht="13.5" customHeight="1">
      <c r="A67" s="238" t="s">
        <v>105</v>
      </c>
      <c r="B67" s="286" t="s">
        <v>327</v>
      </c>
      <c r="C67" s="279"/>
      <c r="D67" s="279"/>
      <c r="E67" s="262"/>
    </row>
    <row r="68" spans="1:5" s="285" customFormat="1" ht="12" customHeight="1">
      <c r="A68" s="237" t="s">
        <v>106</v>
      </c>
      <c r="B68" s="287" t="s">
        <v>328</v>
      </c>
      <c r="C68" s="279"/>
      <c r="D68" s="279"/>
      <c r="E68" s="262"/>
    </row>
    <row r="69" spans="1:5" s="285" customFormat="1" ht="12" customHeight="1">
      <c r="A69" s="237" t="s">
        <v>329</v>
      </c>
      <c r="B69" s="287" t="s">
        <v>330</v>
      </c>
      <c r="C69" s="279"/>
      <c r="D69" s="279"/>
      <c r="E69" s="262"/>
    </row>
    <row r="70" spans="1:5" s="285" customFormat="1" ht="12" customHeight="1" thickBot="1">
      <c r="A70" s="239" t="s">
        <v>331</v>
      </c>
      <c r="B70" s="288" t="s">
        <v>332</v>
      </c>
      <c r="C70" s="279"/>
      <c r="D70" s="279"/>
      <c r="E70" s="262"/>
    </row>
    <row r="71" spans="1:5" s="285" customFormat="1" ht="12" customHeight="1" thickBot="1">
      <c r="A71" s="299" t="s">
        <v>333</v>
      </c>
      <c r="B71" s="265" t="s">
        <v>334</v>
      </c>
      <c r="C71" s="275">
        <f>+C72+C73</f>
        <v>10590</v>
      </c>
      <c r="D71" s="275">
        <f>+D72+D73</f>
        <v>0</v>
      </c>
      <c r="E71" s="258">
        <f>+E72+E73</f>
        <v>0</v>
      </c>
    </row>
    <row r="72" spans="1:5" s="285" customFormat="1" ht="12" customHeight="1">
      <c r="A72" s="238" t="s">
        <v>335</v>
      </c>
      <c r="B72" s="286" t="s">
        <v>336</v>
      </c>
      <c r="C72" s="279">
        <v>10590</v>
      </c>
      <c r="D72" s="279"/>
      <c r="E72" s="262"/>
    </row>
    <row r="73" spans="1:5" s="285" customFormat="1" ht="12" customHeight="1" thickBot="1">
      <c r="A73" s="239" t="s">
        <v>337</v>
      </c>
      <c r="B73" s="288" t="s">
        <v>338</v>
      </c>
      <c r="C73" s="279"/>
      <c r="D73" s="279"/>
      <c r="E73" s="262"/>
    </row>
    <row r="74" spans="1:5" s="285" customFormat="1" ht="12" customHeight="1" thickBot="1">
      <c r="A74" s="299" t="s">
        <v>339</v>
      </c>
      <c r="B74" s="265" t="s">
        <v>340</v>
      </c>
      <c r="C74" s="275">
        <f>+C75+C76+C77</f>
        <v>0</v>
      </c>
      <c r="D74" s="275">
        <f>+D75+D76+D77</f>
        <v>0</v>
      </c>
      <c r="E74" s="258">
        <f>+E75+E76+E77</f>
        <v>0</v>
      </c>
    </row>
    <row r="75" spans="1:5" s="285" customFormat="1" ht="12" customHeight="1">
      <c r="A75" s="238" t="s">
        <v>341</v>
      </c>
      <c r="B75" s="286" t="s">
        <v>342</v>
      </c>
      <c r="C75" s="279"/>
      <c r="D75" s="279"/>
      <c r="E75" s="262"/>
    </row>
    <row r="76" spans="1:5" s="285" customFormat="1" ht="12" customHeight="1">
      <c r="A76" s="237" t="s">
        <v>343</v>
      </c>
      <c r="B76" s="287" t="s">
        <v>344</v>
      </c>
      <c r="C76" s="279"/>
      <c r="D76" s="279"/>
      <c r="E76" s="262"/>
    </row>
    <row r="77" spans="1:5" s="285" customFormat="1" ht="12" customHeight="1" thickBot="1">
      <c r="A77" s="239" t="s">
        <v>345</v>
      </c>
      <c r="B77" s="267" t="s">
        <v>346</v>
      </c>
      <c r="C77" s="279"/>
      <c r="D77" s="279"/>
      <c r="E77" s="262"/>
    </row>
    <row r="78" spans="1:5" s="285" customFormat="1" ht="12" customHeight="1" thickBot="1">
      <c r="A78" s="299" t="s">
        <v>347</v>
      </c>
      <c r="B78" s="265" t="s">
        <v>348</v>
      </c>
      <c r="C78" s="275">
        <f>+C79+C80+C81+C82</f>
        <v>0</v>
      </c>
      <c r="D78" s="275">
        <f>+D79+D80+D81+D82</f>
        <v>0</v>
      </c>
      <c r="E78" s="258">
        <f>+E79+E80+E81+E82</f>
        <v>0</v>
      </c>
    </row>
    <row r="79" spans="1:5" s="285" customFormat="1" ht="12" customHeight="1">
      <c r="A79" s="289" t="s">
        <v>349</v>
      </c>
      <c r="B79" s="286" t="s">
        <v>350</v>
      </c>
      <c r="C79" s="279"/>
      <c r="D79" s="279"/>
      <c r="E79" s="262"/>
    </row>
    <row r="80" spans="1:5" s="285" customFormat="1" ht="12" customHeight="1">
      <c r="A80" s="290" t="s">
        <v>351</v>
      </c>
      <c r="B80" s="287" t="s">
        <v>352</v>
      </c>
      <c r="C80" s="279"/>
      <c r="D80" s="279"/>
      <c r="E80" s="262"/>
    </row>
    <row r="81" spans="1:5" s="285" customFormat="1" ht="12" customHeight="1">
      <c r="A81" s="290" t="s">
        <v>353</v>
      </c>
      <c r="B81" s="287" t="s">
        <v>354</v>
      </c>
      <c r="C81" s="279"/>
      <c r="D81" s="279"/>
      <c r="E81" s="262"/>
    </row>
    <row r="82" spans="1:5" s="285" customFormat="1" ht="12" customHeight="1" thickBot="1">
      <c r="A82" s="300" t="s">
        <v>355</v>
      </c>
      <c r="B82" s="267" t="s">
        <v>356</v>
      </c>
      <c r="C82" s="279"/>
      <c r="D82" s="279"/>
      <c r="E82" s="262"/>
    </row>
    <row r="83" spans="1:5" s="285" customFormat="1" ht="12" customHeight="1" thickBot="1">
      <c r="A83" s="299" t="s">
        <v>357</v>
      </c>
      <c r="B83" s="265" t="s">
        <v>358</v>
      </c>
      <c r="C83" s="302"/>
      <c r="D83" s="302"/>
      <c r="E83" s="303"/>
    </row>
    <row r="84" spans="1:5" s="285" customFormat="1" ht="12" customHeight="1" thickBot="1">
      <c r="A84" s="299" t="s">
        <v>359</v>
      </c>
      <c r="B84" s="221" t="s">
        <v>360</v>
      </c>
      <c r="C84" s="281">
        <f>+C62+C66+C71+C74+C78+C83</f>
        <v>10590</v>
      </c>
      <c r="D84" s="281">
        <f>+D62+D66+D71+D74+D78+D83</f>
        <v>0</v>
      </c>
      <c r="E84" s="294">
        <f>+E62+E66+E71+E74+E78+E83</f>
        <v>0</v>
      </c>
    </row>
    <row r="85" spans="1:5" s="285" customFormat="1" ht="22.5" customHeight="1" thickBot="1">
      <c r="A85" s="301" t="s">
        <v>361</v>
      </c>
      <c r="B85" s="224" t="s">
        <v>362</v>
      </c>
      <c r="C85" s="281">
        <f>+C61+C84</f>
        <v>62760</v>
      </c>
      <c r="D85" s="281">
        <f>+D61+D84</f>
        <v>108471</v>
      </c>
      <c r="E85" s="294">
        <f>+E61+E84</f>
        <v>108471</v>
      </c>
    </row>
    <row r="86" spans="1:5" s="285" customFormat="1" ht="5.25" customHeight="1">
      <c r="A86" s="219"/>
      <c r="B86" s="219"/>
      <c r="C86" s="220"/>
      <c r="D86" s="220"/>
      <c r="E86" s="220"/>
    </row>
    <row r="87" spans="1:5" ht="12" customHeight="1">
      <c r="A87" s="555" t="s">
        <v>37</v>
      </c>
      <c r="B87" s="555"/>
      <c r="C87" s="555"/>
      <c r="D87" s="555"/>
      <c r="E87" s="555"/>
    </row>
    <row r="88" spans="1:5" s="291" customFormat="1" ht="16.5" customHeight="1" thickBot="1">
      <c r="A88" s="31"/>
      <c r="B88" s="31"/>
      <c r="C88" s="252"/>
      <c r="D88" s="252"/>
      <c r="E88" s="252" t="s">
        <v>147</v>
      </c>
    </row>
    <row r="89" spans="1:5" s="291" customFormat="1" ht="16.5" customHeight="1">
      <c r="A89" s="556" t="s">
        <v>56</v>
      </c>
      <c r="B89" s="558" t="s">
        <v>168</v>
      </c>
      <c r="C89" s="560" t="str">
        <f>+C3</f>
        <v>2014. évi</v>
      </c>
      <c r="D89" s="560"/>
      <c r="E89" s="561"/>
    </row>
    <row r="90" spans="1:5" ht="37.5" customHeight="1" thickBot="1">
      <c r="A90" s="557"/>
      <c r="B90" s="559"/>
      <c r="C90" s="32" t="s">
        <v>169</v>
      </c>
      <c r="D90" s="32" t="s">
        <v>174</v>
      </c>
      <c r="E90" s="33" t="s">
        <v>175</v>
      </c>
    </row>
    <row r="91" spans="1:5" s="284" customFormat="1" ht="12" customHeight="1" thickBot="1">
      <c r="A91" s="248" t="s">
        <v>363</v>
      </c>
      <c r="B91" s="249" t="s">
        <v>364</v>
      </c>
      <c r="C91" s="249" t="s">
        <v>365</v>
      </c>
      <c r="D91" s="249" t="s">
        <v>366</v>
      </c>
      <c r="E91" s="250" t="s">
        <v>367</v>
      </c>
    </row>
    <row r="92" spans="1:5" ht="12" customHeight="1" thickBot="1">
      <c r="A92" s="245" t="s">
        <v>8</v>
      </c>
      <c r="B92" s="247" t="s">
        <v>369</v>
      </c>
      <c r="C92" s="274">
        <f>SUM(C93:C97)</f>
        <v>32461</v>
      </c>
      <c r="D92" s="274">
        <f>SUM(D93:D97)</f>
        <v>64933</v>
      </c>
      <c r="E92" s="229">
        <f>SUM(E93:E97)</f>
        <v>64719</v>
      </c>
    </row>
    <row r="93" spans="1:5" ht="12" customHeight="1">
      <c r="A93" s="240" t="s">
        <v>68</v>
      </c>
      <c r="B93" s="233" t="s">
        <v>38</v>
      </c>
      <c r="C93" s="83">
        <v>9268</v>
      </c>
      <c r="D93" s="83">
        <v>30886</v>
      </c>
      <c r="E93" s="228">
        <v>30886</v>
      </c>
    </row>
    <row r="94" spans="1:5" ht="12" customHeight="1">
      <c r="A94" s="237" t="s">
        <v>69</v>
      </c>
      <c r="B94" s="231" t="s">
        <v>128</v>
      </c>
      <c r="C94" s="276">
        <v>1354</v>
      </c>
      <c r="D94" s="276">
        <v>4374</v>
      </c>
      <c r="E94" s="259">
        <v>4374</v>
      </c>
    </row>
    <row r="95" spans="1:5" ht="12" customHeight="1">
      <c r="A95" s="237" t="s">
        <v>70</v>
      </c>
      <c r="B95" s="231" t="s">
        <v>97</v>
      </c>
      <c r="C95" s="278">
        <v>17325</v>
      </c>
      <c r="D95" s="278">
        <v>24086</v>
      </c>
      <c r="E95" s="261">
        <v>23873</v>
      </c>
    </row>
    <row r="96" spans="1:5" ht="12" customHeight="1">
      <c r="A96" s="237" t="s">
        <v>71</v>
      </c>
      <c r="B96" s="234" t="s">
        <v>129</v>
      </c>
      <c r="C96" s="278">
        <v>1074</v>
      </c>
      <c r="D96" s="278">
        <v>1886</v>
      </c>
      <c r="E96" s="261">
        <v>1885</v>
      </c>
    </row>
    <row r="97" spans="1:5" ht="12" customHeight="1">
      <c r="A97" s="237" t="s">
        <v>80</v>
      </c>
      <c r="B97" s="242" t="s">
        <v>130</v>
      </c>
      <c r="C97" s="278">
        <v>3440</v>
      </c>
      <c r="D97" s="278">
        <v>3701</v>
      </c>
      <c r="E97" s="261">
        <v>3701</v>
      </c>
    </row>
    <row r="98" spans="1:5" ht="12" customHeight="1">
      <c r="A98" s="237" t="s">
        <v>72</v>
      </c>
      <c r="B98" s="231" t="s">
        <v>370</v>
      </c>
      <c r="C98" s="278"/>
      <c r="D98" s="278"/>
      <c r="E98" s="261"/>
    </row>
    <row r="99" spans="1:5" ht="12" customHeight="1">
      <c r="A99" s="237" t="s">
        <v>73</v>
      </c>
      <c r="B99" s="254" t="s">
        <v>371</v>
      </c>
      <c r="C99" s="278"/>
      <c r="D99" s="278"/>
      <c r="E99" s="261"/>
    </row>
    <row r="100" spans="1:5" ht="12" customHeight="1">
      <c r="A100" s="237" t="s">
        <v>81</v>
      </c>
      <c r="B100" s="255" t="s">
        <v>372</v>
      </c>
      <c r="C100" s="278"/>
      <c r="D100" s="278"/>
      <c r="E100" s="261"/>
    </row>
    <row r="101" spans="1:5" ht="12" customHeight="1">
      <c r="A101" s="237" t="s">
        <v>82</v>
      </c>
      <c r="B101" s="255" t="s">
        <v>373</v>
      </c>
      <c r="C101" s="278"/>
      <c r="D101" s="278"/>
      <c r="E101" s="261"/>
    </row>
    <row r="102" spans="1:5" ht="12" customHeight="1">
      <c r="A102" s="237" t="s">
        <v>83</v>
      </c>
      <c r="B102" s="254" t="s">
        <v>374</v>
      </c>
      <c r="C102" s="278"/>
      <c r="D102" s="278"/>
      <c r="E102" s="261"/>
    </row>
    <row r="103" spans="1:5" ht="12" customHeight="1">
      <c r="A103" s="237" t="s">
        <v>84</v>
      </c>
      <c r="B103" s="254" t="s">
        <v>375</v>
      </c>
      <c r="C103" s="278"/>
      <c r="D103" s="278"/>
      <c r="E103" s="261"/>
    </row>
    <row r="104" spans="1:5" ht="12" customHeight="1">
      <c r="A104" s="237" t="s">
        <v>86</v>
      </c>
      <c r="B104" s="255" t="s">
        <v>376</v>
      </c>
      <c r="C104" s="278"/>
      <c r="D104" s="278"/>
      <c r="E104" s="261"/>
    </row>
    <row r="105" spans="1:5" ht="12" customHeight="1">
      <c r="A105" s="236" t="s">
        <v>131</v>
      </c>
      <c r="B105" s="256" t="s">
        <v>377</v>
      </c>
      <c r="C105" s="278"/>
      <c r="D105" s="278"/>
      <c r="E105" s="261"/>
    </row>
    <row r="106" spans="1:5" ht="12" customHeight="1">
      <c r="A106" s="237" t="s">
        <v>378</v>
      </c>
      <c r="B106" s="256" t="s">
        <v>379</v>
      </c>
      <c r="C106" s="278"/>
      <c r="D106" s="278"/>
      <c r="E106" s="261"/>
    </row>
    <row r="107" spans="1:5" ht="12" customHeight="1" thickBot="1">
      <c r="A107" s="241" t="s">
        <v>380</v>
      </c>
      <c r="B107" s="257" t="s">
        <v>381</v>
      </c>
      <c r="C107" s="84"/>
      <c r="D107" s="84"/>
      <c r="E107" s="222"/>
    </row>
    <row r="108" spans="1:5" ht="12" customHeight="1" thickBot="1">
      <c r="A108" s="243" t="s">
        <v>9</v>
      </c>
      <c r="B108" s="246" t="s">
        <v>382</v>
      </c>
      <c r="C108" s="275">
        <f>+C109+C111+C113</f>
        <v>24129</v>
      </c>
      <c r="D108" s="275">
        <f>+D109+D111+D113</f>
        <v>48805</v>
      </c>
      <c r="E108" s="258">
        <f>+E109+E111+E113</f>
        <v>48805</v>
      </c>
    </row>
    <row r="109" spans="1:5" ht="12" customHeight="1">
      <c r="A109" s="238" t="s">
        <v>74</v>
      </c>
      <c r="B109" s="231" t="s">
        <v>146</v>
      </c>
      <c r="C109" s="277">
        <v>4593</v>
      </c>
      <c r="D109" s="277">
        <v>21208</v>
      </c>
      <c r="E109" s="260">
        <v>21208</v>
      </c>
    </row>
    <row r="110" spans="1:5" ht="12" customHeight="1">
      <c r="A110" s="238" t="s">
        <v>75</v>
      </c>
      <c r="B110" s="235" t="s">
        <v>383</v>
      </c>
      <c r="C110" s="277"/>
      <c r="D110" s="277"/>
      <c r="E110" s="260"/>
    </row>
    <row r="111" spans="1:5" ht="15.75">
      <c r="A111" s="238" t="s">
        <v>76</v>
      </c>
      <c r="B111" s="235" t="s">
        <v>132</v>
      </c>
      <c r="C111" s="276">
        <v>2104</v>
      </c>
      <c r="D111" s="276">
        <v>13207</v>
      </c>
      <c r="E111" s="259">
        <v>13207</v>
      </c>
    </row>
    <row r="112" spans="1:5" ht="12" customHeight="1">
      <c r="A112" s="238" t="s">
        <v>77</v>
      </c>
      <c r="B112" s="235" t="s">
        <v>384</v>
      </c>
      <c r="C112" s="276"/>
      <c r="D112" s="276"/>
      <c r="E112" s="259"/>
    </row>
    <row r="113" spans="1:5" ht="12" customHeight="1">
      <c r="A113" s="238" t="s">
        <v>78</v>
      </c>
      <c r="B113" s="267" t="s">
        <v>149</v>
      </c>
      <c r="C113" s="276">
        <v>17432</v>
      </c>
      <c r="D113" s="276">
        <v>14390</v>
      </c>
      <c r="E113" s="259">
        <v>14390</v>
      </c>
    </row>
    <row r="114" spans="1:5" ht="21.75" customHeight="1">
      <c r="A114" s="238" t="s">
        <v>85</v>
      </c>
      <c r="B114" s="266" t="s">
        <v>385</v>
      </c>
      <c r="C114" s="276"/>
      <c r="D114" s="276"/>
      <c r="E114" s="259"/>
    </row>
    <row r="115" spans="1:5" ht="24" customHeight="1">
      <c r="A115" s="238" t="s">
        <v>87</v>
      </c>
      <c r="B115" s="282" t="s">
        <v>386</v>
      </c>
      <c r="C115" s="276"/>
      <c r="D115" s="276"/>
      <c r="E115" s="259"/>
    </row>
    <row r="116" spans="1:5" ht="12" customHeight="1">
      <c r="A116" s="238" t="s">
        <v>133</v>
      </c>
      <c r="B116" s="255" t="s">
        <v>373</v>
      </c>
      <c r="C116" s="276"/>
      <c r="D116" s="276"/>
      <c r="E116" s="259"/>
    </row>
    <row r="117" spans="1:5" ht="12" customHeight="1">
      <c r="A117" s="238" t="s">
        <v>134</v>
      </c>
      <c r="B117" s="255" t="s">
        <v>387</v>
      </c>
      <c r="C117" s="276"/>
      <c r="D117" s="276"/>
      <c r="E117" s="259"/>
    </row>
    <row r="118" spans="1:5" ht="12" customHeight="1">
      <c r="A118" s="238" t="s">
        <v>135</v>
      </c>
      <c r="B118" s="255" t="s">
        <v>388</v>
      </c>
      <c r="C118" s="276"/>
      <c r="D118" s="276"/>
      <c r="E118" s="259"/>
    </row>
    <row r="119" spans="1:5" s="304" customFormat="1" ht="12" customHeight="1">
      <c r="A119" s="238" t="s">
        <v>389</v>
      </c>
      <c r="B119" s="255" t="s">
        <v>376</v>
      </c>
      <c r="C119" s="276"/>
      <c r="D119" s="276">
        <v>14390</v>
      </c>
      <c r="E119" s="259">
        <v>14390</v>
      </c>
    </row>
    <row r="120" spans="1:5" ht="12" customHeight="1">
      <c r="A120" s="238" t="s">
        <v>390</v>
      </c>
      <c r="B120" s="255" t="s">
        <v>391</v>
      </c>
      <c r="C120" s="276"/>
      <c r="D120" s="276"/>
      <c r="E120" s="259"/>
    </row>
    <row r="121" spans="1:5" ht="12" customHeight="1" thickBot="1">
      <c r="A121" s="236" t="s">
        <v>392</v>
      </c>
      <c r="B121" s="255" t="s">
        <v>393</v>
      </c>
      <c r="C121" s="278">
        <v>17432</v>
      </c>
      <c r="D121" s="278"/>
      <c r="E121" s="261"/>
    </row>
    <row r="122" spans="1:5" ht="12" customHeight="1" thickBot="1">
      <c r="A122" s="243" t="s">
        <v>10</v>
      </c>
      <c r="B122" s="251" t="s">
        <v>394</v>
      </c>
      <c r="C122" s="275">
        <f>+C123+C124</f>
        <v>6170</v>
      </c>
      <c r="D122" s="275">
        <f>+D123+D124</f>
        <v>6072</v>
      </c>
      <c r="E122" s="258">
        <f>+E123+E124</f>
        <v>0</v>
      </c>
    </row>
    <row r="123" spans="1:5" ht="12" customHeight="1">
      <c r="A123" s="238" t="s">
        <v>57</v>
      </c>
      <c r="B123" s="232" t="s">
        <v>46</v>
      </c>
      <c r="C123" s="277">
        <v>6170</v>
      </c>
      <c r="D123" s="277">
        <v>6072</v>
      </c>
      <c r="E123" s="260"/>
    </row>
    <row r="124" spans="1:5" ht="12" customHeight="1" thickBot="1">
      <c r="A124" s="239" t="s">
        <v>58</v>
      </c>
      <c r="B124" s="235" t="s">
        <v>47</v>
      </c>
      <c r="C124" s="278"/>
      <c r="D124" s="278"/>
      <c r="E124" s="261"/>
    </row>
    <row r="125" spans="1:5" ht="12" customHeight="1" thickBot="1">
      <c r="A125" s="243" t="s">
        <v>11</v>
      </c>
      <c r="B125" s="251" t="s">
        <v>395</v>
      </c>
      <c r="C125" s="275">
        <f>+C92+C108+C122</f>
        <v>62760</v>
      </c>
      <c r="D125" s="275">
        <f>+D92+D108+D122</f>
        <v>119810</v>
      </c>
      <c r="E125" s="258">
        <f>+E92+E108+E122</f>
        <v>113524</v>
      </c>
    </row>
    <row r="126" spans="1:5" ht="12" customHeight="1" thickBot="1">
      <c r="A126" s="243" t="s">
        <v>12</v>
      </c>
      <c r="B126" s="251" t="s">
        <v>396</v>
      </c>
      <c r="C126" s="275">
        <f>+C127+C128+C129</f>
        <v>0</v>
      </c>
      <c r="D126" s="275">
        <f>+D127+D128+D129</f>
        <v>0</v>
      </c>
      <c r="E126" s="258">
        <f>+E127+E128+E129</f>
        <v>0</v>
      </c>
    </row>
    <row r="127" spans="1:5" ht="12" customHeight="1">
      <c r="A127" s="238" t="s">
        <v>61</v>
      </c>
      <c r="B127" s="232" t="s">
        <v>397</v>
      </c>
      <c r="C127" s="276"/>
      <c r="D127" s="276"/>
      <c r="E127" s="259"/>
    </row>
    <row r="128" spans="1:5" ht="12" customHeight="1">
      <c r="A128" s="238" t="s">
        <v>62</v>
      </c>
      <c r="B128" s="232" t="s">
        <v>398</v>
      </c>
      <c r="C128" s="276"/>
      <c r="D128" s="276"/>
      <c r="E128" s="259"/>
    </row>
    <row r="129" spans="1:5" ht="12" customHeight="1" thickBot="1">
      <c r="A129" s="236" t="s">
        <v>63</v>
      </c>
      <c r="B129" s="230" t="s">
        <v>399</v>
      </c>
      <c r="C129" s="276"/>
      <c r="D129" s="276"/>
      <c r="E129" s="259"/>
    </row>
    <row r="130" spans="1:5" ht="12" customHeight="1" thickBot="1">
      <c r="A130" s="243" t="s">
        <v>13</v>
      </c>
      <c r="B130" s="251" t="s">
        <v>400</v>
      </c>
      <c r="C130" s="275">
        <f>+C131+C132+C134+C133</f>
        <v>0</v>
      </c>
      <c r="D130" s="275">
        <f>+D131+D132+D134+D133</f>
        <v>0</v>
      </c>
      <c r="E130" s="258">
        <f>+E131+E132+E134+E133</f>
        <v>0</v>
      </c>
    </row>
    <row r="131" spans="1:5" ht="12" customHeight="1">
      <c r="A131" s="238" t="s">
        <v>64</v>
      </c>
      <c r="B131" s="232" t="s">
        <v>401</v>
      </c>
      <c r="C131" s="276"/>
      <c r="D131" s="276"/>
      <c r="E131" s="259"/>
    </row>
    <row r="132" spans="1:5" ht="12" customHeight="1">
      <c r="A132" s="238" t="s">
        <v>65</v>
      </c>
      <c r="B132" s="232" t="s">
        <v>402</v>
      </c>
      <c r="C132" s="276"/>
      <c r="D132" s="276"/>
      <c r="E132" s="259"/>
    </row>
    <row r="133" spans="1:5" ht="12" customHeight="1">
      <c r="A133" s="238" t="s">
        <v>297</v>
      </c>
      <c r="B133" s="232" t="s">
        <v>403</v>
      </c>
      <c r="C133" s="276"/>
      <c r="D133" s="276"/>
      <c r="E133" s="259"/>
    </row>
    <row r="134" spans="1:5" ht="12" customHeight="1" thickBot="1">
      <c r="A134" s="236" t="s">
        <v>299</v>
      </c>
      <c r="B134" s="230" t="s">
        <v>404</v>
      </c>
      <c r="C134" s="276"/>
      <c r="D134" s="276"/>
      <c r="E134" s="259"/>
    </row>
    <row r="135" spans="1:5" ht="12" customHeight="1" thickBot="1">
      <c r="A135" s="243" t="s">
        <v>14</v>
      </c>
      <c r="B135" s="251" t="s">
        <v>405</v>
      </c>
      <c r="C135" s="281">
        <f>+C136+C137+C138+C139</f>
        <v>0</v>
      </c>
      <c r="D135" s="281">
        <f>+D136+D137+D138+D139</f>
        <v>0</v>
      </c>
      <c r="E135" s="294">
        <f>+E136+E137+E138+E139</f>
        <v>0</v>
      </c>
    </row>
    <row r="136" spans="1:5" ht="12" customHeight="1">
      <c r="A136" s="238" t="s">
        <v>66</v>
      </c>
      <c r="B136" s="232" t="s">
        <v>406</v>
      </c>
      <c r="C136" s="276"/>
      <c r="D136" s="276"/>
      <c r="E136" s="259"/>
    </row>
    <row r="137" spans="1:5" ht="12" customHeight="1">
      <c r="A137" s="238" t="s">
        <v>67</v>
      </c>
      <c r="B137" s="232" t="s">
        <v>407</v>
      </c>
      <c r="C137" s="276"/>
      <c r="D137" s="276"/>
      <c r="E137" s="259"/>
    </row>
    <row r="138" spans="1:5" ht="12" customHeight="1">
      <c r="A138" s="238" t="s">
        <v>306</v>
      </c>
      <c r="B138" s="232" t="s">
        <v>408</v>
      </c>
      <c r="C138" s="276"/>
      <c r="D138" s="276"/>
      <c r="E138" s="259"/>
    </row>
    <row r="139" spans="1:5" ht="12" customHeight="1" thickBot="1">
      <c r="A139" s="236" t="s">
        <v>308</v>
      </c>
      <c r="B139" s="230" t="s">
        <v>409</v>
      </c>
      <c r="C139" s="276"/>
      <c r="D139" s="276"/>
      <c r="E139" s="259"/>
    </row>
    <row r="140" spans="1:9" ht="15" customHeight="1" thickBot="1">
      <c r="A140" s="243" t="s">
        <v>15</v>
      </c>
      <c r="B140" s="251" t="s">
        <v>410</v>
      </c>
      <c r="C140" s="85">
        <f>+C141+C142+C143+C144</f>
        <v>0</v>
      </c>
      <c r="D140" s="85">
        <f>+D141+D142+D143+D144</f>
        <v>0</v>
      </c>
      <c r="E140" s="227">
        <f>+E141+E142+E143+E144</f>
        <v>0</v>
      </c>
      <c r="F140" s="292"/>
      <c r="G140" s="293"/>
      <c r="H140" s="293"/>
      <c r="I140" s="293"/>
    </row>
    <row r="141" spans="1:5" s="285" customFormat="1" ht="12.75" customHeight="1">
      <c r="A141" s="238" t="s">
        <v>126</v>
      </c>
      <c r="B141" s="232" t="s">
        <v>411</v>
      </c>
      <c r="C141" s="276"/>
      <c r="D141" s="276"/>
      <c r="E141" s="259"/>
    </row>
    <row r="142" spans="1:5" ht="12.75" customHeight="1">
      <c r="A142" s="238" t="s">
        <v>127</v>
      </c>
      <c r="B142" s="232" t="s">
        <v>412</v>
      </c>
      <c r="C142" s="276"/>
      <c r="D142" s="276"/>
      <c r="E142" s="259"/>
    </row>
    <row r="143" spans="1:5" ht="12.75" customHeight="1">
      <c r="A143" s="238" t="s">
        <v>148</v>
      </c>
      <c r="B143" s="232" t="s">
        <v>413</v>
      </c>
      <c r="C143" s="276"/>
      <c r="D143" s="276"/>
      <c r="E143" s="259"/>
    </row>
    <row r="144" spans="1:5" ht="12.75" customHeight="1" thickBot="1">
      <c r="A144" s="238" t="s">
        <v>314</v>
      </c>
      <c r="B144" s="232" t="s">
        <v>414</v>
      </c>
      <c r="C144" s="276"/>
      <c r="D144" s="276"/>
      <c r="E144" s="259"/>
    </row>
    <row r="145" spans="1:5" ht="16.5" thickBot="1">
      <c r="A145" s="243" t="s">
        <v>16</v>
      </c>
      <c r="B145" s="251" t="s">
        <v>415</v>
      </c>
      <c r="C145" s="225">
        <f>+C126+C130+C135+C140</f>
        <v>0</v>
      </c>
      <c r="D145" s="225">
        <f>+D126+D130+D135+D140</f>
        <v>0</v>
      </c>
      <c r="E145" s="226">
        <f>+E126+E130+E135+E140</f>
        <v>0</v>
      </c>
    </row>
    <row r="146" spans="1:5" ht="16.5" thickBot="1">
      <c r="A146" s="268" t="s">
        <v>17</v>
      </c>
      <c r="B146" s="271" t="s">
        <v>416</v>
      </c>
      <c r="C146" s="225">
        <f>+C125+C145</f>
        <v>62760</v>
      </c>
      <c r="D146" s="225">
        <f>+D125+D145</f>
        <v>119810</v>
      </c>
      <c r="E146" s="226">
        <f>+E125+E145</f>
        <v>113524</v>
      </c>
    </row>
    <row r="148" spans="1:5" ht="18.75" customHeight="1">
      <c r="A148" s="554" t="s">
        <v>417</v>
      </c>
      <c r="B148" s="554"/>
      <c r="C148" s="554"/>
      <c r="D148" s="554"/>
      <c r="E148" s="554"/>
    </row>
    <row r="149" spans="1:5" ht="13.5" customHeight="1" thickBot="1">
      <c r="A149" s="253"/>
      <c r="B149" s="253"/>
      <c r="C149" s="283"/>
      <c r="E149" s="270" t="s">
        <v>147</v>
      </c>
    </row>
    <row r="150" spans="1:5" ht="21.75" thickBot="1">
      <c r="A150" s="243">
        <v>1</v>
      </c>
      <c r="B150" s="246" t="s">
        <v>418</v>
      </c>
      <c r="C150" s="269">
        <f>+C61-C125</f>
        <v>-10590</v>
      </c>
      <c r="D150" s="269">
        <f>+D61-D125</f>
        <v>-11339</v>
      </c>
      <c r="E150" s="269">
        <f>+E61-E125</f>
        <v>-5053</v>
      </c>
    </row>
    <row r="151" spans="1:5" ht="21.75" thickBot="1">
      <c r="A151" s="243" t="s">
        <v>9</v>
      </c>
      <c r="B151" s="246" t="s">
        <v>419</v>
      </c>
      <c r="C151" s="269">
        <f>+C84-C145</f>
        <v>10590</v>
      </c>
      <c r="D151" s="269">
        <f>+D84-D145</f>
        <v>0</v>
      </c>
      <c r="E151" s="269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Felpéc Önkormányzat
2014. ÉVI ZÁRSZÁMADÁSÁNAK PÉNZÜGYI MÉRLEGE&amp;10
&amp;R&amp;"Times New Roman CE,Félkövér dőlt"&amp;11 1. melléklet az 5/2015. (V.11.) önkormányzati rendelethez</oddHeader>
  </headerFooter>
  <rowBreaks count="1" manualBreakCount="1">
    <brk id="8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tabSelected="1" view="pageBreakPreview" zoomScaleSheetLayoutView="100" workbookViewId="0" topLeftCell="A1">
      <selection activeCell="E1" sqref="E1:E3"/>
    </sheetView>
  </sheetViews>
  <sheetFormatPr defaultColWidth="9.00390625" defaultRowHeight="12.75"/>
  <cols>
    <col min="1" max="1" width="14.875" style="395" customWidth="1"/>
    <col min="2" max="2" width="64.625" style="396" customWidth="1"/>
    <col min="3" max="5" width="17.00390625" style="397" customWidth="1"/>
    <col min="6" max="16384" width="9.375" style="24" customWidth="1"/>
  </cols>
  <sheetData>
    <row r="1" spans="1:5" s="371" customFormat="1" ht="16.5" customHeight="1" thickBot="1">
      <c r="A1" s="370"/>
      <c r="B1" s="372"/>
      <c r="C1" s="417"/>
      <c r="D1" s="382"/>
      <c r="E1" s="468"/>
    </row>
    <row r="2" spans="1:5" s="418" customFormat="1" ht="15.75" customHeight="1">
      <c r="A2" s="398" t="s">
        <v>49</v>
      </c>
      <c r="B2" s="600" t="s">
        <v>143</v>
      </c>
      <c r="C2" s="601"/>
      <c r="D2" s="602"/>
      <c r="E2" s="391"/>
    </row>
    <row r="3" spans="1:5" s="418" customFormat="1" ht="24.75" thickBot="1">
      <c r="A3" s="416" t="s">
        <v>460</v>
      </c>
      <c r="B3" s="603" t="s">
        <v>562</v>
      </c>
      <c r="C3" s="604"/>
      <c r="D3" s="605"/>
      <c r="E3" s="366"/>
    </row>
    <row r="4" spans="1:5" s="419" customFormat="1" ht="15.75" customHeight="1" thickBot="1">
      <c r="A4" s="373"/>
      <c r="B4" s="373"/>
      <c r="C4" s="374"/>
      <c r="D4" s="374"/>
      <c r="E4" s="374" t="s">
        <v>42</v>
      </c>
    </row>
    <row r="5" spans="1:5" ht="24.75" thickBot="1">
      <c r="A5" s="216" t="s">
        <v>141</v>
      </c>
      <c r="B5" s="217" t="s">
        <v>43</v>
      </c>
      <c r="C5" s="82" t="s">
        <v>169</v>
      </c>
      <c r="D5" s="82" t="s">
        <v>174</v>
      </c>
      <c r="E5" s="375" t="s">
        <v>175</v>
      </c>
    </row>
    <row r="6" spans="1:5" s="420" customFormat="1" ht="12.75" customHeight="1" thickBot="1">
      <c r="A6" s="368" t="s">
        <v>363</v>
      </c>
      <c r="B6" s="369" t="s">
        <v>364</v>
      </c>
      <c r="C6" s="369" t="s">
        <v>365</v>
      </c>
      <c r="D6" s="94" t="s">
        <v>366</v>
      </c>
      <c r="E6" s="92" t="s">
        <v>367</v>
      </c>
    </row>
    <row r="7" spans="1:5" s="420" customFormat="1" ht="15.75" customHeight="1" thickBot="1">
      <c r="A7" s="597" t="s">
        <v>44</v>
      </c>
      <c r="B7" s="598"/>
      <c r="C7" s="598"/>
      <c r="D7" s="598"/>
      <c r="E7" s="599"/>
    </row>
    <row r="8" spans="1:5" s="420" customFormat="1" ht="12" customHeight="1" thickBot="1">
      <c r="A8" s="248" t="s">
        <v>8</v>
      </c>
      <c r="B8" s="244" t="s">
        <v>247</v>
      </c>
      <c r="C8" s="275">
        <f>SUM(C9:C14)</f>
        <v>15184</v>
      </c>
      <c r="D8" s="275">
        <f>SUM(D9:D14)</f>
        <v>16383</v>
      </c>
      <c r="E8" s="258">
        <f>SUM(E9:E14)</f>
        <v>16383</v>
      </c>
    </row>
    <row r="9" spans="1:5" s="394" customFormat="1" ht="12" customHeight="1">
      <c r="A9" s="404" t="s">
        <v>68</v>
      </c>
      <c r="B9" s="286" t="s">
        <v>248</v>
      </c>
      <c r="C9" s="277">
        <v>13146</v>
      </c>
      <c r="D9" s="277">
        <v>13146</v>
      </c>
      <c r="E9" s="260">
        <v>13146</v>
      </c>
    </row>
    <row r="10" spans="1:5" s="421" customFormat="1" ht="12" customHeight="1">
      <c r="A10" s="405" t="s">
        <v>69</v>
      </c>
      <c r="B10" s="287" t="s">
        <v>249</v>
      </c>
      <c r="C10" s="276"/>
      <c r="D10" s="276"/>
      <c r="E10" s="259"/>
    </row>
    <row r="11" spans="1:5" s="421" customFormat="1" ht="12" customHeight="1">
      <c r="A11" s="405" t="s">
        <v>70</v>
      </c>
      <c r="B11" s="287" t="s">
        <v>250</v>
      </c>
      <c r="C11" s="276">
        <v>891</v>
      </c>
      <c r="D11" s="276">
        <v>2090</v>
      </c>
      <c r="E11" s="259">
        <v>2090</v>
      </c>
    </row>
    <row r="12" spans="1:5" s="421" customFormat="1" ht="12" customHeight="1">
      <c r="A12" s="405" t="s">
        <v>71</v>
      </c>
      <c r="B12" s="287" t="s">
        <v>251</v>
      </c>
      <c r="C12" s="276">
        <v>1016</v>
      </c>
      <c r="D12" s="276">
        <v>1016</v>
      </c>
      <c r="E12" s="259">
        <v>1016</v>
      </c>
    </row>
    <row r="13" spans="1:5" s="421" customFormat="1" ht="12" customHeight="1">
      <c r="A13" s="405" t="s">
        <v>104</v>
      </c>
      <c r="B13" s="287" t="s">
        <v>252</v>
      </c>
      <c r="C13" s="276">
        <v>131</v>
      </c>
      <c r="D13" s="276">
        <v>131</v>
      </c>
      <c r="E13" s="259">
        <v>131</v>
      </c>
    </row>
    <row r="14" spans="1:5" s="394" customFormat="1" ht="12" customHeight="1" thickBot="1">
      <c r="A14" s="406" t="s">
        <v>72</v>
      </c>
      <c r="B14" s="288" t="s">
        <v>253</v>
      </c>
      <c r="C14" s="278"/>
      <c r="D14" s="278"/>
      <c r="E14" s="261"/>
    </row>
    <row r="15" spans="1:5" s="394" customFormat="1" ht="12" customHeight="1" thickBot="1">
      <c r="A15" s="248" t="s">
        <v>9</v>
      </c>
      <c r="B15" s="265" t="s">
        <v>254</v>
      </c>
      <c r="C15" s="275">
        <f>SUM(C16:C20)</f>
        <v>6439</v>
      </c>
      <c r="D15" s="275">
        <f>SUM(D16:D20)</f>
        <v>49196</v>
      </c>
      <c r="E15" s="258">
        <f>SUM(E16:E20)</f>
        <v>49196</v>
      </c>
    </row>
    <row r="16" spans="1:5" s="394" customFormat="1" ht="12" customHeight="1">
      <c r="A16" s="404" t="s">
        <v>74</v>
      </c>
      <c r="B16" s="286" t="s">
        <v>255</v>
      </c>
      <c r="C16" s="277"/>
      <c r="D16" s="277"/>
      <c r="E16" s="260"/>
    </row>
    <row r="17" spans="1:5" s="394" customFormat="1" ht="12" customHeight="1">
      <c r="A17" s="405" t="s">
        <v>75</v>
      </c>
      <c r="B17" s="287" t="s">
        <v>256</v>
      </c>
      <c r="C17" s="276"/>
      <c r="D17" s="276"/>
      <c r="E17" s="259"/>
    </row>
    <row r="18" spans="1:5" s="394" customFormat="1" ht="12" customHeight="1">
      <c r="A18" s="405" t="s">
        <v>76</v>
      </c>
      <c r="B18" s="287" t="s">
        <v>257</v>
      </c>
      <c r="C18" s="276"/>
      <c r="D18" s="276"/>
      <c r="E18" s="259"/>
    </row>
    <row r="19" spans="1:5" s="394" customFormat="1" ht="12" customHeight="1">
      <c r="A19" s="405" t="s">
        <v>77</v>
      </c>
      <c r="B19" s="287" t="s">
        <v>258</v>
      </c>
      <c r="C19" s="276"/>
      <c r="D19" s="276"/>
      <c r="E19" s="259"/>
    </row>
    <row r="20" spans="1:5" s="394" customFormat="1" ht="12" customHeight="1">
      <c r="A20" s="405" t="s">
        <v>78</v>
      </c>
      <c r="B20" s="287" t="s">
        <v>259</v>
      </c>
      <c r="C20" s="276">
        <v>6439</v>
      </c>
      <c r="D20" s="276">
        <v>49196</v>
      </c>
      <c r="E20" s="259">
        <v>49196</v>
      </c>
    </row>
    <row r="21" spans="1:5" s="421" customFormat="1" ht="12" customHeight="1" thickBot="1">
      <c r="A21" s="406" t="s">
        <v>85</v>
      </c>
      <c r="B21" s="288" t="s">
        <v>260</v>
      </c>
      <c r="C21" s="278"/>
      <c r="D21" s="278"/>
      <c r="E21" s="261"/>
    </row>
    <row r="22" spans="1:5" s="421" customFormat="1" ht="12" customHeight="1" thickBot="1">
      <c r="A22" s="248" t="s">
        <v>10</v>
      </c>
      <c r="B22" s="244" t="s">
        <v>261</v>
      </c>
      <c r="C22" s="275">
        <f>SUM(C23:C27)</f>
        <v>0</v>
      </c>
      <c r="D22" s="275">
        <f>SUM(D23:D27)</f>
        <v>10000</v>
      </c>
      <c r="E22" s="258">
        <f>SUM(E23:E27)</f>
        <v>10000</v>
      </c>
    </row>
    <row r="23" spans="1:5" s="421" customFormat="1" ht="12" customHeight="1">
      <c r="A23" s="404" t="s">
        <v>57</v>
      </c>
      <c r="B23" s="286" t="s">
        <v>262</v>
      </c>
      <c r="C23" s="277"/>
      <c r="D23" s="277">
        <v>10000</v>
      </c>
      <c r="E23" s="260">
        <v>10000</v>
      </c>
    </row>
    <row r="24" spans="1:5" s="394" customFormat="1" ht="12" customHeight="1">
      <c r="A24" s="405" t="s">
        <v>58</v>
      </c>
      <c r="B24" s="287" t="s">
        <v>263</v>
      </c>
      <c r="C24" s="276"/>
      <c r="D24" s="276"/>
      <c r="E24" s="259"/>
    </row>
    <row r="25" spans="1:5" s="421" customFormat="1" ht="12" customHeight="1">
      <c r="A25" s="405" t="s">
        <v>59</v>
      </c>
      <c r="B25" s="287" t="s">
        <v>264</v>
      </c>
      <c r="C25" s="276"/>
      <c r="D25" s="276"/>
      <c r="E25" s="259"/>
    </row>
    <row r="26" spans="1:5" s="421" customFormat="1" ht="12" customHeight="1">
      <c r="A26" s="405" t="s">
        <v>60</v>
      </c>
      <c r="B26" s="287" t="s">
        <v>265</v>
      </c>
      <c r="C26" s="276"/>
      <c r="D26" s="276"/>
      <c r="E26" s="259"/>
    </row>
    <row r="27" spans="1:5" s="421" customFormat="1" ht="12" customHeight="1">
      <c r="A27" s="405" t="s">
        <v>116</v>
      </c>
      <c r="B27" s="287" t="s">
        <v>266</v>
      </c>
      <c r="C27" s="276"/>
      <c r="D27" s="276"/>
      <c r="E27" s="259"/>
    </row>
    <row r="28" spans="1:5" s="421" customFormat="1" ht="12" customHeight="1" thickBot="1">
      <c r="A28" s="406" t="s">
        <v>117</v>
      </c>
      <c r="B28" s="288" t="s">
        <v>267</v>
      </c>
      <c r="C28" s="278"/>
      <c r="D28" s="278"/>
      <c r="E28" s="261"/>
    </row>
    <row r="29" spans="1:5" s="421" customFormat="1" ht="12" customHeight="1" thickBot="1">
      <c r="A29" s="248" t="s">
        <v>118</v>
      </c>
      <c r="B29" s="244" t="s">
        <v>268</v>
      </c>
      <c r="C29" s="281">
        <f>+C30+C33+C34+C35</f>
        <v>6960</v>
      </c>
      <c r="D29" s="281">
        <f>+D30+D33+D34+D35</f>
        <v>8351</v>
      </c>
      <c r="E29" s="294">
        <f>+E30+E33+E34+E35</f>
        <v>8351</v>
      </c>
    </row>
    <row r="30" spans="1:5" s="421" customFormat="1" ht="12" customHeight="1">
      <c r="A30" s="404" t="s">
        <v>269</v>
      </c>
      <c r="B30" s="286" t="s">
        <v>270</v>
      </c>
      <c r="C30" s="296">
        <v>5154</v>
      </c>
      <c r="D30" s="296">
        <v>6577</v>
      </c>
      <c r="E30" s="295">
        <v>6577</v>
      </c>
    </row>
    <row r="31" spans="1:5" s="421" customFormat="1" ht="12" customHeight="1">
      <c r="A31" s="405" t="s">
        <v>271</v>
      </c>
      <c r="B31" s="287" t="s">
        <v>272</v>
      </c>
      <c r="C31" s="276"/>
      <c r="D31" s="276"/>
      <c r="E31" s="259"/>
    </row>
    <row r="32" spans="1:5" s="421" customFormat="1" ht="12" customHeight="1">
      <c r="A32" s="405" t="s">
        <v>273</v>
      </c>
      <c r="B32" s="287" t="s">
        <v>274</v>
      </c>
      <c r="C32" s="276">
        <v>5154</v>
      </c>
      <c r="D32" s="276">
        <v>6577</v>
      </c>
      <c r="E32" s="259">
        <v>6577</v>
      </c>
    </row>
    <row r="33" spans="1:5" s="421" customFormat="1" ht="12" customHeight="1">
      <c r="A33" s="405" t="s">
        <v>275</v>
      </c>
      <c r="B33" s="287" t="s">
        <v>276</v>
      </c>
      <c r="C33" s="276">
        <v>1700</v>
      </c>
      <c r="D33" s="276">
        <v>1716</v>
      </c>
      <c r="E33" s="259">
        <v>1716</v>
      </c>
    </row>
    <row r="34" spans="1:5" s="421" customFormat="1" ht="12" customHeight="1">
      <c r="A34" s="405" t="s">
        <v>277</v>
      </c>
      <c r="B34" s="287" t="s">
        <v>278</v>
      </c>
      <c r="C34" s="276"/>
      <c r="D34" s="276"/>
      <c r="E34" s="259"/>
    </row>
    <row r="35" spans="1:5" s="421" customFormat="1" ht="12" customHeight="1" thickBot="1">
      <c r="A35" s="406" t="s">
        <v>279</v>
      </c>
      <c r="B35" s="288" t="s">
        <v>280</v>
      </c>
      <c r="C35" s="278">
        <v>106</v>
      </c>
      <c r="D35" s="278">
        <v>58</v>
      </c>
      <c r="E35" s="261">
        <v>58</v>
      </c>
    </row>
    <row r="36" spans="1:5" s="421" customFormat="1" ht="12" customHeight="1" thickBot="1">
      <c r="A36" s="248" t="s">
        <v>12</v>
      </c>
      <c r="B36" s="244" t="s">
        <v>281</v>
      </c>
      <c r="C36" s="275">
        <f>SUM(C37:C46)</f>
        <v>3563</v>
      </c>
      <c r="D36" s="275">
        <f>SUM(D37:D46)</f>
        <v>4030</v>
      </c>
      <c r="E36" s="258">
        <f>SUM(E37:E46)</f>
        <v>4030</v>
      </c>
    </row>
    <row r="37" spans="1:5" s="421" customFormat="1" ht="12" customHeight="1">
      <c r="A37" s="404" t="s">
        <v>61</v>
      </c>
      <c r="B37" s="286" t="s">
        <v>282</v>
      </c>
      <c r="C37" s="277">
        <v>2500</v>
      </c>
      <c r="D37" s="277">
        <v>2783</v>
      </c>
      <c r="E37" s="260">
        <v>2783</v>
      </c>
    </row>
    <row r="38" spans="1:5" s="421" customFormat="1" ht="12" customHeight="1">
      <c r="A38" s="405" t="s">
        <v>62</v>
      </c>
      <c r="B38" s="287" t="s">
        <v>283</v>
      </c>
      <c r="C38" s="276"/>
      <c r="D38" s="276"/>
      <c r="E38" s="259"/>
    </row>
    <row r="39" spans="1:5" s="421" customFormat="1" ht="12" customHeight="1">
      <c r="A39" s="405" t="s">
        <v>63</v>
      </c>
      <c r="B39" s="287" t="s">
        <v>284</v>
      </c>
      <c r="C39" s="276">
        <v>230</v>
      </c>
      <c r="D39" s="276"/>
      <c r="E39" s="259"/>
    </row>
    <row r="40" spans="1:5" s="421" customFormat="1" ht="12" customHeight="1">
      <c r="A40" s="405" t="s">
        <v>120</v>
      </c>
      <c r="B40" s="287" t="s">
        <v>285</v>
      </c>
      <c r="C40" s="276">
        <v>796</v>
      </c>
      <c r="D40" s="276">
        <v>165</v>
      </c>
      <c r="E40" s="259">
        <v>165</v>
      </c>
    </row>
    <row r="41" spans="1:5" s="421" customFormat="1" ht="12" customHeight="1">
      <c r="A41" s="405" t="s">
        <v>121</v>
      </c>
      <c r="B41" s="287" t="s">
        <v>286</v>
      </c>
      <c r="C41" s="276"/>
      <c r="D41" s="276"/>
      <c r="E41" s="259"/>
    </row>
    <row r="42" spans="1:5" s="421" customFormat="1" ht="12" customHeight="1">
      <c r="A42" s="405" t="s">
        <v>122</v>
      </c>
      <c r="B42" s="287" t="s">
        <v>287</v>
      </c>
      <c r="C42" s="276"/>
      <c r="D42" s="276"/>
      <c r="E42" s="259"/>
    </row>
    <row r="43" spans="1:5" s="421" customFormat="1" ht="12" customHeight="1">
      <c r="A43" s="405" t="s">
        <v>123</v>
      </c>
      <c r="B43" s="287" t="s">
        <v>288</v>
      </c>
      <c r="C43" s="276"/>
      <c r="D43" s="276"/>
      <c r="E43" s="259"/>
    </row>
    <row r="44" spans="1:5" s="421" customFormat="1" ht="12" customHeight="1">
      <c r="A44" s="405" t="s">
        <v>124</v>
      </c>
      <c r="B44" s="287" t="s">
        <v>289</v>
      </c>
      <c r="C44" s="276">
        <v>25</v>
      </c>
      <c r="D44" s="276">
        <v>1</v>
      </c>
      <c r="E44" s="259">
        <v>1</v>
      </c>
    </row>
    <row r="45" spans="1:5" s="421" customFormat="1" ht="12" customHeight="1">
      <c r="A45" s="405" t="s">
        <v>290</v>
      </c>
      <c r="B45" s="287" t="s">
        <v>291</v>
      </c>
      <c r="C45" s="279"/>
      <c r="D45" s="279"/>
      <c r="E45" s="262"/>
    </row>
    <row r="46" spans="1:5" s="394" customFormat="1" ht="12" customHeight="1" thickBot="1">
      <c r="A46" s="406" t="s">
        <v>292</v>
      </c>
      <c r="B46" s="288" t="s">
        <v>293</v>
      </c>
      <c r="C46" s="280">
        <v>12</v>
      </c>
      <c r="D46" s="280">
        <v>1081</v>
      </c>
      <c r="E46" s="263">
        <v>1081</v>
      </c>
    </row>
    <row r="47" spans="1:5" s="421" customFormat="1" ht="12" customHeight="1" thickBot="1">
      <c r="A47" s="248" t="s">
        <v>13</v>
      </c>
      <c r="B47" s="244" t="s">
        <v>294</v>
      </c>
      <c r="C47" s="275">
        <f>SUM(C48:C52)</f>
        <v>0</v>
      </c>
      <c r="D47" s="275">
        <f>SUM(D48:D52)</f>
        <v>0</v>
      </c>
      <c r="E47" s="258">
        <f>SUM(E48:E52)</f>
        <v>0</v>
      </c>
    </row>
    <row r="48" spans="1:5" s="421" customFormat="1" ht="12" customHeight="1">
      <c r="A48" s="404" t="s">
        <v>64</v>
      </c>
      <c r="B48" s="286" t="s">
        <v>295</v>
      </c>
      <c r="C48" s="298"/>
      <c r="D48" s="298"/>
      <c r="E48" s="264"/>
    </row>
    <row r="49" spans="1:5" s="421" customFormat="1" ht="12" customHeight="1">
      <c r="A49" s="405" t="s">
        <v>65</v>
      </c>
      <c r="B49" s="287" t="s">
        <v>296</v>
      </c>
      <c r="C49" s="279"/>
      <c r="D49" s="279"/>
      <c r="E49" s="262"/>
    </row>
    <row r="50" spans="1:5" s="421" customFormat="1" ht="12" customHeight="1">
      <c r="A50" s="405" t="s">
        <v>297</v>
      </c>
      <c r="B50" s="287" t="s">
        <v>298</v>
      </c>
      <c r="C50" s="279"/>
      <c r="D50" s="279"/>
      <c r="E50" s="262"/>
    </row>
    <row r="51" spans="1:5" s="421" customFormat="1" ht="12" customHeight="1">
      <c r="A51" s="405" t="s">
        <v>299</v>
      </c>
      <c r="B51" s="287" t="s">
        <v>300</v>
      </c>
      <c r="C51" s="279"/>
      <c r="D51" s="279"/>
      <c r="E51" s="262"/>
    </row>
    <row r="52" spans="1:5" s="421" customFormat="1" ht="12" customHeight="1" thickBot="1">
      <c r="A52" s="406" t="s">
        <v>301</v>
      </c>
      <c r="B52" s="288" t="s">
        <v>302</v>
      </c>
      <c r="C52" s="280"/>
      <c r="D52" s="280"/>
      <c r="E52" s="263"/>
    </row>
    <row r="53" spans="1:5" s="421" customFormat="1" ht="12" customHeight="1" thickBot="1">
      <c r="A53" s="248" t="s">
        <v>125</v>
      </c>
      <c r="B53" s="244" t="s">
        <v>303</v>
      </c>
      <c r="C53" s="275">
        <f>SUM(C54:C56)</f>
        <v>36</v>
      </c>
      <c r="D53" s="275">
        <f>SUM(D54:D56)</f>
        <v>37</v>
      </c>
      <c r="E53" s="258">
        <f>SUM(E54:E56)</f>
        <v>37</v>
      </c>
    </row>
    <row r="54" spans="1:5" s="394" customFormat="1" ht="12" customHeight="1">
      <c r="A54" s="404" t="s">
        <v>66</v>
      </c>
      <c r="B54" s="286" t="s">
        <v>304</v>
      </c>
      <c r="C54" s="277"/>
      <c r="D54" s="277"/>
      <c r="E54" s="260"/>
    </row>
    <row r="55" spans="1:5" s="394" customFormat="1" ht="12" customHeight="1">
      <c r="A55" s="405" t="s">
        <v>67</v>
      </c>
      <c r="B55" s="287" t="s">
        <v>305</v>
      </c>
      <c r="C55" s="276"/>
      <c r="D55" s="276"/>
      <c r="E55" s="259"/>
    </row>
    <row r="56" spans="1:5" s="394" customFormat="1" ht="12" customHeight="1">
      <c r="A56" s="405" t="s">
        <v>306</v>
      </c>
      <c r="B56" s="287" t="s">
        <v>307</v>
      </c>
      <c r="C56" s="276">
        <v>36</v>
      </c>
      <c r="D56" s="276">
        <v>37</v>
      </c>
      <c r="E56" s="259">
        <v>37</v>
      </c>
    </row>
    <row r="57" spans="1:5" s="394" customFormat="1" ht="12" customHeight="1" thickBot="1">
      <c r="A57" s="406" t="s">
        <v>308</v>
      </c>
      <c r="B57" s="288" t="s">
        <v>309</v>
      </c>
      <c r="C57" s="278"/>
      <c r="D57" s="278"/>
      <c r="E57" s="261"/>
    </row>
    <row r="58" spans="1:5" s="421" customFormat="1" ht="12" customHeight="1" thickBot="1">
      <c r="A58" s="248" t="s">
        <v>15</v>
      </c>
      <c r="B58" s="265" t="s">
        <v>310</v>
      </c>
      <c r="C58" s="275">
        <f>SUM(C59:C61)</f>
        <v>19988</v>
      </c>
      <c r="D58" s="275">
        <f>SUM(D59:D61)</f>
        <v>20474</v>
      </c>
      <c r="E58" s="258">
        <f>SUM(E59:E61)</f>
        <v>20474</v>
      </c>
    </row>
    <row r="59" spans="1:5" s="421" customFormat="1" ht="12" customHeight="1">
      <c r="A59" s="404" t="s">
        <v>126</v>
      </c>
      <c r="B59" s="286" t="s">
        <v>311</v>
      </c>
      <c r="C59" s="279"/>
      <c r="D59" s="279"/>
      <c r="E59" s="262"/>
    </row>
    <row r="60" spans="1:5" s="421" customFormat="1" ht="12" customHeight="1">
      <c r="A60" s="405" t="s">
        <v>127</v>
      </c>
      <c r="B60" s="287" t="s">
        <v>463</v>
      </c>
      <c r="C60" s="279"/>
      <c r="D60" s="279">
        <v>9897</v>
      </c>
      <c r="E60" s="262">
        <v>9897</v>
      </c>
    </row>
    <row r="61" spans="1:5" s="421" customFormat="1" ht="12" customHeight="1">
      <c r="A61" s="405" t="s">
        <v>148</v>
      </c>
      <c r="B61" s="287" t="s">
        <v>313</v>
      </c>
      <c r="C61" s="279">
        <v>19988</v>
      </c>
      <c r="D61" s="279">
        <v>10577</v>
      </c>
      <c r="E61" s="262">
        <v>10577</v>
      </c>
    </row>
    <row r="62" spans="1:5" s="421" customFormat="1" ht="12" customHeight="1" thickBot="1">
      <c r="A62" s="406" t="s">
        <v>314</v>
      </c>
      <c r="B62" s="288" t="s">
        <v>315</v>
      </c>
      <c r="C62" s="279"/>
      <c r="D62" s="279"/>
      <c r="E62" s="262"/>
    </row>
    <row r="63" spans="1:5" s="421" customFormat="1" ht="12" customHeight="1" thickBot="1">
      <c r="A63" s="248" t="s">
        <v>16</v>
      </c>
      <c r="B63" s="244" t="s">
        <v>316</v>
      </c>
      <c r="C63" s="281">
        <f>+C8+C15+C22+C29+C36+C47+C53+C58</f>
        <v>52170</v>
      </c>
      <c r="D63" s="281">
        <f>+D8+D15+D22+D29+D36+D47+D53+D58</f>
        <v>108471</v>
      </c>
      <c r="E63" s="294">
        <f>+E8+E15+E22+E29+E36+E47+E53+E58</f>
        <v>108471</v>
      </c>
    </row>
    <row r="64" spans="1:5" s="421" customFormat="1" ht="12" customHeight="1" thickBot="1">
      <c r="A64" s="407" t="s">
        <v>461</v>
      </c>
      <c r="B64" s="265" t="s">
        <v>318</v>
      </c>
      <c r="C64" s="275">
        <f>SUM(C65:C67)</f>
        <v>0</v>
      </c>
      <c r="D64" s="275">
        <f>SUM(D65:D67)</f>
        <v>0</v>
      </c>
      <c r="E64" s="258">
        <f>SUM(E65:E67)</f>
        <v>0</v>
      </c>
    </row>
    <row r="65" spans="1:5" s="421" customFormat="1" ht="12" customHeight="1">
      <c r="A65" s="404" t="s">
        <v>319</v>
      </c>
      <c r="B65" s="286" t="s">
        <v>320</v>
      </c>
      <c r="C65" s="279"/>
      <c r="D65" s="279"/>
      <c r="E65" s="262"/>
    </row>
    <row r="66" spans="1:5" s="421" customFormat="1" ht="12" customHeight="1">
      <c r="A66" s="405" t="s">
        <v>321</v>
      </c>
      <c r="B66" s="287" t="s">
        <v>322</v>
      </c>
      <c r="C66" s="279"/>
      <c r="D66" s="279"/>
      <c r="E66" s="262"/>
    </row>
    <row r="67" spans="1:5" s="421" customFormat="1" ht="12" customHeight="1" thickBot="1">
      <c r="A67" s="406" t="s">
        <v>323</v>
      </c>
      <c r="B67" s="400" t="s">
        <v>324</v>
      </c>
      <c r="C67" s="279"/>
      <c r="D67" s="279"/>
      <c r="E67" s="262"/>
    </row>
    <row r="68" spans="1:5" s="421" customFormat="1" ht="12" customHeight="1" thickBot="1">
      <c r="A68" s="407" t="s">
        <v>325</v>
      </c>
      <c r="B68" s="265" t="s">
        <v>326</v>
      </c>
      <c r="C68" s="275">
        <f>SUM(C69:C72)</f>
        <v>0</v>
      </c>
      <c r="D68" s="275">
        <f>SUM(D69:D72)</f>
        <v>0</v>
      </c>
      <c r="E68" s="258">
        <f>SUM(E69:E72)</f>
        <v>0</v>
      </c>
    </row>
    <row r="69" spans="1:5" s="421" customFormat="1" ht="12" customHeight="1">
      <c r="A69" s="404" t="s">
        <v>105</v>
      </c>
      <c r="B69" s="286" t="s">
        <v>327</v>
      </c>
      <c r="C69" s="279"/>
      <c r="D69" s="279"/>
      <c r="E69" s="262"/>
    </row>
    <row r="70" spans="1:5" s="421" customFormat="1" ht="12" customHeight="1">
      <c r="A70" s="405" t="s">
        <v>106</v>
      </c>
      <c r="B70" s="287" t="s">
        <v>328</v>
      </c>
      <c r="C70" s="279"/>
      <c r="D70" s="279"/>
      <c r="E70" s="262"/>
    </row>
    <row r="71" spans="1:5" s="421" customFormat="1" ht="12" customHeight="1">
      <c r="A71" s="405" t="s">
        <v>329</v>
      </c>
      <c r="B71" s="287" t="s">
        <v>330</v>
      </c>
      <c r="C71" s="279"/>
      <c r="D71" s="279"/>
      <c r="E71" s="262"/>
    </row>
    <row r="72" spans="1:5" s="421" customFormat="1" ht="12" customHeight="1" thickBot="1">
      <c r="A72" s="406" t="s">
        <v>331</v>
      </c>
      <c r="B72" s="288" t="s">
        <v>332</v>
      </c>
      <c r="C72" s="279"/>
      <c r="D72" s="279"/>
      <c r="E72" s="262"/>
    </row>
    <row r="73" spans="1:5" s="421" customFormat="1" ht="12" customHeight="1" thickBot="1">
      <c r="A73" s="407" t="s">
        <v>333</v>
      </c>
      <c r="B73" s="265" t="s">
        <v>334</v>
      </c>
      <c r="C73" s="275">
        <f>SUM(C74:C75)</f>
        <v>10590</v>
      </c>
      <c r="D73" s="275">
        <f>SUM(D74:D75)</f>
        <v>0</v>
      </c>
      <c r="E73" s="258">
        <f>SUM(E74:E75)</f>
        <v>0</v>
      </c>
    </row>
    <row r="74" spans="1:5" s="421" customFormat="1" ht="12" customHeight="1">
      <c r="A74" s="404" t="s">
        <v>335</v>
      </c>
      <c r="B74" s="286" t="s">
        <v>336</v>
      </c>
      <c r="C74" s="279">
        <v>10590</v>
      </c>
      <c r="D74" s="279"/>
      <c r="E74" s="262"/>
    </row>
    <row r="75" spans="1:5" s="421" customFormat="1" ht="12" customHeight="1" thickBot="1">
      <c r="A75" s="406" t="s">
        <v>337</v>
      </c>
      <c r="B75" s="288" t="s">
        <v>338</v>
      </c>
      <c r="C75" s="279"/>
      <c r="D75" s="279"/>
      <c r="E75" s="262"/>
    </row>
    <row r="76" spans="1:5" s="421" customFormat="1" ht="12" customHeight="1" thickBot="1">
      <c r="A76" s="407" t="s">
        <v>339</v>
      </c>
      <c r="B76" s="265" t="s">
        <v>340</v>
      </c>
      <c r="C76" s="275">
        <f>SUM(C77:C79)</f>
        <v>0</v>
      </c>
      <c r="D76" s="275">
        <f>SUM(D77:D79)</f>
        <v>0</v>
      </c>
      <c r="E76" s="258">
        <f>SUM(E77:E79)</f>
        <v>0</v>
      </c>
    </row>
    <row r="77" spans="1:5" s="421" customFormat="1" ht="12" customHeight="1">
      <c r="A77" s="404" t="s">
        <v>341</v>
      </c>
      <c r="B77" s="286" t="s">
        <v>342</v>
      </c>
      <c r="C77" s="279"/>
      <c r="D77" s="279"/>
      <c r="E77" s="262"/>
    </row>
    <row r="78" spans="1:5" s="421" customFormat="1" ht="12" customHeight="1">
      <c r="A78" s="405" t="s">
        <v>343</v>
      </c>
      <c r="B78" s="287" t="s">
        <v>344</v>
      </c>
      <c r="C78" s="279"/>
      <c r="D78" s="279"/>
      <c r="E78" s="262"/>
    </row>
    <row r="79" spans="1:5" s="421" customFormat="1" ht="12" customHeight="1" thickBot="1">
      <c r="A79" s="406" t="s">
        <v>345</v>
      </c>
      <c r="B79" s="288" t="s">
        <v>346</v>
      </c>
      <c r="C79" s="279"/>
      <c r="D79" s="279"/>
      <c r="E79" s="262"/>
    </row>
    <row r="80" spans="1:5" s="421" customFormat="1" ht="12" customHeight="1" thickBot="1">
      <c r="A80" s="407" t="s">
        <v>347</v>
      </c>
      <c r="B80" s="265" t="s">
        <v>348</v>
      </c>
      <c r="C80" s="275">
        <f>SUM(C81:C84)</f>
        <v>0</v>
      </c>
      <c r="D80" s="275">
        <f>SUM(D81:D84)</f>
        <v>0</v>
      </c>
      <c r="E80" s="258">
        <f>SUM(E81:E84)</f>
        <v>0</v>
      </c>
    </row>
    <row r="81" spans="1:5" s="421" customFormat="1" ht="12" customHeight="1">
      <c r="A81" s="408" t="s">
        <v>349</v>
      </c>
      <c r="B81" s="286" t="s">
        <v>350</v>
      </c>
      <c r="C81" s="279"/>
      <c r="D81" s="279"/>
      <c r="E81" s="262"/>
    </row>
    <row r="82" spans="1:5" s="421" customFormat="1" ht="12" customHeight="1">
      <c r="A82" s="409" t="s">
        <v>351</v>
      </c>
      <c r="B82" s="287" t="s">
        <v>352</v>
      </c>
      <c r="C82" s="279"/>
      <c r="D82" s="279"/>
      <c r="E82" s="262"/>
    </row>
    <row r="83" spans="1:5" s="421" customFormat="1" ht="12" customHeight="1">
      <c r="A83" s="409" t="s">
        <v>353</v>
      </c>
      <c r="B83" s="287" t="s">
        <v>354</v>
      </c>
      <c r="C83" s="279"/>
      <c r="D83" s="279"/>
      <c r="E83" s="262"/>
    </row>
    <row r="84" spans="1:5" s="421" customFormat="1" ht="12" customHeight="1" thickBot="1">
      <c r="A84" s="410" t="s">
        <v>355</v>
      </c>
      <c r="B84" s="288" t="s">
        <v>356</v>
      </c>
      <c r="C84" s="279"/>
      <c r="D84" s="279"/>
      <c r="E84" s="262"/>
    </row>
    <row r="85" spans="1:5" s="421" customFormat="1" ht="12" customHeight="1" thickBot="1">
      <c r="A85" s="407" t="s">
        <v>357</v>
      </c>
      <c r="B85" s="265" t="s">
        <v>358</v>
      </c>
      <c r="C85" s="302"/>
      <c r="D85" s="302"/>
      <c r="E85" s="303"/>
    </row>
    <row r="86" spans="1:5" s="421" customFormat="1" ht="12" customHeight="1" thickBot="1">
      <c r="A86" s="407" t="s">
        <v>359</v>
      </c>
      <c r="B86" s="401" t="s">
        <v>360</v>
      </c>
      <c r="C86" s="281">
        <f>+C64+C68+C73+C76+C80+C85</f>
        <v>10590</v>
      </c>
      <c r="D86" s="281">
        <f>+D64+D68+D73+D76+D80+D85</f>
        <v>0</v>
      </c>
      <c r="E86" s="294">
        <f>+E64+E68+E73+E76+E80+E85</f>
        <v>0</v>
      </c>
    </row>
    <row r="87" spans="1:5" s="421" customFormat="1" ht="12" customHeight="1" thickBot="1">
      <c r="A87" s="411" t="s">
        <v>361</v>
      </c>
      <c r="B87" s="402" t="s">
        <v>462</v>
      </c>
      <c r="C87" s="281">
        <f>+C63+C86</f>
        <v>62760</v>
      </c>
      <c r="D87" s="281">
        <f>+D63+D86</f>
        <v>108471</v>
      </c>
      <c r="E87" s="294">
        <f>+E63+E86</f>
        <v>108471</v>
      </c>
    </row>
    <row r="88" spans="1:5" s="421" customFormat="1" ht="15" customHeight="1">
      <c r="A88" s="376"/>
      <c r="B88" s="377"/>
      <c r="C88" s="392"/>
      <c r="D88" s="392"/>
      <c r="E88" s="392"/>
    </row>
    <row r="89" spans="1:5" ht="13.5" thickBot="1">
      <c r="A89" s="378"/>
      <c r="B89" s="379"/>
      <c r="C89" s="393"/>
      <c r="D89" s="393"/>
      <c r="E89" s="393"/>
    </row>
    <row r="90" spans="1:5" s="420" customFormat="1" ht="16.5" customHeight="1" thickBot="1">
      <c r="A90" s="597" t="s">
        <v>45</v>
      </c>
      <c r="B90" s="598"/>
      <c r="C90" s="598"/>
      <c r="D90" s="598"/>
      <c r="E90" s="599"/>
    </row>
    <row r="91" spans="1:5" s="215" customFormat="1" ht="12" customHeight="1" thickBot="1">
      <c r="A91" s="399" t="s">
        <v>8</v>
      </c>
      <c r="B91" s="247" t="s">
        <v>369</v>
      </c>
      <c r="C91" s="383">
        <f>SUM(C92:C96)</f>
        <v>32461</v>
      </c>
      <c r="D91" s="383">
        <f>SUM(D92:D96)</f>
        <v>64933</v>
      </c>
      <c r="E91" s="383">
        <f>SUM(E92:E96)</f>
        <v>64719</v>
      </c>
    </row>
    <row r="92" spans="1:5" ht="12" customHeight="1">
      <c r="A92" s="412" t="s">
        <v>68</v>
      </c>
      <c r="B92" s="233" t="s">
        <v>38</v>
      </c>
      <c r="C92" s="384">
        <v>9268</v>
      </c>
      <c r="D92" s="384">
        <v>30886</v>
      </c>
      <c r="E92" s="384">
        <v>30886</v>
      </c>
    </row>
    <row r="93" spans="1:5" ht="12" customHeight="1">
      <c r="A93" s="405" t="s">
        <v>69</v>
      </c>
      <c r="B93" s="231" t="s">
        <v>128</v>
      </c>
      <c r="C93" s="385">
        <v>1354</v>
      </c>
      <c r="D93" s="385">
        <v>4374</v>
      </c>
      <c r="E93" s="385">
        <v>4374</v>
      </c>
    </row>
    <row r="94" spans="1:5" ht="12" customHeight="1">
      <c r="A94" s="405" t="s">
        <v>70</v>
      </c>
      <c r="B94" s="231" t="s">
        <v>97</v>
      </c>
      <c r="C94" s="387">
        <v>17325</v>
      </c>
      <c r="D94" s="387">
        <v>24086</v>
      </c>
      <c r="E94" s="387">
        <v>23873</v>
      </c>
    </row>
    <row r="95" spans="1:5" ht="12" customHeight="1">
      <c r="A95" s="405" t="s">
        <v>71</v>
      </c>
      <c r="B95" s="234" t="s">
        <v>129</v>
      </c>
      <c r="C95" s="387">
        <v>1074</v>
      </c>
      <c r="D95" s="387">
        <v>1886</v>
      </c>
      <c r="E95" s="387">
        <v>1885</v>
      </c>
    </row>
    <row r="96" spans="1:5" ht="12" customHeight="1">
      <c r="A96" s="405" t="s">
        <v>80</v>
      </c>
      <c r="B96" s="242" t="s">
        <v>130</v>
      </c>
      <c r="C96" s="387">
        <v>3440</v>
      </c>
      <c r="D96" s="387">
        <v>3701</v>
      </c>
      <c r="E96" s="387">
        <v>3701</v>
      </c>
    </row>
    <row r="97" spans="1:5" ht="12" customHeight="1">
      <c r="A97" s="405" t="s">
        <v>72</v>
      </c>
      <c r="B97" s="231" t="s">
        <v>370</v>
      </c>
      <c r="C97" s="387"/>
      <c r="D97" s="387"/>
      <c r="E97" s="387"/>
    </row>
    <row r="98" spans="1:5" ht="12" customHeight="1">
      <c r="A98" s="405" t="s">
        <v>73</v>
      </c>
      <c r="B98" s="254" t="s">
        <v>371</v>
      </c>
      <c r="C98" s="387"/>
      <c r="D98" s="387"/>
      <c r="E98" s="387"/>
    </row>
    <row r="99" spans="1:5" ht="12" customHeight="1">
      <c r="A99" s="405" t="s">
        <v>81</v>
      </c>
      <c r="B99" s="255" t="s">
        <v>372</v>
      </c>
      <c r="C99" s="387"/>
      <c r="D99" s="387"/>
      <c r="E99" s="387"/>
    </row>
    <row r="100" spans="1:5" ht="12" customHeight="1">
      <c r="A100" s="405" t="s">
        <v>82</v>
      </c>
      <c r="B100" s="255" t="s">
        <v>373</v>
      </c>
      <c r="C100" s="387"/>
      <c r="D100" s="387"/>
      <c r="E100" s="387"/>
    </row>
    <row r="101" spans="1:5" ht="12" customHeight="1">
      <c r="A101" s="405" t="s">
        <v>83</v>
      </c>
      <c r="B101" s="254" t="s">
        <v>374</v>
      </c>
      <c r="C101" s="387"/>
      <c r="D101" s="387"/>
      <c r="E101" s="387"/>
    </row>
    <row r="102" spans="1:5" ht="12" customHeight="1">
      <c r="A102" s="405" t="s">
        <v>84</v>
      </c>
      <c r="B102" s="254" t="s">
        <v>375</v>
      </c>
      <c r="C102" s="387"/>
      <c r="D102" s="387"/>
      <c r="E102" s="387"/>
    </row>
    <row r="103" spans="1:5" ht="12" customHeight="1">
      <c r="A103" s="405" t="s">
        <v>86</v>
      </c>
      <c r="B103" s="255" t="s">
        <v>376</v>
      </c>
      <c r="C103" s="387"/>
      <c r="D103" s="387"/>
      <c r="E103" s="387"/>
    </row>
    <row r="104" spans="1:5" ht="12" customHeight="1">
      <c r="A104" s="413" t="s">
        <v>131</v>
      </c>
      <c r="B104" s="256" t="s">
        <v>377</v>
      </c>
      <c r="C104" s="387"/>
      <c r="D104" s="387"/>
      <c r="E104" s="387"/>
    </row>
    <row r="105" spans="1:5" ht="12" customHeight="1">
      <c r="A105" s="405" t="s">
        <v>378</v>
      </c>
      <c r="B105" s="256" t="s">
        <v>379</v>
      </c>
      <c r="C105" s="387"/>
      <c r="D105" s="387"/>
      <c r="E105" s="387"/>
    </row>
    <row r="106" spans="1:5" s="215" customFormat="1" ht="12" customHeight="1" thickBot="1">
      <c r="A106" s="414" t="s">
        <v>380</v>
      </c>
      <c r="B106" s="257" t="s">
        <v>381</v>
      </c>
      <c r="C106" s="389"/>
      <c r="D106" s="389"/>
      <c r="E106" s="389"/>
    </row>
    <row r="107" spans="1:5" ht="12" customHeight="1" thickBot="1">
      <c r="A107" s="248" t="s">
        <v>9</v>
      </c>
      <c r="B107" s="246" t="s">
        <v>382</v>
      </c>
      <c r="C107" s="269">
        <f>+C108+C110+C112</f>
        <v>24129</v>
      </c>
      <c r="D107" s="269">
        <f>+D108+D110+D112</f>
        <v>48805</v>
      </c>
      <c r="E107" s="269">
        <f>+E108+E110+E112</f>
        <v>48805</v>
      </c>
    </row>
    <row r="108" spans="1:5" ht="12" customHeight="1">
      <c r="A108" s="404" t="s">
        <v>74</v>
      </c>
      <c r="B108" s="231" t="s">
        <v>146</v>
      </c>
      <c r="C108" s="386">
        <v>4593</v>
      </c>
      <c r="D108" s="386">
        <v>21208</v>
      </c>
      <c r="E108" s="386">
        <v>21208</v>
      </c>
    </row>
    <row r="109" spans="1:5" ht="12" customHeight="1">
      <c r="A109" s="404" t="s">
        <v>75</v>
      </c>
      <c r="B109" s="235" t="s">
        <v>383</v>
      </c>
      <c r="C109" s="386"/>
      <c r="D109" s="386"/>
      <c r="E109" s="386"/>
    </row>
    <row r="110" spans="1:5" ht="12" customHeight="1">
      <c r="A110" s="404" t="s">
        <v>76</v>
      </c>
      <c r="B110" s="235" t="s">
        <v>132</v>
      </c>
      <c r="C110" s="385">
        <v>2104</v>
      </c>
      <c r="D110" s="385">
        <v>13207</v>
      </c>
      <c r="E110" s="385">
        <v>13207</v>
      </c>
    </row>
    <row r="111" spans="1:5" ht="12" customHeight="1">
      <c r="A111" s="404" t="s">
        <v>77</v>
      </c>
      <c r="B111" s="235" t="s">
        <v>384</v>
      </c>
      <c r="C111" s="259"/>
      <c r="D111" s="259"/>
      <c r="E111" s="259"/>
    </row>
    <row r="112" spans="1:5" ht="12" customHeight="1">
      <c r="A112" s="404" t="s">
        <v>78</v>
      </c>
      <c r="B112" s="267" t="s">
        <v>149</v>
      </c>
      <c r="C112" s="259">
        <v>17432</v>
      </c>
      <c r="D112" s="259">
        <v>14390</v>
      </c>
      <c r="E112" s="259">
        <v>14390</v>
      </c>
    </row>
    <row r="113" spans="1:5" ht="12" customHeight="1">
      <c r="A113" s="404" t="s">
        <v>85</v>
      </c>
      <c r="B113" s="266" t="s">
        <v>385</v>
      </c>
      <c r="C113" s="259"/>
      <c r="D113" s="259"/>
      <c r="E113" s="259"/>
    </row>
    <row r="114" spans="1:5" ht="12" customHeight="1">
      <c r="A114" s="404" t="s">
        <v>87</v>
      </c>
      <c r="B114" s="282" t="s">
        <v>386</v>
      </c>
      <c r="C114" s="259"/>
      <c r="D114" s="259"/>
      <c r="E114" s="259"/>
    </row>
    <row r="115" spans="1:5" ht="12" customHeight="1">
      <c r="A115" s="404" t="s">
        <v>133</v>
      </c>
      <c r="B115" s="255" t="s">
        <v>373</v>
      </c>
      <c r="C115" s="259"/>
      <c r="D115" s="259"/>
      <c r="E115" s="259"/>
    </row>
    <row r="116" spans="1:5" ht="12" customHeight="1">
      <c r="A116" s="404" t="s">
        <v>134</v>
      </c>
      <c r="B116" s="255" t="s">
        <v>387</v>
      </c>
      <c r="C116" s="259"/>
      <c r="D116" s="259"/>
      <c r="E116" s="259"/>
    </row>
    <row r="117" spans="1:5" ht="12" customHeight="1">
      <c r="A117" s="404" t="s">
        <v>135</v>
      </c>
      <c r="B117" s="255" t="s">
        <v>388</v>
      </c>
      <c r="C117" s="259"/>
      <c r="D117" s="259"/>
      <c r="E117" s="259"/>
    </row>
    <row r="118" spans="1:5" ht="12" customHeight="1">
      <c r="A118" s="404" t="s">
        <v>389</v>
      </c>
      <c r="B118" s="255" t="s">
        <v>376</v>
      </c>
      <c r="C118" s="259"/>
      <c r="D118" s="259">
        <v>14390</v>
      </c>
      <c r="E118" s="259">
        <v>14390</v>
      </c>
    </row>
    <row r="119" spans="1:5" ht="12" customHeight="1">
      <c r="A119" s="404" t="s">
        <v>390</v>
      </c>
      <c r="B119" s="255" t="s">
        <v>391</v>
      </c>
      <c r="C119" s="259"/>
      <c r="D119" s="259"/>
      <c r="E119" s="259"/>
    </row>
    <row r="120" spans="1:5" ht="12" customHeight="1" thickBot="1">
      <c r="A120" s="413" t="s">
        <v>392</v>
      </c>
      <c r="B120" s="255" t="s">
        <v>393</v>
      </c>
      <c r="C120" s="261">
        <v>17432</v>
      </c>
      <c r="D120" s="261"/>
      <c r="E120" s="261"/>
    </row>
    <row r="121" spans="1:5" ht="12" customHeight="1" thickBot="1">
      <c r="A121" s="248" t="s">
        <v>10</v>
      </c>
      <c r="B121" s="251" t="s">
        <v>394</v>
      </c>
      <c r="C121" s="269">
        <f>+C122+C123</f>
        <v>6170</v>
      </c>
      <c r="D121" s="269">
        <f>+D122+D123</f>
        <v>6072</v>
      </c>
      <c r="E121" s="269">
        <f>+E122+E123</f>
        <v>0</v>
      </c>
    </row>
    <row r="122" spans="1:5" ht="12" customHeight="1">
      <c r="A122" s="404" t="s">
        <v>57</v>
      </c>
      <c r="B122" s="232" t="s">
        <v>46</v>
      </c>
      <c r="C122" s="386">
        <v>6170</v>
      </c>
      <c r="D122" s="386">
        <v>6072</v>
      </c>
      <c r="E122" s="386"/>
    </row>
    <row r="123" spans="1:5" ht="12" customHeight="1" thickBot="1">
      <c r="A123" s="406" t="s">
        <v>58</v>
      </c>
      <c r="B123" s="235" t="s">
        <v>47</v>
      </c>
      <c r="C123" s="387"/>
      <c r="D123" s="387"/>
      <c r="E123" s="387"/>
    </row>
    <row r="124" spans="1:5" ht="12" customHeight="1" thickBot="1">
      <c r="A124" s="248" t="s">
        <v>11</v>
      </c>
      <c r="B124" s="251" t="s">
        <v>395</v>
      </c>
      <c r="C124" s="269">
        <f>+C91+C107+C121</f>
        <v>62760</v>
      </c>
      <c r="D124" s="269">
        <f>+D91+D107+D121</f>
        <v>119810</v>
      </c>
      <c r="E124" s="269">
        <f>+E91+E107+E121</f>
        <v>113524</v>
      </c>
    </row>
    <row r="125" spans="1:5" ht="12" customHeight="1" thickBot="1">
      <c r="A125" s="248" t="s">
        <v>12</v>
      </c>
      <c r="B125" s="251" t="s">
        <v>464</v>
      </c>
      <c r="C125" s="269">
        <f>+C126+C127+C128</f>
        <v>0</v>
      </c>
      <c r="D125" s="269">
        <f>+D126+D127+D128</f>
        <v>0</v>
      </c>
      <c r="E125" s="269">
        <f>+E126+E127+E128</f>
        <v>0</v>
      </c>
    </row>
    <row r="126" spans="1:5" ht="12" customHeight="1">
      <c r="A126" s="404" t="s">
        <v>61</v>
      </c>
      <c r="B126" s="232" t="s">
        <v>397</v>
      </c>
      <c r="C126" s="259"/>
      <c r="D126" s="259"/>
      <c r="E126" s="259"/>
    </row>
    <row r="127" spans="1:5" ht="12" customHeight="1">
      <c r="A127" s="404" t="s">
        <v>62</v>
      </c>
      <c r="B127" s="232" t="s">
        <v>398</v>
      </c>
      <c r="C127" s="259"/>
      <c r="D127" s="259"/>
      <c r="E127" s="259"/>
    </row>
    <row r="128" spans="1:5" ht="12" customHeight="1" thickBot="1">
      <c r="A128" s="413" t="s">
        <v>63</v>
      </c>
      <c r="B128" s="230" t="s">
        <v>399</v>
      </c>
      <c r="C128" s="259"/>
      <c r="D128" s="259"/>
      <c r="E128" s="259"/>
    </row>
    <row r="129" spans="1:5" ht="12" customHeight="1" thickBot="1">
      <c r="A129" s="248" t="s">
        <v>13</v>
      </c>
      <c r="B129" s="251" t="s">
        <v>400</v>
      </c>
      <c r="C129" s="269">
        <f>+C130+C131+C132+C133</f>
        <v>0</v>
      </c>
      <c r="D129" s="269">
        <f>+D130+D131+D132+D133</f>
        <v>0</v>
      </c>
      <c r="E129" s="269">
        <f>+E130+E131+E132+E133</f>
        <v>0</v>
      </c>
    </row>
    <row r="130" spans="1:5" ht="12" customHeight="1">
      <c r="A130" s="404" t="s">
        <v>64</v>
      </c>
      <c r="B130" s="232" t="s">
        <v>401</v>
      </c>
      <c r="C130" s="259"/>
      <c r="D130" s="259"/>
      <c r="E130" s="259"/>
    </row>
    <row r="131" spans="1:5" ht="12" customHeight="1">
      <c r="A131" s="404" t="s">
        <v>65</v>
      </c>
      <c r="B131" s="232" t="s">
        <v>402</v>
      </c>
      <c r="C131" s="259"/>
      <c r="D131" s="259"/>
      <c r="E131" s="259"/>
    </row>
    <row r="132" spans="1:5" ht="12" customHeight="1">
      <c r="A132" s="404" t="s">
        <v>297</v>
      </c>
      <c r="B132" s="232" t="s">
        <v>403</v>
      </c>
      <c r="C132" s="259"/>
      <c r="D132" s="259"/>
      <c r="E132" s="259"/>
    </row>
    <row r="133" spans="1:5" s="215" customFormat="1" ht="12" customHeight="1" thickBot="1">
      <c r="A133" s="413" t="s">
        <v>299</v>
      </c>
      <c r="B133" s="230" t="s">
        <v>404</v>
      </c>
      <c r="C133" s="259"/>
      <c r="D133" s="259"/>
      <c r="E133" s="259"/>
    </row>
    <row r="134" spans="1:11" ht="13.5" thickBot="1">
      <c r="A134" s="248" t="s">
        <v>14</v>
      </c>
      <c r="B134" s="251" t="s">
        <v>560</v>
      </c>
      <c r="C134" s="388">
        <f>+C135+C136+C138+C139+C137</f>
        <v>0</v>
      </c>
      <c r="D134" s="388">
        <f>+D135+D136+D138+D139+D137</f>
        <v>0</v>
      </c>
      <c r="E134" s="388">
        <f>+E135+E136+E138+E139+E137</f>
        <v>0</v>
      </c>
      <c r="K134" s="367"/>
    </row>
    <row r="135" spans="1:5" ht="12.75">
      <c r="A135" s="404" t="s">
        <v>66</v>
      </c>
      <c r="B135" s="232" t="s">
        <v>406</v>
      </c>
      <c r="C135" s="259"/>
      <c r="D135" s="259"/>
      <c r="E135" s="259"/>
    </row>
    <row r="136" spans="1:5" ht="12" customHeight="1">
      <c r="A136" s="404" t="s">
        <v>67</v>
      </c>
      <c r="B136" s="232" t="s">
        <v>407</v>
      </c>
      <c r="C136" s="259"/>
      <c r="D136" s="259"/>
      <c r="E136" s="259"/>
    </row>
    <row r="137" spans="1:5" ht="12" customHeight="1">
      <c r="A137" s="404" t="s">
        <v>306</v>
      </c>
      <c r="B137" s="232" t="s">
        <v>559</v>
      </c>
      <c r="C137" s="259"/>
      <c r="D137" s="259"/>
      <c r="E137" s="259"/>
    </row>
    <row r="138" spans="1:5" s="215" customFormat="1" ht="12" customHeight="1">
      <c r="A138" s="404" t="s">
        <v>308</v>
      </c>
      <c r="B138" s="232" t="s">
        <v>408</v>
      </c>
      <c r="C138" s="259"/>
      <c r="D138" s="259"/>
      <c r="E138" s="259"/>
    </row>
    <row r="139" spans="1:5" s="215" customFormat="1" ht="12" customHeight="1" thickBot="1">
      <c r="A139" s="413" t="s">
        <v>558</v>
      </c>
      <c r="B139" s="230" t="s">
        <v>409</v>
      </c>
      <c r="C139" s="259"/>
      <c r="D139" s="259"/>
      <c r="E139" s="259"/>
    </row>
    <row r="140" spans="1:5" s="215" customFormat="1" ht="12" customHeight="1" thickBot="1">
      <c r="A140" s="248" t="s">
        <v>15</v>
      </c>
      <c r="B140" s="251" t="s">
        <v>465</v>
      </c>
      <c r="C140" s="390">
        <f>+C141+C142+C143+C144</f>
        <v>0</v>
      </c>
      <c r="D140" s="390">
        <f>+D141+D142+D143+D144</f>
        <v>0</v>
      </c>
      <c r="E140" s="390">
        <f>+E141+E142+E143+E144</f>
        <v>0</v>
      </c>
    </row>
    <row r="141" spans="1:5" s="215" customFormat="1" ht="12" customHeight="1">
      <c r="A141" s="404" t="s">
        <v>126</v>
      </c>
      <c r="B141" s="232" t="s">
        <v>411</v>
      </c>
      <c r="C141" s="259"/>
      <c r="D141" s="259"/>
      <c r="E141" s="259"/>
    </row>
    <row r="142" spans="1:5" s="215" customFormat="1" ht="12" customHeight="1">
      <c r="A142" s="404" t="s">
        <v>127</v>
      </c>
      <c r="B142" s="232" t="s">
        <v>412</v>
      </c>
      <c r="C142" s="259"/>
      <c r="D142" s="259"/>
      <c r="E142" s="259"/>
    </row>
    <row r="143" spans="1:5" s="215" customFormat="1" ht="12" customHeight="1">
      <c r="A143" s="404" t="s">
        <v>148</v>
      </c>
      <c r="B143" s="232" t="s">
        <v>413</v>
      </c>
      <c r="C143" s="259"/>
      <c r="D143" s="259"/>
      <c r="E143" s="259"/>
    </row>
    <row r="144" spans="1:5" ht="12.75" customHeight="1" thickBot="1">
      <c r="A144" s="404" t="s">
        <v>314</v>
      </c>
      <c r="B144" s="232" t="s">
        <v>414</v>
      </c>
      <c r="C144" s="259"/>
      <c r="D144" s="259"/>
      <c r="E144" s="259"/>
    </row>
    <row r="145" spans="1:5" ht="12" customHeight="1" thickBot="1">
      <c r="A145" s="248" t="s">
        <v>16</v>
      </c>
      <c r="B145" s="251" t="s">
        <v>415</v>
      </c>
      <c r="C145" s="403">
        <f>+C125+C129+C134+C140</f>
        <v>0</v>
      </c>
      <c r="D145" s="403">
        <f>+D125+D129+D134+D140</f>
        <v>0</v>
      </c>
      <c r="E145" s="403">
        <f>+E125+E129+E134+E140</f>
        <v>0</v>
      </c>
    </row>
    <row r="146" spans="1:5" ht="15" customHeight="1" thickBot="1">
      <c r="A146" s="415" t="s">
        <v>17</v>
      </c>
      <c r="B146" s="271" t="s">
        <v>416</v>
      </c>
      <c r="C146" s="403">
        <f>+C124+C145</f>
        <v>62760</v>
      </c>
      <c r="D146" s="403">
        <f>+D124+D145</f>
        <v>119810</v>
      </c>
      <c r="E146" s="403">
        <f>+E124+E145</f>
        <v>113524</v>
      </c>
    </row>
    <row r="147" spans="1:5" ht="13.5" thickBot="1">
      <c r="A147" s="27"/>
      <c r="B147" s="28"/>
      <c r="C147" s="29"/>
      <c r="D147" s="29"/>
      <c r="E147" s="29"/>
    </row>
    <row r="148" spans="1:5" ht="15" customHeight="1" thickBot="1">
      <c r="A148" s="380" t="s">
        <v>563</v>
      </c>
      <c r="B148" s="381"/>
      <c r="C148" s="95">
        <v>2</v>
      </c>
      <c r="D148" s="96">
        <v>2</v>
      </c>
      <c r="E148" s="93">
        <v>2</v>
      </c>
    </row>
    <row r="149" spans="1:5" ht="14.25" customHeight="1" thickBot="1">
      <c r="A149" s="380" t="s">
        <v>142</v>
      </c>
      <c r="B149" s="381"/>
      <c r="C149" s="95">
        <v>28</v>
      </c>
      <c r="D149" s="96">
        <v>28</v>
      </c>
      <c r="E149" s="93">
        <v>28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BreakPreview" zoomScale="120" zoomScaleSheetLayoutView="120" workbookViewId="0" topLeftCell="A1">
      <selection activeCell="J5" sqref="J5"/>
    </sheetView>
  </sheetViews>
  <sheetFormatPr defaultColWidth="12.00390625" defaultRowHeight="12.75"/>
  <cols>
    <col min="1" max="1" width="67.125" style="445" customWidth="1"/>
    <col min="2" max="2" width="6.125" style="446" customWidth="1"/>
    <col min="3" max="3" width="12.125" style="445" customWidth="1"/>
    <col min="4" max="16384" width="12.00390625" style="445" customWidth="1"/>
  </cols>
  <sheetData>
    <row r="1" spans="1:5" ht="49.5" customHeight="1">
      <c r="A1" s="606" t="str">
        <f>+CONCATENATE("VAGYONKIMUTATÁS",CHAR(10),"a könyvviteli mérlegben értékkel szereplő eszközökről",CHAR(10),LEFT('[2]ÖSSZEFÜGGÉSEK'!A4,4),".")</f>
        <v>VAGYONKIMUTATÁS
a könyvviteli mérlegben értékkel szereplő eszközökről
2014.</v>
      </c>
      <c r="B1" s="607"/>
      <c r="C1" s="607"/>
      <c r="D1" s="607"/>
      <c r="E1" s="607"/>
    </row>
    <row r="2" ht="16.5" thickBot="1">
      <c r="C2" s="484" t="s">
        <v>193</v>
      </c>
    </row>
    <row r="3" spans="1:4" ht="15.75" customHeight="1">
      <c r="A3" s="611" t="s">
        <v>194</v>
      </c>
      <c r="B3" s="614" t="s">
        <v>195</v>
      </c>
      <c r="C3" s="608" t="s">
        <v>196</v>
      </c>
      <c r="D3" s="608" t="s">
        <v>2</v>
      </c>
    </row>
    <row r="4" spans="1:4" ht="11.25" customHeight="1">
      <c r="A4" s="612"/>
      <c r="B4" s="615"/>
      <c r="C4" s="609"/>
      <c r="D4" s="609"/>
    </row>
    <row r="5" spans="1:4" ht="24.75">
      <c r="A5" s="613"/>
      <c r="B5" s="616"/>
      <c r="C5" s="485" t="s">
        <v>197</v>
      </c>
      <c r="D5" s="485" t="s">
        <v>197</v>
      </c>
    </row>
    <row r="6" spans="1:4" s="449" customFormat="1" ht="16.5" thickBot="1">
      <c r="A6" s="447" t="s">
        <v>541</v>
      </c>
      <c r="B6" s="448" t="s">
        <v>364</v>
      </c>
      <c r="C6" s="448" t="s">
        <v>365</v>
      </c>
      <c r="D6" s="448" t="s">
        <v>366</v>
      </c>
    </row>
    <row r="7" spans="1:4" s="453" customFormat="1" ht="15.75">
      <c r="A7" s="450" t="s">
        <v>479</v>
      </c>
      <c r="B7" s="451" t="s">
        <v>198</v>
      </c>
      <c r="C7" s="452">
        <v>0</v>
      </c>
      <c r="D7" s="452">
        <v>0</v>
      </c>
    </row>
    <row r="8" spans="1:4" s="453" customFormat="1" ht="15.75">
      <c r="A8" s="454" t="s">
        <v>480</v>
      </c>
      <c r="B8" s="156" t="s">
        <v>199</v>
      </c>
      <c r="C8" s="455">
        <v>539962</v>
      </c>
      <c r="D8" s="455">
        <v>527195</v>
      </c>
    </row>
    <row r="9" spans="1:4" s="453" customFormat="1" ht="15.75">
      <c r="A9" s="454" t="s">
        <v>481</v>
      </c>
      <c r="B9" s="156" t="s">
        <v>200</v>
      </c>
      <c r="C9" s="455">
        <v>492960</v>
      </c>
      <c r="D9" s="455">
        <v>483570</v>
      </c>
    </row>
    <row r="10" spans="1:4" s="453" customFormat="1" ht="15.75">
      <c r="A10" s="456" t="s">
        <v>482</v>
      </c>
      <c r="B10" s="156" t="s">
        <v>201</v>
      </c>
      <c r="C10" s="144"/>
      <c r="D10" s="144"/>
    </row>
    <row r="11" spans="1:4" s="453" customFormat="1" ht="26.25" customHeight="1">
      <c r="A11" s="456" t="s">
        <v>483</v>
      </c>
      <c r="B11" s="156" t="s">
        <v>202</v>
      </c>
      <c r="C11" s="143"/>
      <c r="D11" s="143"/>
    </row>
    <row r="12" spans="1:4" s="453" customFormat="1" ht="22.5">
      <c r="A12" s="456" t="s">
        <v>484</v>
      </c>
      <c r="B12" s="156" t="s">
        <v>203</v>
      </c>
      <c r="C12" s="143"/>
      <c r="D12" s="143"/>
    </row>
    <row r="13" spans="1:4" s="453" customFormat="1" ht="15.75">
      <c r="A13" s="456" t="s">
        <v>485</v>
      </c>
      <c r="B13" s="156" t="s">
        <v>204</v>
      </c>
      <c r="C13" s="143"/>
      <c r="D13" s="143"/>
    </row>
    <row r="14" spans="1:4" s="453" customFormat="1" ht="15.75">
      <c r="A14" s="454" t="s">
        <v>486</v>
      </c>
      <c r="B14" s="156" t="s">
        <v>205</v>
      </c>
      <c r="C14" s="457">
        <v>30636</v>
      </c>
      <c r="D14" s="457">
        <v>24480</v>
      </c>
    </row>
    <row r="15" spans="1:4" s="453" customFormat="1" ht="15.75">
      <c r="A15" s="456" t="s">
        <v>487</v>
      </c>
      <c r="B15" s="156" t="s">
        <v>206</v>
      </c>
      <c r="C15" s="143"/>
      <c r="D15" s="143"/>
    </row>
    <row r="16" spans="1:4" s="453" customFormat="1" ht="22.5">
      <c r="A16" s="456" t="s">
        <v>488</v>
      </c>
      <c r="B16" s="156" t="s">
        <v>17</v>
      </c>
      <c r="C16" s="143"/>
      <c r="D16" s="143"/>
    </row>
    <row r="17" spans="1:4" s="453" customFormat="1" ht="15.75">
      <c r="A17" s="456" t="s">
        <v>489</v>
      </c>
      <c r="B17" s="156" t="s">
        <v>18</v>
      </c>
      <c r="C17" s="143"/>
      <c r="D17" s="143"/>
    </row>
    <row r="18" spans="1:4" s="453" customFormat="1" ht="15.75">
      <c r="A18" s="456" t="s">
        <v>490</v>
      </c>
      <c r="B18" s="156" t="s">
        <v>19</v>
      </c>
      <c r="C18" s="143"/>
      <c r="D18" s="143"/>
    </row>
    <row r="19" spans="1:4" s="453" customFormat="1" ht="15.75">
      <c r="A19" s="454" t="s">
        <v>491</v>
      </c>
      <c r="B19" s="156" t="s">
        <v>20</v>
      </c>
      <c r="C19" s="457">
        <f>+C20+C21+C22+C23</f>
        <v>0</v>
      </c>
      <c r="D19" s="457"/>
    </row>
    <row r="20" spans="1:4" s="453" customFormat="1" ht="15.75">
      <c r="A20" s="456" t="s">
        <v>492</v>
      </c>
      <c r="B20" s="156" t="s">
        <v>21</v>
      </c>
      <c r="C20" s="143"/>
      <c r="D20" s="143"/>
    </row>
    <row r="21" spans="1:4" s="453" customFormat="1" ht="15.75">
      <c r="A21" s="456" t="s">
        <v>493</v>
      </c>
      <c r="B21" s="156" t="s">
        <v>22</v>
      </c>
      <c r="C21" s="143"/>
      <c r="D21" s="143"/>
    </row>
    <row r="22" spans="1:4" s="453" customFormat="1" ht="15.75">
      <c r="A22" s="456" t="s">
        <v>494</v>
      </c>
      <c r="B22" s="156" t="s">
        <v>23</v>
      </c>
      <c r="C22" s="143"/>
      <c r="D22" s="143"/>
    </row>
    <row r="23" spans="1:4" s="453" customFormat="1" ht="15.75">
      <c r="A23" s="456" t="s">
        <v>495</v>
      </c>
      <c r="B23" s="156" t="s">
        <v>24</v>
      </c>
      <c r="C23" s="143"/>
      <c r="D23" s="143"/>
    </row>
    <row r="24" spans="1:4" s="453" customFormat="1" ht="15.75">
      <c r="A24" s="454" t="s">
        <v>496</v>
      </c>
      <c r="B24" s="156" t="s">
        <v>25</v>
      </c>
      <c r="C24" s="457">
        <v>16366</v>
      </c>
      <c r="D24" s="457">
        <v>13875</v>
      </c>
    </row>
    <row r="25" spans="1:4" s="453" customFormat="1" ht="15.75">
      <c r="A25" s="456" t="s">
        <v>497</v>
      </c>
      <c r="B25" s="156" t="s">
        <v>26</v>
      </c>
      <c r="C25" s="143"/>
      <c r="D25" s="143"/>
    </row>
    <row r="26" spans="1:4" s="453" customFormat="1" ht="15.75">
      <c r="A26" s="456" t="s">
        <v>498</v>
      </c>
      <c r="B26" s="156" t="s">
        <v>27</v>
      </c>
      <c r="C26" s="143"/>
      <c r="D26" s="143"/>
    </row>
    <row r="27" spans="1:4" s="453" customFormat="1" ht="15.75">
      <c r="A27" s="456" t="s">
        <v>499</v>
      </c>
      <c r="B27" s="156" t="s">
        <v>28</v>
      </c>
      <c r="C27" s="143"/>
      <c r="D27" s="143"/>
    </row>
    <row r="28" spans="1:4" s="453" customFormat="1" ht="15.75">
      <c r="A28" s="456" t="s">
        <v>500</v>
      </c>
      <c r="B28" s="156" t="s">
        <v>29</v>
      </c>
      <c r="C28" s="143"/>
      <c r="D28" s="143"/>
    </row>
    <row r="29" spans="1:4" s="453" customFormat="1" ht="15.75">
      <c r="A29" s="454" t="s">
        <v>501</v>
      </c>
      <c r="B29" s="156" t="s">
        <v>30</v>
      </c>
      <c r="C29" s="457">
        <f>+C30+C31+C32+C33</f>
        <v>0</v>
      </c>
      <c r="D29" s="457"/>
    </row>
    <row r="30" spans="1:4" s="453" customFormat="1" ht="15.75">
      <c r="A30" s="456" t="s">
        <v>502</v>
      </c>
      <c r="B30" s="156" t="s">
        <v>31</v>
      </c>
      <c r="C30" s="143"/>
      <c r="D30" s="143"/>
    </row>
    <row r="31" spans="1:4" s="453" customFormat="1" ht="22.5">
      <c r="A31" s="456" t="s">
        <v>503</v>
      </c>
      <c r="B31" s="156" t="s">
        <v>32</v>
      </c>
      <c r="C31" s="143"/>
      <c r="D31" s="143"/>
    </row>
    <row r="32" spans="1:4" s="453" customFormat="1" ht="15.75">
      <c r="A32" s="456" t="s">
        <v>504</v>
      </c>
      <c r="B32" s="156" t="s">
        <v>33</v>
      </c>
      <c r="C32" s="143"/>
      <c r="D32" s="143"/>
    </row>
    <row r="33" spans="1:4" s="453" customFormat="1" ht="15.75">
      <c r="A33" s="456" t="s">
        <v>505</v>
      </c>
      <c r="B33" s="156" t="s">
        <v>34</v>
      </c>
      <c r="C33" s="143"/>
      <c r="D33" s="143"/>
    </row>
    <row r="34" spans="1:4" s="453" customFormat="1" ht="15.75">
      <c r="A34" s="454" t="s">
        <v>506</v>
      </c>
      <c r="B34" s="156" t="s">
        <v>35</v>
      </c>
      <c r="C34" s="457">
        <f>+C35+C40+C45</f>
        <v>5270</v>
      </c>
      <c r="D34" s="457">
        <v>5270</v>
      </c>
    </row>
    <row r="35" spans="1:4" s="453" customFormat="1" ht="15.75">
      <c r="A35" s="454" t="s">
        <v>507</v>
      </c>
      <c r="B35" s="156" t="s">
        <v>36</v>
      </c>
      <c r="C35" s="457">
        <v>5270</v>
      </c>
      <c r="D35" s="457">
        <v>5270</v>
      </c>
    </row>
    <row r="36" spans="1:4" s="453" customFormat="1" ht="15.75">
      <c r="A36" s="456" t="s">
        <v>508</v>
      </c>
      <c r="B36" s="156" t="s">
        <v>88</v>
      </c>
      <c r="C36" s="143"/>
      <c r="D36" s="143"/>
    </row>
    <row r="37" spans="1:4" s="453" customFormat="1" ht="15.75">
      <c r="A37" s="456" t="s">
        <v>509</v>
      </c>
      <c r="B37" s="156" t="s">
        <v>178</v>
      </c>
      <c r="C37" s="143"/>
      <c r="D37" s="143"/>
    </row>
    <row r="38" spans="1:4" s="453" customFormat="1" ht="15.75">
      <c r="A38" s="456" t="s">
        <v>510</v>
      </c>
      <c r="B38" s="156" t="s">
        <v>191</v>
      </c>
      <c r="C38" s="143"/>
      <c r="D38" s="143"/>
    </row>
    <row r="39" spans="1:4" s="453" customFormat="1" ht="15.75">
      <c r="A39" s="456" t="s">
        <v>511</v>
      </c>
      <c r="B39" s="156" t="s">
        <v>192</v>
      </c>
      <c r="C39" s="143"/>
      <c r="D39" s="143"/>
    </row>
    <row r="40" spans="1:4" s="453" customFormat="1" ht="15.75">
      <c r="A40" s="454" t="s">
        <v>512</v>
      </c>
      <c r="B40" s="156" t="s">
        <v>207</v>
      </c>
      <c r="C40" s="457">
        <f>+C41+C42+C43+C44</f>
        <v>0</v>
      </c>
      <c r="D40" s="457"/>
    </row>
    <row r="41" spans="1:4" s="453" customFormat="1" ht="15.75">
      <c r="A41" s="456" t="s">
        <v>513</v>
      </c>
      <c r="B41" s="156" t="s">
        <v>208</v>
      </c>
      <c r="C41" s="143"/>
      <c r="D41" s="143"/>
    </row>
    <row r="42" spans="1:4" s="453" customFormat="1" ht="22.5">
      <c r="A42" s="456" t="s">
        <v>514</v>
      </c>
      <c r="B42" s="156" t="s">
        <v>209</v>
      </c>
      <c r="C42" s="143"/>
      <c r="D42" s="143"/>
    </row>
    <row r="43" spans="1:4" s="453" customFormat="1" ht="15.75">
      <c r="A43" s="456" t="s">
        <v>515</v>
      </c>
      <c r="B43" s="156" t="s">
        <v>210</v>
      </c>
      <c r="C43" s="143"/>
      <c r="D43" s="143"/>
    </row>
    <row r="44" spans="1:4" s="453" customFormat="1" ht="15.75">
      <c r="A44" s="456" t="s">
        <v>516</v>
      </c>
      <c r="B44" s="156" t="s">
        <v>211</v>
      </c>
      <c r="C44" s="143"/>
      <c r="D44" s="143"/>
    </row>
    <row r="45" spans="1:4" s="453" customFormat="1" ht="15.75">
      <c r="A45" s="454" t="s">
        <v>517</v>
      </c>
      <c r="B45" s="156" t="s">
        <v>212</v>
      </c>
      <c r="C45" s="457">
        <f>+C46+C47+C48+C49</f>
        <v>0</v>
      </c>
      <c r="D45" s="457"/>
    </row>
    <row r="46" spans="1:4" s="453" customFormat="1" ht="15.75">
      <c r="A46" s="456" t="s">
        <v>518</v>
      </c>
      <c r="B46" s="156" t="s">
        <v>213</v>
      </c>
      <c r="C46" s="143"/>
      <c r="D46" s="143"/>
    </row>
    <row r="47" spans="1:4" s="453" customFormat="1" ht="22.5">
      <c r="A47" s="456" t="s">
        <v>519</v>
      </c>
      <c r="B47" s="156" t="s">
        <v>214</v>
      </c>
      <c r="C47" s="143"/>
      <c r="D47" s="143"/>
    </row>
    <row r="48" spans="1:4" s="453" customFormat="1" ht="15.75">
      <c r="A48" s="456" t="s">
        <v>520</v>
      </c>
      <c r="B48" s="156" t="s">
        <v>215</v>
      </c>
      <c r="C48" s="143"/>
      <c r="D48" s="143"/>
    </row>
    <row r="49" spans="1:4" s="453" customFormat="1" ht="15.75">
      <c r="A49" s="456" t="s">
        <v>521</v>
      </c>
      <c r="B49" s="156" t="s">
        <v>216</v>
      </c>
      <c r="C49" s="143"/>
      <c r="D49" s="143"/>
    </row>
    <row r="50" spans="1:4" s="453" customFormat="1" ht="15.75">
      <c r="A50" s="454" t="s">
        <v>522</v>
      </c>
      <c r="B50" s="156" t="s">
        <v>217</v>
      </c>
      <c r="C50" s="143">
        <v>53271</v>
      </c>
      <c r="D50" s="143">
        <v>50372</v>
      </c>
    </row>
    <row r="51" spans="1:4" s="453" customFormat="1" ht="21">
      <c r="A51" s="454" t="s">
        <v>523</v>
      </c>
      <c r="B51" s="156" t="s">
        <v>218</v>
      </c>
      <c r="C51" s="457">
        <v>598503</v>
      </c>
      <c r="D51" s="457">
        <v>577567</v>
      </c>
    </row>
    <row r="52" spans="1:4" s="453" customFormat="1" ht="15.75">
      <c r="A52" s="454" t="s">
        <v>524</v>
      </c>
      <c r="B52" s="156" t="s">
        <v>219</v>
      </c>
      <c r="C52" s="143">
        <v>2280</v>
      </c>
      <c r="D52" s="143">
        <v>2280</v>
      </c>
    </row>
    <row r="53" spans="1:4" s="453" customFormat="1" ht="15.75">
      <c r="A53" s="454" t="s">
        <v>525</v>
      </c>
      <c r="B53" s="156" t="s">
        <v>220</v>
      </c>
      <c r="C53" s="143"/>
      <c r="D53" s="143"/>
    </row>
    <row r="54" spans="1:4" s="453" customFormat="1" ht="15.75">
      <c r="A54" s="454" t="s">
        <v>526</v>
      </c>
      <c r="B54" s="156" t="s">
        <v>221</v>
      </c>
      <c r="C54" s="457">
        <f>+C52+C53</f>
        <v>2280</v>
      </c>
      <c r="D54" s="457">
        <v>2280</v>
      </c>
    </row>
    <row r="55" spans="1:4" s="453" customFormat="1" ht="15.75">
      <c r="A55" s="454" t="s">
        <v>527</v>
      </c>
      <c r="B55" s="156" t="s">
        <v>222</v>
      </c>
      <c r="C55" s="143"/>
      <c r="D55" s="143"/>
    </row>
    <row r="56" spans="1:4" s="453" customFormat="1" ht="15.75">
      <c r="A56" s="454" t="s">
        <v>528</v>
      </c>
      <c r="B56" s="156" t="s">
        <v>223</v>
      </c>
      <c r="C56" s="143">
        <v>399</v>
      </c>
      <c r="D56" s="143">
        <v>399</v>
      </c>
    </row>
    <row r="57" spans="1:4" s="453" customFormat="1" ht="15.75">
      <c r="A57" s="454" t="s">
        <v>529</v>
      </c>
      <c r="B57" s="156" t="s">
        <v>224</v>
      </c>
      <c r="C57" s="143">
        <v>4169</v>
      </c>
      <c r="D57" s="143">
        <v>4169</v>
      </c>
    </row>
    <row r="58" spans="1:4" s="453" customFormat="1" ht="15.75">
      <c r="A58" s="454" t="s">
        <v>530</v>
      </c>
      <c r="B58" s="156" t="s">
        <v>225</v>
      </c>
      <c r="C58" s="143"/>
      <c r="D58" s="143"/>
    </row>
    <row r="59" spans="1:4" s="453" customFormat="1" ht="15.75">
      <c r="A59" s="454" t="s">
        <v>531</v>
      </c>
      <c r="B59" s="156" t="s">
        <v>226</v>
      </c>
      <c r="C59" s="457">
        <f>+C55+C56+C57+C58</f>
        <v>4568</v>
      </c>
      <c r="D59" s="457">
        <v>4568</v>
      </c>
    </row>
    <row r="60" spans="1:4" s="453" customFormat="1" ht="15.75">
      <c r="A60" s="454" t="s">
        <v>532</v>
      </c>
      <c r="B60" s="156" t="s">
        <v>227</v>
      </c>
      <c r="C60" s="143"/>
      <c r="D60" s="143"/>
    </row>
    <row r="61" spans="1:4" s="453" customFormat="1" ht="15.75">
      <c r="A61" s="454" t="s">
        <v>533</v>
      </c>
      <c r="B61" s="156" t="s">
        <v>228</v>
      </c>
      <c r="C61" s="143">
        <v>94</v>
      </c>
      <c r="D61" s="143">
        <v>94</v>
      </c>
    </row>
    <row r="62" spans="1:4" s="453" customFormat="1" ht="15.75">
      <c r="A62" s="454" t="s">
        <v>534</v>
      </c>
      <c r="B62" s="156" t="s">
        <v>229</v>
      </c>
      <c r="C62" s="143"/>
      <c r="D62" s="143"/>
    </row>
    <row r="63" spans="1:4" s="453" customFormat="1" ht="15.75">
      <c r="A63" s="454" t="s">
        <v>535</v>
      </c>
      <c r="B63" s="156" t="s">
        <v>230</v>
      </c>
      <c r="C63" s="457">
        <f>+C60+C61+C62</f>
        <v>94</v>
      </c>
      <c r="D63" s="457">
        <v>94</v>
      </c>
    </row>
    <row r="64" spans="1:4" s="453" customFormat="1" ht="15.75">
      <c r="A64" s="454" t="s">
        <v>536</v>
      </c>
      <c r="B64" s="156" t="s">
        <v>231</v>
      </c>
      <c r="C64" s="143"/>
      <c r="D64" s="143"/>
    </row>
    <row r="65" spans="1:4" s="453" customFormat="1" ht="21">
      <c r="A65" s="454" t="s">
        <v>537</v>
      </c>
      <c r="B65" s="156" t="s">
        <v>232</v>
      </c>
      <c r="C65" s="143"/>
      <c r="D65" s="143"/>
    </row>
    <row r="66" spans="1:4" s="453" customFormat="1" ht="15.75">
      <c r="A66" s="454" t="s">
        <v>538</v>
      </c>
      <c r="B66" s="156" t="s">
        <v>233</v>
      </c>
      <c r="C66" s="457">
        <v>1661</v>
      </c>
      <c r="D66" s="457">
        <v>1661</v>
      </c>
    </row>
    <row r="67" spans="1:4" s="453" customFormat="1" ht="15.75">
      <c r="A67" s="454" t="s">
        <v>539</v>
      </c>
      <c r="B67" s="156" t="s">
        <v>234</v>
      </c>
      <c r="C67" s="143">
        <v>257</v>
      </c>
      <c r="D67" s="143">
        <v>257</v>
      </c>
    </row>
    <row r="68" spans="1:4" s="453" customFormat="1" ht="16.5" thickBot="1">
      <c r="A68" s="458" t="s">
        <v>540</v>
      </c>
      <c r="B68" s="160" t="s">
        <v>235</v>
      </c>
      <c r="C68" s="459">
        <v>607363</v>
      </c>
      <c r="D68" s="459">
        <v>590995</v>
      </c>
    </row>
    <row r="69" spans="1:3" ht="15.75">
      <c r="A69" s="460"/>
      <c r="C69" s="461"/>
    </row>
    <row r="70" spans="1:3" ht="15.75">
      <c r="A70" s="460"/>
      <c r="C70" s="461"/>
    </row>
    <row r="71" spans="1:3" ht="15.75">
      <c r="A71" s="462"/>
      <c r="C71" s="461"/>
    </row>
    <row r="72" spans="1:3" ht="15.75">
      <c r="A72" s="610"/>
      <c r="B72" s="610"/>
      <c r="C72" s="610"/>
    </row>
    <row r="73" spans="1:3" ht="15.75">
      <c r="A73" s="610"/>
      <c r="B73" s="610"/>
      <c r="C73" s="610"/>
    </row>
  </sheetData>
  <sheetProtection/>
  <mergeCells count="7">
    <mergeCell ref="A1:E1"/>
    <mergeCell ref="D3:D4"/>
    <mergeCell ref="A72:C72"/>
    <mergeCell ref="A73:C73"/>
    <mergeCell ref="A3:A5"/>
    <mergeCell ref="B3:B5"/>
    <mergeCell ref="C3:C4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&amp;R&amp;"Times New Roman,Félkövér dőlt"7. melléklet az 5/2015.(V:11.) önkormányzati rendelethez</oddHeader>
    <oddFooter>&amp;C&amp;P</oddFooter>
  </headerFooter>
  <rowBreaks count="1" manualBreakCount="1">
    <brk id="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A5" sqref="A5:A6"/>
    </sheetView>
  </sheetViews>
  <sheetFormatPr defaultColWidth="9.00390625" defaultRowHeight="12.75"/>
  <cols>
    <col min="1" max="1" width="71.125" style="148" customWidth="1"/>
    <col min="2" max="2" width="6.125" style="163" customWidth="1"/>
    <col min="3" max="3" width="18.00390625" style="463" customWidth="1"/>
    <col min="4" max="16384" width="9.375" style="463" customWidth="1"/>
  </cols>
  <sheetData>
    <row r="1" spans="1:3" ht="32.25" customHeight="1">
      <c r="A1" s="618" t="s">
        <v>236</v>
      </c>
      <c r="B1" s="618"/>
      <c r="C1" s="618"/>
    </row>
    <row r="2" spans="1:3" ht="15.75">
      <c r="A2" s="619" t="s">
        <v>703</v>
      </c>
      <c r="B2" s="619"/>
      <c r="C2" s="619"/>
    </row>
    <row r="4" spans="2:3" ht="13.5" thickBot="1">
      <c r="B4" s="620" t="s">
        <v>193</v>
      </c>
      <c r="C4" s="620"/>
    </row>
    <row r="5" spans="1:3" s="149" customFormat="1" ht="31.5" customHeight="1">
      <c r="A5" s="621" t="s">
        <v>237</v>
      </c>
      <c r="B5" s="623" t="s">
        <v>195</v>
      </c>
      <c r="C5" s="625" t="s">
        <v>238</v>
      </c>
    </row>
    <row r="6" spans="1:3" s="149" customFormat="1" ht="12.75">
      <c r="A6" s="622"/>
      <c r="B6" s="624"/>
      <c r="C6" s="626"/>
    </row>
    <row r="7" spans="1:3" s="153" customFormat="1" ht="13.5" thickBot="1">
      <c r="A7" s="150" t="s">
        <v>363</v>
      </c>
      <c r="B7" s="151" t="s">
        <v>364</v>
      </c>
      <c r="C7" s="152" t="s">
        <v>365</v>
      </c>
    </row>
    <row r="8" spans="1:3" ht="15.75" customHeight="1">
      <c r="A8" s="454" t="s">
        <v>542</v>
      </c>
      <c r="B8" s="154" t="s">
        <v>198</v>
      </c>
      <c r="C8" s="155">
        <v>690507</v>
      </c>
    </row>
    <row r="9" spans="1:3" ht="15.75" customHeight="1">
      <c r="A9" s="454" t="s">
        <v>543</v>
      </c>
      <c r="B9" s="156" t="s">
        <v>199</v>
      </c>
      <c r="C9" s="155">
        <v>14126</v>
      </c>
    </row>
    <row r="10" spans="1:3" ht="15.75" customHeight="1">
      <c r="A10" s="454" t="s">
        <v>544</v>
      </c>
      <c r="B10" s="156" t="s">
        <v>200</v>
      </c>
      <c r="C10" s="155">
        <v>4568</v>
      </c>
    </row>
    <row r="11" spans="1:3" ht="15.75" customHeight="1">
      <c r="A11" s="454" t="s">
        <v>545</v>
      </c>
      <c r="B11" s="156" t="s">
        <v>201</v>
      </c>
      <c r="C11" s="157">
        <v>-141368</v>
      </c>
    </row>
    <row r="12" spans="1:3" ht="15.75" customHeight="1">
      <c r="A12" s="454" t="s">
        <v>546</v>
      </c>
      <c r="B12" s="156" t="s">
        <v>202</v>
      </c>
      <c r="C12" s="157"/>
    </row>
    <row r="13" spans="1:3" ht="15.75" customHeight="1">
      <c r="A13" s="454" t="s">
        <v>547</v>
      </c>
      <c r="B13" s="156" t="s">
        <v>203</v>
      </c>
      <c r="C13" s="157">
        <v>35534</v>
      </c>
    </row>
    <row r="14" spans="1:3" ht="15.75" customHeight="1">
      <c r="A14" s="454" t="s">
        <v>548</v>
      </c>
      <c r="B14" s="156" t="s">
        <v>204</v>
      </c>
      <c r="C14" s="158">
        <v>603367</v>
      </c>
    </row>
    <row r="15" spans="1:3" ht="15.75" customHeight="1">
      <c r="A15" s="454" t="s">
        <v>598</v>
      </c>
      <c r="B15" s="156" t="s">
        <v>205</v>
      </c>
      <c r="C15" s="464"/>
    </row>
    <row r="16" spans="1:3" ht="15.75" customHeight="1">
      <c r="A16" s="454" t="s">
        <v>549</v>
      </c>
      <c r="B16" s="156" t="s">
        <v>206</v>
      </c>
      <c r="C16" s="157"/>
    </row>
    <row r="17" spans="1:3" ht="15.75" customHeight="1">
      <c r="A17" s="454" t="s">
        <v>550</v>
      </c>
      <c r="B17" s="156" t="s">
        <v>17</v>
      </c>
      <c r="C17" s="157"/>
    </row>
    <row r="18" spans="1:3" ht="15.75" customHeight="1">
      <c r="A18" s="454" t="s">
        <v>551</v>
      </c>
      <c r="B18" s="156" t="s">
        <v>18</v>
      </c>
      <c r="C18" s="158">
        <v>843</v>
      </c>
    </row>
    <row r="19" spans="1:3" s="465" customFormat="1" ht="15.75" customHeight="1">
      <c r="A19" s="454" t="s">
        <v>552</v>
      </c>
      <c r="B19" s="156" t="s">
        <v>19</v>
      </c>
      <c r="C19" s="157">
        <v>0</v>
      </c>
    </row>
    <row r="20" spans="1:3" ht="15.75" customHeight="1">
      <c r="A20" s="454" t="s">
        <v>553</v>
      </c>
      <c r="B20" s="156" t="s">
        <v>20</v>
      </c>
      <c r="C20" s="157">
        <v>3153</v>
      </c>
    </row>
    <row r="21" spans="1:3" ht="15.75" customHeight="1" thickBot="1">
      <c r="A21" s="159" t="s">
        <v>554</v>
      </c>
      <c r="B21" s="160" t="s">
        <v>21</v>
      </c>
      <c r="C21" s="161">
        <v>607363</v>
      </c>
    </row>
    <row r="22" spans="1:5" ht="15.75">
      <c r="A22" s="460"/>
      <c r="B22" s="462"/>
      <c r="C22" s="461"/>
      <c r="D22" s="461"/>
      <c r="E22" s="461"/>
    </row>
    <row r="23" spans="1:5" ht="15.75">
      <c r="A23" s="460"/>
      <c r="B23" s="462"/>
      <c r="C23" s="461"/>
      <c r="D23" s="461"/>
      <c r="E23" s="461"/>
    </row>
    <row r="24" spans="1:5" ht="15.75">
      <c r="A24" s="462"/>
      <c r="B24" s="462"/>
      <c r="C24" s="461"/>
      <c r="D24" s="461"/>
      <c r="E24" s="461"/>
    </row>
    <row r="25" spans="1:5" ht="15.75">
      <c r="A25" s="617"/>
      <c r="B25" s="617"/>
      <c r="C25" s="617"/>
      <c r="D25" s="466"/>
      <c r="E25" s="466"/>
    </row>
    <row r="26" spans="1:5" ht="15.75">
      <c r="A26" s="617"/>
      <c r="B26" s="617"/>
      <c r="C26" s="617"/>
      <c r="D26" s="466"/>
      <c r="E26" s="466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F9" sqref="F9"/>
    </sheetView>
  </sheetViews>
  <sheetFormatPr defaultColWidth="12.00390625" defaultRowHeight="12.75"/>
  <cols>
    <col min="1" max="1" width="58.875" style="142" customWidth="1"/>
    <col min="2" max="2" width="6.875" style="142" customWidth="1"/>
    <col min="3" max="3" width="17.125" style="142" customWidth="1"/>
    <col min="4" max="4" width="19.125" style="142" customWidth="1"/>
    <col min="5" max="16384" width="12.00390625" style="142" customWidth="1"/>
  </cols>
  <sheetData>
    <row r="1" spans="1:4" ht="48" customHeight="1">
      <c r="A1" s="627" t="str">
        <f>+CONCATENATE("VAGYONKIMUTATÁS",CHAR(10),"az érték nélkül nyilvántartott eszközökről",CHAR(10),LEFT('[2]ÖSSZEFÜGGÉSEK'!A4,4),".")</f>
        <v>VAGYONKIMUTATÁS
az érték nélkül nyilvántartott eszközökről
2014.</v>
      </c>
      <c r="B1" s="628"/>
      <c r="C1" s="628"/>
      <c r="D1" s="628"/>
    </row>
    <row r="2" ht="16.5" thickBot="1"/>
    <row r="3" spans="1:4" ht="43.5" customHeight="1" thickBot="1">
      <c r="A3" s="469" t="s">
        <v>49</v>
      </c>
      <c r="B3" s="218" t="s">
        <v>195</v>
      </c>
      <c r="C3" s="470" t="s">
        <v>239</v>
      </c>
      <c r="D3" s="471" t="s">
        <v>240</v>
      </c>
    </row>
    <row r="4" spans="1:4" ht="16.5" thickBot="1">
      <c r="A4" s="164" t="s">
        <v>363</v>
      </c>
      <c r="B4" s="165" t="s">
        <v>364</v>
      </c>
      <c r="C4" s="165" t="s">
        <v>365</v>
      </c>
      <c r="D4" s="166" t="s">
        <v>366</v>
      </c>
    </row>
    <row r="5" spans="1:4" ht="15.75" customHeight="1">
      <c r="A5" s="175" t="s">
        <v>566</v>
      </c>
      <c r="B5" s="168" t="s">
        <v>8</v>
      </c>
      <c r="C5" s="169">
        <v>7</v>
      </c>
      <c r="D5" s="170"/>
    </row>
    <row r="6" spans="1:4" ht="15.75" customHeight="1">
      <c r="A6" s="175" t="s">
        <v>567</v>
      </c>
      <c r="B6" s="172" t="s">
        <v>9</v>
      </c>
      <c r="C6" s="173">
        <v>5</v>
      </c>
      <c r="D6" s="174"/>
    </row>
    <row r="7" spans="1:4" ht="15.75" customHeight="1">
      <c r="A7" s="175" t="s">
        <v>568</v>
      </c>
      <c r="B7" s="172" t="s">
        <v>10</v>
      </c>
      <c r="C7" s="173">
        <v>23</v>
      </c>
      <c r="D7" s="174"/>
    </row>
    <row r="8" spans="1:4" ht="15.75" customHeight="1" thickBot="1">
      <c r="A8" s="176" t="s">
        <v>569</v>
      </c>
      <c r="B8" s="177" t="s">
        <v>11</v>
      </c>
      <c r="C8" s="178"/>
      <c r="D8" s="179"/>
    </row>
    <row r="9" spans="1:4" ht="15.75" customHeight="1" thickBot="1">
      <c r="A9" s="473" t="s">
        <v>570</v>
      </c>
      <c r="B9" s="474" t="s">
        <v>12</v>
      </c>
      <c r="C9" s="475">
        <v>35</v>
      </c>
      <c r="D9" s="476">
        <f>+D10+D11+D12+D13</f>
        <v>0</v>
      </c>
    </row>
    <row r="10" spans="1:4" ht="15.75" customHeight="1">
      <c r="A10" s="472" t="s">
        <v>571</v>
      </c>
      <c r="B10" s="168" t="s">
        <v>13</v>
      </c>
      <c r="C10" s="169"/>
      <c r="D10" s="170"/>
    </row>
    <row r="11" spans="1:4" ht="15.75" customHeight="1">
      <c r="A11" s="175" t="s">
        <v>572</v>
      </c>
      <c r="B11" s="172" t="s">
        <v>14</v>
      </c>
      <c r="C11" s="173"/>
      <c r="D11" s="174"/>
    </row>
    <row r="12" spans="1:4" ht="15.75" customHeight="1">
      <c r="A12" s="175" t="s">
        <v>573</v>
      </c>
      <c r="B12" s="172" t="s">
        <v>15</v>
      </c>
      <c r="C12" s="173"/>
      <c r="D12" s="174"/>
    </row>
    <row r="13" spans="1:4" ht="15.75" customHeight="1" thickBot="1">
      <c r="A13" s="176" t="s">
        <v>574</v>
      </c>
      <c r="B13" s="177" t="s">
        <v>16</v>
      </c>
      <c r="C13" s="178"/>
      <c r="D13" s="179"/>
    </row>
    <row r="14" spans="1:4" ht="15.75" customHeight="1" thickBot="1">
      <c r="A14" s="473" t="s">
        <v>575</v>
      </c>
      <c r="B14" s="474" t="s">
        <v>17</v>
      </c>
      <c r="C14" s="475"/>
      <c r="D14" s="476">
        <f>+D15+D16+D17</f>
        <v>0</v>
      </c>
    </row>
    <row r="15" spans="1:4" ht="15.75" customHeight="1">
      <c r="A15" s="472" t="s">
        <v>576</v>
      </c>
      <c r="B15" s="168" t="s">
        <v>18</v>
      </c>
      <c r="C15" s="169"/>
      <c r="D15" s="170"/>
    </row>
    <row r="16" spans="1:4" ht="15.75" customHeight="1">
      <c r="A16" s="175" t="s">
        <v>577</v>
      </c>
      <c r="B16" s="172" t="s">
        <v>19</v>
      </c>
      <c r="C16" s="173"/>
      <c r="D16" s="174"/>
    </row>
    <row r="17" spans="1:4" ht="15.75" customHeight="1" thickBot="1">
      <c r="A17" s="176" t="s">
        <v>578</v>
      </c>
      <c r="B17" s="177" t="s">
        <v>20</v>
      </c>
      <c r="C17" s="178"/>
      <c r="D17" s="179"/>
    </row>
    <row r="18" spans="1:4" ht="15.75" customHeight="1" thickBot="1">
      <c r="A18" s="473" t="s">
        <v>584</v>
      </c>
      <c r="B18" s="474" t="s">
        <v>21</v>
      </c>
      <c r="C18" s="475"/>
      <c r="D18" s="476">
        <f>+D19+D20+D21</f>
        <v>0</v>
      </c>
    </row>
    <row r="19" spans="1:4" ht="15.75" customHeight="1">
      <c r="A19" s="472" t="s">
        <v>579</v>
      </c>
      <c r="B19" s="168" t="s">
        <v>22</v>
      </c>
      <c r="C19" s="169"/>
      <c r="D19" s="170"/>
    </row>
    <row r="20" spans="1:4" ht="15.75" customHeight="1">
      <c r="A20" s="175" t="s">
        <v>580</v>
      </c>
      <c r="B20" s="172" t="s">
        <v>23</v>
      </c>
      <c r="C20" s="173"/>
      <c r="D20" s="174"/>
    </row>
    <row r="21" spans="1:4" ht="15.75" customHeight="1">
      <c r="A21" s="175" t="s">
        <v>581</v>
      </c>
      <c r="B21" s="172" t="s">
        <v>24</v>
      </c>
      <c r="C21" s="173"/>
      <c r="D21" s="174"/>
    </row>
    <row r="22" spans="1:4" ht="15.75" customHeight="1">
      <c r="A22" s="175" t="s">
        <v>582</v>
      </c>
      <c r="B22" s="172" t="s">
        <v>25</v>
      </c>
      <c r="C22" s="173"/>
      <c r="D22" s="174"/>
    </row>
    <row r="23" spans="1:4" ht="15.75" customHeight="1">
      <c r="A23" s="175"/>
      <c r="B23" s="172" t="s">
        <v>26</v>
      </c>
      <c r="C23" s="173"/>
      <c r="D23" s="174"/>
    </row>
    <row r="24" spans="1:4" ht="15.75" customHeight="1">
      <c r="A24" s="175"/>
      <c r="B24" s="172" t="s">
        <v>27</v>
      </c>
      <c r="C24" s="173"/>
      <c r="D24" s="174"/>
    </row>
    <row r="25" spans="1:4" ht="15.75" customHeight="1">
      <c r="A25" s="175"/>
      <c r="B25" s="172" t="s">
        <v>28</v>
      </c>
      <c r="C25" s="173"/>
      <c r="D25" s="174"/>
    </row>
    <row r="26" spans="1:4" ht="15.75" customHeight="1">
      <c r="A26" s="175"/>
      <c r="B26" s="172" t="s">
        <v>29</v>
      </c>
      <c r="C26" s="173"/>
      <c r="D26" s="174"/>
    </row>
    <row r="27" spans="1:4" ht="15.75" customHeight="1">
      <c r="A27" s="175"/>
      <c r="B27" s="172" t="s">
        <v>30</v>
      </c>
      <c r="C27" s="173"/>
      <c r="D27" s="174"/>
    </row>
    <row r="28" spans="1:4" ht="15.75" customHeight="1">
      <c r="A28" s="175"/>
      <c r="B28" s="172" t="s">
        <v>31</v>
      </c>
      <c r="C28" s="173"/>
      <c r="D28" s="174"/>
    </row>
    <row r="29" spans="1:4" ht="15.75" customHeight="1">
      <c r="A29" s="175"/>
      <c r="B29" s="172" t="s">
        <v>32</v>
      </c>
      <c r="C29" s="173"/>
      <c r="D29" s="174"/>
    </row>
    <row r="30" spans="1:4" ht="15.75" customHeight="1">
      <c r="A30" s="175"/>
      <c r="B30" s="172" t="s">
        <v>33</v>
      </c>
      <c r="C30" s="173"/>
      <c r="D30" s="174"/>
    </row>
    <row r="31" spans="1:4" ht="15.75" customHeight="1">
      <c r="A31" s="175"/>
      <c r="B31" s="172" t="s">
        <v>34</v>
      </c>
      <c r="C31" s="173"/>
      <c r="D31" s="174"/>
    </row>
    <row r="32" spans="1:4" ht="15.75" customHeight="1">
      <c r="A32" s="175"/>
      <c r="B32" s="172" t="s">
        <v>35</v>
      </c>
      <c r="C32" s="173"/>
      <c r="D32" s="174"/>
    </row>
    <row r="33" spans="1:4" ht="15.75" customHeight="1">
      <c r="A33" s="175"/>
      <c r="B33" s="172" t="s">
        <v>36</v>
      </c>
      <c r="C33" s="173"/>
      <c r="D33" s="174"/>
    </row>
    <row r="34" spans="1:4" ht="15.75" customHeight="1">
      <c r="A34" s="175"/>
      <c r="B34" s="172" t="s">
        <v>88</v>
      </c>
      <c r="C34" s="173"/>
      <c r="D34" s="174"/>
    </row>
    <row r="35" spans="1:4" ht="15.75" customHeight="1">
      <c r="A35" s="175"/>
      <c r="B35" s="172" t="s">
        <v>178</v>
      </c>
      <c r="C35" s="173"/>
      <c r="D35" s="174"/>
    </row>
    <row r="36" spans="1:4" ht="15.75" customHeight="1">
      <c r="A36" s="175"/>
      <c r="B36" s="172" t="s">
        <v>191</v>
      </c>
      <c r="C36" s="173"/>
      <c r="D36" s="174"/>
    </row>
    <row r="37" spans="1:4" ht="15.75" customHeight="1" thickBot="1">
      <c r="A37" s="176"/>
      <c r="B37" s="177" t="s">
        <v>192</v>
      </c>
      <c r="C37" s="178"/>
      <c r="D37" s="179"/>
    </row>
    <row r="38" spans="1:6" ht="15.75" customHeight="1" thickBot="1">
      <c r="A38" s="629" t="s">
        <v>583</v>
      </c>
      <c r="B38" s="630"/>
      <c r="C38" s="180"/>
      <c r="D38" s="476">
        <f>+D5+D6+D7+D8+D9+D14+D18+D22+D23+D24+D25+D26+D27+D28+D29+D30+D31+D32+D33+D34+D35+D36+D37</f>
        <v>0</v>
      </c>
      <c r="F38" s="181"/>
    </row>
    <row r="39" ht="15.75">
      <c r="A39" s="477" t="s">
        <v>585</v>
      </c>
    </row>
    <row r="40" spans="1:4" ht="15.75">
      <c r="A40" s="145"/>
      <c r="B40" s="146"/>
      <c r="C40" s="631"/>
      <c r="D40" s="631"/>
    </row>
    <row r="41" spans="1:4" ht="15.75">
      <c r="A41" s="145"/>
      <c r="B41" s="146"/>
      <c r="C41" s="147"/>
      <c r="D41" s="147"/>
    </row>
    <row r="42" spans="1:4" ht="15.75">
      <c r="A42" s="146"/>
      <c r="B42" s="146"/>
      <c r="C42" s="631"/>
      <c r="D42" s="631"/>
    </row>
    <row r="43" spans="1:2" ht="15.75">
      <c r="A43" s="162"/>
      <c r="B43" s="162"/>
    </row>
    <row r="44" spans="1:3" ht="15.75">
      <c r="A44" s="162"/>
      <c r="B44" s="162"/>
      <c r="C44" s="162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H10" sqref="H10"/>
    </sheetView>
  </sheetViews>
  <sheetFormatPr defaultColWidth="12.00390625" defaultRowHeight="12.75"/>
  <cols>
    <col min="1" max="1" width="56.125" style="142" customWidth="1"/>
    <col min="2" max="2" width="6.875" style="142" customWidth="1"/>
    <col min="3" max="3" width="17.125" style="142" customWidth="1"/>
    <col min="4" max="4" width="19.125" style="142" customWidth="1"/>
    <col min="5" max="16384" width="12.00390625" style="142" customWidth="1"/>
  </cols>
  <sheetData>
    <row r="1" spans="1:4" ht="48.75" customHeight="1">
      <c r="A1" s="632" t="str">
        <f>+CONCATENATE("VAGYONKIMUTATÁS",CHAR(10),"a függő követelésekről éa kötelezettségekről, a biztos (jövőbeni) követelésekről",CHAR(10),LEFT('[2]ÖSSZEFÜGGÉSEK'!A4,4),".")</f>
        <v>VAGYONKIMUTATÁS
a függő követelésekről éa kötelezettségekről, a biztos (jövőbeni) követelésekről
2014.</v>
      </c>
      <c r="B1" s="633"/>
      <c r="C1" s="633"/>
      <c r="D1" s="633"/>
    </row>
    <row r="2" ht="16.5" thickBot="1"/>
    <row r="3" spans="1:4" ht="64.5" thickBot="1">
      <c r="A3" s="478" t="s">
        <v>49</v>
      </c>
      <c r="B3" s="218" t="s">
        <v>195</v>
      </c>
      <c r="C3" s="479" t="s">
        <v>586</v>
      </c>
      <c r="D3" s="480" t="s">
        <v>240</v>
      </c>
    </row>
    <row r="4" spans="1:4" ht="16.5" thickBot="1">
      <c r="A4" s="182" t="s">
        <v>363</v>
      </c>
      <c r="B4" s="183" t="s">
        <v>364</v>
      </c>
      <c r="C4" s="183" t="s">
        <v>365</v>
      </c>
      <c r="D4" s="184" t="s">
        <v>366</v>
      </c>
    </row>
    <row r="5" spans="1:4" ht="15.75" customHeight="1">
      <c r="A5" s="171" t="s">
        <v>587</v>
      </c>
      <c r="B5" s="168" t="s">
        <v>8</v>
      </c>
      <c r="C5" s="169"/>
      <c r="D5" s="170"/>
    </row>
    <row r="6" spans="1:4" ht="15.75" customHeight="1">
      <c r="A6" s="171" t="s">
        <v>588</v>
      </c>
      <c r="B6" s="172" t="s">
        <v>9</v>
      </c>
      <c r="C6" s="173"/>
      <c r="D6" s="174"/>
    </row>
    <row r="7" spans="1:4" ht="15.75" customHeight="1" thickBot="1">
      <c r="A7" s="481" t="s">
        <v>589</v>
      </c>
      <c r="B7" s="177" t="s">
        <v>10</v>
      </c>
      <c r="C7" s="178"/>
      <c r="D7" s="179"/>
    </row>
    <row r="8" spans="1:4" ht="15.75" customHeight="1" thickBot="1">
      <c r="A8" s="473" t="s">
        <v>590</v>
      </c>
      <c r="B8" s="474" t="s">
        <v>11</v>
      </c>
      <c r="C8" s="475"/>
      <c r="D8" s="476">
        <f>+D5+D6+D7</f>
        <v>0</v>
      </c>
    </row>
    <row r="9" spans="1:4" ht="15.75" customHeight="1">
      <c r="A9" s="167" t="s">
        <v>591</v>
      </c>
      <c r="B9" s="168" t="s">
        <v>12</v>
      </c>
      <c r="C9" s="169"/>
      <c r="D9" s="170"/>
    </row>
    <row r="10" spans="1:4" ht="15.75" customHeight="1">
      <c r="A10" s="171" t="s">
        <v>592</v>
      </c>
      <c r="B10" s="172" t="s">
        <v>13</v>
      </c>
      <c r="C10" s="173"/>
      <c r="D10" s="174"/>
    </row>
    <row r="11" spans="1:4" ht="15.75" customHeight="1">
      <c r="A11" s="171" t="s">
        <v>593</v>
      </c>
      <c r="B11" s="172" t="s">
        <v>14</v>
      </c>
      <c r="C11" s="173"/>
      <c r="D11" s="174"/>
    </row>
    <row r="12" spans="1:4" ht="15.75" customHeight="1">
      <c r="A12" s="171" t="s">
        <v>594</v>
      </c>
      <c r="B12" s="172" t="s">
        <v>15</v>
      </c>
      <c r="C12" s="173"/>
      <c r="D12" s="174"/>
    </row>
    <row r="13" spans="1:4" ht="15.75" customHeight="1" thickBot="1">
      <c r="A13" s="481" t="s">
        <v>595</v>
      </c>
      <c r="B13" s="177" t="s">
        <v>16</v>
      </c>
      <c r="C13" s="178"/>
      <c r="D13" s="179"/>
    </row>
    <row r="14" spans="1:4" ht="15.75" customHeight="1" thickBot="1">
      <c r="A14" s="473" t="s">
        <v>596</v>
      </c>
      <c r="B14" s="474" t="s">
        <v>17</v>
      </c>
      <c r="C14" s="482"/>
      <c r="D14" s="476">
        <f>+D9+D10+D11+D12+D13</f>
        <v>0</v>
      </c>
    </row>
    <row r="15" spans="1:4" ht="15.75" customHeight="1">
      <c r="A15" s="167"/>
      <c r="B15" s="168" t="s">
        <v>18</v>
      </c>
      <c r="C15" s="169"/>
      <c r="D15" s="170"/>
    </row>
    <row r="16" spans="1:4" ht="15.75" customHeight="1">
      <c r="A16" s="171"/>
      <c r="B16" s="172" t="s">
        <v>19</v>
      </c>
      <c r="C16" s="173"/>
      <c r="D16" s="174"/>
    </row>
    <row r="17" spans="1:4" ht="15.75" customHeight="1">
      <c r="A17" s="171"/>
      <c r="B17" s="172" t="s">
        <v>20</v>
      </c>
      <c r="C17" s="173"/>
      <c r="D17" s="174"/>
    </row>
    <row r="18" spans="1:4" ht="15.75" customHeight="1">
      <c r="A18" s="171"/>
      <c r="B18" s="172" t="s">
        <v>21</v>
      </c>
      <c r="C18" s="173"/>
      <c r="D18" s="174"/>
    </row>
    <row r="19" spans="1:4" ht="15.75" customHeight="1">
      <c r="A19" s="171"/>
      <c r="B19" s="172" t="s">
        <v>22</v>
      </c>
      <c r="C19" s="173"/>
      <c r="D19" s="174"/>
    </row>
    <row r="20" spans="1:4" ht="15.75" customHeight="1">
      <c r="A20" s="171"/>
      <c r="B20" s="172" t="s">
        <v>23</v>
      </c>
      <c r="C20" s="173"/>
      <c r="D20" s="174"/>
    </row>
    <row r="21" spans="1:4" ht="15.75" customHeight="1">
      <c r="A21" s="171"/>
      <c r="B21" s="172" t="s">
        <v>24</v>
      </c>
      <c r="C21" s="173"/>
      <c r="D21" s="174"/>
    </row>
    <row r="22" spans="1:4" ht="15.75" customHeight="1">
      <c r="A22" s="171"/>
      <c r="B22" s="172" t="s">
        <v>25</v>
      </c>
      <c r="C22" s="173"/>
      <c r="D22" s="174"/>
    </row>
    <row r="23" spans="1:4" ht="15.75" customHeight="1">
      <c r="A23" s="171"/>
      <c r="B23" s="172" t="s">
        <v>26</v>
      </c>
      <c r="C23" s="173"/>
      <c r="D23" s="174"/>
    </row>
    <row r="24" spans="1:4" ht="15.75" customHeight="1">
      <c r="A24" s="171"/>
      <c r="B24" s="172" t="s">
        <v>27</v>
      </c>
      <c r="C24" s="173"/>
      <c r="D24" s="174"/>
    </row>
    <row r="25" spans="1:4" ht="15.75" customHeight="1">
      <c r="A25" s="171"/>
      <c r="B25" s="172" t="s">
        <v>28</v>
      </c>
      <c r="C25" s="173"/>
      <c r="D25" s="174"/>
    </row>
    <row r="26" spans="1:4" ht="15.75" customHeight="1">
      <c r="A26" s="171"/>
      <c r="B26" s="172" t="s">
        <v>29</v>
      </c>
      <c r="C26" s="173"/>
      <c r="D26" s="174"/>
    </row>
    <row r="27" spans="1:4" ht="15.75" customHeight="1">
      <c r="A27" s="171"/>
      <c r="B27" s="172" t="s">
        <v>30</v>
      </c>
      <c r="C27" s="173"/>
      <c r="D27" s="174"/>
    </row>
    <row r="28" spans="1:4" ht="15.75" customHeight="1">
      <c r="A28" s="171"/>
      <c r="B28" s="172" t="s">
        <v>31</v>
      </c>
      <c r="C28" s="173"/>
      <c r="D28" s="174"/>
    </row>
    <row r="29" spans="1:4" ht="15.75" customHeight="1">
      <c r="A29" s="171"/>
      <c r="B29" s="172" t="s">
        <v>32</v>
      </c>
      <c r="C29" s="173"/>
      <c r="D29" s="174"/>
    </row>
    <row r="30" spans="1:4" ht="15.75" customHeight="1">
      <c r="A30" s="171"/>
      <c r="B30" s="172" t="s">
        <v>33</v>
      </c>
      <c r="C30" s="173"/>
      <c r="D30" s="174"/>
    </row>
    <row r="31" spans="1:4" ht="15.75" customHeight="1">
      <c r="A31" s="171"/>
      <c r="B31" s="172" t="s">
        <v>34</v>
      </c>
      <c r="C31" s="173"/>
      <c r="D31" s="174"/>
    </row>
    <row r="32" spans="1:4" ht="15.75" customHeight="1">
      <c r="A32" s="171"/>
      <c r="B32" s="172" t="s">
        <v>35</v>
      </c>
      <c r="C32" s="173"/>
      <c r="D32" s="174"/>
    </row>
    <row r="33" spans="1:4" ht="15.75" customHeight="1">
      <c r="A33" s="171"/>
      <c r="B33" s="172" t="s">
        <v>36</v>
      </c>
      <c r="C33" s="173"/>
      <c r="D33" s="174"/>
    </row>
    <row r="34" spans="1:4" ht="15.75" customHeight="1">
      <c r="A34" s="171"/>
      <c r="B34" s="172" t="s">
        <v>88</v>
      </c>
      <c r="C34" s="173"/>
      <c r="D34" s="174"/>
    </row>
    <row r="35" spans="1:4" ht="15.75" customHeight="1">
      <c r="A35" s="171"/>
      <c r="B35" s="172" t="s">
        <v>178</v>
      </c>
      <c r="C35" s="173"/>
      <c r="D35" s="174"/>
    </row>
    <row r="36" spans="1:4" ht="15.75" customHeight="1">
      <c r="A36" s="171"/>
      <c r="B36" s="172" t="s">
        <v>191</v>
      </c>
      <c r="C36" s="173"/>
      <c r="D36" s="174"/>
    </row>
    <row r="37" spans="1:4" ht="15.75" customHeight="1" thickBot="1">
      <c r="A37" s="185"/>
      <c r="B37" s="186" t="s">
        <v>192</v>
      </c>
      <c r="C37" s="187"/>
      <c r="D37" s="188"/>
    </row>
    <row r="38" spans="1:6" ht="15.75" customHeight="1" thickBot="1">
      <c r="A38" s="634" t="s">
        <v>597</v>
      </c>
      <c r="B38" s="635"/>
      <c r="C38" s="180"/>
      <c r="D38" s="476">
        <f>+D8+D14+SUM(D15:D37)</f>
        <v>0</v>
      </c>
      <c r="F38" s="189"/>
    </row>
  </sheetData>
  <sheetProtection/>
  <mergeCells count="2">
    <mergeCell ref="A1:D1"/>
    <mergeCell ref="A38:B38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dőlt"Felpéc Önkormányzat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workbookViewId="0" topLeftCell="B1">
      <selection activeCell="H9" sqref="H9"/>
    </sheetView>
  </sheetViews>
  <sheetFormatPr defaultColWidth="9.00390625" defaultRowHeight="12.75"/>
  <cols>
    <col min="1" max="1" width="6.875" style="4" customWidth="1"/>
    <col min="2" max="2" width="32.375" style="3" customWidth="1"/>
    <col min="3" max="3" width="17.00390625" style="3" customWidth="1"/>
    <col min="4" max="9" width="12.875" style="3" customWidth="1"/>
    <col min="10" max="10" width="13.875" style="3" customWidth="1"/>
    <col min="11" max="11" width="4.00390625" style="3" customWidth="1"/>
    <col min="12" max="16384" width="9.375" style="3" customWidth="1"/>
  </cols>
  <sheetData>
    <row r="1" spans="1:11" ht="14.25" customHeight="1" thickBot="1">
      <c r="A1" s="98"/>
      <c r="B1" s="99"/>
      <c r="C1" s="99"/>
      <c r="D1" s="99"/>
      <c r="E1" s="99"/>
      <c r="F1" s="99"/>
      <c r="G1" s="99"/>
      <c r="H1" s="99"/>
      <c r="I1" s="99"/>
      <c r="J1" s="100" t="s">
        <v>48</v>
      </c>
      <c r="K1" s="579" t="s">
        <v>711</v>
      </c>
    </row>
    <row r="2" spans="1:11" s="104" customFormat="1" ht="26.25" customHeight="1">
      <c r="A2" s="636" t="s">
        <v>56</v>
      </c>
      <c r="B2" s="638" t="s">
        <v>179</v>
      </c>
      <c r="C2" s="638" t="s">
        <v>180</v>
      </c>
      <c r="D2" s="638" t="s">
        <v>181</v>
      </c>
      <c r="E2" s="638" t="str">
        <f>+CONCATENATE(LEFT('[3]ÖSSZEFÜGGÉSEK'!A4,4),". évi teljesítés")</f>
        <v>2014. évi teljesítés</v>
      </c>
      <c r="F2" s="101" t="s">
        <v>182</v>
      </c>
      <c r="G2" s="102"/>
      <c r="H2" s="102"/>
      <c r="I2" s="103"/>
      <c r="J2" s="641" t="s">
        <v>183</v>
      </c>
      <c r="K2" s="579"/>
    </row>
    <row r="3" spans="1:11" s="108" customFormat="1" ht="32.25" customHeight="1" thickBot="1">
      <c r="A3" s="637"/>
      <c r="B3" s="639"/>
      <c r="C3" s="639"/>
      <c r="D3" s="640"/>
      <c r="E3" s="640"/>
      <c r="F3" s="105" t="str">
        <f>+CONCATENATE(LEFT('[3]ÖSSZEFÜGGÉSEK'!A4,4)+1,".")</f>
        <v>2015.</v>
      </c>
      <c r="G3" s="106" t="str">
        <f>+CONCATENATE(LEFT('[3]ÖSSZEFÜGGÉSEK'!A4,4)+2,".")</f>
        <v>2016.</v>
      </c>
      <c r="H3" s="106" t="str">
        <f>+CONCATENATE(LEFT('[3]ÖSSZEFÜGGÉSEK'!A4,4)+3,".")</f>
        <v>2017.</v>
      </c>
      <c r="I3" s="107" t="str">
        <f>+CONCATENATE(LEFT('[3]ÖSSZEFÜGGÉSEK'!A4,4)+3,". után")</f>
        <v>2017. után</v>
      </c>
      <c r="J3" s="642"/>
      <c r="K3" s="579"/>
    </row>
    <row r="4" spans="1:11" s="110" customFormat="1" ht="13.5" customHeight="1" thickBot="1">
      <c r="A4" s="423" t="s">
        <v>363</v>
      </c>
      <c r="B4" s="109" t="s">
        <v>478</v>
      </c>
      <c r="C4" s="424" t="s">
        <v>365</v>
      </c>
      <c r="D4" s="424" t="s">
        <v>366</v>
      </c>
      <c r="E4" s="424" t="s">
        <v>367</v>
      </c>
      <c r="F4" s="424" t="s">
        <v>444</v>
      </c>
      <c r="G4" s="424" t="s">
        <v>445</v>
      </c>
      <c r="H4" s="424" t="s">
        <v>446</v>
      </c>
      <c r="I4" s="424" t="s">
        <v>447</v>
      </c>
      <c r="J4" s="425" t="s">
        <v>565</v>
      </c>
      <c r="K4" s="579"/>
    </row>
    <row r="5" spans="1:11" ht="33.75" customHeight="1">
      <c r="A5" s="111" t="s">
        <v>8</v>
      </c>
      <c r="B5" s="112" t="s">
        <v>184</v>
      </c>
      <c r="C5" s="113"/>
      <c r="D5" s="114">
        <f aca="true" t="shared" si="0" ref="D5:I5">SUM(D6:D7)</f>
        <v>0</v>
      </c>
      <c r="E5" s="114">
        <f t="shared" si="0"/>
        <v>0</v>
      </c>
      <c r="F5" s="114">
        <f t="shared" si="0"/>
        <v>0</v>
      </c>
      <c r="G5" s="114">
        <f t="shared" si="0"/>
        <v>0</v>
      </c>
      <c r="H5" s="114">
        <f t="shared" si="0"/>
        <v>0</v>
      </c>
      <c r="I5" s="115">
        <f t="shared" si="0"/>
        <v>0</v>
      </c>
      <c r="J5" s="116">
        <f aca="true" t="shared" si="1" ref="J5:J17">SUM(F5:I5)</f>
        <v>0</v>
      </c>
      <c r="K5" s="579"/>
    </row>
    <row r="6" spans="1:11" ht="21" customHeight="1">
      <c r="A6" s="117" t="s">
        <v>9</v>
      </c>
      <c r="B6" s="118" t="s">
        <v>185</v>
      </c>
      <c r="C6" s="119"/>
      <c r="D6" s="1"/>
      <c r="E6" s="1"/>
      <c r="F6" s="1"/>
      <c r="G6" s="1"/>
      <c r="H6" s="1"/>
      <c r="I6" s="35"/>
      <c r="J6" s="120">
        <f t="shared" si="1"/>
        <v>0</v>
      </c>
      <c r="K6" s="579"/>
    </row>
    <row r="7" spans="1:11" ht="21" customHeight="1">
      <c r="A7" s="117" t="s">
        <v>10</v>
      </c>
      <c r="B7" s="118" t="s">
        <v>185</v>
      </c>
      <c r="C7" s="119"/>
      <c r="D7" s="1"/>
      <c r="E7" s="1"/>
      <c r="F7" s="1"/>
      <c r="G7" s="1"/>
      <c r="H7" s="1"/>
      <c r="I7" s="35"/>
      <c r="J7" s="120">
        <f t="shared" si="1"/>
        <v>0</v>
      </c>
      <c r="K7" s="579"/>
    </row>
    <row r="8" spans="1:11" ht="36" customHeight="1">
      <c r="A8" s="117" t="s">
        <v>11</v>
      </c>
      <c r="B8" s="121" t="s">
        <v>186</v>
      </c>
      <c r="C8" s="122"/>
      <c r="D8" s="123">
        <f aca="true" t="shared" si="2" ref="D8:I8">SUM(D9:D10)</f>
        <v>0</v>
      </c>
      <c r="E8" s="123">
        <f t="shared" si="2"/>
        <v>0</v>
      </c>
      <c r="F8" s="123">
        <f t="shared" si="2"/>
        <v>0</v>
      </c>
      <c r="G8" s="123">
        <f t="shared" si="2"/>
        <v>0</v>
      </c>
      <c r="H8" s="123">
        <f t="shared" si="2"/>
        <v>0</v>
      </c>
      <c r="I8" s="124">
        <f t="shared" si="2"/>
        <v>0</v>
      </c>
      <c r="J8" s="125">
        <f t="shared" si="1"/>
        <v>0</v>
      </c>
      <c r="K8" s="579"/>
    </row>
    <row r="9" spans="1:11" ht="21" customHeight="1">
      <c r="A9" s="117" t="s">
        <v>12</v>
      </c>
      <c r="B9" s="118" t="s">
        <v>185</v>
      </c>
      <c r="C9" s="119"/>
      <c r="D9" s="1"/>
      <c r="E9" s="1"/>
      <c r="F9" s="1"/>
      <c r="G9" s="1"/>
      <c r="H9" s="1"/>
      <c r="I9" s="35"/>
      <c r="J9" s="120">
        <f t="shared" si="1"/>
        <v>0</v>
      </c>
      <c r="K9" s="579"/>
    </row>
    <row r="10" spans="1:11" ht="18" customHeight="1">
      <c r="A10" s="117" t="s">
        <v>13</v>
      </c>
      <c r="B10" s="118" t="s">
        <v>185</v>
      </c>
      <c r="C10" s="119"/>
      <c r="D10" s="1"/>
      <c r="E10" s="1"/>
      <c r="F10" s="1"/>
      <c r="G10" s="1"/>
      <c r="H10" s="1"/>
      <c r="I10" s="35"/>
      <c r="J10" s="120">
        <f t="shared" si="1"/>
        <v>0</v>
      </c>
      <c r="K10" s="579"/>
    </row>
    <row r="11" spans="1:11" ht="21" customHeight="1">
      <c r="A11" s="117" t="s">
        <v>14</v>
      </c>
      <c r="B11" s="126" t="s">
        <v>187</v>
      </c>
      <c r="C11" s="122"/>
      <c r="D11" s="123">
        <f aca="true" t="shared" si="3" ref="D11:I11">SUM(D12:D12)</f>
        <v>0</v>
      </c>
      <c r="E11" s="123">
        <f t="shared" si="3"/>
        <v>0</v>
      </c>
      <c r="F11" s="123">
        <f t="shared" si="3"/>
        <v>0</v>
      </c>
      <c r="G11" s="123">
        <f t="shared" si="3"/>
        <v>0</v>
      </c>
      <c r="H11" s="123">
        <f t="shared" si="3"/>
        <v>0</v>
      </c>
      <c r="I11" s="124">
        <f t="shared" si="3"/>
        <v>0</v>
      </c>
      <c r="J11" s="125">
        <f t="shared" si="1"/>
        <v>0</v>
      </c>
      <c r="K11" s="579"/>
    </row>
    <row r="12" spans="1:11" ht="21" customHeight="1">
      <c r="A12" s="117" t="s">
        <v>15</v>
      </c>
      <c r="B12" s="118" t="s">
        <v>185</v>
      </c>
      <c r="C12" s="119"/>
      <c r="D12" s="1"/>
      <c r="E12" s="1"/>
      <c r="F12" s="1"/>
      <c r="G12" s="1"/>
      <c r="H12" s="1"/>
      <c r="I12" s="35"/>
      <c r="J12" s="120">
        <f t="shared" si="1"/>
        <v>0</v>
      </c>
      <c r="K12" s="579"/>
    </row>
    <row r="13" spans="1:11" ht="21" customHeight="1">
      <c r="A13" s="117" t="s">
        <v>16</v>
      </c>
      <c r="B13" s="126" t="s">
        <v>188</v>
      </c>
      <c r="C13" s="122"/>
      <c r="D13" s="123">
        <f aca="true" t="shared" si="4" ref="D13:I13">SUM(D14:D14)</f>
        <v>0</v>
      </c>
      <c r="E13" s="123">
        <f t="shared" si="4"/>
        <v>0</v>
      </c>
      <c r="F13" s="123">
        <f t="shared" si="4"/>
        <v>0</v>
      </c>
      <c r="G13" s="123">
        <f t="shared" si="4"/>
        <v>0</v>
      </c>
      <c r="H13" s="123">
        <f t="shared" si="4"/>
        <v>0</v>
      </c>
      <c r="I13" s="124">
        <f t="shared" si="4"/>
        <v>0</v>
      </c>
      <c r="J13" s="125">
        <f t="shared" si="1"/>
        <v>0</v>
      </c>
      <c r="K13" s="579"/>
    </row>
    <row r="14" spans="1:11" ht="21" customHeight="1">
      <c r="A14" s="117" t="s">
        <v>17</v>
      </c>
      <c r="B14" s="118" t="s">
        <v>185</v>
      </c>
      <c r="C14" s="119"/>
      <c r="D14" s="1"/>
      <c r="E14" s="1"/>
      <c r="F14" s="1"/>
      <c r="G14" s="1"/>
      <c r="H14" s="1"/>
      <c r="I14" s="35"/>
      <c r="J14" s="120">
        <f t="shared" si="1"/>
        <v>0</v>
      </c>
      <c r="K14" s="579"/>
    </row>
    <row r="15" spans="1:11" ht="21" customHeight="1">
      <c r="A15" s="127" t="s">
        <v>18</v>
      </c>
      <c r="B15" s="128" t="s">
        <v>189</v>
      </c>
      <c r="C15" s="129"/>
      <c r="D15" s="130">
        <f aca="true" t="shared" si="5" ref="D15:I15">SUM(D16:D17)</f>
        <v>0</v>
      </c>
      <c r="E15" s="130">
        <f t="shared" si="5"/>
        <v>0</v>
      </c>
      <c r="F15" s="130">
        <f t="shared" si="5"/>
        <v>0</v>
      </c>
      <c r="G15" s="130">
        <f t="shared" si="5"/>
        <v>0</v>
      </c>
      <c r="H15" s="130">
        <f t="shared" si="5"/>
        <v>0</v>
      </c>
      <c r="I15" s="131">
        <f t="shared" si="5"/>
        <v>0</v>
      </c>
      <c r="J15" s="125">
        <f t="shared" si="1"/>
        <v>0</v>
      </c>
      <c r="K15" s="579"/>
    </row>
    <row r="16" spans="1:11" ht="21" customHeight="1">
      <c r="A16" s="127" t="s">
        <v>19</v>
      </c>
      <c r="B16" s="118" t="s">
        <v>185</v>
      </c>
      <c r="C16" s="119"/>
      <c r="D16" s="1"/>
      <c r="E16" s="1"/>
      <c r="F16" s="1"/>
      <c r="G16" s="1"/>
      <c r="H16" s="1"/>
      <c r="I16" s="35"/>
      <c r="J16" s="120">
        <f t="shared" si="1"/>
        <v>0</v>
      </c>
      <c r="K16" s="579"/>
    </row>
    <row r="17" spans="1:11" ht="21" customHeight="1" thickBot="1">
      <c r="A17" s="127" t="s">
        <v>20</v>
      </c>
      <c r="B17" s="118" t="s">
        <v>185</v>
      </c>
      <c r="C17" s="132"/>
      <c r="D17" s="133"/>
      <c r="E17" s="133"/>
      <c r="F17" s="133"/>
      <c r="G17" s="133"/>
      <c r="H17" s="133"/>
      <c r="I17" s="134"/>
      <c r="J17" s="120">
        <f t="shared" si="1"/>
        <v>0</v>
      </c>
      <c r="K17" s="579"/>
    </row>
    <row r="18" spans="1:11" ht="19.5" customHeight="1" thickBot="1">
      <c r="A18" s="135" t="s">
        <v>21</v>
      </c>
      <c r="B18" s="136" t="s">
        <v>190</v>
      </c>
      <c r="C18" s="137"/>
      <c r="D18" s="138">
        <f aca="true" t="shared" si="6" ref="D18:J18">D5+D8+D11+D13+D15</f>
        <v>0</v>
      </c>
      <c r="E18" s="138">
        <f t="shared" si="6"/>
        <v>0</v>
      </c>
      <c r="F18" s="138">
        <f t="shared" si="6"/>
        <v>0</v>
      </c>
      <c r="G18" s="138">
        <f t="shared" si="6"/>
        <v>0</v>
      </c>
      <c r="H18" s="138">
        <f t="shared" si="6"/>
        <v>0</v>
      </c>
      <c r="I18" s="139">
        <f t="shared" si="6"/>
        <v>0</v>
      </c>
      <c r="J18" s="140">
        <f t="shared" si="6"/>
        <v>0</v>
      </c>
      <c r="K18" s="579"/>
    </row>
    <row r="19" ht="12.75" hidden="1">
      <c r="K19" s="579"/>
    </row>
    <row r="20" ht="12.75" hidden="1">
      <c r="K20" s="579"/>
    </row>
    <row r="21" ht="12.75" hidden="1">
      <c r="K21" s="579"/>
    </row>
    <row r="22" ht="12.75" hidden="1">
      <c r="K22" s="579"/>
    </row>
    <row r="23" ht="12.75" hidden="1">
      <c r="K23" s="579"/>
    </row>
    <row r="24" ht="12.75" hidden="1">
      <c r="K24" s="579"/>
    </row>
    <row r="25" ht="12.75" hidden="1">
      <c r="K25" s="579"/>
    </row>
    <row r="26" ht="12.75" hidden="1">
      <c r="K26" s="579"/>
    </row>
    <row r="27" ht="12.75" hidden="1">
      <c r="K27" s="579"/>
    </row>
    <row r="28" ht="12.75" hidden="1">
      <c r="K28" s="579"/>
    </row>
    <row r="29" ht="12.75" hidden="1">
      <c r="K29" s="579"/>
    </row>
    <row r="30" ht="12.75" hidden="1">
      <c r="K30" s="579"/>
    </row>
    <row r="31" ht="12.75" hidden="1">
      <c r="K31" s="579"/>
    </row>
    <row r="32" ht="12.75" hidden="1">
      <c r="K32" s="579"/>
    </row>
    <row r="33" ht="12.75" hidden="1">
      <c r="K33" s="579"/>
    </row>
  </sheetData>
  <sheetProtection/>
  <mergeCells count="7">
    <mergeCell ref="K1:K33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workbookViewId="0" topLeftCell="A1">
      <selection activeCell="F7" sqref="F7"/>
    </sheetView>
  </sheetViews>
  <sheetFormatPr defaultColWidth="9.00390625" defaultRowHeight="12.75"/>
  <cols>
    <col min="1" max="1" width="7.625" style="7" customWidth="1"/>
    <col min="2" max="2" width="60.875" style="7" customWidth="1"/>
    <col min="3" max="3" width="25.625" style="7" customWidth="1"/>
    <col min="4" max="16384" width="9.375" style="7" customWidth="1"/>
  </cols>
  <sheetData>
    <row r="1" ht="15">
      <c r="C1" s="190" t="s">
        <v>712</v>
      </c>
    </row>
    <row r="2" spans="1:3" ht="14.25">
      <c r="A2" s="191"/>
      <c r="B2" s="191"/>
      <c r="C2" s="191"/>
    </row>
    <row r="3" spans="1:3" ht="33.75" customHeight="1">
      <c r="A3" s="643" t="s">
        <v>241</v>
      </c>
      <c r="B3" s="643"/>
      <c r="C3" s="643"/>
    </row>
    <row r="4" ht="13.5" thickBot="1">
      <c r="C4" s="192"/>
    </row>
    <row r="5" spans="1:3" s="196" customFormat="1" ht="43.5" customHeight="1" thickBot="1">
      <c r="A5" s="193" t="s">
        <v>6</v>
      </c>
      <c r="B5" s="194" t="s">
        <v>49</v>
      </c>
      <c r="C5" s="195" t="s">
        <v>242</v>
      </c>
    </row>
    <row r="6" spans="1:3" ht="28.5" customHeight="1">
      <c r="A6" s="197" t="s">
        <v>8</v>
      </c>
      <c r="B6" s="198" t="e">
        <f>+CONCATENATE("Pénzkészlet ",LEFT(#REF!,4),". január 1-jén",CHAR(10),"ebből:")</f>
        <v>#REF!</v>
      </c>
      <c r="C6" s="199">
        <f>C7+C8</f>
        <v>9503</v>
      </c>
    </row>
    <row r="7" spans="1:3" ht="18" customHeight="1">
      <c r="A7" s="200" t="s">
        <v>9</v>
      </c>
      <c r="B7" s="201" t="s">
        <v>243</v>
      </c>
      <c r="C7" s="202">
        <v>9496</v>
      </c>
    </row>
    <row r="8" spans="1:3" ht="18" customHeight="1">
      <c r="A8" s="200" t="s">
        <v>10</v>
      </c>
      <c r="B8" s="201" t="s">
        <v>244</v>
      </c>
      <c r="C8" s="202">
        <v>7</v>
      </c>
    </row>
    <row r="9" spans="1:3" ht="18" customHeight="1">
      <c r="A9" s="200" t="s">
        <v>11</v>
      </c>
      <c r="B9" s="203" t="s">
        <v>245</v>
      </c>
      <c r="C9" s="202"/>
    </row>
    <row r="10" spans="1:3" ht="18" customHeight="1" thickBot="1">
      <c r="A10" s="204" t="s">
        <v>12</v>
      </c>
      <c r="B10" s="205" t="s">
        <v>246</v>
      </c>
      <c r="C10" s="206"/>
    </row>
    <row r="11" spans="1:3" ht="25.5" customHeight="1">
      <c r="A11" s="207" t="s">
        <v>13</v>
      </c>
      <c r="B11" s="208" t="e">
        <f>+CONCATENATE("Záró pénzkészlet ",LEFT(#REF!,4),". december 31-én",CHAR(10),"ebből:")</f>
        <v>#REF!</v>
      </c>
      <c r="C11" s="209">
        <v>4568</v>
      </c>
    </row>
    <row r="12" spans="1:3" ht="18" customHeight="1">
      <c r="A12" s="200" t="s">
        <v>14</v>
      </c>
      <c r="B12" s="201" t="s">
        <v>243</v>
      </c>
      <c r="C12" s="202">
        <v>4169</v>
      </c>
    </row>
    <row r="13" spans="1:3" ht="18" customHeight="1" thickBot="1">
      <c r="A13" s="210" t="s">
        <v>15</v>
      </c>
      <c r="B13" s="211" t="s">
        <v>244</v>
      </c>
      <c r="C13" s="212">
        <v>399</v>
      </c>
    </row>
  </sheetData>
  <sheetProtection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23"/>
  <sheetViews>
    <sheetView view="pageBreakPreview" zoomScale="60" workbookViewId="0" topLeftCell="A1">
      <selection activeCell="A1" sqref="A1:C1"/>
    </sheetView>
  </sheetViews>
  <sheetFormatPr defaultColWidth="9.00390625" defaultRowHeight="12.75"/>
  <cols>
    <col min="1" max="1" width="10.50390625" style="0" customWidth="1"/>
    <col min="2" max="2" width="80.375" style="0" customWidth="1"/>
    <col min="3" max="3" width="37.625" style="0" customWidth="1"/>
  </cols>
  <sheetData>
    <row r="1" spans="1:3" ht="33" customHeight="1">
      <c r="A1" s="644" t="s">
        <v>714</v>
      </c>
      <c r="B1" s="644"/>
      <c r="C1" s="644"/>
    </row>
    <row r="2" spans="1:3" ht="15.75" customHeight="1" thickBot="1">
      <c r="A2" s="486"/>
      <c r="B2" s="486"/>
      <c r="C2" s="487" t="s">
        <v>147</v>
      </c>
    </row>
    <row r="3" spans="1:3" s="489" customFormat="1" ht="17.25" thickBot="1" thickTop="1">
      <c r="A3" s="488" t="s">
        <v>195</v>
      </c>
      <c r="B3" s="488" t="s">
        <v>49</v>
      </c>
      <c r="C3" s="488" t="s">
        <v>618</v>
      </c>
    </row>
    <row r="4" spans="1:3" s="489" customFormat="1" ht="17.25" thickBot="1" thickTop="1">
      <c r="A4" s="488" t="s">
        <v>363</v>
      </c>
      <c r="B4" s="488" t="s">
        <v>364</v>
      </c>
      <c r="C4" s="488" t="s">
        <v>365</v>
      </c>
    </row>
    <row r="5" spans="1:3" ht="15.75" thickTop="1">
      <c r="A5" s="490">
        <v>1</v>
      </c>
      <c r="B5" s="491" t="s">
        <v>619</v>
      </c>
      <c r="C5" s="492">
        <v>108471</v>
      </c>
    </row>
    <row r="6" spans="1:3" ht="15">
      <c r="A6" s="493">
        <v>2</v>
      </c>
      <c r="B6" s="494" t="s">
        <v>620</v>
      </c>
      <c r="C6" s="495">
        <v>113524</v>
      </c>
    </row>
    <row r="7" spans="1:3" s="499" customFormat="1" ht="14.25">
      <c r="A7" s="496">
        <v>3</v>
      </c>
      <c r="B7" s="497" t="s">
        <v>621</v>
      </c>
      <c r="C7" s="498">
        <v>-5053</v>
      </c>
    </row>
    <row r="8" spans="1:3" ht="15">
      <c r="A8" s="493">
        <v>4</v>
      </c>
      <c r="B8" s="494" t="s">
        <v>622</v>
      </c>
      <c r="C8" s="495">
        <v>11339</v>
      </c>
    </row>
    <row r="9" spans="1:3" ht="15">
      <c r="A9" s="493">
        <v>5</v>
      </c>
      <c r="B9" s="494" t="s">
        <v>623</v>
      </c>
      <c r="C9" s="495">
        <v>0</v>
      </c>
    </row>
    <row r="10" spans="1:3" s="499" customFormat="1" ht="14.25">
      <c r="A10" s="496">
        <v>6</v>
      </c>
      <c r="B10" s="497" t="s">
        <v>624</v>
      </c>
      <c r="C10" s="498">
        <v>11339</v>
      </c>
    </row>
    <row r="11" spans="1:3" s="499" customFormat="1" ht="14.25">
      <c r="A11" s="496">
        <v>7</v>
      </c>
      <c r="B11" s="497" t="s">
        <v>625</v>
      </c>
      <c r="C11" s="498">
        <v>6286</v>
      </c>
    </row>
    <row r="12" spans="1:3" ht="15">
      <c r="A12" s="493">
        <v>8</v>
      </c>
      <c r="B12" s="494" t="s">
        <v>626</v>
      </c>
      <c r="C12" s="495">
        <v>0</v>
      </c>
    </row>
    <row r="13" spans="1:3" ht="15">
      <c r="A13" s="493">
        <v>9</v>
      </c>
      <c r="B13" s="494" t="s">
        <v>627</v>
      </c>
      <c r="C13" s="495">
        <v>0</v>
      </c>
    </row>
    <row r="14" spans="1:3" s="499" customFormat="1" ht="14.25">
      <c r="A14" s="496">
        <v>10</v>
      </c>
      <c r="B14" s="497" t="s">
        <v>628</v>
      </c>
      <c r="C14" s="498">
        <v>0</v>
      </c>
    </row>
    <row r="15" spans="1:3" ht="15">
      <c r="A15" s="493">
        <v>11</v>
      </c>
      <c r="B15" s="494" t="s">
        <v>629</v>
      </c>
      <c r="C15" s="495">
        <v>0</v>
      </c>
    </row>
    <row r="16" spans="1:3" ht="15">
      <c r="A16" s="493">
        <v>12</v>
      </c>
      <c r="B16" s="494" t="s">
        <v>630</v>
      </c>
      <c r="C16" s="495">
        <v>0</v>
      </c>
    </row>
    <row r="17" spans="1:3" s="499" customFormat="1" ht="14.25">
      <c r="A17" s="496">
        <v>13</v>
      </c>
      <c r="B17" s="497" t="s">
        <v>631</v>
      </c>
      <c r="C17" s="498">
        <v>0</v>
      </c>
    </row>
    <row r="18" spans="1:3" s="499" customFormat="1" ht="14.25">
      <c r="A18" s="496">
        <v>14</v>
      </c>
      <c r="B18" s="497" t="s">
        <v>632</v>
      </c>
      <c r="C18" s="498">
        <v>0</v>
      </c>
    </row>
    <row r="19" spans="1:3" s="499" customFormat="1" ht="14.25">
      <c r="A19" s="496">
        <v>15</v>
      </c>
      <c r="B19" s="497" t="s">
        <v>633</v>
      </c>
      <c r="C19" s="498">
        <v>6286</v>
      </c>
    </row>
    <row r="20" spans="1:3" ht="15">
      <c r="A20" s="493">
        <v>16</v>
      </c>
      <c r="B20" s="497" t="s">
        <v>634</v>
      </c>
      <c r="C20" s="498">
        <v>0</v>
      </c>
    </row>
    <row r="21" spans="1:3" ht="15">
      <c r="A21" s="493">
        <v>17</v>
      </c>
      <c r="B21" s="497" t="s">
        <v>635</v>
      </c>
      <c r="C21" s="498">
        <v>6286</v>
      </c>
    </row>
    <row r="22" spans="1:3" ht="15">
      <c r="A22" s="493">
        <v>18</v>
      </c>
      <c r="B22" s="497" t="s">
        <v>636</v>
      </c>
      <c r="C22" s="498">
        <v>0</v>
      </c>
    </row>
    <row r="23" spans="1:3" ht="15.75" thickBot="1">
      <c r="A23" s="500">
        <v>19</v>
      </c>
      <c r="B23" s="501" t="s">
        <v>637</v>
      </c>
      <c r="C23" s="502">
        <v>0</v>
      </c>
    </row>
    <row r="24" ht="13.5" thickTop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&amp;R&amp;11 &amp;"Times New Roman CE,Félkövér dőlt"10. melléklet az 5/2015.(V.11.)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45"/>
  <sheetViews>
    <sheetView view="pageBreakPreview" zoomScale="60" workbookViewId="0" topLeftCell="A1">
      <selection activeCell="A1" sqref="A1:E1"/>
    </sheetView>
  </sheetViews>
  <sheetFormatPr defaultColWidth="9.00390625" defaultRowHeight="12.75"/>
  <cols>
    <col min="2" max="2" width="80.125" style="0" customWidth="1"/>
    <col min="3" max="3" width="19.00390625" style="0" customWidth="1"/>
    <col min="4" max="4" width="19.375" style="0" customWidth="1"/>
    <col min="5" max="5" width="19.625" style="0" customWidth="1"/>
    <col min="6" max="6" width="0.37109375" style="0" customWidth="1"/>
    <col min="7" max="9" width="9.375" style="0" hidden="1" customWidth="1"/>
    <col min="10" max="10" width="0.37109375" style="0" customWidth="1"/>
    <col min="11" max="11" width="9.375" style="0" hidden="1" customWidth="1"/>
  </cols>
  <sheetData>
    <row r="1" spans="1:5" ht="25.5" customHeight="1">
      <c r="A1" s="645" t="s">
        <v>713</v>
      </c>
      <c r="B1" s="645"/>
      <c r="C1" s="645"/>
      <c r="D1" s="645"/>
      <c r="E1" s="645"/>
    </row>
    <row r="2" spans="1:5" ht="15.75" thickBot="1">
      <c r="A2" s="646" t="s">
        <v>147</v>
      </c>
      <c r="B2" s="646"/>
      <c r="C2" s="646"/>
      <c r="D2" s="646"/>
      <c r="E2" s="646"/>
    </row>
    <row r="3" spans="1:5" s="506" customFormat="1" ht="15" thickTop="1">
      <c r="A3" s="503" t="s">
        <v>195</v>
      </c>
      <c r="B3" s="504" t="s">
        <v>49</v>
      </c>
      <c r="C3" s="504" t="s">
        <v>638</v>
      </c>
      <c r="D3" s="504" t="s">
        <v>639</v>
      </c>
      <c r="E3" s="505" t="s">
        <v>640</v>
      </c>
    </row>
    <row r="4" spans="1:5" s="506" customFormat="1" ht="15" thickBot="1">
      <c r="A4" s="507" t="s">
        <v>363</v>
      </c>
      <c r="B4" s="508" t="s">
        <v>364</v>
      </c>
      <c r="C4" s="508" t="s">
        <v>365</v>
      </c>
      <c r="D4" s="508" t="s">
        <v>366</v>
      </c>
      <c r="E4" s="509" t="s">
        <v>367</v>
      </c>
    </row>
    <row r="5" spans="1:5" ht="15.75" thickTop="1">
      <c r="A5" s="490">
        <v>1</v>
      </c>
      <c r="B5" s="491" t="s">
        <v>641</v>
      </c>
      <c r="C5" s="491">
        <v>0</v>
      </c>
      <c r="D5" s="491">
        <v>0</v>
      </c>
      <c r="E5" s="492">
        <v>0</v>
      </c>
    </row>
    <row r="6" spans="1:5" ht="15">
      <c r="A6" s="493">
        <v>2</v>
      </c>
      <c r="B6" s="494" t="s">
        <v>642</v>
      </c>
      <c r="C6" s="494">
        <v>0</v>
      </c>
      <c r="D6" s="494">
        <v>0</v>
      </c>
      <c r="E6" s="510">
        <v>110548</v>
      </c>
    </row>
    <row r="7" spans="1:5" ht="15">
      <c r="A7" s="493">
        <v>3</v>
      </c>
      <c r="B7" s="494" t="s">
        <v>643</v>
      </c>
      <c r="C7" s="494">
        <v>0</v>
      </c>
      <c r="D7" s="494">
        <v>0</v>
      </c>
      <c r="E7" s="510">
        <v>0</v>
      </c>
    </row>
    <row r="8" spans="1:5" s="499" customFormat="1" ht="14.25">
      <c r="A8" s="496">
        <v>4</v>
      </c>
      <c r="B8" s="497" t="s">
        <v>644</v>
      </c>
      <c r="C8" s="497">
        <f>SUM(C5:C7)</f>
        <v>0</v>
      </c>
      <c r="D8" s="497">
        <f>SUM(D5:D7)</f>
        <v>0</v>
      </c>
      <c r="E8" s="498">
        <v>110548</v>
      </c>
    </row>
    <row r="9" spans="1:5" ht="15">
      <c r="A9" s="493">
        <v>5</v>
      </c>
      <c r="B9" s="494" t="s">
        <v>645</v>
      </c>
      <c r="C9" s="494">
        <v>0</v>
      </c>
      <c r="D9" s="494">
        <v>0</v>
      </c>
      <c r="E9" s="510">
        <v>0</v>
      </c>
    </row>
    <row r="10" spans="1:5" ht="15">
      <c r="A10" s="493">
        <v>6</v>
      </c>
      <c r="B10" s="494" t="s">
        <v>646</v>
      </c>
      <c r="C10" s="494">
        <v>0</v>
      </c>
      <c r="D10" s="494">
        <v>0</v>
      </c>
      <c r="E10" s="510">
        <v>0</v>
      </c>
    </row>
    <row r="11" spans="1:5" s="499" customFormat="1" ht="14.25">
      <c r="A11" s="496">
        <v>7</v>
      </c>
      <c r="B11" s="497" t="s">
        <v>647</v>
      </c>
      <c r="C11" s="497">
        <v>0</v>
      </c>
      <c r="D11" s="497">
        <v>0</v>
      </c>
      <c r="E11" s="511">
        <v>0</v>
      </c>
    </row>
    <row r="12" spans="1:5" ht="15">
      <c r="A12" s="493">
        <v>8</v>
      </c>
      <c r="B12" s="494" t="s">
        <v>648</v>
      </c>
      <c r="C12" s="494">
        <v>0</v>
      </c>
      <c r="D12" s="494">
        <v>0</v>
      </c>
      <c r="E12" s="510">
        <v>0</v>
      </c>
    </row>
    <row r="13" spans="1:5" ht="15">
      <c r="A13" s="493">
        <v>9</v>
      </c>
      <c r="B13" s="494" t="s">
        <v>649</v>
      </c>
      <c r="C13" s="494">
        <v>0</v>
      </c>
      <c r="D13" s="494">
        <v>0</v>
      </c>
      <c r="E13" s="510">
        <v>0</v>
      </c>
    </row>
    <row r="14" spans="1:5" ht="15">
      <c r="A14" s="493">
        <v>10</v>
      </c>
      <c r="B14" s="494" t="s">
        <v>650</v>
      </c>
      <c r="C14" s="494">
        <v>0</v>
      </c>
      <c r="D14" s="494">
        <v>0</v>
      </c>
      <c r="E14" s="495">
        <v>0</v>
      </c>
    </row>
    <row r="15" spans="1:5" s="499" customFormat="1" ht="14.25">
      <c r="A15" s="496">
        <v>11</v>
      </c>
      <c r="B15" s="497" t="s">
        <v>651</v>
      </c>
      <c r="C15" s="497">
        <f>SUM(C12:C14)</f>
        <v>0</v>
      </c>
      <c r="D15" s="497">
        <f>SUM(D12:D14)</f>
        <v>0</v>
      </c>
      <c r="E15" s="498">
        <v>0</v>
      </c>
    </row>
    <row r="16" spans="1:5" ht="15">
      <c r="A16" s="493">
        <v>12</v>
      </c>
      <c r="B16" s="494" t="s">
        <v>652</v>
      </c>
      <c r="C16" s="494">
        <f>SUM(C12:C14)</f>
        <v>0</v>
      </c>
      <c r="D16" s="494">
        <f>SUM(D12:D14)</f>
        <v>0</v>
      </c>
      <c r="E16" s="495">
        <v>8893</v>
      </c>
    </row>
    <row r="17" spans="1:5" ht="15">
      <c r="A17" s="493">
        <v>13</v>
      </c>
      <c r="B17" s="494" t="s">
        <v>653</v>
      </c>
      <c r="C17" s="494">
        <v>0</v>
      </c>
      <c r="D17" s="494">
        <v>0</v>
      </c>
      <c r="E17" s="495">
        <v>10948</v>
      </c>
    </row>
    <row r="18" spans="1:5" ht="15">
      <c r="A18" s="493">
        <v>14</v>
      </c>
      <c r="B18" s="494" t="s">
        <v>654</v>
      </c>
      <c r="C18" s="494">
        <v>0</v>
      </c>
      <c r="D18" s="494">
        <v>0</v>
      </c>
      <c r="E18" s="495">
        <v>0</v>
      </c>
    </row>
    <row r="19" spans="1:5" ht="15">
      <c r="A19" s="493">
        <v>15</v>
      </c>
      <c r="B19" s="494" t="s">
        <v>655</v>
      </c>
      <c r="C19" s="494">
        <v>0</v>
      </c>
      <c r="D19" s="494">
        <v>0</v>
      </c>
      <c r="E19" s="495">
        <v>0</v>
      </c>
    </row>
    <row r="20" spans="1:5" s="499" customFormat="1" ht="14.25">
      <c r="A20" s="496">
        <v>16</v>
      </c>
      <c r="B20" s="497" t="s">
        <v>656</v>
      </c>
      <c r="C20" s="497">
        <f>SUM(C16:C19)</f>
        <v>0</v>
      </c>
      <c r="D20" s="497">
        <f>SUM(D16:D19)</f>
        <v>0</v>
      </c>
      <c r="E20" s="498">
        <f>SUM(E16:E19)</f>
        <v>19841</v>
      </c>
    </row>
    <row r="21" spans="1:5" ht="15">
      <c r="A21" s="493">
        <v>17</v>
      </c>
      <c r="B21" s="494" t="s">
        <v>657</v>
      </c>
      <c r="C21" s="494">
        <v>0</v>
      </c>
      <c r="D21" s="494">
        <v>0</v>
      </c>
      <c r="E21" s="495">
        <v>27990</v>
      </c>
    </row>
    <row r="22" spans="1:5" ht="15">
      <c r="A22" s="493">
        <v>18</v>
      </c>
      <c r="B22" s="494" t="s">
        <v>658</v>
      </c>
      <c r="C22" s="494">
        <v>0</v>
      </c>
      <c r="D22" s="494">
        <v>0</v>
      </c>
      <c r="E22" s="495">
        <v>2545</v>
      </c>
    </row>
    <row r="23" spans="1:5" ht="15">
      <c r="A23" s="493">
        <v>19</v>
      </c>
      <c r="B23" s="494" t="s">
        <v>659</v>
      </c>
      <c r="C23" s="494">
        <v>0</v>
      </c>
      <c r="D23" s="494">
        <v>0</v>
      </c>
      <c r="E23" s="495">
        <v>7436</v>
      </c>
    </row>
    <row r="24" spans="1:5" s="499" customFormat="1" ht="14.25">
      <c r="A24" s="496">
        <v>20</v>
      </c>
      <c r="B24" s="497" t="s">
        <v>660</v>
      </c>
      <c r="C24" s="497">
        <f>SUM(C21:C23)</f>
        <v>0</v>
      </c>
      <c r="D24" s="497">
        <f>SUM(D21:D23)</f>
        <v>0</v>
      </c>
      <c r="E24" s="498">
        <f>SUM(E21:E23)</f>
        <v>37971</v>
      </c>
    </row>
    <row r="25" spans="1:5" s="499" customFormat="1" ht="14.25">
      <c r="A25" s="496">
        <v>21</v>
      </c>
      <c r="B25" s="497" t="s">
        <v>661</v>
      </c>
      <c r="C25" s="497">
        <v>0</v>
      </c>
      <c r="D25" s="497">
        <v>0</v>
      </c>
      <c r="E25" s="498">
        <v>17202</v>
      </c>
    </row>
    <row r="26" spans="1:5" s="499" customFormat="1" ht="14.25">
      <c r="A26" s="496">
        <v>22</v>
      </c>
      <c r="B26" s="497" t="s">
        <v>662</v>
      </c>
      <c r="C26" s="497">
        <v>0</v>
      </c>
      <c r="D26" s="497">
        <v>0</v>
      </c>
      <c r="E26" s="498">
        <v>0</v>
      </c>
    </row>
    <row r="27" spans="1:5" ht="15">
      <c r="A27" s="493">
        <v>23</v>
      </c>
      <c r="B27" s="497" t="s">
        <v>663</v>
      </c>
      <c r="C27" s="497">
        <v>0</v>
      </c>
      <c r="D27" s="497">
        <v>0</v>
      </c>
      <c r="E27" s="498">
        <v>35534</v>
      </c>
    </row>
    <row r="28" spans="1:5" s="512" customFormat="1" ht="15">
      <c r="A28" s="493">
        <v>24</v>
      </c>
      <c r="B28" s="494" t="s">
        <v>664</v>
      </c>
      <c r="C28" s="494">
        <v>0</v>
      </c>
      <c r="D28" s="494">
        <v>0</v>
      </c>
      <c r="E28" s="495">
        <v>0</v>
      </c>
    </row>
    <row r="29" spans="1:5" s="512" customFormat="1" ht="15">
      <c r="A29" s="493">
        <v>25</v>
      </c>
      <c r="B29" s="494" t="s">
        <v>665</v>
      </c>
      <c r="C29" s="494">
        <v>0</v>
      </c>
      <c r="D29" s="494">
        <v>0</v>
      </c>
      <c r="E29" s="495">
        <v>0</v>
      </c>
    </row>
    <row r="30" spans="1:5" s="512" customFormat="1" ht="15">
      <c r="A30" s="493">
        <v>26</v>
      </c>
      <c r="B30" s="494" t="s">
        <v>666</v>
      </c>
      <c r="C30" s="494">
        <v>0</v>
      </c>
      <c r="D30" s="494">
        <v>0</v>
      </c>
      <c r="E30" s="495">
        <v>0</v>
      </c>
    </row>
    <row r="31" spans="1:5" ht="15">
      <c r="A31" s="493">
        <v>27</v>
      </c>
      <c r="B31" s="494" t="s">
        <v>667</v>
      </c>
      <c r="C31" s="494">
        <v>0</v>
      </c>
      <c r="D31" s="494">
        <v>0</v>
      </c>
      <c r="E31" s="495">
        <v>0</v>
      </c>
    </row>
    <row r="32" spans="1:5" s="499" customFormat="1" ht="14.25">
      <c r="A32" s="496">
        <v>28</v>
      </c>
      <c r="B32" s="497" t="s">
        <v>668</v>
      </c>
      <c r="C32" s="497">
        <v>0</v>
      </c>
      <c r="D32" s="497">
        <v>0</v>
      </c>
      <c r="E32" s="498">
        <v>2</v>
      </c>
    </row>
    <row r="33" spans="1:5" ht="15">
      <c r="A33" s="493">
        <v>29</v>
      </c>
      <c r="B33" s="494" t="s">
        <v>669</v>
      </c>
      <c r="C33" s="494">
        <v>0</v>
      </c>
      <c r="D33" s="494">
        <v>0</v>
      </c>
      <c r="E33" s="495">
        <v>0</v>
      </c>
    </row>
    <row r="34" spans="1:5" ht="15">
      <c r="A34" s="493">
        <v>30</v>
      </c>
      <c r="B34" s="494" t="s">
        <v>670</v>
      </c>
      <c r="C34" s="494">
        <v>0</v>
      </c>
      <c r="D34" s="494">
        <v>0</v>
      </c>
      <c r="E34" s="495">
        <v>0</v>
      </c>
    </row>
    <row r="35" spans="1:5" ht="15">
      <c r="A35" s="493">
        <v>31</v>
      </c>
      <c r="B35" s="494" t="s">
        <v>671</v>
      </c>
      <c r="C35" s="494">
        <v>0</v>
      </c>
      <c r="D35" s="494">
        <v>0</v>
      </c>
      <c r="E35" s="495">
        <v>0</v>
      </c>
    </row>
    <row r="36" spans="1:5" ht="15">
      <c r="A36" s="493">
        <v>32</v>
      </c>
      <c r="B36" s="494" t="s">
        <v>672</v>
      </c>
      <c r="C36" s="494">
        <v>0</v>
      </c>
      <c r="D36" s="494">
        <v>0</v>
      </c>
      <c r="E36" s="495">
        <v>0</v>
      </c>
    </row>
    <row r="37" spans="1:5" s="499" customFormat="1" ht="14.25">
      <c r="A37" s="496">
        <v>33</v>
      </c>
      <c r="B37" s="497" t="s">
        <v>673</v>
      </c>
      <c r="C37" s="497">
        <v>0</v>
      </c>
      <c r="D37" s="497">
        <v>0</v>
      </c>
      <c r="E37" s="498"/>
    </row>
    <row r="38" spans="1:5" s="499" customFormat="1" ht="14.25">
      <c r="A38" s="496">
        <v>34</v>
      </c>
      <c r="B38" s="497" t="s">
        <v>674</v>
      </c>
      <c r="C38" s="497">
        <v>0</v>
      </c>
      <c r="D38" s="497">
        <v>0</v>
      </c>
      <c r="E38" s="498">
        <v>0</v>
      </c>
    </row>
    <row r="39" spans="1:5" s="499" customFormat="1" ht="14.25">
      <c r="A39" s="496">
        <v>35</v>
      </c>
      <c r="B39" s="497" t="s">
        <v>675</v>
      </c>
      <c r="C39" s="497">
        <v>0</v>
      </c>
      <c r="D39" s="497">
        <v>0</v>
      </c>
      <c r="E39" s="498">
        <v>35534</v>
      </c>
    </row>
    <row r="40" spans="1:5" ht="15">
      <c r="A40" s="493">
        <v>36</v>
      </c>
      <c r="B40" s="494" t="s">
        <v>676</v>
      </c>
      <c r="C40" s="494">
        <v>0</v>
      </c>
      <c r="D40" s="494">
        <v>0</v>
      </c>
      <c r="E40" s="495">
        <v>0</v>
      </c>
    </row>
    <row r="41" spans="1:5" ht="15">
      <c r="A41" s="493">
        <v>37</v>
      </c>
      <c r="B41" s="494" t="s">
        <v>677</v>
      </c>
      <c r="C41" s="494">
        <v>0</v>
      </c>
      <c r="D41" s="494">
        <v>0</v>
      </c>
      <c r="E41" s="495">
        <v>0</v>
      </c>
    </row>
    <row r="42" spans="1:5" s="499" customFormat="1" ht="14.25">
      <c r="A42" s="496">
        <v>38</v>
      </c>
      <c r="B42" s="497" t="s">
        <v>678</v>
      </c>
      <c r="C42" s="497">
        <v>0</v>
      </c>
      <c r="D42" s="497">
        <v>0</v>
      </c>
      <c r="E42" s="498">
        <v>0</v>
      </c>
    </row>
    <row r="43" spans="1:5" ht="15">
      <c r="A43" s="493">
        <v>39</v>
      </c>
      <c r="B43" s="497" t="s">
        <v>679</v>
      </c>
      <c r="C43" s="497">
        <v>0</v>
      </c>
      <c r="D43" s="497">
        <v>0</v>
      </c>
      <c r="E43" s="498">
        <v>0</v>
      </c>
    </row>
    <row r="44" spans="1:5" ht="15">
      <c r="A44" s="493">
        <v>40</v>
      </c>
      <c r="B44" s="497" t="s">
        <v>680</v>
      </c>
      <c r="C44" s="497">
        <v>0</v>
      </c>
      <c r="D44" s="497">
        <v>0</v>
      </c>
      <c r="E44" s="498">
        <v>0</v>
      </c>
    </row>
    <row r="45" spans="1:5" ht="15.75" thickBot="1">
      <c r="A45" s="500">
        <v>41</v>
      </c>
      <c r="B45" s="501" t="s">
        <v>681</v>
      </c>
      <c r="C45" s="501">
        <v>0</v>
      </c>
      <c r="D45" s="501">
        <v>0</v>
      </c>
      <c r="E45" s="502">
        <v>35534</v>
      </c>
    </row>
    <row r="46" ht="13.5" thickTop="1"/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Header>&amp;C&amp;"Times New Roman CE,Félkövér dőlt"&amp;11 11. melléklet az 5/2015.(V.11.)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G10"/>
  <sheetViews>
    <sheetView view="pageBreakPreview" zoomScaleSheetLayoutView="100" workbookViewId="0" topLeftCell="A1">
      <selection activeCell="L20" sqref="L20"/>
    </sheetView>
  </sheetViews>
  <sheetFormatPr defaultColWidth="9.00390625" defaultRowHeight="12.75"/>
  <cols>
    <col min="1" max="1" width="19.375" style="0" customWidth="1"/>
    <col min="2" max="3" width="12.375" style="0" customWidth="1"/>
    <col min="4" max="4" width="12.00390625" style="0" customWidth="1"/>
    <col min="5" max="5" width="11.50390625" style="0" customWidth="1"/>
    <col min="6" max="6" width="11.625" style="0" customWidth="1"/>
    <col min="7" max="7" width="12.125" style="0" customWidth="1"/>
  </cols>
  <sheetData>
    <row r="1" spans="1:7" ht="13.5">
      <c r="A1" s="647" t="s">
        <v>682</v>
      </c>
      <c r="B1" s="648"/>
      <c r="C1" s="648"/>
      <c r="D1" s="648"/>
      <c r="E1" s="648"/>
      <c r="F1" s="648"/>
      <c r="G1" s="648"/>
    </row>
    <row r="2" spans="1:6" ht="15.75">
      <c r="A2" s="513"/>
      <c r="F2" t="s">
        <v>702</v>
      </c>
    </row>
    <row r="3" ht="15.75">
      <c r="A3" s="513"/>
    </row>
    <row r="4" ht="16.5" thickBot="1">
      <c r="A4" s="513"/>
    </row>
    <row r="5" spans="1:7" ht="13.5" thickBot="1">
      <c r="A5" s="514" t="s">
        <v>363</v>
      </c>
      <c r="B5" s="515" t="s">
        <v>364</v>
      </c>
      <c r="C5" s="515" t="s">
        <v>365</v>
      </c>
      <c r="D5" s="515" t="s">
        <v>366</v>
      </c>
      <c r="E5" s="515" t="s">
        <v>367</v>
      </c>
      <c r="F5" s="515" t="s">
        <v>444</v>
      </c>
      <c r="G5" s="515" t="s">
        <v>445</v>
      </c>
    </row>
    <row r="6" spans="1:7" ht="16.5" thickBot="1">
      <c r="A6" s="516" t="s">
        <v>49</v>
      </c>
      <c r="B6" s="649" t="s">
        <v>683</v>
      </c>
      <c r="C6" s="650"/>
      <c r="D6" s="649" t="s">
        <v>684</v>
      </c>
      <c r="E6" s="650"/>
      <c r="F6" s="649" t="s">
        <v>685</v>
      </c>
      <c r="G6" s="650"/>
    </row>
    <row r="7" spans="1:7" s="519" customFormat="1" ht="16.5" thickBot="1">
      <c r="A7" s="517"/>
      <c r="B7" s="518" t="s">
        <v>686</v>
      </c>
      <c r="C7" s="518" t="s">
        <v>687</v>
      </c>
      <c r="D7" s="518" t="s">
        <v>686</v>
      </c>
      <c r="E7" s="518" t="s">
        <v>687</v>
      </c>
      <c r="F7" s="518" t="s">
        <v>686</v>
      </c>
      <c r="G7" s="518" t="s">
        <v>687</v>
      </c>
    </row>
    <row r="8" spans="1:7" ht="32.25" thickBot="1">
      <c r="A8" s="520" t="s">
        <v>688</v>
      </c>
      <c r="B8" s="521">
        <v>2</v>
      </c>
      <c r="C8" s="521">
        <v>2</v>
      </c>
      <c r="D8" s="521">
        <v>2</v>
      </c>
      <c r="E8" s="521">
        <v>2</v>
      </c>
      <c r="F8" s="521">
        <v>2</v>
      </c>
      <c r="G8" s="521">
        <v>2</v>
      </c>
    </row>
    <row r="9" spans="1:7" ht="32.25" thickBot="1">
      <c r="A9" s="520" t="s">
        <v>689</v>
      </c>
      <c r="B9" s="521">
        <v>28</v>
      </c>
      <c r="C9" s="521">
        <v>28</v>
      </c>
      <c r="D9" s="521">
        <v>28</v>
      </c>
      <c r="E9" s="521">
        <v>28</v>
      </c>
      <c r="F9" s="521">
        <v>28</v>
      </c>
      <c r="G9" s="521">
        <v>28</v>
      </c>
    </row>
    <row r="10" spans="1:7" ht="16.5" thickBot="1">
      <c r="A10" s="520" t="s">
        <v>41</v>
      </c>
      <c r="B10" s="521">
        <v>30</v>
      </c>
      <c r="C10" s="521">
        <v>30</v>
      </c>
      <c r="D10" s="521">
        <v>30</v>
      </c>
      <c r="E10" s="521">
        <v>30</v>
      </c>
      <c r="F10" s="521">
        <v>30</v>
      </c>
      <c r="G10" s="521">
        <v>30</v>
      </c>
    </row>
  </sheetData>
  <sheetProtection/>
  <mergeCells count="4">
    <mergeCell ref="A1:G1"/>
    <mergeCell ref="B6:C6"/>
    <mergeCell ref="D6:E6"/>
    <mergeCell ref="F6:G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dőlt"&amp;11 12. melléklet az 5/2015.(V.11.)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40">
      <selection activeCell="D150" sqref="D150:D151"/>
    </sheetView>
  </sheetViews>
  <sheetFormatPr defaultColWidth="9.00390625" defaultRowHeight="12.75"/>
  <cols>
    <col min="1" max="1" width="9.50390625" style="272" customWidth="1"/>
    <col min="2" max="2" width="60.875" style="272" customWidth="1"/>
    <col min="3" max="5" width="15.875" style="273" customWidth="1"/>
    <col min="6" max="16384" width="9.375" style="283" customWidth="1"/>
  </cols>
  <sheetData>
    <row r="1" spans="1:5" ht="15.75" customHeight="1">
      <c r="A1" s="555" t="s">
        <v>5</v>
      </c>
      <c r="B1" s="555"/>
      <c r="C1" s="555"/>
      <c r="D1" s="555"/>
      <c r="E1" s="555"/>
    </row>
    <row r="2" spans="1:5" ht="15.75" customHeight="1" thickBot="1">
      <c r="A2" s="30" t="s">
        <v>107</v>
      </c>
      <c r="B2" s="30"/>
      <c r="C2" s="270"/>
      <c r="D2" s="270"/>
      <c r="E2" s="270" t="s">
        <v>147</v>
      </c>
    </row>
    <row r="3" spans="1:5" ht="15.75" customHeight="1">
      <c r="A3" s="556" t="s">
        <v>56</v>
      </c>
      <c r="B3" s="558" t="s">
        <v>7</v>
      </c>
      <c r="C3" s="560" t="str">
        <f>+'1.mell.kvetési, pü mérleg 1.old'!C3:E3</f>
        <v>2014. évi</v>
      </c>
      <c r="D3" s="560"/>
      <c r="E3" s="561"/>
    </row>
    <row r="4" spans="1:5" ht="37.5" customHeight="1" thickBot="1">
      <c r="A4" s="557"/>
      <c r="B4" s="559"/>
      <c r="C4" s="32" t="s">
        <v>169</v>
      </c>
      <c r="D4" s="32" t="s">
        <v>174</v>
      </c>
      <c r="E4" s="33" t="s">
        <v>175</v>
      </c>
    </row>
    <row r="5" spans="1:5" s="284" customFormat="1" ht="12" customHeight="1" thickBot="1">
      <c r="A5" s="248" t="s">
        <v>363</v>
      </c>
      <c r="B5" s="249" t="s">
        <v>364</v>
      </c>
      <c r="C5" s="249" t="s">
        <v>365</v>
      </c>
      <c r="D5" s="249" t="s">
        <v>366</v>
      </c>
      <c r="E5" s="297" t="s">
        <v>367</v>
      </c>
    </row>
    <row r="6" spans="1:5" s="285" customFormat="1" ht="12" customHeight="1" thickBot="1">
      <c r="A6" s="243" t="s">
        <v>8</v>
      </c>
      <c r="B6" s="244" t="s">
        <v>247</v>
      </c>
      <c r="C6" s="275">
        <f>SUM(C7:C12)</f>
        <v>15184</v>
      </c>
      <c r="D6" s="275">
        <f>SUM(D7:D12)</f>
        <v>16383</v>
      </c>
      <c r="E6" s="258">
        <f>SUM(E7:E12)</f>
        <v>16383</v>
      </c>
    </row>
    <row r="7" spans="1:5" s="285" customFormat="1" ht="12" customHeight="1">
      <c r="A7" s="238" t="s">
        <v>68</v>
      </c>
      <c r="B7" s="286" t="s">
        <v>248</v>
      </c>
      <c r="C7" s="277">
        <v>13146</v>
      </c>
      <c r="D7" s="277">
        <v>13146</v>
      </c>
      <c r="E7" s="260">
        <v>13146</v>
      </c>
    </row>
    <row r="8" spans="1:5" s="285" customFormat="1" ht="12" customHeight="1">
      <c r="A8" s="237" t="s">
        <v>69</v>
      </c>
      <c r="B8" s="287" t="s">
        <v>249</v>
      </c>
      <c r="C8" s="276"/>
      <c r="D8" s="276"/>
      <c r="E8" s="259"/>
    </row>
    <row r="9" spans="1:5" s="285" customFormat="1" ht="12" customHeight="1">
      <c r="A9" s="237" t="s">
        <v>70</v>
      </c>
      <c r="B9" s="287" t="s">
        <v>250</v>
      </c>
      <c r="C9" s="276">
        <v>891</v>
      </c>
      <c r="D9" s="276">
        <v>2090</v>
      </c>
      <c r="E9" s="259">
        <v>2090</v>
      </c>
    </row>
    <row r="10" spans="1:5" s="285" customFormat="1" ht="12" customHeight="1">
      <c r="A10" s="237" t="s">
        <v>71</v>
      </c>
      <c r="B10" s="287" t="s">
        <v>251</v>
      </c>
      <c r="C10" s="276">
        <v>1016</v>
      </c>
      <c r="D10" s="276">
        <v>1016</v>
      </c>
      <c r="E10" s="259">
        <v>1016</v>
      </c>
    </row>
    <row r="11" spans="1:5" s="285" customFormat="1" ht="12" customHeight="1">
      <c r="A11" s="237" t="s">
        <v>104</v>
      </c>
      <c r="B11" s="287" t="s">
        <v>252</v>
      </c>
      <c r="C11" s="276">
        <v>131</v>
      </c>
      <c r="D11" s="276">
        <v>131</v>
      </c>
      <c r="E11" s="259">
        <v>131</v>
      </c>
    </row>
    <row r="12" spans="1:5" s="285" customFormat="1" ht="12" customHeight="1" thickBot="1">
      <c r="A12" s="239" t="s">
        <v>72</v>
      </c>
      <c r="B12" s="288" t="s">
        <v>253</v>
      </c>
      <c r="C12" s="278"/>
      <c r="D12" s="278"/>
      <c r="E12" s="261"/>
    </row>
    <row r="13" spans="1:5" s="285" customFormat="1" ht="12" customHeight="1" thickBot="1">
      <c r="A13" s="243" t="s">
        <v>9</v>
      </c>
      <c r="B13" s="265" t="s">
        <v>254</v>
      </c>
      <c r="C13" s="275">
        <f>SUM(C14:C18)</f>
        <v>6439</v>
      </c>
      <c r="D13" s="275">
        <f>SUM(D14:D18)</f>
        <v>49196</v>
      </c>
      <c r="E13" s="258">
        <f>SUM(E14:E18)</f>
        <v>49196</v>
      </c>
    </row>
    <row r="14" spans="1:5" s="285" customFormat="1" ht="12" customHeight="1">
      <c r="A14" s="238" t="s">
        <v>74</v>
      </c>
      <c r="B14" s="286" t="s">
        <v>255</v>
      </c>
      <c r="C14" s="277"/>
      <c r="D14" s="277"/>
      <c r="E14" s="260"/>
    </row>
    <row r="15" spans="1:5" s="285" customFormat="1" ht="12" customHeight="1">
      <c r="A15" s="237" t="s">
        <v>75</v>
      </c>
      <c r="B15" s="287" t="s">
        <v>256</v>
      </c>
      <c r="C15" s="276"/>
      <c r="D15" s="276"/>
      <c r="E15" s="259"/>
    </row>
    <row r="16" spans="1:5" s="285" customFormat="1" ht="12" customHeight="1">
      <c r="A16" s="237" t="s">
        <v>76</v>
      </c>
      <c r="B16" s="287" t="s">
        <v>257</v>
      </c>
      <c r="C16" s="276"/>
      <c r="D16" s="276"/>
      <c r="E16" s="259"/>
    </row>
    <row r="17" spans="1:5" s="285" customFormat="1" ht="12" customHeight="1">
      <c r="A17" s="237" t="s">
        <v>77</v>
      </c>
      <c r="B17" s="287" t="s">
        <v>258</v>
      </c>
      <c r="C17" s="276"/>
      <c r="D17" s="276"/>
      <c r="E17" s="259"/>
    </row>
    <row r="18" spans="1:5" s="285" customFormat="1" ht="12" customHeight="1">
      <c r="A18" s="237" t="s">
        <v>78</v>
      </c>
      <c r="B18" s="287" t="s">
        <v>259</v>
      </c>
      <c r="C18" s="276">
        <v>6439</v>
      </c>
      <c r="D18" s="276">
        <v>49196</v>
      </c>
      <c r="E18" s="259">
        <v>49196</v>
      </c>
    </row>
    <row r="19" spans="1:5" s="285" customFormat="1" ht="12" customHeight="1" thickBot="1">
      <c r="A19" s="239" t="s">
        <v>85</v>
      </c>
      <c r="B19" s="288" t="s">
        <v>260</v>
      </c>
      <c r="C19" s="278"/>
      <c r="D19" s="278"/>
      <c r="E19" s="261"/>
    </row>
    <row r="20" spans="1:5" s="285" customFormat="1" ht="12" customHeight="1" thickBot="1">
      <c r="A20" s="243" t="s">
        <v>10</v>
      </c>
      <c r="B20" s="244" t="s">
        <v>261</v>
      </c>
      <c r="C20" s="275">
        <f>SUM(C21:C25)</f>
        <v>0</v>
      </c>
      <c r="D20" s="275">
        <f>SUM(D21:D25)</f>
        <v>10000</v>
      </c>
      <c r="E20" s="258">
        <f>SUM(E21:E25)</f>
        <v>10000</v>
      </c>
    </row>
    <row r="21" spans="1:5" s="285" customFormat="1" ht="12" customHeight="1">
      <c r="A21" s="238" t="s">
        <v>57</v>
      </c>
      <c r="B21" s="286" t="s">
        <v>262</v>
      </c>
      <c r="C21" s="277"/>
      <c r="D21" s="277">
        <v>10000</v>
      </c>
      <c r="E21" s="260">
        <v>10000</v>
      </c>
    </row>
    <row r="22" spans="1:5" s="285" customFormat="1" ht="12" customHeight="1">
      <c r="A22" s="237" t="s">
        <v>58</v>
      </c>
      <c r="B22" s="287" t="s">
        <v>263</v>
      </c>
      <c r="C22" s="276"/>
      <c r="D22" s="276"/>
      <c r="E22" s="259"/>
    </row>
    <row r="23" spans="1:5" s="285" customFormat="1" ht="12" customHeight="1">
      <c r="A23" s="237" t="s">
        <v>59</v>
      </c>
      <c r="B23" s="287" t="s">
        <v>264</v>
      </c>
      <c r="C23" s="276"/>
      <c r="D23" s="276"/>
      <c r="E23" s="259"/>
    </row>
    <row r="24" spans="1:5" s="285" customFormat="1" ht="12" customHeight="1">
      <c r="A24" s="237" t="s">
        <v>60</v>
      </c>
      <c r="B24" s="287" t="s">
        <v>265</v>
      </c>
      <c r="C24" s="276"/>
      <c r="D24" s="276"/>
      <c r="E24" s="259"/>
    </row>
    <row r="25" spans="1:5" s="285" customFormat="1" ht="12" customHeight="1">
      <c r="A25" s="237" t="s">
        <v>116</v>
      </c>
      <c r="B25" s="287" t="s">
        <v>266</v>
      </c>
      <c r="C25" s="276"/>
      <c r="D25" s="276"/>
      <c r="E25" s="259"/>
    </row>
    <row r="26" spans="1:5" s="285" customFormat="1" ht="12" customHeight="1" thickBot="1">
      <c r="A26" s="239" t="s">
        <v>117</v>
      </c>
      <c r="B26" s="288" t="s">
        <v>267</v>
      </c>
      <c r="C26" s="278"/>
      <c r="D26" s="278"/>
      <c r="E26" s="261"/>
    </row>
    <row r="27" spans="1:5" s="285" customFormat="1" ht="12" customHeight="1" thickBot="1">
      <c r="A27" s="243" t="s">
        <v>118</v>
      </c>
      <c r="B27" s="244" t="s">
        <v>268</v>
      </c>
      <c r="C27" s="281">
        <f>+C28+C31+C32+C33</f>
        <v>6960</v>
      </c>
      <c r="D27" s="281">
        <f>+D28+D31+D32+D33</f>
        <v>8351</v>
      </c>
      <c r="E27" s="294">
        <f>+E28+E31+E32+E33</f>
        <v>8351</v>
      </c>
    </row>
    <row r="28" spans="1:5" s="285" customFormat="1" ht="12" customHeight="1">
      <c r="A28" s="238" t="s">
        <v>269</v>
      </c>
      <c r="B28" s="286" t="s">
        <v>270</v>
      </c>
      <c r="C28" s="296">
        <v>5154</v>
      </c>
      <c r="D28" s="296">
        <v>6577</v>
      </c>
      <c r="E28" s="295">
        <v>6577</v>
      </c>
    </row>
    <row r="29" spans="1:5" s="285" customFormat="1" ht="12" customHeight="1">
      <c r="A29" s="237" t="s">
        <v>271</v>
      </c>
      <c r="B29" s="287" t="s">
        <v>272</v>
      </c>
      <c r="C29" s="276"/>
      <c r="D29" s="276">
        <v>0</v>
      </c>
      <c r="E29" s="259"/>
    </row>
    <row r="30" spans="1:5" s="285" customFormat="1" ht="12" customHeight="1">
      <c r="A30" s="237" t="s">
        <v>273</v>
      </c>
      <c r="B30" s="287" t="s">
        <v>274</v>
      </c>
      <c r="C30" s="276">
        <v>5154</v>
      </c>
      <c r="D30" s="276">
        <v>6577</v>
      </c>
      <c r="E30" s="259">
        <v>6577</v>
      </c>
    </row>
    <row r="31" spans="1:5" s="285" customFormat="1" ht="12" customHeight="1">
      <c r="A31" s="237" t="s">
        <v>275</v>
      </c>
      <c r="B31" s="287" t="s">
        <v>276</v>
      </c>
      <c r="C31" s="276">
        <v>1700</v>
      </c>
      <c r="D31" s="276">
        <v>1716</v>
      </c>
      <c r="E31" s="259">
        <v>1716</v>
      </c>
    </row>
    <row r="32" spans="1:5" s="285" customFormat="1" ht="12" customHeight="1">
      <c r="A32" s="237" t="s">
        <v>277</v>
      </c>
      <c r="B32" s="287" t="s">
        <v>278</v>
      </c>
      <c r="C32" s="276"/>
      <c r="D32" s="276"/>
      <c r="E32" s="259"/>
    </row>
    <row r="33" spans="1:5" s="285" customFormat="1" ht="12" customHeight="1" thickBot="1">
      <c r="A33" s="239" t="s">
        <v>279</v>
      </c>
      <c r="B33" s="288" t="s">
        <v>280</v>
      </c>
      <c r="C33" s="278">
        <v>106</v>
      </c>
      <c r="D33" s="278">
        <v>58</v>
      </c>
      <c r="E33" s="261">
        <v>58</v>
      </c>
    </row>
    <row r="34" spans="1:5" s="285" customFormat="1" ht="12" customHeight="1" thickBot="1">
      <c r="A34" s="243" t="s">
        <v>12</v>
      </c>
      <c r="B34" s="244" t="s">
        <v>281</v>
      </c>
      <c r="C34" s="275">
        <f>SUM(C35:C44)</f>
        <v>3563</v>
      </c>
      <c r="D34" s="275">
        <f>SUM(D35:D44)</f>
        <v>4030</v>
      </c>
      <c r="E34" s="258">
        <f>SUM(E35:E44)</f>
        <v>4030</v>
      </c>
    </row>
    <row r="35" spans="1:5" s="285" customFormat="1" ht="12" customHeight="1">
      <c r="A35" s="238" t="s">
        <v>61</v>
      </c>
      <c r="B35" s="286" t="s">
        <v>282</v>
      </c>
      <c r="C35" s="277">
        <v>2500</v>
      </c>
      <c r="D35" s="277">
        <v>2783</v>
      </c>
      <c r="E35" s="260">
        <v>2783</v>
      </c>
    </row>
    <row r="36" spans="1:5" s="285" customFormat="1" ht="12" customHeight="1">
      <c r="A36" s="237" t="s">
        <v>62</v>
      </c>
      <c r="B36" s="287" t="s">
        <v>283</v>
      </c>
      <c r="C36" s="276"/>
      <c r="D36" s="276"/>
      <c r="E36" s="259"/>
    </row>
    <row r="37" spans="1:5" s="285" customFormat="1" ht="12" customHeight="1">
      <c r="A37" s="237" t="s">
        <v>63</v>
      </c>
      <c r="B37" s="287" t="s">
        <v>284</v>
      </c>
      <c r="C37" s="276">
        <v>230</v>
      </c>
      <c r="D37" s="276"/>
      <c r="E37" s="259"/>
    </row>
    <row r="38" spans="1:5" s="285" customFormat="1" ht="12" customHeight="1">
      <c r="A38" s="237" t="s">
        <v>120</v>
      </c>
      <c r="B38" s="287" t="s">
        <v>285</v>
      </c>
      <c r="C38" s="276">
        <v>796</v>
      </c>
      <c r="D38" s="276">
        <v>165</v>
      </c>
      <c r="E38" s="259">
        <v>165</v>
      </c>
    </row>
    <row r="39" spans="1:5" s="285" customFormat="1" ht="12" customHeight="1">
      <c r="A39" s="237" t="s">
        <v>121</v>
      </c>
      <c r="B39" s="287" t="s">
        <v>286</v>
      </c>
      <c r="C39" s="276"/>
      <c r="D39" s="276"/>
      <c r="E39" s="259"/>
    </row>
    <row r="40" spans="1:5" s="285" customFormat="1" ht="12" customHeight="1">
      <c r="A40" s="237" t="s">
        <v>122</v>
      </c>
      <c r="B40" s="287" t="s">
        <v>287</v>
      </c>
      <c r="C40" s="276"/>
      <c r="D40" s="276"/>
      <c r="E40" s="259"/>
    </row>
    <row r="41" spans="1:5" s="285" customFormat="1" ht="12" customHeight="1">
      <c r="A41" s="237" t="s">
        <v>123</v>
      </c>
      <c r="B41" s="287" t="s">
        <v>288</v>
      </c>
      <c r="C41" s="276"/>
      <c r="D41" s="276"/>
      <c r="E41" s="259"/>
    </row>
    <row r="42" spans="1:5" s="285" customFormat="1" ht="12" customHeight="1">
      <c r="A42" s="237" t="s">
        <v>124</v>
      </c>
      <c r="B42" s="287" t="s">
        <v>289</v>
      </c>
      <c r="C42" s="276">
        <v>25</v>
      </c>
      <c r="D42" s="276">
        <v>1</v>
      </c>
      <c r="E42" s="259">
        <v>1</v>
      </c>
    </row>
    <row r="43" spans="1:5" s="285" customFormat="1" ht="12" customHeight="1">
      <c r="A43" s="237" t="s">
        <v>290</v>
      </c>
      <c r="B43" s="287" t="s">
        <v>291</v>
      </c>
      <c r="C43" s="279"/>
      <c r="D43" s="279"/>
      <c r="E43" s="262"/>
    </row>
    <row r="44" spans="1:5" s="285" customFormat="1" ht="12" customHeight="1" thickBot="1">
      <c r="A44" s="239" t="s">
        <v>292</v>
      </c>
      <c r="B44" s="288" t="s">
        <v>293</v>
      </c>
      <c r="C44" s="280">
        <v>12</v>
      </c>
      <c r="D44" s="280">
        <v>1081</v>
      </c>
      <c r="E44" s="263">
        <v>1081</v>
      </c>
    </row>
    <row r="45" spans="1:5" s="285" customFormat="1" ht="12" customHeight="1" thickBot="1">
      <c r="A45" s="243" t="s">
        <v>13</v>
      </c>
      <c r="B45" s="244" t="s">
        <v>294</v>
      </c>
      <c r="C45" s="275">
        <f>SUM(C46:C50)</f>
        <v>0</v>
      </c>
      <c r="D45" s="275">
        <f>SUM(D46:D50)</f>
        <v>0</v>
      </c>
      <c r="E45" s="258">
        <f>SUM(E46:E50)</f>
        <v>0</v>
      </c>
    </row>
    <row r="46" spans="1:5" s="285" customFormat="1" ht="12" customHeight="1">
      <c r="A46" s="238" t="s">
        <v>64</v>
      </c>
      <c r="B46" s="286" t="s">
        <v>295</v>
      </c>
      <c r="C46" s="298"/>
      <c r="D46" s="298"/>
      <c r="E46" s="264"/>
    </row>
    <row r="47" spans="1:5" s="285" customFormat="1" ht="12" customHeight="1">
      <c r="A47" s="237" t="s">
        <v>65</v>
      </c>
      <c r="B47" s="287" t="s">
        <v>296</v>
      </c>
      <c r="C47" s="279"/>
      <c r="D47" s="279"/>
      <c r="E47" s="262"/>
    </row>
    <row r="48" spans="1:5" s="285" customFormat="1" ht="12" customHeight="1">
      <c r="A48" s="237" t="s">
        <v>297</v>
      </c>
      <c r="B48" s="287" t="s">
        <v>298</v>
      </c>
      <c r="C48" s="279"/>
      <c r="D48" s="279"/>
      <c r="E48" s="262"/>
    </row>
    <row r="49" spans="1:5" s="285" customFormat="1" ht="12" customHeight="1">
      <c r="A49" s="237" t="s">
        <v>299</v>
      </c>
      <c r="B49" s="287" t="s">
        <v>300</v>
      </c>
      <c r="C49" s="279"/>
      <c r="D49" s="279"/>
      <c r="E49" s="262"/>
    </row>
    <row r="50" spans="1:5" s="285" customFormat="1" ht="12" customHeight="1" thickBot="1">
      <c r="A50" s="239" t="s">
        <v>301</v>
      </c>
      <c r="B50" s="288" t="s">
        <v>302</v>
      </c>
      <c r="C50" s="280"/>
      <c r="D50" s="280"/>
      <c r="E50" s="263"/>
    </row>
    <row r="51" spans="1:5" s="285" customFormat="1" ht="17.25" customHeight="1" thickBot="1">
      <c r="A51" s="243" t="s">
        <v>125</v>
      </c>
      <c r="B51" s="244" t="s">
        <v>303</v>
      </c>
      <c r="C51" s="275">
        <f>SUM(C52:C54)</f>
        <v>36</v>
      </c>
      <c r="D51" s="275">
        <f>SUM(D52:D54)</f>
        <v>37</v>
      </c>
      <c r="E51" s="258">
        <f>SUM(E52:E54)</f>
        <v>37</v>
      </c>
    </row>
    <row r="52" spans="1:5" s="285" customFormat="1" ht="12" customHeight="1">
      <c r="A52" s="238" t="s">
        <v>66</v>
      </c>
      <c r="B52" s="286" t="s">
        <v>304</v>
      </c>
      <c r="C52" s="277"/>
      <c r="D52" s="277"/>
      <c r="E52" s="260"/>
    </row>
    <row r="53" spans="1:5" s="285" customFormat="1" ht="12" customHeight="1">
      <c r="A53" s="237" t="s">
        <v>67</v>
      </c>
      <c r="B53" s="287" t="s">
        <v>305</v>
      </c>
      <c r="C53" s="276"/>
      <c r="D53" s="276"/>
      <c r="E53" s="259"/>
    </row>
    <row r="54" spans="1:5" s="285" customFormat="1" ht="12" customHeight="1">
      <c r="A54" s="237" t="s">
        <v>306</v>
      </c>
      <c r="B54" s="287" t="s">
        <v>307</v>
      </c>
      <c r="C54" s="276">
        <v>36</v>
      </c>
      <c r="D54" s="276">
        <v>37</v>
      </c>
      <c r="E54" s="259">
        <v>37</v>
      </c>
    </row>
    <row r="55" spans="1:5" s="285" customFormat="1" ht="12" customHeight="1" thickBot="1">
      <c r="A55" s="239" t="s">
        <v>308</v>
      </c>
      <c r="B55" s="288" t="s">
        <v>309</v>
      </c>
      <c r="C55" s="278"/>
      <c r="D55" s="278"/>
      <c r="E55" s="261"/>
    </row>
    <row r="56" spans="1:5" s="285" customFormat="1" ht="12" customHeight="1" thickBot="1">
      <c r="A56" s="243" t="s">
        <v>15</v>
      </c>
      <c r="B56" s="265" t="s">
        <v>310</v>
      </c>
      <c r="C56" s="275">
        <f>SUM(C57:C59)</f>
        <v>19988</v>
      </c>
      <c r="D56" s="275">
        <f>SUM(D57:D59)</f>
        <v>20474</v>
      </c>
      <c r="E56" s="258">
        <f>SUM(E57:E59)</f>
        <v>20474</v>
      </c>
    </row>
    <row r="57" spans="1:5" s="285" customFormat="1" ht="12" customHeight="1">
      <c r="A57" s="238" t="s">
        <v>126</v>
      </c>
      <c r="B57" s="286" t="s">
        <v>311</v>
      </c>
      <c r="C57" s="279"/>
      <c r="D57" s="279"/>
      <c r="E57" s="262"/>
    </row>
    <row r="58" spans="1:5" s="285" customFormat="1" ht="12" customHeight="1">
      <c r="A58" s="237" t="s">
        <v>127</v>
      </c>
      <c r="B58" s="287" t="s">
        <v>312</v>
      </c>
      <c r="C58" s="279"/>
      <c r="D58" s="279">
        <v>9897</v>
      </c>
      <c r="E58" s="262">
        <v>9897</v>
      </c>
    </row>
    <row r="59" spans="1:5" s="285" customFormat="1" ht="12" customHeight="1">
      <c r="A59" s="237" t="s">
        <v>148</v>
      </c>
      <c r="B59" s="287" t="s">
        <v>313</v>
      </c>
      <c r="C59" s="279">
        <v>19988</v>
      </c>
      <c r="D59" s="279">
        <v>10577</v>
      </c>
      <c r="E59" s="262">
        <v>10577</v>
      </c>
    </row>
    <row r="60" spans="1:5" s="285" customFormat="1" ht="12" customHeight="1" thickBot="1">
      <c r="A60" s="239" t="s">
        <v>314</v>
      </c>
      <c r="B60" s="288" t="s">
        <v>315</v>
      </c>
      <c r="C60" s="279"/>
      <c r="D60" s="279"/>
      <c r="E60" s="262"/>
    </row>
    <row r="61" spans="1:5" s="285" customFormat="1" ht="12" customHeight="1" thickBot="1">
      <c r="A61" s="243" t="s">
        <v>16</v>
      </c>
      <c r="B61" s="244" t="s">
        <v>316</v>
      </c>
      <c r="C61" s="281">
        <f>+C6+C13+C20+C27+C34+C45+C51+C56</f>
        <v>52170</v>
      </c>
      <c r="D61" s="281">
        <f>+D6+D13+D20+D27+D34+D45+D51+D56</f>
        <v>108471</v>
      </c>
      <c r="E61" s="294">
        <f>+E6+E13+E20+E27+E34+E45+E51+E56</f>
        <v>108471</v>
      </c>
    </row>
    <row r="62" spans="1:5" s="285" customFormat="1" ht="12" customHeight="1" thickBot="1">
      <c r="A62" s="299" t="s">
        <v>317</v>
      </c>
      <c r="B62" s="265" t="s">
        <v>318</v>
      </c>
      <c r="C62" s="275">
        <f>+C63+C64+C65</f>
        <v>0</v>
      </c>
      <c r="D62" s="275">
        <f>+D63+D64+D65</f>
        <v>0</v>
      </c>
      <c r="E62" s="258">
        <f>+E63+E64+E65</f>
        <v>0</v>
      </c>
    </row>
    <row r="63" spans="1:5" s="285" customFormat="1" ht="12" customHeight="1">
      <c r="A63" s="238" t="s">
        <v>319</v>
      </c>
      <c r="B63" s="286" t="s">
        <v>320</v>
      </c>
      <c r="C63" s="279"/>
      <c r="D63" s="279"/>
      <c r="E63" s="262"/>
    </row>
    <row r="64" spans="1:5" s="285" customFormat="1" ht="12" customHeight="1">
      <c r="A64" s="237" t="s">
        <v>321</v>
      </c>
      <c r="B64" s="287" t="s">
        <v>322</v>
      </c>
      <c r="C64" s="279"/>
      <c r="D64" s="279"/>
      <c r="E64" s="262"/>
    </row>
    <row r="65" spans="1:5" s="285" customFormat="1" ht="12" customHeight="1" thickBot="1">
      <c r="A65" s="239" t="s">
        <v>323</v>
      </c>
      <c r="B65" s="223" t="s">
        <v>368</v>
      </c>
      <c r="C65" s="279"/>
      <c r="D65" s="279"/>
      <c r="E65" s="262"/>
    </row>
    <row r="66" spans="1:5" s="285" customFormat="1" ht="12" customHeight="1" thickBot="1">
      <c r="A66" s="299" t="s">
        <v>325</v>
      </c>
      <c r="B66" s="265" t="s">
        <v>326</v>
      </c>
      <c r="C66" s="275">
        <f>+C67+C68+C69+C70</f>
        <v>0</v>
      </c>
      <c r="D66" s="275">
        <f>+D67+D68+D69+D70</f>
        <v>0</v>
      </c>
      <c r="E66" s="258">
        <f>+E67+E68+E69+E70</f>
        <v>0</v>
      </c>
    </row>
    <row r="67" spans="1:5" s="285" customFormat="1" ht="13.5" customHeight="1">
      <c r="A67" s="238" t="s">
        <v>105</v>
      </c>
      <c r="B67" s="286" t="s">
        <v>327</v>
      </c>
      <c r="C67" s="279"/>
      <c r="D67" s="279"/>
      <c r="E67" s="262"/>
    </row>
    <row r="68" spans="1:5" s="285" customFormat="1" ht="12" customHeight="1">
      <c r="A68" s="237" t="s">
        <v>106</v>
      </c>
      <c r="B68" s="287" t="s">
        <v>328</v>
      </c>
      <c r="C68" s="279"/>
      <c r="D68" s="279"/>
      <c r="E68" s="262"/>
    </row>
    <row r="69" spans="1:5" s="285" customFormat="1" ht="12" customHeight="1">
      <c r="A69" s="237" t="s">
        <v>329</v>
      </c>
      <c r="B69" s="287" t="s">
        <v>330</v>
      </c>
      <c r="C69" s="279"/>
      <c r="D69" s="279"/>
      <c r="E69" s="262"/>
    </row>
    <row r="70" spans="1:5" s="285" customFormat="1" ht="12" customHeight="1" thickBot="1">
      <c r="A70" s="239" t="s">
        <v>331</v>
      </c>
      <c r="B70" s="288" t="s">
        <v>332</v>
      </c>
      <c r="C70" s="279"/>
      <c r="D70" s="279"/>
      <c r="E70" s="262"/>
    </row>
    <row r="71" spans="1:5" s="285" customFormat="1" ht="12" customHeight="1" thickBot="1">
      <c r="A71" s="299" t="s">
        <v>333</v>
      </c>
      <c r="B71" s="265" t="s">
        <v>334</v>
      </c>
      <c r="C71" s="275">
        <f>+C72+C73</f>
        <v>10590</v>
      </c>
      <c r="D71" s="275">
        <f>+D72+D73</f>
        <v>0</v>
      </c>
      <c r="E71" s="258">
        <f>+E72+E73</f>
        <v>0</v>
      </c>
    </row>
    <row r="72" spans="1:5" s="285" customFormat="1" ht="12" customHeight="1">
      <c r="A72" s="238" t="s">
        <v>335</v>
      </c>
      <c r="B72" s="286" t="s">
        <v>336</v>
      </c>
      <c r="C72" s="279">
        <v>10590</v>
      </c>
      <c r="D72" s="279"/>
      <c r="E72" s="262"/>
    </row>
    <row r="73" spans="1:5" s="285" customFormat="1" ht="12" customHeight="1" thickBot="1">
      <c r="A73" s="239" t="s">
        <v>337</v>
      </c>
      <c r="B73" s="288" t="s">
        <v>338</v>
      </c>
      <c r="C73" s="279"/>
      <c r="D73" s="279"/>
      <c r="E73" s="262"/>
    </row>
    <row r="74" spans="1:5" s="285" customFormat="1" ht="12" customHeight="1" thickBot="1">
      <c r="A74" s="299" t="s">
        <v>339</v>
      </c>
      <c r="B74" s="265" t="s">
        <v>340</v>
      </c>
      <c r="C74" s="275">
        <f>+C75+C76+C77</f>
        <v>0</v>
      </c>
      <c r="D74" s="275">
        <f>+D75+D76+D77</f>
        <v>0</v>
      </c>
      <c r="E74" s="258">
        <f>+E75+E76+E77</f>
        <v>0</v>
      </c>
    </row>
    <row r="75" spans="1:5" s="285" customFormat="1" ht="12" customHeight="1">
      <c r="A75" s="238" t="s">
        <v>341</v>
      </c>
      <c r="B75" s="286" t="s">
        <v>342</v>
      </c>
      <c r="C75" s="279"/>
      <c r="D75" s="279"/>
      <c r="E75" s="262"/>
    </row>
    <row r="76" spans="1:5" s="285" customFormat="1" ht="12" customHeight="1">
      <c r="A76" s="237" t="s">
        <v>343</v>
      </c>
      <c r="B76" s="287" t="s">
        <v>344</v>
      </c>
      <c r="C76" s="279"/>
      <c r="D76" s="279"/>
      <c r="E76" s="262"/>
    </row>
    <row r="77" spans="1:5" s="285" customFormat="1" ht="12" customHeight="1" thickBot="1">
      <c r="A77" s="239" t="s">
        <v>345</v>
      </c>
      <c r="B77" s="267" t="s">
        <v>346</v>
      </c>
      <c r="C77" s="279"/>
      <c r="D77" s="279"/>
      <c r="E77" s="262"/>
    </row>
    <row r="78" spans="1:5" s="285" customFormat="1" ht="12" customHeight="1" thickBot="1">
      <c r="A78" s="299" t="s">
        <v>347</v>
      </c>
      <c r="B78" s="265" t="s">
        <v>348</v>
      </c>
      <c r="C78" s="275">
        <f>+C79+C80+C81+C82</f>
        <v>0</v>
      </c>
      <c r="D78" s="275">
        <f>+D79+D80+D81+D82</f>
        <v>0</v>
      </c>
      <c r="E78" s="258">
        <f>+E79+E80+E81+E82</f>
        <v>0</v>
      </c>
    </row>
    <row r="79" spans="1:5" s="285" customFormat="1" ht="12" customHeight="1">
      <c r="A79" s="289" t="s">
        <v>349</v>
      </c>
      <c r="B79" s="286" t="s">
        <v>350</v>
      </c>
      <c r="C79" s="279"/>
      <c r="D79" s="279"/>
      <c r="E79" s="262"/>
    </row>
    <row r="80" spans="1:5" s="285" customFormat="1" ht="12" customHeight="1">
      <c r="A80" s="290" t="s">
        <v>351</v>
      </c>
      <c r="B80" s="287" t="s">
        <v>352</v>
      </c>
      <c r="C80" s="279"/>
      <c r="D80" s="279"/>
      <c r="E80" s="262"/>
    </row>
    <row r="81" spans="1:5" s="285" customFormat="1" ht="12" customHeight="1">
      <c r="A81" s="290" t="s">
        <v>353</v>
      </c>
      <c r="B81" s="287" t="s">
        <v>354</v>
      </c>
      <c r="C81" s="279"/>
      <c r="D81" s="279"/>
      <c r="E81" s="262"/>
    </row>
    <row r="82" spans="1:5" s="285" customFormat="1" ht="12" customHeight="1" thickBot="1">
      <c r="A82" s="300" t="s">
        <v>355</v>
      </c>
      <c r="B82" s="267" t="s">
        <v>356</v>
      </c>
      <c r="C82" s="279"/>
      <c r="D82" s="279"/>
      <c r="E82" s="262"/>
    </row>
    <row r="83" spans="1:5" s="285" customFormat="1" ht="12" customHeight="1" thickBot="1">
      <c r="A83" s="299" t="s">
        <v>357</v>
      </c>
      <c r="B83" s="265" t="s">
        <v>358</v>
      </c>
      <c r="C83" s="302"/>
      <c r="D83" s="302"/>
      <c r="E83" s="303"/>
    </row>
    <row r="84" spans="1:5" s="285" customFormat="1" ht="12" customHeight="1" thickBot="1">
      <c r="A84" s="299" t="s">
        <v>359</v>
      </c>
      <c r="B84" s="221" t="s">
        <v>360</v>
      </c>
      <c r="C84" s="281">
        <f>+C62+C66+C71+C74+C78+C83</f>
        <v>10590</v>
      </c>
      <c r="D84" s="281">
        <f>+D62+D66+D71+D74+D78+D83</f>
        <v>0</v>
      </c>
      <c r="E84" s="294">
        <f>+E62+E66+E71+E74+E78+E83</f>
        <v>0</v>
      </c>
    </row>
    <row r="85" spans="1:5" s="285" customFormat="1" ht="12" customHeight="1" thickBot="1">
      <c r="A85" s="301" t="s">
        <v>361</v>
      </c>
      <c r="B85" s="224" t="s">
        <v>362</v>
      </c>
      <c r="C85" s="281">
        <f>+C61+C84</f>
        <v>62760</v>
      </c>
      <c r="D85" s="281">
        <f>+D61+D84</f>
        <v>108471</v>
      </c>
      <c r="E85" s="294">
        <f>+E61+E84</f>
        <v>108471</v>
      </c>
    </row>
    <row r="86" spans="1:5" s="285" customFormat="1" ht="12" customHeight="1">
      <c r="A86" s="219"/>
      <c r="B86" s="219"/>
      <c r="C86" s="220"/>
      <c r="D86" s="220"/>
      <c r="E86" s="220"/>
    </row>
    <row r="87" spans="1:5" ht="16.5" customHeight="1">
      <c r="A87" s="555" t="s">
        <v>37</v>
      </c>
      <c r="B87" s="555"/>
      <c r="C87" s="555"/>
      <c r="D87" s="555"/>
      <c r="E87" s="555"/>
    </row>
    <row r="88" spans="1:5" s="291" customFormat="1" ht="16.5" customHeight="1" thickBot="1">
      <c r="A88" s="31" t="s">
        <v>108</v>
      </c>
      <c r="B88" s="31"/>
      <c r="C88" s="252"/>
      <c r="D88" s="252"/>
      <c r="E88" s="252" t="s">
        <v>147</v>
      </c>
    </row>
    <row r="89" spans="1:5" s="291" customFormat="1" ht="16.5" customHeight="1">
      <c r="A89" s="556" t="s">
        <v>56</v>
      </c>
      <c r="B89" s="558" t="s">
        <v>168</v>
      </c>
      <c r="C89" s="560" t="str">
        <f>+C3</f>
        <v>2014. évi</v>
      </c>
      <c r="D89" s="560"/>
      <c r="E89" s="561"/>
    </row>
    <row r="90" spans="1:5" ht="37.5" customHeight="1" thickBot="1">
      <c r="A90" s="557"/>
      <c r="B90" s="559"/>
      <c r="C90" s="32" t="s">
        <v>169</v>
      </c>
      <c r="D90" s="32" t="s">
        <v>174</v>
      </c>
      <c r="E90" s="33" t="s">
        <v>175</v>
      </c>
    </row>
    <row r="91" spans="1:5" s="284" customFormat="1" ht="12" customHeight="1" thickBot="1">
      <c r="A91" s="248" t="s">
        <v>363</v>
      </c>
      <c r="B91" s="249" t="s">
        <v>364</v>
      </c>
      <c r="C91" s="249" t="s">
        <v>365</v>
      </c>
      <c r="D91" s="249" t="s">
        <v>366</v>
      </c>
      <c r="E91" s="250" t="s">
        <v>367</v>
      </c>
    </row>
    <row r="92" spans="1:5" ht="12" customHeight="1" thickBot="1">
      <c r="A92" s="245" t="s">
        <v>8</v>
      </c>
      <c r="B92" s="247" t="s">
        <v>369</v>
      </c>
      <c r="C92" s="274">
        <f>SUM(C93:C97)</f>
        <v>32461</v>
      </c>
      <c r="D92" s="274">
        <f>SUM(D93:D97)</f>
        <v>64933</v>
      </c>
      <c r="E92" s="229">
        <f>SUM(E93:E97)</f>
        <v>64719</v>
      </c>
    </row>
    <row r="93" spans="1:5" ht="12" customHeight="1">
      <c r="A93" s="240" t="s">
        <v>68</v>
      </c>
      <c r="B93" s="233" t="s">
        <v>38</v>
      </c>
      <c r="C93" s="83">
        <v>9268</v>
      </c>
      <c r="D93" s="83">
        <v>30886</v>
      </c>
      <c r="E93" s="228">
        <v>30886</v>
      </c>
    </row>
    <row r="94" spans="1:5" ht="12" customHeight="1">
      <c r="A94" s="237" t="s">
        <v>69</v>
      </c>
      <c r="B94" s="231" t="s">
        <v>128</v>
      </c>
      <c r="C94" s="276">
        <v>1354</v>
      </c>
      <c r="D94" s="276">
        <v>4374</v>
      </c>
      <c r="E94" s="259">
        <v>4374</v>
      </c>
    </row>
    <row r="95" spans="1:5" ht="12" customHeight="1">
      <c r="A95" s="237" t="s">
        <v>70</v>
      </c>
      <c r="B95" s="231" t="s">
        <v>97</v>
      </c>
      <c r="C95" s="278">
        <v>17325</v>
      </c>
      <c r="D95" s="278">
        <v>24086</v>
      </c>
      <c r="E95" s="261">
        <v>23873</v>
      </c>
    </row>
    <row r="96" spans="1:5" ht="12" customHeight="1">
      <c r="A96" s="237" t="s">
        <v>71</v>
      </c>
      <c r="B96" s="234" t="s">
        <v>129</v>
      </c>
      <c r="C96" s="278">
        <v>1074</v>
      </c>
      <c r="D96" s="278">
        <v>1886</v>
      </c>
      <c r="E96" s="261">
        <v>1885</v>
      </c>
    </row>
    <row r="97" spans="1:5" ht="12" customHeight="1">
      <c r="A97" s="237" t="s">
        <v>80</v>
      </c>
      <c r="B97" s="242" t="s">
        <v>130</v>
      </c>
      <c r="C97" s="278">
        <v>3440</v>
      </c>
      <c r="D97" s="278">
        <v>3701</v>
      </c>
      <c r="E97" s="261">
        <v>3701</v>
      </c>
    </row>
    <row r="98" spans="1:5" ht="12" customHeight="1">
      <c r="A98" s="237" t="s">
        <v>72</v>
      </c>
      <c r="B98" s="231" t="s">
        <v>370</v>
      </c>
      <c r="C98" s="278"/>
      <c r="D98" s="278"/>
      <c r="E98" s="261"/>
    </row>
    <row r="99" spans="1:5" ht="12" customHeight="1">
      <c r="A99" s="237" t="s">
        <v>73</v>
      </c>
      <c r="B99" s="254" t="s">
        <v>371</v>
      </c>
      <c r="C99" s="278"/>
      <c r="D99" s="278"/>
      <c r="E99" s="261"/>
    </row>
    <row r="100" spans="1:5" ht="12" customHeight="1">
      <c r="A100" s="237" t="s">
        <v>81</v>
      </c>
      <c r="B100" s="255" t="s">
        <v>372</v>
      </c>
      <c r="C100" s="278"/>
      <c r="D100" s="278"/>
      <c r="E100" s="261"/>
    </row>
    <row r="101" spans="1:5" ht="12" customHeight="1">
      <c r="A101" s="237" t="s">
        <v>82</v>
      </c>
      <c r="B101" s="255" t="s">
        <v>373</v>
      </c>
      <c r="C101" s="278"/>
      <c r="D101" s="278"/>
      <c r="E101" s="261"/>
    </row>
    <row r="102" spans="1:5" ht="12" customHeight="1">
      <c r="A102" s="237" t="s">
        <v>83</v>
      </c>
      <c r="B102" s="254" t="s">
        <v>374</v>
      </c>
      <c r="C102" s="278"/>
      <c r="D102" s="278"/>
      <c r="E102" s="261"/>
    </row>
    <row r="103" spans="1:5" ht="12" customHeight="1">
      <c r="A103" s="237" t="s">
        <v>84</v>
      </c>
      <c r="B103" s="254" t="s">
        <v>375</v>
      </c>
      <c r="C103" s="278"/>
      <c r="D103" s="278"/>
      <c r="E103" s="261"/>
    </row>
    <row r="104" spans="1:5" ht="12" customHeight="1">
      <c r="A104" s="237" t="s">
        <v>86</v>
      </c>
      <c r="B104" s="255" t="s">
        <v>376</v>
      </c>
      <c r="C104" s="278"/>
      <c r="D104" s="278"/>
      <c r="E104" s="261"/>
    </row>
    <row r="105" spans="1:5" ht="12" customHeight="1">
      <c r="A105" s="236" t="s">
        <v>131</v>
      </c>
      <c r="B105" s="256" t="s">
        <v>377</v>
      </c>
      <c r="C105" s="278"/>
      <c r="D105" s="278"/>
      <c r="E105" s="261"/>
    </row>
    <row r="106" spans="1:5" ht="12" customHeight="1">
      <c r="A106" s="237" t="s">
        <v>378</v>
      </c>
      <c r="B106" s="256" t="s">
        <v>379</v>
      </c>
      <c r="C106" s="278"/>
      <c r="D106" s="278"/>
      <c r="E106" s="261"/>
    </row>
    <row r="107" spans="1:5" ht="12" customHeight="1" thickBot="1">
      <c r="A107" s="241" t="s">
        <v>380</v>
      </c>
      <c r="B107" s="257" t="s">
        <v>381</v>
      </c>
      <c r="C107" s="84"/>
      <c r="D107" s="84"/>
      <c r="E107" s="222"/>
    </row>
    <row r="108" spans="1:5" ht="12" customHeight="1" thickBot="1">
      <c r="A108" s="243" t="s">
        <v>9</v>
      </c>
      <c r="B108" s="246" t="s">
        <v>382</v>
      </c>
      <c r="C108" s="275">
        <f>+C109+C111+C113</f>
        <v>24129</v>
      </c>
      <c r="D108" s="275">
        <f>+D109+D111+D113</f>
        <v>48805</v>
      </c>
      <c r="E108" s="258">
        <f>+E109+E111+E113</f>
        <v>48805</v>
      </c>
    </row>
    <row r="109" spans="1:5" ht="12" customHeight="1">
      <c r="A109" s="238" t="s">
        <v>74</v>
      </c>
      <c r="B109" s="231" t="s">
        <v>146</v>
      </c>
      <c r="C109" s="277">
        <v>4593</v>
      </c>
      <c r="D109" s="277">
        <v>21208</v>
      </c>
      <c r="E109" s="260">
        <v>21208</v>
      </c>
    </row>
    <row r="110" spans="1:5" ht="12" customHeight="1">
      <c r="A110" s="238" t="s">
        <v>75</v>
      </c>
      <c r="B110" s="235" t="s">
        <v>383</v>
      </c>
      <c r="C110" s="277"/>
      <c r="D110" s="277"/>
      <c r="E110" s="260"/>
    </row>
    <row r="111" spans="1:5" ht="15.75">
      <c r="A111" s="238" t="s">
        <v>76</v>
      </c>
      <c r="B111" s="235" t="s">
        <v>132</v>
      </c>
      <c r="C111" s="276">
        <v>2104</v>
      </c>
      <c r="D111" s="276">
        <v>13207</v>
      </c>
      <c r="E111" s="259">
        <v>13207</v>
      </c>
    </row>
    <row r="112" spans="1:5" ht="12" customHeight="1">
      <c r="A112" s="238" t="s">
        <v>77</v>
      </c>
      <c r="B112" s="235" t="s">
        <v>384</v>
      </c>
      <c r="C112" s="276"/>
      <c r="D112" s="276"/>
      <c r="E112" s="259"/>
    </row>
    <row r="113" spans="1:5" ht="12" customHeight="1">
      <c r="A113" s="238" t="s">
        <v>78</v>
      </c>
      <c r="B113" s="267" t="s">
        <v>149</v>
      </c>
      <c r="C113" s="276">
        <v>17432</v>
      </c>
      <c r="D113" s="276">
        <v>14390</v>
      </c>
      <c r="E113" s="259">
        <v>14390</v>
      </c>
    </row>
    <row r="114" spans="1:5" ht="21.75" customHeight="1">
      <c r="A114" s="238" t="s">
        <v>85</v>
      </c>
      <c r="B114" s="266" t="s">
        <v>385</v>
      </c>
      <c r="C114" s="276"/>
      <c r="D114" s="276"/>
      <c r="E114" s="259"/>
    </row>
    <row r="115" spans="1:5" ht="24" customHeight="1">
      <c r="A115" s="238" t="s">
        <v>87</v>
      </c>
      <c r="B115" s="282" t="s">
        <v>386</v>
      </c>
      <c r="C115" s="276"/>
      <c r="D115" s="276"/>
      <c r="E115" s="259"/>
    </row>
    <row r="116" spans="1:5" ht="12" customHeight="1">
      <c r="A116" s="238" t="s">
        <v>133</v>
      </c>
      <c r="B116" s="255" t="s">
        <v>373</v>
      </c>
      <c r="C116" s="276"/>
      <c r="D116" s="276"/>
      <c r="E116" s="259"/>
    </row>
    <row r="117" spans="1:5" ht="12" customHeight="1">
      <c r="A117" s="238" t="s">
        <v>134</v>
      </c>
      <c r="B117" s="255" t="s">
        <v>387</v>
      </c>
      <c r="C117" s="276">
        <v>17432</v>
      </c>
      <c r="D117" s="276"/>
      <c r="E117" s="259"/>
    </row>
    <row r="118" spans="1:5" ht="12" customHeight="1">
      <c r="A118" s="238" t="s">
        <v>135</v>
      </c>
      <c r="B118" s="255" t="s">
        <v>388</v>
      </c>
      <c r="C118" s="276"/>
      <c r="D118" s="276"/>
      <c r="E118" s="259"/>
    </row>
    <row r="119" spans="1:5" s="304" customFormat="1" ht="12" customHeight="1">
      <c r="A119" s="238" t="s">
        <v>389</v>
      </c>
      <c r="B119" s="255" t="s">
        <v>376</v>
      </c>
      <c r="C119" s="276"/>
      <c r="D119" s="276">
        <v>14390</v>
      </c>
      <c r="E119" s="259">
        <v>14390</v>
      </c>
    </row>
    <row r="120" spans="1:5" ht="12" customHeight="1">
      <c r="A120" s="238" t="s">
        <v>390</v>
      </c>
      <c r="B120" s="255" t="s">
        <v>391</v>
      </c>
      <c r="C120" s="276"/>
      <c r="D120" s="276"/>
      <c r="E120" s="259"/>
    </row>
    <row r="121" spans="1:5" ht="12" customHeight="1" thickBot="1">
      <c r="A121" s="236" t="s">
        <v>392</v>
      </c>
      <c r="B121" s="255" t="s">
        <v>393</v>
      </c>
      <c r="C121" s="278"/>
      <c r="D121" s="278"/>
      <c r="E121" s="261"/>
    </row>
    <row r="122" spans="1:5" ht="12" customHeight="1" thickBot="1">
      <c r="A122" s="243" t="s">
        <v>10</v>
      </c>
      <c r="B122" s="251" t="s">
        <v>394</v>
      </c>
      <c r="C122" s="275">
        <f>+C123+C124</f>
        <v>0</v>
      </c>
      <c r="D122" s="275">
        <f>+D123+D124</f>
        <v>0</v>
      </c>
      <c r="E122" s="258">
        <f>+E123+E124</f>
        <v>0</v>
      </c>
    </row>
    <row r="123" spans="1:5" ht="12" customHeight="1">
      <c r="A123" s="238" t="s">
        <v>57</v>
      </c>
      <c r="B123" s="232" t="s">
        <v>46</v>
      </c>
      <c r="C123" s="277"/>
      <c r="D123" s="277"/>
      <c r="E123" s="260"/>
    </row>
    <row r="124" spans="1:5" ht="12" customHeight="1" thickBot="1">
      <c r="A124" s="239" t="s">
        <v>58</v>
      </c>
      <c r="B124" s="235" t="s">
        <v>47</v>
      </c>
      <c r="C124" s="278"/>
      <c r="D124" s="278"/>
      <c r="E124" s="261"/>
    </row>
    <row r="125" spans="1:5" ht="12" customHeight="1" thickBot="1">
      <c r="A125" s="243" t="s">
        <v>11</v>
      </c>
      <c r="B125" s="251" t="s">
        <v>395</v>
      </c>
      <c r="C125" s="275">
        <f>+C92+C108+C122</f>
        <v>56590</v>
      </c>
      <c r="D125" s="275">
        <f>+D92+D108+D122</f>
        <v>113738</v>
      </c>
      <c r="E125" s="258">
        <f>+E92+E108+E122</f>
        <v>113524</v>
      </c>
    </row>
    <row r="126" spans="1:5" ht="12" customHeight="1" thickBot="1">
      <c r="A126" s="243" t="s">
        <v>12</v>
      </c>
      <c r="B126" s="251" t="s">
        <v>396</v>
      </c>
      <c r="C126" s="275">
        <f>+C127+C128+C129</f>
        <v>6170</v>
      </c>
      <c r="D126" s="275">
        <f>+D127+D128+D129</f>
        <v>6072</v>
      </c>
      <c r="E126" s="258">
        <f>+E127+E128+E129</f>
        <v>0</v>
      </c>
    </row>
    <row r="127" spans="1:5" ht="12" customHeight="1">
      <c r="A127" s="238" t="s">
        <v>61</v>
      </c>
      <c r="B127" s="232" t="s">
        <v>397</v>
      </c>
      <c r="C127" s="276">
        <v>6170</v>
      </c>
      <c r="D127" s="276">
        <v>6072</v>
      </c>
      <c r="E127" s="259"/>
    </row>
    <row r="128" spans="1:5" ht="12" customHeight="1">
      <c r="A128" s="238" t="s">
        <v>62</v>
      </c>
      <c r="B128" s="232" t="s">
        <v>398</v>
      </c>
      <c r="C128" s="276"/>
      <c r="D128" s="276"/>
      <c r="E128" s="259"/>
    </row>
    <row r="129" spans="1:5" ht="12" customHeight="1" thickBot="1">
      <c r="A129" s="236" t="s">
        <v>63</v>
      </c>
      <c r="B129" s="230" t="s">
        <v>399</v>
      </c>
      <c r="C129" s="276"/>
      <c r="D129" s="276"/>
      <c r="E129" s="259"/>
    </row>
    <row r="130" spans="1:5" ht="12" customHeight="1" thickBot="1">
      <c r="A130" s="243" t="s">
        <v>13</v>
      </c>
      <c r="B130" s="251" t="s">
        <v>400</v>
      </c>
      <c r="C130" s="275">
        <f>+C131+C132+C134+C133</f>
        <v>0</v>
      </c>
      <c r="D130" s="275">
        <f>+D131+D132+D134+D133</f>
        <v>0</v>
      </c>
      <c r="E130" s="258">
        <f>+E131+E132+E134+E133</f>
        <v>0</v>
      </c>
    </row>
    <row r="131" spans="1:5" ht="12" customHeight="1">
      <c r="A131" s="238" t="s">
        <v>64</v>
      </c>
      <c r="B131" s="232" t="s">
        <v>401</v>
      </c>
      <c r="C131" s="276"/>
      <c r="D131" s="276"/>
      <c r="E131" s="259"/>
    </row>
    <row r="132" spans="1:5" ht="12" customHeight="1">
      <c r="A132" s="238" t="s">
        <v>65</v>
      </c>
      <c r="B132" s="232" t="s">
        <v>402</v>
      </c>
      <c r="C132" s="276"/>
      <c r="D132" s="276"/>
      <c r="E132" s="259"/>
    </row>
    <row r="133" spans="1:5" ht="12" customHeight="1">
      <c r="A133" s="238" t="s">
        <v>297</v>
      </c>
      <c r="B133" s="232" t="s">
        <v>403</v>
      </c>
      <c r="C133" s="276"/>
      <c r="D133" s="276"/>
      <c r="E133" s="259"/>
    </row>
    <row r="134" spans="1:5" ht="12" customHeight="1" thickBot="1">
      <c r="A134" s="236" t="s">
        <v>299</v>
      </c>
      <c r="B134" s="230" t="s">
        <v>404</v>
      </c>
      <c r="C134" s="276"/>
      <c r="D134" s="276"/>
      <c r="E134" s="259"/>
    </row>
    <row r="135" spans="1:5" ht="12" customHeight="1" thickBot="1">
      <c r="A135" s="243" t="s">
        <v>14</v>
      </c>
      <c r="B135" s="251" t="s">
        <v>405</v>
      </c>
      <c r="C135" s="281">
        <f>+C136+C137+C138+C139</f>
        <v>0</v>
      </c>
      <c r="D135" s="281">
        <f>+D136+D137+D138+D139</f>
        <v>0</v>
      </c>
      <c r="E135" s="294">
        <f>+E136+E137+E138+E139</f>
        <v>0</v>
      </c>
    </row>
    <row r="136" spans="1:5" ht="12" customHeight="1">
      <c r="A136" s="238" t="s">
        <v>66</v>
      </c>
      <c r="B136" s="232" t="s">
        <v>406</v>
      </c>
      <c r="C136" s="276"/>
      <c r="D136" s="276"/>
      <c r="E136" s="259"/>
    </row>
    <row r="137" spans="1:5" ht="12" customHeight="1">
      <c r="A137" s="238" t="s">
        <v>67</v>
      </c>
      <c r="B137" s="232" t="s">
        <v>407</v>
      </c>
      <c r="C137" s="276"/>
      <c r="D137" s="276"/>
      <c r="E137" s="259"/>
    </row>
    <row r="138" spans="1:5" ht="12" customHeight="1">
      <c r="A138" s="238" t="s">
        <v>306</v>
      </c>
      <c r="B138" s="232" t="s">
        <v>408</v>
      </c>
      <c r="C138" s="276"/>
      <c r="D138" s="276"/>
      <c r="E138" s="259"/>
    </row>
    <row r="139" spans="1:5" ht="12" customHeight="1" thickBot="1">
      <c r="A139" s="236" t="s">
        <v>308</v>
      </c>
      <c r="B139" s="230" t="s">
        <v>409</v>
      </c>
      <c r="C139" s="276"/>
      <c r="D139" s="276"/>
      <c r="E139" s="259"/>
    </row>
    <row r="140" spans="1:9" ht="15" customHeight="1" thickBot="1">
      <c r="A140" s="243" t="s">
        <v>15</v>
      </c>
      <c r="B140" s="251" t="s">
        <v>410</v>
      </c>
      <c r="C140" s="85">
        <f>+C141+C142+C143+C144</f>
        <v>0</v>
      </c>
      <c r="D140" s="85">
        <f>+D141+D142+D143+D144</f>
        <v>0</v>
      </c>
      <c r="E140" s="227">
        <f>+E141+E142+E143+E144</f>
        <v>0</v>
      </c>
      <c r="F140" s="292"/>
      <c r="G140" s="293"/>
      <c r="H140" s="293"/>
      <c r="I140" s="293"/>
    </row>
    <row r="141" spans="1:5" s="285" customFormat="1" ht="12.75" customHeight="1">
      <c r="A141" s="238" t="s">
        <v>126</v>
      </c>
      <c r="B141" s="232" t="s">
        <v>411</v>
      </c>
      <c r="C141" s="276"/>
      <c r="D141" s="276"/>
      <c r="E141" s="259"/>
    </row>
    <row r="142" spans="1:5" ht="12.75" customHeight="1">
      <c r="A142" s="238" t="s">
        <v>127</v>
      </c>
      <c r="B142" s="232" t="s">
        <v>412</v>
      </c>
      <c r="C142" s="276"/>
      <c r="D142" s="276"/>
      <c r="E142" s="259"/>
    </row>
    <row r="143" spans="1:5" ht="12.75" customHeight="1">
      <c r="A143" s="238" t="s">
        <v>148</v>
      </c>
      <c r="B143" s="232" t="s">
        <v>413</v>
      </c>
      <c r="C143" s="276"/>
      <c r="D143" s="276"/>
      <c r="E143" s="259"/>
    </row>
    <row r="144" spans="1:5" ht="12.75" customHeight="1" thickBot="1">
      <c r="A144" s="238" t="s">
        <v>314</v>
      </c>
      <c r="B144" s="232" t="s">
        <v>414</v>
      </c>
      <c r="C144" s="276"/>
      <c r="D144" s="276"/>
      <c r="E144" s="259"/>
    </row>
    <row r="145" spans="1:5" ht="16.5" thickBot="1">
      <c r="A145" s="243" t="s">
        <v>16</v>
      </c>
      <c r="B145" s="251" t="s">
        <v>415</v>
      </c>
      <c r="C145" s="225">
        <f>+C126+C130+C135+C140</f>
        <v>6170</v>
      </c>
      <c r="D145" s="225">
        <f>+D126+D130+D135+D140</f>
        <v>6072</v>
      </c>
      <c r="E145" s="226">
        <f>+E126+E130+E135+E140</f>
        <v>0</v>
      </c>
    </row>
    <row r="146" spans="1:5" ht="16.5" thickBot="1">
      <c r="A146" s="268" t="s">
        <v>17</v>
      </c>
      <c r="B146" s="271" t="s">
        <v>416</v>
      </c>
      <c r="C146" s="225">
        <f>+C125+C145</f>
        <v>62760</v>
      </c>
      <c r="D146" s="225">
        <f>+D125+D145</f>
        <v>119810</v>
      </c>
      <c r="E146" s="226">
        <f>+E125+E145</f>
        <v>113524</v>
      </c>
    </row>
    <row r="148" spans="1:5" ht="18.75" customHeight="1">
      <c r="A148" s="554" t="s">
        <v>417</v>
      </c>
      <c r="B148" s="554"/>
      <c r="C148" s="554"/>
      <c r="D148" s="554"/>
      <c r="E148" s="554"/>
    </row>
    <row r="149" spans="1:5" ht="13.5" customHeight="1" thickBot="1">
      <c r="A149" s="253" t="s">
        <v>109</v>
      </c>
      <c r="B149" s="253"/>
      <c r="C149" s="283"/>
      <c r="E149" s="270" t="s">
        <v>147</v>
      </c>
    </row>
    <row r="150" spans="1:5" ht="21.75" thickBot="1">
      <c r="A150" s="243">
        <v>1</v>
      </c>
      <c r="B150" s="246" t="s">
        <v>418</v>
      </c>
      <c r="C150" s="269">
        <f>+C61-C125</f>
        <v>-4420</v>
      </c>
      <c r="D150" s="269">
        <f>+D61-D125</f>
        <v>-5267</v>
      </c>
      <c r="E150" s="269">
        <f>+E61-E125</f>
        <v>-5053</v>
      </c>
    </row>
    <row r="151" spans="1:5" ht="21.75" thickBot="1">
      <c r="A151" s="243" t="s">
        <v>9</v>
      </c>
      <c r="B151" s="246" t="s">
        <v>419</v>
      </c>
      <c r="C151" s="269">
        <f>+C84-C145</f>
        <v>4420</v>
      </c>
      <c r="D151" s="269">
        <f>+D84-D145</f>
        <v>-6072</v>
      </c>
      <c r="E151" s="269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272" customFormat="1" ht="12.75" customHeight="1">
      <c r="C161" s="273"/>
      <c r="D161" s="273"/>
      <c r="E161" s="273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Felpéc Önkormányzat
2014. ÉVI ZÁRSZÁMADÁS
KÖTELEZŐ FELADATAINAK MÉRLEGE 
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D24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28.875" style="0" customWidth="1"/>
    <col min="2" max="2" width="17.125" style="0" customWidth="1"/>
    <col min="3" max="3" width="19.125" style="0" customWidth="1"/>
    <col min="4" max="4" width="18.375" style="0" customWidth="1"/>
  </cols>
  <sheetData>
    <row r="1" spans="1:4" ht="13.5">
      <c r="A1" s="647" t="s">
        <v>690</v>
      </c>
      <c r="B1" s="648"/>
      <c r="C1" s="648"/>
      <c r="D1" s="648"/>
    </row>
    <row r="2" spans="1:4" ht="15.75">
      <c r="A2" s="522"/>
      <c r="D2" s="523" t="s">
        <v>691</v>
      </c>
    </row>
    <row r="3" ht="15.75">
      <c r="A3" s="524"/>
    </row>
    <row r="4" spans="1:4" ht="16.5" thickBot="1">
      <c r="A4" s="652" t="s">
        <v>692</v>
      </c>
      <c r="B4" s="653"/>
      <c r="C4" s="653"/>
      <c r="D4" s="653"/>
    </row>
    <row r="5" spans="1:4" ht="17.25" thickBot="1" thickTop="1">
      <c r="A5" s="525" t="s">
        <v>363</v>
      </c>
      <c r="B5" s="526" t="s">
        <v>364</v>
      </c>
      <c r="C5" s="526" t="s">
        <v>365</v>
      </c>
      <c r="D5" s="526" t="s">
        <v>366</v>
      </c>
    </row>
    <row r="6" spans="1:4" ht="46.5" customHeight="1" thickBot="1" thickTop="1">
      <c r="A6" s="527" t="s">
        <v>49</v>
      </c>
      <c r="B6" s="528" t="s">
        <v>693</v>
      </c>
      <c r="C6" s="529" t="s">
        <v>694</v>
      </c>
      <c r="D6" s="530" t="s">
        <v>40</v>
      </c>
    </row>
    <row r="7" spans="1:4" ht="13.5" thickBot="1">
      <c r="A7" s="531" t="s">
        <v>695</v>
      </c>
      <c r="B7" s="532"/>
      <c r="C7" s="533">
        <v>2783</v>
      </c>
      <c r="D7" s="534">
        <v>2783</v>
      </c>
    </row>
    <row r="8" spans="1:4" ht="13.5" thickBot="1">
      <c r="A8" s="535" t="s">
        <v>696</v>
      </c>
      <c r="B8" s="536">
        <v>275</v>
      </c>
      <c r="C8" s="537">
        <v>45537</v>
      </c>
      <c r="D8" s="538">
        <v>45812</v>
      </c>
    </row>
    <row r="9" spans="1:4" ht="15" thickBot="1" thickTop="1">
      <c r="A9" s="539" t="s">
        <v>40</v>
      </c>
      <c r="B9" s="540">
        <v>275</v>
      </c>
      <c r="C9" s="541">
        <v>48320</v>
      </c>
      <c r="D9" s="542">
        <v>48595</v>
      </c>
    </row>
    <row r="10" ht="16.5" thickTop="1">
      <c r="A10" s="543"/>
    </row>
    <row r="11" ht="15.75">
      <c r="A11" s="543"/>
    </row>
    <row r="12" ht="15.75">
      <c r="A12" s="543"/>
    </row>
    <row r="13" spans="1:4" ht="16.5" thickBot="1">
      <c r="A13" s="654" t="s">
        <v>697</v>
      </c>
      <c r="B13" s="654"/>
      <c r="C13" s="654"/>
      <c r="D13" s="654"/>
    </row>
    <row r="14" spans="1:4" ht="17.25" thickBot="1" thickTop="1">
      <c r="A14" s="525" t="s">
        <v>363</v>
      </c>
      <c r="B14" s="526" t="s">
        <v>364</v>
      </c>
      <c r="C14" s="526" t="s">
        <v>365</v>
      </c>
      <c r="D14" s="526" t="s">
        <v>366</v>
      </c>
    </row>
    <row r="15" spans="1:4" s="489" customFormat="1" ht="63" customHeight="1" thickBot="1" thickTop="1">
      <c r="A15" s="527" t="s">
        <v>49</v>
      </c>
      <c r="B15" s="528" t="s">
        <v>693</v>
      </c>
      <c r="C15" s="529" t="s">
        <v>698</v>
      </c>
      <c r="D15" s="530" t="s">
        <v>40</v>
      </c>
    </row>
    <row r="16" spans="1:4" ht="13.5" thickBot="1">
      <c r="A16" s="531" t="s">
        <v>50</v>
      </c>
      <c r="B16" s="532">
        <v>1936</v>
      </c>
      <c r="C16" s="533">
        <v>24601</v>
      </c>
      <c r="D16" s="533">
        <v>26537</v>
      </c>
    </row>
    <row r="17" spans="1:4" ht="26.25" thickBot="1">
      <c r="A17" s="531" t="s">
        <v>699</v>
      </c>
      <c r="B17" s="532">
        <v>260</v>
      </c>
      <c r="C17" s="533">
        <v>3473</v>
      </c>
      <c r="D17" s="533">
        <v>3733</v>
      </c>
    </row>
    <row r="18" spans="1:4" ht="13.5" thickBot="1">
      <c r="A18" s="531" t="s">
        <v>700</v>
      </c>
      <c r="B18" s="532">
        <v>57</v>
      </c>
      <c r="C18" s="533">
        <v>9707</v>
      </c>
      <c r="D18" s="533">
        <v>9764</v>
      </c>
    </row>
    <row r="19" spans="1:4" ht="12.75">
      <c r="A19" s="544" t="s">
        <v>701</v>
      </c>
      <c r="B19" s="655"/>
      <c r="C19" s="545">
        <v>6411</v>
      </c>
      <c r="D19" s="545">
        <v>6411</v>
      </c>
    </row>
    <row r="20" spans="1:4" ht="12.75">
      <c r="A20" s="546" t="s">
        <v>0</v>
      </c>
      <c r="B20" s="656"/>
      <c r="C20" s="547"/>
      <c r="D20" s="547"/>
    </row>
    <row r="21" spans="1:4" ht="13.5" thickBot="1">
      <c r="A21" s="548" t="s">
        <v>1</v>
      </c>
      <c r="B21" s="657"/>
      <c r="C21" s="537">
        <v>6411</v>
      </c>
      <c r="D21" s="537">
        <v>6411</v>
      </c>
    </row>
    <row r="22" spans="1:4" ht="15" thickBot="1" thickTop="1">
      <c r="A22" s="539" t="s">
        <v>40</v>
      </c>
      <c r="B22" s="540">
        <v>2253</v>
      </c>
      <c r="C22" s="541">
        <v>44192</v>
      </c>
      <c r="D22" s="541">
        <v>46445</v>
      </c>
    </row>
    <row r="23" ht="16.5" thickTop="1">
      <c r="A23" s="543"/>
    </row>
    <row r="24" spans="1:4" ht="13.5" customHeight="1">
      <c r="A24" s="651"/>
      <c r="B24" s="651"/>
      <c r="C24" s="651"/>
      <c r="D24" s="651"/>
    </row>
  </sheetData>
  <sheetProtection/>
  <mergeCells count="5">
    <mergeCell ref="A24:D24"/>
    <mergeCell ref="A1:D1"/>
    <mergeCell ref="A4:D4"/>
    <mergeCell ref="A13:D13"/>
    <mergeCell ref="B19:B2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dőlt"&amp;11 13. melléklet az 5/2015.(V.11.)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workbookViewId="0" topLeftCell="A1">
      <selection activeCell="C3" sqref="C3:E4"/>
    </sheetView>
  </sheetViews>
  <sheetFormatPr defaultColWidth="9.00390625" defaultRowHeight="12.75"/>
  <cols>
    <col min="1" max="1" width="9.00390625" style="272" customWidth="1"/>
    <col min="2" max="2" width="64.875" style="272" customWidth="1"/>
    <col min="3" max="3" width="26.00390625" style="272" customWidth="1"/>
    <col min="4" max="5" width="17.375" style="273" customWidth="1"/>
    <col min="6" max="16384" width="9.375" style="283" customWidth="1"/>
  </cols>
  <sheetData>
    <row r="1" spans="1:5" ht="15.75" customHeight="1">
      <c r="A1" s="555" t="s">
        <v>5</v>
      </c>
      <c r="B1" s="555"/>
      <c r="C1" s="555"/>
      <c r="D1" s="555"/>
      <c r="E1" s="555"/>
    </row>
    <row r="2" spans="1:5" ht="15.75" customHeight="1" thickBot="1">
      <c r="A2" s="30" t="s">
        <v>107</v>
      </c>
      <c r="B2" s="30"/>
      <c r="C2" s="30"/>
      <c r="D2" s="270"/>
      <c r="E2" s="270" t="s">
        <v>147</v>
      </c>
    </row>
    <row r="3" spans="1:5" ht="15.75" customHeight="1">
      <c r="A3" s="556" t="s">
        <v>56</v>
      </c>
      <c r="B3" s="558" t="s">
        <v>7</v>
      </c>
      <c r="C3" s="562" t="s">
        <v>169</v>
      </c>
      <c r="D3" s="560" t="s">
        <v>703</v>
      </c>
      <c r="E3" s="561"/>
    </row>
    <row r="4" spans="1:5" ht="37.5" customHeight="1" thickBot="1">
      <c r="A4" s="557"/>
      <c r="B4" s="559"/>
      <c r="C4" s="563"/>
      <c r="D4" s="32" t="s">
        <v>174</v>
      </c>
      <c r="E4" s="33" t="s">
        <v>175</v>
      </c>
    </row>
    <row r="5" spans="1:5" s="284" customFormat="1" ht="12" customHeight="1" thickBot="1">
      <c r="A5" s="248" t="s">
        <v>363</v>
      </c>
      <c r="B5" s="249" t="s">
        <v>364</v>
      </c>
      <c r="C5" s="249" t="s">
        <v>365</v>
      </c>
      <c r="D5" s="249" t="s">
        <v>367</v>
      </c>
      <c r="E5" s="250" t="s">
        <v>444</v>
      </c>
    </row>
    <row r="6" spans="1:5" s="285" customFormat="1" ht="12" customHeight="1" thickBot="1">
      <c r="A6" s="243" t="s">
        <v>8</v>
      </c>
      <c r="B6" s="430" t="s">
        <v>247</v>
      </c>
      <c r="C6" s="275">
        <v>22635</v>
      </c>
      <c r="D6" s="275">
        <f>+D7+D8+D9+D10+D11+D12</f>
        <v>16383</v>
      </c>
      <c r="E6" s="258">
        <f>+E7+E8+E9+E10+E11+E12</f>
        <v>16383</v>
      </c>
    </row>
    <row r="7" spans="1:5" s="285" customFormat="1" ht="12" customHeight="1">
      <c r="A7" s="238" t="s">
        <v>68</v>
      </c>
      <c r="B7" s="431" t="s">
        <v>248</v>
      </c>
      <c r="C7" s="277">
        <v>17756</v>
      </c>
      <c r="D7" s="277">
        <v>13146</v>
      </c>
      <c r="E7" s="260">
        <v>13146</v>
      </c>
    </row>
    <row r="8" spans="1:5" s="285" customFormat="1" ht="12" customHeight="1">
      <c r="A8" s="237" t="s">
        <v>69</v>
      </c>
      <c r="B8" s="432" t="s">
        <v>249</v>
      </c>
      <c r="C8" s="276"/>
      <c r="D8" s="276"/>
      <c r="E8" s="259"/>
    </row>
    <row r="9" spans="1:5" s="285" customFormat="1" ht="12" customHeight="1">
      <c r="A9" s="237" t="s">
        <v>70</v>
      </c>
      <c r="B9" s="432" t="s">
        <v>250</v>
      </c>
      <c r="C9" s="276">
        <v>2103</v>
      </c>
      <c r="D9" s="276">
        <v>2090</v>
      </c>
      <c r="E9" s="259">
        <v>2090</v>
      </c>
    </row>
    <row r="10" spans="1:5" s="285" customFormat="1" ht="12" customHeight="1">
      <c r="A10" s="237" t="s">
        <v>71</v>
      </c>
      <c r="B10" s="432" t="s">
        <v>251</v>
      </c>
      <c r="C10" s="276">
        <v>1012</v>
      </c>
      <c r="D10" s="276">
        <v>1016</v>
      </c>
      <c r="E10" s="259">
        <v>1016</v>
      </c>
    </row>
    <row r="11" spans="1:5" s="285" customFormat="1" ht="12" customHeight="1">
      <c r="A11" s="237" t="s">
        <v>104</v>
      </c>
      <c r="B11" s="432" t="s">
        <v>252</v>
      </c>
      <c r="C11" s="428">
        <v>164</v>
      </c>
      <c r="D11" s="276">
        <v>131</v>
      </c>
      <c r="E11" s="259">
        <v>131</v>
      </c>
    </row>
    <row r="12" spans="1:5" s="285" customFormat="1" ht="12" customHeight="1" thickBot="1">
      <c r="A12" s="239" t="s">
        <v>72</v>
      </c>
      <c r="B12" s="433" t="s">
        <v>253</v>
      </c>
      <c r="C12" s="429"/>
      <c r="D12" s="278"/>
      <c r="E12" s="261"/>
    </row>
    <row r="13" spans="1:5" s="285" customFormat="1" ht="12" customHeight="1" thickBot="1">
      <c r="A13" s="243" t="s">
        <v>9</v>
      </c>
      <c r="B13" s="434" t="s">
        <v>254</v>
      </c>
      <c r="C13" s="275">
        <f>+C14+C15+C16+C17+C18</f>
        <v>49692</v>
      </c>
      <c r="D13" s="275">
        <f>+D14+D15+D16+D17+D18</f>
        <v>49196</v>
      </c>
      <c r="E13" s="258">
        <f>+E14+E15+E16+E17+E18</f>
        <v>49196</v>
      </c>
    </row>
    <row r="14" spans="1:5" s="285" customFormat="1" ht="12" customHeight="1">
      <c r="A14" s="238" t="s">
        <v>74</v>
      </c>
      <c r="B14" s="431" t="s">
        <v>255</v>
      </c>
      <c r="C14" s="277"/>
      <c r="D14" s="277"/>
      <c r="E14" s="260"/>
    </row>
    <row r="15" spans="1:5" s="285" customFormat="1" ht="12" customHeight="1">
      <c r="A15" s="237" t="s">
        <v>75</v>
      </c>
      <c r="B15" s="432" t="s">
        <v>256</v>
      </c>
      <c r="C15" s="276"/>
      <c r="D15" s="276"/>
      <c r="E15" s="259"/>
    </row>
    <row r="16" spans="1:5" s="285" customFormat="1" ht="12" customHeight="1">
      <c r="A16" s="237" t="s">
        <v>76</v>
      </c>
      <c r="B16" s="432" t="s">
        <v>257</v>
      </c>
      <c r="C16" s="276"/>
      <c r="D16" s="276"/>
      <c r="E16" s="259"/>
    </row>
    <row r="17" spans="1:5" s="285" customFormat="1" ht="12" customHeight="1">
      <c r="A17" s="237" t="s">
        <v>77</v>
      </c>
      <c r="B17" s="432" t="s">
        <v>258</v>
      </c>
      <c r="C17" s="276"/>
      <c r="D17" s="276"/>
      <c r="E17" s="259"/>
    </row>
    <row r="18" spans="1:5" s="285" customFormat="1" ht="12" customHeight="1">
      <c r="A18" s="237" t="s">
        <v>78</v>
      </c>
      <c r="B18" s="432" t="s">
        <v>259</v>
      </c>
      <c r="C18" s="276">
        <v>49692</v>
      </c>
      <c r="D18" s="276">
        <v>49196</v>
      </c>
      <c r="E18" s="259">
        <v>49196</v>
      </c>
    </row>
    <row r="19" spans="1:5" s="285" customFormat="1" ht="12" customHeight="1" thickBot="1">
      <c r="A19" s="239" t="s">
        <v>85</v>
      </c>
      <c r="B19" s="433" t="s">
        <v>260</v>
      </c>
      <c r="C19" s="278"/>
      <c r="D19" s="278"/>
      <c r="E19" s="261"/>
    </row>
    <row r="20" spans="1:5" s="285" customFormat="1" ht="12" customHeight="1" thickBot="1">
      <c r="A20" s="243" t="s">
        <v>10</v>
      </c>
      <c r="B20" s="430" t="s">
        <v>261</v>
      </c>
      <c r="C20" s="275">
        <v>2346</v>
      </c>
      <c r="D20" s="275">
        <f>+D21+D22+D23+D24+D25</f>
        <v>10000</v>
      </c>
      <c r="E20" s="258">
        <f>+E21+E22+E23+E24+E25</f>
        <v>10000</v>
      </c>
    </row>
    <row r="21" spans="1:5" s="285" customFormat="1" ht="12" customHeight="1">
      <c r="A21" s="238" t="s">
        <v>57</v>
      </c>
      <c r="B21" s="431" t="s">
        <v>262</v>
      </c>
      <c r="C21" s="277"/>
      <c r="D21" s="277">
        <v>10000</v>
      </c>
      <c r="E21" s="260">
        <v>10000</v>
      </c>
    </row>
    <row r="22" spans="1:5" s="285" customFormat="1" ht="12" customHeight="1">
      <c r="A22" s="237" t="s">
        <v>58</v>
      </c>
      <c r="B22" s="432" t="s">
        <v>263</v>
      </c>
      <c r="C22" s="276"/>
      <c r="D22" s="276"/>
      <c r="E22" s="259"/>
    </row>
    <row r="23" spans="1:5" s="285" customFormat="1" ht="12" customHeight="1">
      <c r="A23" s="237" t="s">
        <v>59</v>
      </c>
      <c r="B23" s="432" t="s">
        <v>264</v>
      </c>
      <c r="C23" s="276"/>
      <c r="D23" s="276"/>
      <c r="E23" s="259"/>
    </row>
    <row r="24" spans="1:5" s="285" customFormat="1" ht="12" customHeight="1">
      <c r="A24" s="237" t="s">
        <v>60</v>
      </c>
      <c r="B24" s="432" t="s">
        <v>265</v>
      </c>
      <c r="C24" s="276"/>
      <c r="D24" s="276"/>
      <c r="E24" s="259"/>
    </row>
    <row r="25" spans="1:5" s="285" customFormat="1" ht="12" customHeight="1">
      <c r="A25" s="237" t="s">
        <v>116</v>
      </c>
      <c r="B25" s="432" t="s">
        <v>266</v>
      </c>
      <c r="C25" s="276">
        <v>2346</v>
      </c>
      <c r="D25" s="276"/>
      <c r="E25" s="259"/>
    </row>
    <row r="26" spans="1:5" s="285" customFormat="1" ht="12" customHeight="1" thickBot="1">
      <c r="A26" s="239" t="s">
        <v>117</v>
      </c>
      <c r="B26" s="433" t="s">
        <v>267</v>
      </c>
      <c r="C26" s="278"/>
      <c r="D26" s="278"/>
      <c r="E26" s="261"/>
    </row>
    <row r="27" spans="1:5" s="285" customFormat="1" ht="12" customHeight="1" thickBot="1">
      <c r="A27" s="243" t="s">
        <v>118</v>
      </c>
      <c r="B27" s="430" t="s">
        <v>268</v>
      </c>
      <c r="C27" s="281">
        <v>7952</v>
      </c>
      <c r="D27" s="281">
        <f>+D28+D31+D32+D33</f>
        <v>8351</v>
      </c>
      <c r="E27" s="294">
        <f>+E28+E31+E32+E33</f>
        <v>8351</v>
      </c>
    </row>
    <row r="28" spans="1:5" s="285" customFormat="1" ht="12" customHeight="1">
      <c r="A28" s="238" t="s">
        <v>269</v>
      </c>
      <c r="B28" s="431" t="s">
        <v>270</v>
      </c>
      <c r="C28" s="296">
        <v>6070</v>
      </c>
      <c r="D28" s="296">
        <v>6577</v>
      </c>
      <c r="E28" s="295">
        <v>6577</v>
      </c>
    </row>
    <row r="29" spans="1:5" s="285" customFormat="1" ht="12" customHeight="1">
      <c r="A29" s="237" t="s">
        <v>271</v>
      </c>
      <c r="B29" s="432" t="s">
        <v>272</v>
      </c>
      <c r="C29" s="276"/>
      <c r="D29" s="276"/>
      <c r="E29" s="259"/>
    </row>
    <row r="30" spans="1:5" s="285" customFormat="1" ht="12" customHeight="1">
      <c r="A30" s="237" t="s">
        <v>273</v>
      </c>
      <c r="B30" s="432" t="s">
        <v>274</v>
      </c>
      <c r="C30" s="276">
        <v>6070</v>
      </c>
      <c r="D30" s="276">
        <v>6577</v>
      </c>
      <c r="E30" s="259">
        <v>6577</v>
      </c>
    </row>
    <row r="31" spans="1:5" s="285" customFormat="1" ht="12" customHeight="1">
      <c r="A31" s="237" t="s">
        <v>275</v>
      </c>
      <c r="B31" s="432" t="s">
        <v>276</v>
      </c>
      <c r="C31" s="276">
        <v>1483</v>
      </c>
      <c r="D31" s="276">
        <v>1716</v>
      </c>
      <c r="E31" s="259">
        <v>1716</v>
      </c>
    </row>
    <row r="32" spans="1:5" s="285" customFormat="1" ht="12" customHeight="1">
      <c r="A32" s="237" t="s">
        <v>277</v>
      </c>
      <c r="B32" s="432" t="s">
        <v>278</v>
      </c>
      <c r="C32" s="276"/>
      <c r="D32" s="276"/>
      <c r="E32" s="259"/>
    </row>
    <row r="33" spans="1:5" s="285" customFormat="1" ht="12" customHeight="1" thickBot="1">
      <c r="A33" s="239" t="s">
        <v>279</v>
      </c>
      <c r="B33" s="433" t="s">
        <v>280</v>
      </c>
      <c r="C33" s="278">
        <v>399</v>
      </c>
      <c r="D33" s="278">
        <v>58</v>
      </c>
      <c r="E33" s="261">
        <v>58</v>
      </c>
    </row>
    <row r="34" spans="1:5" s="285" customFormat="1" ht="12" customHeight="1" thickBot="1">
      <c r="A34" s="243" t="s">
        <v>12</v>
      </c>
      <c r="B34" s="430" t="s">
        <v>281</v>
      </c>
      <c r="C34" s="275">
        <f>SUM(C35:C44)</f>
        <v>0</v>
      </c>
      <c r="D34" s="275">
        <f>SUM(D35:D44)</f>
        <v>4030</v>
      </c>
      <c r="E34" s="258">
        <f>SUM(E35:E44)</f>
        <v>4030</v>
      </c>
    </row>
    <row r="35" spans="1:5" s="285" customFormat="1" ht="12" customHeight="1">
      <c r="A35" s="238" t="s">
        <v>61</v>
      </c>
      <c r="B35" s="431" t="s">
        <v>282</v>
      </c>
      <c r="C35" s="277"/>
      <c r="D35" s="277">
        <v>2783</v>
      </c>
      <c r="E35" s="260">
        <v>2783</v>
      </c>
    </row>
    <row r="36" spans="1:5" s="285" customFormat="1" ht="12" customHeight="1">
      <c r="A36" s="237" t="s">
        <v>62</v>
      </c>
      <c r="B36" s="432" t="s">
        <v>283</v>
      </c>
      <c r="C36" s="276"/>
      <c r="D36" s="276"/>
      <c r="E36" s="259"/>
    </row>
    <row r="37" spans="1:5" s="285" customFormat="1" ht="12" customHeight="1">
      <c r="A37" s="237" t="s">
        <v>63</v>
      </c>
      <c r="B37" s="432" t="s">
        <v>284</v>
      </c>
      <c r="C37" s="276"/>
      <c r="D37" s="276"/>
      <c r="E37" s="259"/>
    </row>
    <row r="38" spans="1:5" s="285" customFormat="1" ht="12" customHeight="1">
      <c r="A38" s="237" t="s">
        <v>120</v>
      </c>
      <c r="B38" s="432" t="s">
        <v>285</v>
      </c>
      <c r="C38" s="276"/>
      <c r="D38" s="276">
        <v>165</v>
      </c>
      <c r="E38" s="259">
        <v>165</v>
      </c>
    </row>
    <row r="39" spans="1:5" s="285" customFormat="1" ht="12" customHeight="1">
      <c r="A39" s="237" t="s">
        <v>121</v>
      </c>
      <c r="B39" s="432" t="s">
        <v>286</v>
      </c>
      <c r="C39" s="276"/>
      <c r="D39" s="276"/>
      <c r="E39" s="259"/>
    </row>
    <row r="40" spans="1:5" s="285" customFormat="1" ht="12" customHeight="1">
      <c r="A40" s="237" t="s">
        <v>122</v>
      </c>
      <c r="B40" s="432" t="s">
        <v>287</v>
      </c>
      <c r="C40" s="276"/>
      <c r="D40" s="276"/>
      <c r="E40" s="259"/>
    </row>
    <row r="41" spans="1:5" s="285" customFormat="1" ht="12" customHeight="1">
      <c r="A41" s="237" t="s">
        <v>123</v>
      </c>
      <c r="B41" s="432" t="s">
        <v>288</v>
      </c>
      <c r="C41" s="276"/>
      <c r="D41" s="276"/>
      <c r="E41" s="259"/>
    </row>
    <row r="42" spans="1:5" s="285" customFormat="1" ht="12" customHeight="1">
      <c r="A42" s="237" t="s">
        <v>124</v>
      </c>
      <c r="B42" s="432" t="s">
        <v>289</v>
      </c>
      <c r="C42" s="276"/>
      <c r="D42" s="276">
        <v>1</v>
      </c>
      <c r="E42" s="259">
        <v>1</v>
      </c>
    </row>
    <row r="43" spans="1:5" s="285" customFormat="1" ht="12" customHeight="1">
      <c r="A43" s="237" t="s">
        <v>290</v>
      </c>
      <c r="B43" s="432" t="s">
        <v>291</v>
      </c>
      <c r="C43" s="279"/>
      <c r="D43" s="279"/>
      <c r="E43" s="262"/>
    </row>
    <row r="44" spans="1:5" s="285" customFormat="1" ht="12" customHeight="1" thickBot="1">
      <c r="A44" s="239" t="s">
        <v>292</v>
      </c>
      <c r="B44" s="433" t="s">
        <v>293</v>
      </c>
      <c r="C44" s="280"/>
      <c r="D44" s="280">
        <v>1081</v>
      </c>
      <c r="E44" s="263">
        <v>1081</v>
      </c>
    </row>
    <row r="45" spans="1:5" s="285" customFormat="1" ht="12" customHeight="1" thickBot="1">
      <c r="A45" s="243" t="s">
        <v>13</v>
      </c>
      <c r="B45" s="430" t="s">
        <v>294</v>
      </c>
      <c r="C45" s="275"/>
      <c r="D45" s="275">
        <f>SUM(D46:D50)</f>
        <v>0</v>
      </c>
      <c r="E45" s="258">
        <f>SUM(E46:E50)</f>
        <v>0</v>
      </c>
    </row>
    <row r="46" spans="1:5" s="285" customFormat="1" ht="12" customHeight="1">
      <c r="A46" s="238" t="s">
        <v>64</v>
      </c>
      <c r="B46" s="431" t="s">
        <v>295</v>
      </c>
      <c r="C46" s="298"/>
      <c r="D46" s="298"/>
      <c r="E46" s="264"/>
    </row>
    <row r="47" spans="1:5" s="285" customFormat="1" ht="12" customHeight="1">
      <c r="A47" s="237" t="s">
        <v>65</v>
      </c>
      <c r="B47" s="432" t="s">
        <v>296</v>
      </c>
      <c r="C47" s="279"/>
      <c r="D47" s="279"/>
      <c r="E47" s="262"/>
    </row>
    <row r="48" spans="1:5" s="285" customFormat="1" ht="12" customHeight="1">
      <c r="A48" s="237" t="s">
        <v>297</v>
      </c>
      <c r="B48" s="432" t="s">
        <v>298</v>
      </c>
      <c r="C48" s="279"/>
      <c r="D48" s="279"/>
      <c r="E48" s="262"/>
    </row>
    <row r="49" spans="1:5" s="285" customFormat="1" ht="12" customHeight="1">
      <c r="A49" s="237" t="s">
        <v>299</v>
      </c>
      <c r="B49" s="432" t="s">
        <v>300</v>
      </c>
      <c r="C49" s="279"/>
      <c r="D49" s="279"/>
      <c r="E49" s="262"/>
    </row>
    <row r="50" spans="1:5" s="285" customFormat="1" ht="12" customHeight="1" thickBot="1">
      <c r="A50" s="239" t="s">
        <v>301</v>
      </c>
      <c r="B50" s="433" t="s">
        <v>302</v>
      </c>
      <c r="C50" s="280"/>
      <c r="D50" s="280"/>
      <c r="E50" s="263"/>
    </row>
    <row r="51" spans="1:5" s="285" customFormat="1" ht="13.5" thickBot="1">
      <c r="A51" s="243" t="s">
        <v>125</v>
      </c>
      <c r="B51" s="430" t="s">
        <v>303</v>
      </c>
      <c r="C51" s="275">
        <v>36</v>
      </c>
      <c r="D51" s="275">
        <f>SUM(D52:D54)</f>
        <v>37</v>
      </c>
      <c r="E51" s="258">
        <f>SUM(E52:E54)</f>
        <v>37</v>
      </c>
    </row>
    <row r="52" spans="1:5" s="285" customFormat="1" ht="12.75">
      <c r="A52" s="238" t="s">
        <v>66</v>
      </c>
      <c r="B52" s="431" t="s">
        <v>304</v>
      </c>
      <c r="C52" s="277"/>
      <c r="D52" s="277"/>
      <c r="E52" s="260"/>
    </row>
    <row r="53" spans="1:5" s="285" customFormat="1" ht="14.25" customHeight="1">
      <c r="A53" s="237" t="s">
        <v>67</v>
      </c>
      <c r="B53" s="432" t="s">
        <v>466</v>
      </c>
      <c r="C53" s="276"/>
      <c r="D53" s="276"/>
      <c r="E53" s="259"/>
    </row>
    <row r="54" spans="1:5" s="285" customFormat="1" ht="12.75">
      <c r="A54" s="237" t="s">
        <v>306</v>
      </c>
      <c r="B54" s="432" t="s">
        <v>307</v>
      </c>
      <c r="C54" s="276">
        <v>36</v>
      </c>
      <c r="D54" s="276">
        <v>37</v>
      </c>
      <c r="E54" s="259">
        <v>37</v>
      </c>
    </row>
    <row r="55" spans="1:5" s="285" customFormat="1" ht="13.5" thickBot="1">
      <c r="A55" s="239" t="s">
        <v>308</v>
      </c>
      <c r="B55" s="433" t="s">
        <v>309</v>
      </c>
      <c r="C55" s="278"/>
      <c r="D55" s="278"/>
      <c r="E55" s="261"/>
    </row>
    <row r="56" spans="1:5" s="285" customFormat="1" ht="13.5" thickBot="1">
      <c r="A56" s="243" t="s">
        <v>15</v>
      </c>
      <c r="B56" s="434" t="s">
        <v>310</v>
      </c>
      <c r="C56" s="275">
        <v>1173</v>
      </c>
      <c r="D56" s="275">
        <f>SUM(D57:D59)</f>
        <v>20474</v>
      </c>
      <c r="E56" s="258">
        <f>SUM(E57:E59)</f>
        <v>20474</v>
      </c>
    </row>
    <row r="57" spans="1:5" s="285" customFormat="1" ht="12.75">
      <c r="A57" s="237" t="s">
        <v>126</v>
      </c>
      <c r="B57" s="431" t="s">
        <v>311</v>
      </c>
      <c r="C57" s="279"/>
      <c r="D57" s="279"/>
      <c r="E57" s="262"/>
    </row>
    <row r="58" spans="1:5" s="285" customFormat="1" ht="12.75" customHeight="1">
      <c r="A58" s="237" t="s">
        <v>127</v>
      </c>
      <c r="B58" s="432" t="s">
        <v>467</v>
      </c>
      <c r="C58" s="279"/>
      <c r="D58" s="279">
        <v>9897</v>
      </c>
      <c r="E58" s="262">
        <v>9897</v>
      </c>
    </row>
    <row r="59" spans="1:5" s="285" customFormat="1" ht="12.75">
      <c r="A59" s="237" t="s">
        <v>148</v>
      </c>
      <c r="B59" s="432" t="s">
        <v>313</v>
      </c>
      <c r="C59" s="279">
        <v>1173</v>
      </c>
      <c r="D59" s="279">
        <v>10577</v>
      </c>
      <c r="E59" s="262">
        <v>10577</v>
      </c>
    </row>
    <row r="60" spans="1:5" s="285" customFormat="1" ht="13.5" thickBot="1">
      <c r="A60" s="237" t="s">
        <v>314</v>
      </c>
      <c r="B60" s="433" t="s">
        <v>315</v>
      </c>
      <c r="C60" s="279"/>
      <c r="D60" s="279"/>
      <c r="E60" s="262"/>
    </row>
    <row r="61" spans="1:5" s="285" customFormat="1" ht="13.5" thickBot="1">
      <c r="A61" s="243" t="s">
        <v>16</v>
      </c>
      <c r="B61" s="430" t="s">
        <v>316</v>
      </c>
      <c r="C61" s="281">
        <v>84980</v>
      </c>
      <c r="D61" s="281">
        <f>+D6+D13+D20+D27+D34+D45+D51+D56</f>
        <v>108471</v>
      </c>
      <c r="E61" s="294">
        <f>+E6+E13+E20+E27+E34+E45+E51+E56</f>
        <v>108471</v>
      </c>
    </row>
    <row r="62" spans="1:5" s="285" customFormat="1" ht="13.5" thickBot="1">
      <c r="A62" s="299" t="s">
        <v>317</v>
      </c>
      <c r="B62" s="434" t="s">
        <v>564</v>
      </c>
      <c r="C62" s="275"/>
      <c r="D62" s="275">
        <f>SUM(D63:D65)</f>
        <v>0</v>
      </c>
      <c r="E62" s="258">
        <f>SUM(E63:E65)</f>
        <v>0</v>
      </c>
    </row>
    <row r="63" spans="1:5" s="285" customFormat="1" ht="12.75">
      <c r="A63" s="237" t="s">
        <v>319</v>
      </c>
      <c r="B63" s="431" t="s">
        <v>320</v>
      </c>
      <c r="C63" s="279"/>
      <c r="D63" s="279"/>
      <c r="E63" s="262"/>
    </row>
    <row r="64" spans="1:5" s="285" customFormat="1" ht="12.75">
      <c r="A64" s="237" t="s">
        <v>321</v>
      </c>
      <c r="B64" s="432" t="s">
        <v>322</v>
      </c>
      <c r="C64" s="279"/>
      <c r="D64" s="279"/>
      <c r="E64" s="262"/>
    </row>
    <row r="65" spans="1:5" s="285" customFormat="1" ht="13.5" thickBot="1">
      <c r="A65" s="237" t="s">
        <v>323</v>
      </c>
      <c r="B65" s="223" t="s">
        <v>368</v>
      </c>
      <c r="C65" s="279"/>
      <c r="D65" s="279"/>
      <c r="E65" s="262"/>
    </row>
    <row r="66" spans="1:5" s="285" customFormat="1" ht="13.5" thickBot="1">
      <c r="A66" s="299" t="s">
        <v>325</v>
      </c>
      <c r="B66" s="434" t="s">
        <v>326</v>
      </c>
      <c r="C66" s="275">
        <f>SUM(C67:C70)</f>
        <v>0</v>
      </c>
      <c r="D66" s="275">
        <f>SUM(D67:D70)</f>
        <v>0</v>
      </c>
      <c r="E66" s="258">
        <f>SUM(E67:E70)</f>
        <v>0</v>
      </c>
    </row>
    <row r="67" spans="1:5" s="285" customFormat="1" ht="12.75">
      <c r="A67" s="237" t="s">
        <v>105</v>
      </c>
      <c r="B67" s="431" t="s">
        <v>327</v>
      </c>
      <c r="C67" s="279"/>
      <c r="D67" s="279"/>
      <c r="E67" s="262"/>
    </row>
    <row r="68" spans="1:5" s="285" customFormat="1" ht="12.75">
      <c r="A68" s="237" t="s">
        <v>106</v>
      </c>
      <c r="B68" s="432" t="s">
        <v>328</v>
      </c>
      <c r="C68" s="279"/>
      <c r="D68" s="279"/>
      <c r="E68" s="262"/>
    </row>
    <row r="69" spans="1:5" s="285" customFormat="1" ht="12" customHeight="1">
      <c r="A69" s="237" t="s">
        <v>329</v>
      </c>
      <c r="B69" s="432" t="s">
        <v>330</v>
      </c>
      <c r="C69" s="279"/>
      <c r="D69" s="279"/>
      <c r="E69" s="262"/>
    </row>
    <row r="70" spans="1:5" s="285" customFormat="1" ht="12" customHeight="1" thickBot="1">
      <c r="A70" s="237" t="s">
        <v>331</v>
      </c>
      <c r="B70" s="433" t="s">
        <v>332</v>
      </c>
      <c r="C70" s="279"/>
      <c r="D70" s="279"/>
      <c r="E70" s="262"/>
    </row>
    <row r="71" spans="1:5" s="285" customFormat="1" ht="12" customHeight="1" thickBot="1">
      <c r="A71" s="299" t="s">
        <v>333</v>
      </c>
      <c r="B71" s="434" t="s">
        <v>334</v>
      </c>
      <c r="C71" s="275"/>
      <c r="D71" s="275">
        <f>SUM(D72:D73)</f>
        <v>0</v>
      </c>
      <c r="E71" s="258">
        <f>SUM(E72:E73)</f>
        <v>0</v>
      </c>
    </row>
    <row r="72" spans="1:5" s="285" customFormat="1" ht="12" customHeight="1">
      <c r="A72" s="237" t="s">
        <v>335</v>
      </c>
      <c r="B72" s="431" t="s">
        <v>336</v>
      </c>
      <c r="C72" s="279"/>
      <c r="D72" s="279"/>
      <c r="E72" s="262"/>
    </row>
    <row r="73" spans="1:5" s="285" customFormat="1" ht="12" customHeight="1" thickBot="1">
      <c r="A73" s="237" t="s">
        <v>337</v>
      </c>
      <c r="B73" s="433" t="s">
        <v>338</v>
      </c>
      <c r="C73" s="279"/>
      <c r="D73" s="279"/>
      <c r="E73" s="262"/>
    </row>
    <row r="74" spans="1:5" s="285" customFormat="1" ht="12" customHeight="1" thickBot="1">
      <c r="A74" s="299" t="s">
        <v>339</v>
      </c>
      <c r="B74" s="434" t="s">
        <v>340</v>
      </c>
      <c r="C74" s="275"/>
      <c r="D74" s="275">
        <f>SUM(D75:D77)</f>
        <v>0</v>
      </c>
      <c r="E74" s="258">
        <f>SUM(E75:E77)</f>
        <v>0</v>
      </c>
    </row>
    <row r="75" spans="1:5" s="285" customFormat="1" ht="12" customHeight="1">
      <c r="A75" s="237" t="s">
        <v>341</v>
      </c>
      <c r="B75" s="431" t="s">
        <v>342</v>
      </c>
      <c r="C75" s="279"/>
      <c r="D75" s="279"/>
      <c r="E75" s="262"/>
    </row>
    <row r="76" spans="1:5" s="285" customFormat="1" ht="12" customHeight="1">
      <c r="A76" s="237" t="s">
        <v>343</v>
      </c>
      <c r="B76" s="432" t="s">
        <v>344</v>
      </c>
      <c r="C76" s="279"/>
      <c r="D76" s="279"/>
      <c r="E76" s="262"/>
    </row>
    <row r="77" spans="1:5" s="285" customFormat="1" ht="12" customHeight="1" thickBot="1">
      <c r="A77" s="237" t="s">
        <v>345</v>
      </c>
      <c r="B77" s="433" t="s">
        <v>346</v>
      </c>
      <c r="C77" s="279"/>
      <c r="D77" s="279"/>
      <c r="E77" s="262"/>
    </row>
    <row r="78" spans="1:5" s="285" customFormat="1" ht="12" customHeight="1" thickBot="1">
      <c r="A78" s="299" t="s">
        <v>347</v>
      </c>
      <c r="B78" s="434" t="s">
        <v>348</v>
      </c>
      <c r="C78" s="275">
        <f>SUM(C79:C82)</f>
        <v>0</v>
      </c>
      <c r="D78" s="275">
        <f>SUM(D79:D82)</f>
        <v>0</v>
      </c>
      <c r="E78" s="258">
        <f>SUM(E79:E82)</f>
        <v>0</v>
      </c>
    </row>
    <row r="79" spans="1:5" s="285" customFormat="1" ht="12" customHeight="1">
      <c r="A79" s="426" t="s">
        <v>349</v>
      </c>
      <c r="B79" s="431" t="s">
        <v>350</v>
      </c>
      <c r="C79" s="279"/>
      <c r="D79" s="279"/>
      <c r="E79" s="262"/>
    </row>
    <row r="80" spans="1:5" s="285" customFormat="1" ht="12" customHeight="1">
      <c r="A80" s="427" t="s">
        <v>351</v>
      </c>
      <c r="B80" s="432" t="s">
        <v>352</v>
      </c>
      <c r="C80" s="279"/>
      <c r="D80" s="279"/>
      <c r="E80" s="262"/>
    </row>
    <row r="81" spans="1:5" s="285" customFormat="1" ht="12" customHeight="1">
      <c r="A81" s="427" t="s">
        <v>353</v>
      </c>
      <c r="B81" s="432" t="s">
        <v>354</v>
      </c>
      <c r="C81" s="279"/>
      <c r="D81" s="279"/>
      <c r="E81" s="262"/>
    </row>
    <row r="82" spans="1:5" s="285" customFormat="1" ht="12" customHeight="1" thickBot="1">
      <c r="A82" s="300" t="s">
        <v>355</v>
      </c>
      <c r="B82" s="433" t="s">
        <v>356</v>
      </c>
      <c r="C82" s="279"/>
      <c r="D82" s="279"/>
      <c r="E82" s="262"/>
    </row>
    <row r="83" spans="1:5" s="285" customFormat="1" ht="12" customHeight="1" thickBot="1">
      <c r="A83" s="299" t="s">
        <v>357</v>
      </c>
      <c r="B83" s="434" t="s">
        <v>358</v>
      </c>
      <c r="C83" s="302"/>
      <c r="D83" s="302"/>
      <c r="E83" s="303"/>
    </row>
    <row r="84" spans="1:5" s="285" customFormat="1" ht="13.5" customHeight="1" thickBot="1">
      <c r="A84" s="299" t="s">
        <v>359</v>
      </c>
      <c r="B84" s="221" t="s">
        <v>360</v>
      </c>
      <c r="C84" s="281">
        <f>+C62+C66+C71+C74+C78+C83</f>
        <v>0</v>
      </c>
      <c r="D84" s="281">
        <f>+D62+D66+D71+D74+D78+D83</f>
        <v>0</v>
      </c>
      <c r="E84" s="294">
        <f>+E62+E66+E71+E74+E78+E83</f>
        <v>0</v>
      </c>
    </row>
    <row r="85" spans="1:5" s="285" customFormat="1" ht="12" customHeight="1" thickBot="1">
      <c r="A85" s="301" t="s">
        <v>361</v>
      </c>
      <c r="B85" s="224" t="s">
        <v>362</v>
      </c>
      <c r="C85" s="281">
        <f>+C61+C84</f>
        <v>84980</v>
      </c>
      <c r="D85" s="281">
        <f>+D61+D84</f>
        <v>108471</v>
      </c>
      <c r="E85" s="294">
        <f>+E61+E84</f>
        <v>108471</v>
      </c>
    </row>
    <row r="86" spans="1:5" ht="16.5" customHeight="1">
      <c r="A86" s="555" t="s">
        <v>37</v>
      </c>
      <c r="B86" s="555"/>
      <c r="C86" s="555"/>
      <c r="D86" s="555"/>
      <c r="E86" s="555"/>
    </row>
    <row r="87" spans="1:5" s="291" customFormat="1" ht="16.5" customHeight="1" thickBot="1">
      <c r="A87" s="31" t="s">
        <v>108</v>
      </c>
      <c r="B87" s="31"/>
      <c r="C87" s="31"/>
      <c r="D87" s="252"/>
      <c r="E87" s="252" t="s">
        <v>147</v>
      </c>
    </row>
    <row r="88" spans="1:5" s="291" customFormat="1" ht="16.5" customHeight="1">
      <c r="A88" s="556" t="s">
        <v>56</v>
      </c>
      <c r="B88" s="558" t="s">
        <v>168</v>
      </c>
      <c r="C88" s="562" t="str">
        <f>+C3</f>
        <v>Eredeti előirányzat</v>
      </c>
      <c r="D88" s="560" t="str">
        <f>+D3</f>
        <v>2014.</v>
      </c>
      <c r="E88" s="561"/>
    </row>
    <row r="89" spans="1:5" ht="37.5" customHeight="1" thickBot="1">
      <c r="A89" s="557"/>
      <c r="B89" s="559"/>
      <c r="C89" s="563"/>
      <c r="D89" s="32" t="s">
        <v>174</v>
      </c>
      <c r="E89" s="33" t="s">
        <v>175</v>
      </c>
    </row>
    <row r="90" spans="1:5" s="284" customFormat="1" ht="12" customHeight="1" thickBot="1">
      <c r="A90" s="248" t="s">
        <v>363</v>
      </c>
      <c r="B90" s="249" t="s">
        <v>364</v>
      </c>
      <c r="C90" s="249" t="s">
        <v>365</v>
      </c>
      <c r="D90" s="249" t="s">
        <v>367</v>
      </c>
      <c r="E90" s="297" t="s">
        <v>444</v>
      </c>
    </row>
    <row r="91" spans="1:5" ht="12" customHeight="1" thickBot="1">
      <c r="A91" s="245" t="s">
        <v>8</v>
      </c>
      <c r="B91" s="247" t="s">
        <v>468</v>
      </c>
      <c r="C91" s="274">
        <f>SUM(C92:C96)</f>
        <v>67104</v>
      </c>
      <c r="D91" s="274">
        <f>+D92+D93+D94+D95+D96</f>
        <v>64933</v>
      </c>
      <c r="E91" s="229">
        <f>+E92+E93+E94+E95+E96</f>
        <v>64719</v>
      </c>
    </row>
    <row r="92" spans="1:5" ht="12" customHeight="1">
      <c r="A92" s="240" t="s">
        <v>68</v>
      </c>
      <c r="B92" s="435" t="s">
        <v>38</v>
      </c>
      <c r="C92" s="83">
        <v>23507</v>
      </c>
      <c r="D92" s="83">
        <v>30886</v>
      </c>
      <c r="E92" s="228">
        <v>30886</v>
      </c>
    </row>
    <row r="93" spans="1:5" ht="12" customHeight="1">
      <c r="A93" s="237" t="s">
        <v>69</v>
      </c>
      <c r="B93" s="436" t="s">
        <v>128</v>
      </c>
      <c r="C93" s="276">
        <v>3571</v>
      </c>
      <c r="D93" s="276">
        <v>4374</v>
      </c>
      <c r="E93" s="259">
        <v>4374</v>
      </c>
    </row>
    <row r="94" spans="1:5" ht="12" customHeight="1">
      <c r="A94" s="237" t="s">
        <v>70</v>
      </c>
      <c r="B94" s="436" t="s">
        <v>97</v>
      </c>
      <c r="C94" s="278">
        <v>27676</v>
      </c>
      <c r="D94" s="278">
        <v>24086</v>
      </c>
      <c r="E94" s="261">
        <v>23873</v>
      </c>
    </row>
    <row r="95" spans="1:5" ht="12" customHeight="1">
      <c r="A95" s="237" t="s">
        <v>71</v>
      </c>
      <c r="B95" s="437" t="s">
        <v>129</v>
      </c>
      <c r="C95" s="278">
        <v>685</v>
      </c>
      <c r="D95" s="278">
        <v>1886</v>
      </c>
      <c r="E95" s="261">
        <v>1885</v>
      </c>
    </row>
    <row r="96" spans="1:5" ht="12" customHeight="1">
      <c r="A96" s="237" t="s">
        <v>80</v>
      </c>
      <c r="B96" s="438" t="s">
        <v>130</v>
      </c>
      <c r="C96" s="278">
        <v>11665</v>
      </c>
      <c r="D96" s="278">
        <v>3701</v>
      </c>
      <c r="E96" s="261">
        <v>3701</v>
      </c>
    </row>
    <row r="97" spans="1:5" ht="12" customHeight="1">
      <c r="A97" s="237" t="s">
        <v>72</v>
      </c>
      <c r="B97" s="436" t="s">
        <v>370</v>
      </c>
      <c r="C97" s="278"/>
      <c r="D97" s="278"/>
      <c r="E97" s="261"/>
    </row>
    <row r="98" spans="1:5" ht="12" customHeight="1">
      <c r="A98" s="237" t="s">
        <v>73</v>
      </c>
      <c r="B98" s="439" t="s">
        <v>371</v>
      </c>
      <c r="C98" s="278"/>
      <c r="D98" s="278"/>
      <c r="E98" s="261"/>
    </row>
    <row r="99" spans="1:5" ht="12" customHeight="1">
      <c r="A99" s="237" t="s">
        <v>81</v>
      </c>
      <c r="B99" s="436" t="s">
        <v>372</v>
      </c>
      <c r="C99" s="278"/>
      <c r="D99" s="278"/>
      <c r="E99" s="261"/>
    </row>
    <row r="100" spans="1:5" ht="12" customHeight="1">
      <c r="A100" s="237" t="s">
        <v>82</v>
      </c>
      <c r="B100" s="436" t="s">
        <v>373</v>
      </c>
      <c r="C100" s="278"/>
      <c r="D100" s="278"/>
      <c r="E100" s="261"/>
    </row>
    <row r="101" spans="1:5" ht="12" customHeight="1">
      <c r="A101" s="237" t="s">
        <v>83</v>
      </c>
      <c r="B101" s="439" t="s">
        <v>374</v>
      </c>
      <c r="C101" s="278"/>
      <c r="D101" s="278"/>
      <c r="E101" s="261"/>
    </row>
    <row r="102" spans="1:5" ht="12" customHeight="1">
      <c r="A102" s="237" t="s">
        <v>84</v>
      </c>
      <c r="B102" s="439" t="s">
        <v>375</v>
      </c>
      <c r="C102" s="278"/>
      <c r="D102" s="278"/>
      <c r="E102" s="261"/>
    </row>
    <row r="103" spans="1:5" ht="12" customHeight="1">
      <c r="A103" s="237" t="s">
        <v>86</v>
      </c>
      <c r="B103" s="436" t="s">
        <v>376</v>
      </c>
      <c r="C103" s="278"/>
      <c r="D103" s="278"/>
      <c r="E103" s="261"/>
    </row>
    <row r="104" spans="1:5" ht="12" customHeight="1">
      <c r="A104" s="236" t="s">
        <v>131</v>
      </c>
      <c r="B104" s="440" t="s">
        <v>377</v>
      </c>
      <c r="C104" s="278"/>
      <c r="D104" s="278"/>
      <c r="E104" s="261"/>
    </row>
    <row r="105" spans="1:5" ht="12" customHeight="1">
      <c r="A105" s="237" t="s">
        <v>378</v>
      </c>
      <c r="B105" s="440" t="s">
        <v>379</v>
      </c>
      <c r="C105" s="278"/>
      <c r="D105" s="278"/>
      <c r="E105" s="261"/>
    </row>
    <row r="106" spans="1:5" ht="12" customHeight="1" thickBot="1">
      <c r="A106" s="241" t="s">
        <v>380</v>
      </c>
      <c r="B106" s="441" t="s">
        <v>381</v>
      </c>
      <c r="C106" s="84"/>
      <c r="D106" s="84"/>
      <c r="E106" s="222"/>
    </row>
    <row r="107" spans="1:5" ht="12" customHeight="1" thickBot="1">
      <c r="A107" s="243" t="s">
        <v>9</v>
      </c>
      <c r="B107" s="246" t="s">
        <v>469</v>
      </c>
      <c r="C107" s="275">
        <v>18071</v>
      </c>
      <c r="D107" s="275">
        <f>+D108+D110+D112</f>
        <v>48805</v>
      </c>
      <c r="E107" s="258">
        <f>+E108+E110+E112</f>
        <v>48805</v>
      </c>
    </row>
    <row r="108" spans="1:5" ht="12" customHeight="1">
      <c r="A108" s="238" t="s">
        <v>74</v>
      </c>
      <c r="B108" s="436" t="s">
        <v>146</v>
      </c>
      <c r="C108" s="277">
        <v>14536</v>
      </c>
      <c r="D108" s="277">
        <v>21208</v>
      </c>
      <c r="E108" s="260">
        <v>21208</v>
      </c>
    </row>
    <row r="109" spans="1:5" ht="12" customHeight="1">
      <c r="A109" s="238" t="s">
        <v>75</v>
      </c>
      <c r="B109" s="440" t="s">
        <v>383</v>
      </c>
      <c r="C109" s="277"/>
      <c r="D109" s="277"/>
      <c r="E109" s="260"/>
    </row>
    <row r="110" spans="1:5" ht="15.75">
      <c r="A110" s="238" t="s">
        <v>76</v>
      </c>
      <c r="B110" s="440" t="s">
        <v>132</v>
      </c>
      <c r="C110" s="276"/>
      <c r="D110" s="276">
        <v>13207</v>
      </c>
      <c r="E110" s="259">
        <v>13207</v>
      </c>
    </row>
    <row r="111" spans="1:5" ht="12" customHeight="1">
      <c r="A111" s="238" t="s">
        <v>77</v>
      </c>
      <c r="B111" s="440" t="s">
        <v>384</v>
      </c>
      <c r="C111" s="276"/>
      <c r="D111" s="276"/>
      <c r="E111" s="259"/>
    </row>
    <row r="112" spans="1:5" ht="12" customHeight="1">
      <c r="A112" s="238" t="s">
        <v>78</v>
      </c>
      <c r="B112" s="433" t="s">
        <v>149</v>
      </c>
      <c r="C112" s="276"/>
      <c r="D112" s="276">
        <v>14390</v>
      </c>
      <c r="E112" s="259">
        <v>14390</v>
      </c>
    </row>
    <row r="113" spans="1:5" ht="15.75">
      <c r="A113" s="238" t="s">
        <v>85</v>
      </c>
      <c r="B113" s="432" t="s">
        <v>385</v>
      </c>
      <c r="C113" s="276"/>
      <c r="D113" s="276"/>
      <c r="E113" s="259"/>
    </row>
    <row r="114" spans="1:5" ht="15.75">
      <c r="A114" s="238" t="s">
        <v>87</v>
      </c>
      <c r="B114" s="442" t="s">
        <v>386</v>
      </c>
      <c r="C114" s="276"/>
      <c r="D114" s="276"/>
      <c r="E114" s="259"/>
    </row>
    <row r="115" spans="1:5" ht="12" customHeight="1">
      <c r="A115" s="238" t="s">
        <v>133</v>
      </c>
      <c r="B115" s="436" t="s">
        <v>373</v>
      </c>
      <c r="C115" s="276"/>
      <c r="D115" s="276"/>
      <c r="E115" s="259"/>
    </row>
    <row r="116" spans="1:5" ht="12" customHeight="1">
      <c r="A116" s="238" t="s">
        <v>134</v>
      </c>
      <c r="B116" s="436" t="s">
        <v>387</v>
      </c>
      <c r="C116" s="276"/>
      <c r="D116" s="276"/>
      <c r="E116" s="259"/>
    </row>
    <row r="117" spans="1:5" ht="12" customHeight="1">
      <c r="A117" s="238" t="s">
        <v>135</v>
      </c>
      <c r="B117" s="436" t="s">
        <v>388</v>
      </c>
      <c r="C117" s="276"/>
      <c r="D117" s="276"/>
      <c r="E117" s="259"/>
    </row>
    <row r="118" spans="1:5" s="304" customFormat="1" ht="12" customHeight="1">
      <c r="A118" s="238" t="s">
        <v>389</v>
      </c>
      <c r="B118" s="436" t="s">
        <v>376</v>
      </c>
      <c r="C118" s="276"/>
      <c r="D118" s="276">
        <v>14390</v>
      </c>
      <c r="E118" s="259">
        <v>14390</v>
      </c>
    </row>
    <row r="119" spans="1:5" ht="12" customHeight="1">
      <c r="A119" s="238" t="s">
        <v>390</v>
      </c>
      <c r="B119" s="436" t="s">
        <v>391</v>
      </c>
      <c r="C119" s="276"/>
      <c r="D119" s="276"/>
      <c r="E119" s="259"/>
    </row>
    <row r="120" spans="1:5" ht="12" customHeight="1" thickBot="1">
      <c r="A120" s="236" t="s">
        <v>392</v>
      </c>
      <c r="B120" s="436" t="s">
        <v>393</v>
      </c>
      <c r="C120" s="278">
        <v>3535</v>
      </c>
      <c r="D120" s="278"/>
      <c r="E120" s="261"/>
    </row>
    <row r="121" spans="1:5" ht="12" customHeight="1" thickBot="1">
      <c r="A121" s="243" t="s">
        <v>10</v>
      </c>
      <c r="B121" s="422" t="s">
        <v>394</v>
      </c>
      <c r="C121" s="275"/>
      <c r="D121" s="275">
        <f>+D122+D123</f>
        <v>6072</v>
      </c>
      <c r="E121" s="258">
        <f>+E122+E123</f>
        <v>0</v>
      </c>
    </row>
    <row r="122" spans="1:5" ht="12" customHeight="1">
      <c r="A122" s="238" t="s">
        <v>57</v>
      </c>
      <c r="B122" s="442" t="s">
        <v>46</v>
      </c>
      <c r="C122" s="277"/>
      <c r="D122" s="277">
        <v>6072</v>
      </c>
      <c r="E122" s="260"/>
    </row>
    <row r="123" spans="1:5" ht="12" customHeight="1" thickBot="1">
      <c r="A123" s="239" t="s">
        <v>58</v>
      </c>
      <c r="B123" s="440" t="s">
        <v>47</v>
      </c>
      <c r="C123" s="278"/>
      <c r="D123" s="278"/>
      <c r="E123" s="261"/>
    </row>
    <row r="124" spans="1:5" ht="12" customHeight="1" thickBot="1">
      <c r="A124" s="243" t="s">
        <v>11</v>
      </c>
      <c r="B124" s="422" t="s">
        <v>395</v>
      </c>
      <c r="C124" s="275">
        <v>85175</v>
      </c>
      <c r="D124" s="275">
        <f>+D91+D107+D121</f>
        <v>119810</v>
      </c>
      <c r="E124" s="258">
        <f>+E91+E107+E121</f>
        <v>113524</v>
      </c>
    </row>
    <row r="125" spans="1:5" ht="12" customHeight="1" thickBot="1">
      <c r="A125" s="243" t="s">
        <v>12</v>
      </c>
      <c r="B125" s="422" t="s">
        <v>396</v>
      </c>
      <c r="C125" s="275">
        <f>+C126+C127+C128</f>
        <v>0</v>
      </c>
      <c r="D125" s="275">
        <f>+D126+D127+D128</f>
        <v>0</v>
      </c>
      <c r="E125" s="258">
        <f>+E126+E127+E128</f>
        <v>0</v>
      </c>
    </row>
    <row r="126" spans="1:5" ht="12" customHeight="1">
      <c r="A126" s="238" t="s">
        <v>61</v>
      </c>
      <c r="B126" s="442" t="s">
        <v>470</v>
      </c>
      <c r="C126" s="276"/>
      <c r="D126" s="276"/>
      <c r="E126" s="259"/>
    </row>
    <row r="127" spans="1:5" ht="12" customHeight="1">
      <c r="A127" s="238" t="s">
        <v>62</v>
      </c>
      <c r="B127" s="442" t="s">
        <v>471</v>
      </c>
      <c r="C127" s="276"/>
      <c r="D127" s="276"/>
      <c r="E127" s="259"/>
    </row>
    <row r="128" spans="1:5" ht="12" customHeight="1" thickBot="1">
      <c r="A128" s="236" t="s">
        <v>63</v>
      </c>
      <c r="B128" s="443" t="s">
        <v>472</v>
      </c>
      <c r="C128" s="276"/>
      <c r="D128" s="276"/>
      <c r="E128" s="259"/>
    </row>
    <row r="129" spans="1:5" ht="12" customHeight="1" thickBot="1">
      <c r="A129" s="243" t="s">
        <v>13</v>
      </c>
      <c r="B129" s="422" t="s">
        <v>400</v>
      </c>
      <c r="C129" s="275">
        <f>+C130+C131+C132+C133</f>
        <v>0</v>
      </c>
      <c r="D129" s="275">
        <f>+D130+D131+D132+D133</f>
        <v>0</v>
      </c>
      <c r="E129" s="258">
        <f>+E130+E131+E132+E133</f>
        <v>0</v>
      </c>
    </row>
    <row r="130" spans="1:5" ht="12" customHeight="1">
      <c r="A130" s="238" t="s">
        <v>64</v>
      </c>
      <c r="B130" s="442" t="s">
        <v>473</v>
      </c>
      <c r="C130" s="276"/>
      <c r="D130" s="276"/>
      <c r="E130" s="259"/>
    </row>
    <row r="131" spans="1:5" ht="12" customHeight="1">
      <c r="A131" s="238" t="s">
        <v>65</v>
      </c>
      <c r="B131" s="442" t="s">
        <v>474</v>
      </c>
      <c r="C131" s="276"/>
      <c r="D131" s="276"/>
      <c r="E131" s="259"/>
    </row>
    <row r="132" spans="1:5" ht="12" customHeight="1">
      <c r="A132" s="238" t="s">
        <v>297</v>
      </c>
      <c r="B132" s="442" t="s">
        <v>475</v>
      </c>
      <c r="C132" s="276"/>
      <c r="D132" s="276"/>
      <c r="E132" s="259"/>
    </row>
    <row r="133" spans="1:5" ht="12" customHeight="1" thickBot="1">
      <c r="A133" s="236" t="s">
        <v>299</v>
      </c>
      <c r="B133" s="443" t="s">
        <v>476</v>
      </c>
      <c r="C133" s="276"/>
      <c r="D133" s="276"/>
      <c r="E133" s="259"/>
    </row>
    <row r="134" spans="1:5" ht="12" customHeight="1" thickBot="1">
      <c r="A134" s="243" t="s">
        <v>14</v>
      </c>
      <c r="B134" s="422" t="s">
        <v>405</v>
      </c>
      <c r="C134" s="281">
        <f>+C135+C136+C137+C138</f>
        <v>0</v>
      </c>
      <c r="D134" s="281">
        <f>+D135+D136+D137+D138</f>
        <v>0</v>
      </c>
      <c r="E134" s="294">
        <f>+E135+E136+E137+E138</f>
        <v>0</v>
      </c>
    </row>
    <row r="135" spans="1:5" ht="12" customHeight="1">
      <c r="A135" s="238" t="s">
        <v>66</v>
      </c>
      <c r="B135" s="442" t="s">
        <v>406</v>
      </c>
      <c r="C135" s="276"/>
      <c r="D135" s="276"/>
      <c r="E135" s="259"/>
    </row>
    <row r="136" spans="1:5" ht="12" customHeight="1">
      <c r="A136" s="238" t="s">
        <v>67</v>
      </c>
      <c r="B136" s="442" t="s">
        <v>407</v>
      </c>
      <c r="C136" s="276"/>
      <c r="D136" s="276"/>
      <c r="E136" s="259"/>
    </row>
    <row r="137" spans="1:5" ht="12" customHeight="1">
      <c r="A137" s="238" t="s">
        <v>306</v>
      </c>
      <c r="B137" s="442" t="s">
        <v>477</v>
      </c>
      <c r="C137" s="276"/>
      <c r="D137" s="276"/>
      <c r="E137" s="259"/>
    </row>
    <row r="138" spans="1:5" ht="12" customHeight="1" thickBot="1">
      <c r="A138" s="236" t="s">
        <v>308</v>
      </c>
      <c r="B138" s="443" t="s">
        <v>451</v>
      </c>
      <c r="C138" s="276"/>
      <c r="D138" s="276"/>
      <c r="E138" s="259"/>
    </row>
    <row r="139" spans="1:9" ht="15" customHeight="1" thickBot="1">
      <c r="A139" s="243" t="s">
        <v>15</v>
      </c>
      <c r="B139" s="422" t="s">
        <v>465</v>
      </c>
      <c r="C139" s="85">
        <f>+C140+C141+C142+C143</f>
        <v>0</v>
      </c>
      <c r="D139" s="85">
        <f>+D140+D141+D142+D143</f>
        <v>0</v>
      </c>
      <c r="E139" s="227">
        <f>+E140+E141+E142+E143</f>
        <v>0</v>
      </c>
      <c r="F139" s="292"/>
      <c r="G139" s="293"/>
      <c r="H139" s="293"/>
      <c r="I139" s="293"/>
    </row>
    <row r="140" spans="1:5" s="285" customFormat="1" ht="12.75" customHeight="1">
      <c r="A140" s="238" t="s">
        <v>126</v>
      </c>
      <c r="B140" s="442" t="s">
        <v>411</v>
      </c>
      <c r="C140" s="276"/>
      <c r="D140" s="276"/>
      <c r="E140" s="259"/>
    </row>
    <row r="141" spans="1:5" ht="13.5" customHeight="1">
      <c r="A141" s="238" t="s">
        <v>127</v>
      </c>
      <c r="B141" s="442" t="s">
        <v>412</v>
      </c>
      <c r="C141" s="276"/>
      <c r="D141" s="276"/>
      <c r="E141" s="259"/>
    </row>
    <row r="142" spans="1:5" ht="13.5" customHeight="1">
      <c r="A142" s="238" t="s">
        <v>148</v>
      </c>
      <c r="B142" s="442" t="s">
        <v>413</v>
      </c>
      <c r="C142" s="276"/>
      <c r="D142" s="276"/>
      <c r="E142" s="259"/>
    </row>
    <row r="143" spans="1:5" ht="13.5" customHeight="1" thickBot="1">
      <c r="A143" s="238" t="s">
        <v>314</v>
      </c>
      <c r="B143" s="442" t="s">
        <v>414</v>
      </c>
      <c r="C143" s="276"/>
      <c r="D143" s="276"/>
      <c r="E143" s="259"/>
    </row>
    <row r="144" spans="1:5" ht="12.75" customHeight="1" thickBot="1">
      <c r="A144" s="243" t="s">
        <v>16</v>
      </c>
      <c r="B144" s="422" t="s">
        <v>415</v>
      </c>
      <c r="C144" s="225">
        <f>+C125+C129+C134+C139</f>
        <v>0</v>
      </c>
      <c r="D144" s="225">
        <f>+D125+D129+D134+D139</f>
        <v>0</v>
      </c>
      <c r="E144" s="226">
        <f>+E125+E129+E134+E139</f>
        <v>0</v>
      </c>
    </row>
    <row r="145" spans="1:5" ht="13.5" customHeight="1" thickBot="1">
      <c r="A145" s="268" t="s">
        <v>17</v>
      </c>
      <c r="B145" s="444" t="s">
        <v>416</v>
      </c>
      <c r="C145" s="225">
        <f>+C124+C144</f>
        <v>85175</v>
      </c>
      <c r="D145" s="225">
        <f>+D124+D144</f>
        <v>119810</v>
      </c>
      <c r="E145" s="226">
        <f>+E124+E144</f>
        <v>113524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C3:C4"/>
    <mergeCell ref="A86:E86"/>
    <mergeCell ref="A88:A89"/>
    <mergeCell ref="B88:B89"/>
    <mergeCell ref="D88:E88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 xml:space="preserve">&amp;C&amp;"Times New Roman CE,Félkövér"&amp;12
Felpéc Önkormányzat 
2014. ÉVI ZÁRSZÁMADÁSÁNAK PÉNZÜGYI MÉRLEGE&amp;10
&amp;R&amp;"Times New Roman CE,Félkövér dőlt"&amp;11 </oddHeader>
  </headerFooter>
  <rowBreaks count="1" manualBreakCount="1">
    <brk id="8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9" customWidth="1"/>
    <col min="2" max="2" width="55.125" style="20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317" t="s">
        <v>112</v>
      </c>
      <c r="C1" s="318"/>
      <c r="D1" s="318"/>
      <c r="E1" s="318"/>
      <c r="F1" s="318"/>
      <c r="G1" s="318"/>
      <c r="H1" s="318"/>
      <c r="I1" s="318"/>
      <c r="J1" s="549" t="s">
        <v>706</v>
      </c>
    </row>
    <row r="2" spans="7:10" ht="14.25" thickBot="1">
      <c r="G2" s="25"/>
      <c r="H2" s="25"/>
      <c r="I2" s="25" t="s">
        <v>48</v>
      </c>
      <c r="J2" s="549"/>
    </row>
    <row r="3" spans="1:10" ht="18" customHeight="1" thickBot="1">
      <c r="A3" s="552" t="s">
        <v>56</v>
      </c>
      <c r="B3" s="343" t="s">
        <v>44</v>
      </c>
      <c r="C3" s="344"/>
      <c r="D3" s="344"/>
      <c r="E3" s="344"/>
      <c r="F3" s="343" t="s">
        <v>45</v>
      </c>
      <c r="G3" s="345"/>
      <c r="H3" s="345"/>
      <c r="I3" s="345"/>
      <c r="J3" s="549"/>
    </row>
    <row r="4" spans="1:10" s="319" customFormat="1" ht="35.25" customHeight="1" thickBot="1">
      <c r="A4" s="553"/>
      <c r="B4" s="21" t="s">
        <v>49</v>
      </c>
      <c r="C4" s="22" t="str">
        <f>+CONCATENATE(LEFT('1.mell.kvetési, pü mérleg 1.old'!C3,4),". évi eredeti előirányzat")</f>
        <v>2014. évi eredeti előirányzat</v>
      </c>
      <c r="D4" s="305" t="str">
        <f>+CONCATENATE(LEFT('1.mell.kvetési, pü mérleg 1.old'!C3,4),". évi módosított előirányzat")</f>
        <v>2014. évi módosított előirányzat</v>
      </c>
      <c r="E4" s="22" t="str">
        <f>+CONCATENATE(LEFT('1.mell.kvetési, pü mérleg 1.old'!C3,4),". évi teljesítés")</f>
        <v>2014. évi teljesítés</v>
      </c>
      <c r="F4" s="21" t="s">
        <v>49</v>
      </c>
      <c r="G4" s="22" t="str">
        <f>+C4</f>
        <v>2014. évi eredeti előirányzat</v>
      </c>
      <c r="H4" s="305" t="str">
        <f>+D4</f>
        <v>2014. évi módosított előirányzat</v>
      </c>
      <c r="I4" s="335" t="str">
        <f>+E4</f>
        <v>2014. évi teljesítés</v>
      </c>
      <c r="J4" s="549"/>
    </row>
    <row r="5" spans="1:10" s="320" customFormat="1" ht="12" customHeight="1" thickBot="1">
      <c r="A5" s="346" t="s">
        <v>363</v>
      </c>
      <c r="B5" s="347" t="s">
        <v>364</v>
      </c>
      <c r="C5" s="348" t="s">
        <v>365</v>
      </c>
      <c r="D5" s="348" t="s">
        <v>366</v>
      </c>
      <c r="E5" s="348" t="s">
        <v>367</v>
      </c>
      <c r="F5" s="347" t="s">
        <v>444</v>
      </c>
      <c r="G5" s="348" t="s">
        <v>445</v>
      </c>
      <c r="H5" s="348" t="s">
        <v>446</v>
      </c>
      <c r="I5" s="349" t="s">
        <v>447</v>
      </c>
      <c r="J5" s="549"/>
    </row>
    <row r="6" spans="1:10" ht="15" customHeight="1">
      <c r="A6" s="321" t="s">
        <v>8</v>
      </c>
      <c r="B6" s="322" t="s">
        <v>420</v>
      </c>
      <c r="C6" s="308">
        <v>15184</v>
      </c>
      <c r="D6" s="308">
        <v>16383</v>
      </c>
      <c r="E6" s="308">
        <v>16383</v>
      </c>
      <c r="F6" s="322" t="s">
        <v>50</v>
      </c>
      <c r="G6" s="308">
        <v>9268</v>
      </c>
      <c r="H6" s="308">
        <v>30886</v>
      </c>
      <c r="I6" s="314">
        <v>30886</v>
      </c>
      <c r="J6" s="549"/>
    </row>
    <row r="7" spans="1:10" ht="15" customHeight="1">
      <c r="A7" s="323" t="s">
        <v>9</v>
      </c>
      <c r="B7" s="324" t="s">
        <v>421</v>
      </c>
      <c r="C7" s="309">
        <v>6439</v>
      </c>
      <c r="D7" s="309">
        <v>49196</v>
      </c>
      <c r="E7" s="309">
        <v>49196</v>
      </c>
      <c r="F7" s="324" t="s">
        <v>128</v>
      </c>
      <c r="G7" s="309">
        <v>1354</v>
      </c>
      <c r="H7" s="309">
        <v>4374</v>
      </c>
      <c r="I7" s="315">
        <v>4374</v>
      </c>
      <c r="J7" s="549"/>
    </row>
    <row r="8" spans="1:10" ht="15" customHeight="1">
      <c r="A8" s="323" t="s">
        <v>10</v>
      </c>
      <c r="B8" s="324" t="s">
        <v>422</v>
      </c>
      <c r="C8" s="309"/>
      <c r="D8" s="309"/>
      <c r="E8" s="309"/>
      <c r="F8" s="324" t="s">
        <v>152</v>
      </c>
      <c r="G8" s="309">
        <v>17325</v>
      </c>
      <c r="H8" s="309">
        <v>24086</v>
      </c>
      <c r="I8" s="315">
        <v>23873</v>
      </c>
      <c r="J8" s="549"/>
    </row>
    <row r="9" spans="1:10" ht="15" customHeight="1">
      <c r="A9" s="323" t="s">
        <v>11</v>
      </c>
      <c r="B9" s="324" t="s">
        <v>119</v>
      </c>
      <c r="C9" s="309">
        <v>6960</v>
      </c>
      <c r="D9" s="309">
        <v>8351</v>
      </c>
      <c r="E9" s="309">
        <v>8351</v>
      </c>
      <c r="F9" s="324" t="s">
        <v>129</v>
      </c>
      <c r="G9" s="309">
        <v>1074</v>
      </c>
      <c r="H9" s="309">
        <v>1886</v>
      </c>
      <c r="I9" s="315">
        <v>1885</v>
      </c>
      <c r="J9" s="549"/>
    </row>
    <row r="10" spans="1:10" ht="15" customHeight="1">
      <c r="A10" s="323" t="s">
        <v>12</v>
      </c>
      <c r="B10" s="325" t="s">
        <v>423</v>
      </c>
      <c r="C10" s="309">
        <v>36</v>
      </c>
      <c r="D10" s="309">
        <v>37</v>
      </c>
      <c r="E10" s="309">
        <v>37</v>
      </c>
      <c r="F10" s="324" t="s">
        <v>130</v>
      </c>
      <c r="G10" s="309">
        <v>3440</v>
      </c>
      <c r="H10" s="309">
        <v>3701</v>
      </c>
      <c r="I10" s="315">
        <v>3701</v>
      </c>
      <c r="J10" s="549"/>
    </row>
    <row r="11" spans="1:10" ht="15" customHeight="1">
      <c r="A11" s="323" t="s">
        <v>13</v>
      </c>
      <c r="B11" s="324" t="s">
        <v>555</v>
      </c>
      <c r="C11" s="310"/>
      <c r="D11" s="310"/>
      <c r="E11" s="310"/>
      <c r="F11" s="324" t="s">
        <v>39</v>
      </c>
      <c r="G11" s="309">
        <v>6170</v>
      </c>
      <c r="H11" s="309">
        <v>6072</v>
      </c>
      <c r="I11" s="315"/>
      <c r="J11" s="549"/>
    </row>
    <row r="12" spans="1:10" ht="15" customHeight="1">
      <c r="A12" s="323" t="s">
        <v>14</v>
      </c>
      <c r="B12" s="324" t="s">
        <v>293</v>
      </c>
      <c r="C12" s="309">
        <v>3563</v>
      </c>
      <c r="D12" s="309">
        <v>4030</v>
      </c>
      <c r="E12" s="309">
        <v>4030</v>
      </c>
      <c r="F12" s="6"/>
      <c r="G12" s="309"/>
      <c r="H12" s="309"/>
      <c r="I12" s="315"/>
      <c r="J12" s="549"/>
    </row>
    <row r="13" spans="1:10" ht="15" customHeight="1">
      <c r="A13" s="323" t="s">
        <v>15</v>
      </c>
      <c r="B13" s="6"/>
      <c r="C13" s="309"/>
      <c r="D13" s="309"/>
      <c r="E13" s="309"/>
      <c r="F13" s="6"/>
      <c r="G13" s="309"/>
      <c r="H13" s="309"/>
      <c r="I13" s="315"/>
      <c r="J13" s="549"/>
    </row>
    <row r="14" spans="1:10" ht="15" customHeight="1">
      <c r="A14" s="323" t="s">
        <v>16</v>
      </c>
      <c r="B14" s="334"/>
      <c r="C14" s="310"/>
      <c r="D14" s="310"/>
      <c r="E14" s="310"/>
      <c r="F14" s="6"/>
      <c r="G14" s="309"/>
      <c r="H14" s="309"/>
      <c r="I14" s="315"/>
      <c r="J14" s="549"/>
    </row>
    <row r="15" spans="1:10" ht="15" customHeight="1">
      <c r="A15" s="323" t="s">
        <v>17</v>
      </c>
      <c r="B15" s="6"/>
      <c r="C15" s="309"/>
      <c r="D15" s="309"/>
      <c r="E15" s="309"/>
      <c r="F15" s="6"/>
      <c r="G15" s="309"/>
      <c r="H15" s="309"/>
      <c r="I15" s="315"/>
      <c r="J15" s="549"/>
    </row>
    <row r="16" spans="1:10" ht="15" customHeight="1">
      <c r="A16" s="323" t="s">
        <v>18</v>
      </c>
      <c r="B16" s="6"/>
      <c r="C16" s="309"/>
      <c r="D16" s="309"/>
      <c r="E16" s="309"/>
      <c r="F16" s="6"/>
      <c r="G16" s="309"/>
      <c r="H16" s="309"/>
      <c r="I16" s="315"/>
      <c r="J16" s="549"/>
    </row>
    <row r="17" spans="1:10" ht="15" customHeight="1" thickBot="1">
      <c r="A17" s="323" t="s">
        <v>19</v>
      </c>
      <c r="B17" s="11"/>
      <c r="C17" s="311"/>
      <c r="D17" s="311"/>
      <c r="E17" s="311"/>
      <c r="F17" s="6"/>
      <c r="G17" s="311"/>
      <c r="H17" s="311"/>
      <c r="I17" s="316"/>
      <c r="J17" s="549"/>
    </row>
    <row r="18" spans="1:10" ht="17.25" customHeight="1" thickBot="1">
      <c r="A18" s="326" t="s">
        <v>20</v>
      </c>
      <c r="B18" s="307" t="s">
        <v>424</v>
      </c>
      <c r="C18" s="312">
        <f>+C6+C7+C9+C10+C12+C13+C14+C15+C16+C17</f>
        <v>32182</v>
      </c>
      <c r="D18" s="312">
        <f>+D6+D7+D9+D10+D12+D13+D14+D15+D16+D17</f>
        <v>77997</v>
      </c>
      <c r="E18" s="312">
        <f>+E6+E7+E9+E10+E12+E13+E14+E15+E16+E17</f>
        <v>77997</v>
      </c>
      <c r="F18" s="307" t="s">
        <v>431</v>
      </c>
      <c r="G18" s="312">
        <f>SUM(G6:G17)</f>
        <v>38631</v>
      </c>
      <c r="H18" s="312">
        <f>SUM(H6:H17)</f>
        <v>71005</v>
      </c>
      <c r="I18" s="312">
        <f>SUM(I6:I17)</f>
        <v>64719</v>
      </c>
      <c r="J18" s="549"/>
    </row>
    <row r="19" spans="1:10" ht="15" customHeight="1">
      <c r="A19" s="327" t="s">
        <v>21</v>
      </c>
      <c r="B19" s="328" t="s">
        <v>425</v>
      </c>
      <c r="C19" s="26">
        <f>+C20+C21+C22+C23</f>
        <v>6449</v>
      </c>
      <c r="D19" s="26">
        <f>+D20+D21+D22+D23</f>
        <v>0</v>
      </c>
      <c r="E19" s="26">
        <f>+E20+E21+E22+E23</f>
        <v>0</v>
      </c>
      <c r="F19" s="329" t="s">
        <v>136</v>
      </c>
      <c r="G19" s="313"/>
      <c r="H19" s="313"/>
      <c r="I19" s="313"/>
      <c r="J19" s="549"/>
    </row>
    <row r="20" spans="1:10" ht="15" customHeight="1">
      <c r="A20" s="330" t="s">
        <v>22</v>
      </c>
      <c r="B20" s="329" t="s">
        <v>144</v>
      </c>
      <c r="C20" s="306">
        <v>6449</v>
      </c>
      <c r="D20" s="306"/>
      <c r="E20" s="306"/>
      <c r="F20" s="329" t="s">
        <v>432</v>
      </c>
      <c r="G20" s="306"/>
      <c r="H20" s="306"/>
      <c r="I20" s="306"/>
      <c r="J20" s="549"/>
    </row>
    <row r="21" spans="1:10" ht="15" customHeight="1">
      <c r="A21" s="330" t="s">
        <v>23</v>
      </c>
      <c r="B21" s="329" t="s">
        <v>145</v>
      </c>
      <c r="C21" s="306"/>
      <c r="D21" s="306"/>
      <c r="E21" s="306"/>
      <c r="F21" s="329" t="s">
        <v>110</v>
      </c>
      <c r="G21" s="306"/>
      <c r="H21" s="306"/>
      <c r="I21" s="306"/>
      <c r="J21" s="549"/>
    </row>
    <row r="22" spans="1:10" ht="15" customHeight="1">
      <c r="A22" s="330" t="s">
        <v>24</v>
      </c>
      <c r="B22" s="329" t="s">
        <v>150</v>
      </c>
      <c r="C22" s="306"/>
      <c r="D22" s="306"/>
      <c r="E22" s="306"/>
      <c r="F22" s="329" t="s">
        <v>111</v>
      </c>
      <c r="G22" s="306"/>
      <c r="H22" s="306"/>
      <c r="I22" s="306"/>
      <c r="J22" s="549"/>
    </row>
    <row r="23" spans="1:10" ht="15" customHeight="1">
      <c r="A23" s="330" t="s">
        <v>25</v>
      </c>
      <c r="B23" s="329" t="s">
        <v>151</v>
      </c>
      <c r="C23" s="306"/>
      <c r="D23" s="306"/>
      <c r="E23" s="306"/>
      <c r="F23" s="328" t="s">
        <v>153</v>
      </c>
      <c r="G23" s="306"/>
      <c r="H23" s="306"/>
      <c r="I23" s="306"/>
      <c r="J23" s="549"/>
    </row>
    <row r="24" spans="1:10" ht="15" customHeight="1">
      <c r="A24" s="330" t="s">
        <v>26</v>
      </c>
      <c r="B24" s="329" t="s">
        <v>426</v>
      </c>
      <c r="C24" s="331">
        <f>+C25+C26</f>
        <v>0</v>
      </c>
      <c r="D24" s="331">
        <f>+D25+D26</f>
        <v>0</v>
      </c>
      <c r="E24" s="331">
        <f>+E25+E26</f>
        <v>0</v>
      </c>
      <c r="F24" s="329" t="s">
        <v>137</v>
      </c>
      <c r="G24" s="306"/>
      <c r="H24" s="306"/>
      <c r="I24" s="306"/>
      <c r="J24" s="549"/>
    </row>
    <row r="25" spans="1:10" ht="15" customHeight="1">
      <c r="A25" s="327" t="s">
        <v>27</v>
      </c>
      <c r="B25" s="328" t="s">
        <v>427</v>
      </c>
      <c r="C25" s="313"/>
      <c r="D25" s="313"/>
      <c r="E25" s="313"/>
      <c r="F25" s="322" t="s">
        <v>138</v>
      </c>
      <c r="G25" s="313"/>
      <c r="H25" s="313"/>
      <c r="I25" s="313"/>
      <c r="J25" s="549"/>
    </row>
    <row r="26" spans="1:10" ht="15" customHeight="1" thickBot="1">
      <c r="A26" s="330" t="s">
        <v>28</v>
      </c>
      <c r="B26" s="329" t="s">
        <v>428</v>
      </c>
      <c r="C26" s="306"/>
      <c r="D26" s="306"/>
      <c r="E26" s="306"/>
      <c r="F26" s="6"/>
      <c r="G26" s="306"/>
      <c r="H26" s="306"/>
      <c r="I26" s="306"/>
      <c r="J26" s="549"/>
    </row>
    <row r="27" spans="1:10" ht="17.25" customHeight="1" thickBot="1">
      <c r="A27" s="326" t="s">
        <v>29</v>
      </c>
      <c r="B27" s="307" t="s">
        <v>429</v>
      </c>
      <c r="C27" s="312">
        <v>6449</v>
      </c>
      <c r="D27" s="312">
        <f>+D19+D24</f>
        <v>0</v>
      </c>
      <c r="E27" s="312">
        <f>+E19+E24</f>
        <v>0</v>
      </c>
      <c r="F27" s="307" t="s">
        <v>433</v>
      </c>
      <c r="G27" s="312">
        <f>SUM(G19:G26)</f>
        <v>0</v>
      </c>
      <c r="H27" s="312">
        <f>SUM(H19:H26)</f>
        <v>0</v>
      </c>
      <c r="I27" s="312">
        <f>SUM(I19:I26)</f>
        <v>0</v>
      </c>
      <c r="J27" s="549"/>
    </row>
    <row r="28" spans="1:10" ht="17.25" customHeight="1" thickBot="1">
      <c r="A28" s="326" t="s">
        <v>30</v>
      </c>
      <c r="B28" s="332" t="s">
        <v>430</v>
      </c>
      <c r="C28" s="86">
        <f>+C18+C27</f>
        <v>38631</v>
      </c>
      <c r="D28" s="86">
        <f>+D18+D27</f>
        <v>77997</v>
      </c>
      <c r="E28" s="333">
        <f>+E18+E27</f>
        <v>77997</v>
      </c>
      <c r="F28" s="332" t="s">
        <v>434</v>
      </c>
      <c r="G28" s="86">
        <f>+G18+G27</f>
        <v>38631</v>
      </c>
      <c r="H28" s="86">
        <f>+H18+H27</f>
        <v>71005</v>
      </c>
      <c r="I28" s="86">
        <f>+I18+I27</f>
        <v>64719</v>
      </c>
      <c r="J28" s="549"/>
    </row>
    <row r="29" spans="1:10" ht="17.25" customHeight="1" thickBot="1">
      <c r="A29" s="326" t="s">
        <v>31</v>
      </c>
      <c r="B29" s="332" t="s">
        <v>114</v>
      </c>
      <c r="C29" s="86">
        <f>IF(C18-G18&lt;0,G18-C18,"-")</f>
        <v>6449</v>
      </c>
      <c r="D29" s="86" t="str">
        <f>IF(D18-H18&lt;0,H18-D18,"-")</f>
        <v>-</v>
      </c>
      <c r="E29" s="333" t="str">
        <f>IF(E18-I18&lt;0,I18-E18,"-")</f>
        <v>-</v>
      </c>
      <c r="F29" s="332" t="s">
        <v>115</v>
      </c>
      <c r="G29" s="86" t="str">
        <f>IF(C18-G18&gt;0,C18-G18,"-")</f>
        <v>-</v>
      </c>
      <c r="H29" s="86">
        <f>IF(D18-H18&gt;0,D18-H18,"-")</f>
        <v>6992</v>
      </c>
      <c r="I29" s="86">
        <f>IF(E18-I18&gt;0,E18-I18,"-")</f>
        <v>13278</v>
      </c>
      <c r="J29" s="549"/>
    </row>
    <row r="30" spans="1:10" ht="17.25" customHeight="1" thickBot="1">
      <c r="A30" s="326" t="s">
        <v>32</v>
      </c>
      <c r="B30" s="332" t="s">
        <v>154</v>
      </c>
      <c r="C30" s="86" t="str">
        <f>IF(C28-G28&lt;0,G28-C28,"-")</f>
        <v>-</v>
      </c>
      <c r="D30" s="86" t="str">
        <f>IF(D28-H28&lt;0,H28-D28,"-")</f>
        <v>-</v>
      </c>
      <c r="E30" s="333" t="str">
        <f>IF(E28-I28&lt;0,I28-E28,"-")</f>
        <v>-</v>
      </c>
      <c r="F30" s="332" t="s">
        <v>155</v>
      </c>
      <c r="G30" s="86" t="str">
        <f>IF(C28-G28&gt;0,C28-G28,"-")</f>
        <v>-</v>
      </c>
      <c r="H30" s="86">
        <f>IF(D28-H28&gt;0,D28-H28,"-")</f>
        <v>6992</v>
      </c>
      <c r="I30" s="86">
        <f>IF(E28-I28&gt;0,E28-I28,"-")</f>
        <v>13278</v>
      </c>
      <c r="J30" s="549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&amp;C&amp;"Times New Roman CE,Félkövér"&amp;11Felpéc Önkormányzat 2014. évi zárszámadás bevételek és kiadások mérlegei&amp;R&amp;"Times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E1">
      <selection activeCell="F4" sqref="F4"/>
    </sheetView>
  </sheetViews>
  <sheetFormatPr defaultColWidth="9.00390625" defaultRowHeight="12.75"/>
  <cols>
    <col min="1" max="1" width="6.875" style="9" customWidth="1"/>
    <col min="2" max="2" width="55.125" style="20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317" t="s">
        <v>113</v>
      </c>
      <c r="C1" s="318"/>
      <c r="D1" s="318"/>
      <c r="E1" s="318"/>
      <c r="F1" s="318"/>
      <c r="G1" s="318"/>
      <c r="H1" s="318"/>
      <c r="I1" s="318"/>
      <c r="J1" s="564"/>
    </row>
    <row r="2" spans="7:10" ht="14.25" thickBot="1">
      <c r="G2" s="25"/>
      <c r="H2" s="25"/>
      <c r="I2" s="25" t="s">
        <v>48</v>
      </c>
      <c r="J2" s="564"/>
    </row>
    <row r="3" spans="1:10" ht="24" customHeight="1" thickBot="1">
      <c r="A3" s="550" t="s">
        <v>56</v>
      </c>
      <c r="B3" s="343" t="s">
        <v>44</v>
      </c>
      <c r="C3" s="344"/>
      <c r="D3" s="344"/>
      <c r="E3" s="344"/>
      <c r="F3" s="343" t="s">
        <v>45</v>
      </c>
      <c r="G3" s="345"/>
      <c r="H3" s="345"/>
      <c r="I3" s="345"/>
      <c r="J3" s="564"/>
    </row>
    <row r="4" spans="1:10" s="319" customFormat="1" ht="35.25" customHeight="1" thickBot="1">
      <c r="A4" s="551"/>
      <c r="B4" s="21" t="s">
        <v>49</v>
      </c>
      <c r="C4" s="22" t="str">
        <f>+'2.mell. 1. old BEV KIAD MÉRL '!C4</f>
        <v>2014. évi eredeti előirányzat</v>
      </c>
      <c r="D4" s="305" t="str">
        <f>+'2.mell. 1. old BEV KIAD MÉRL '!D4</f>
        <v>2014. évi módosított előirányzat</v>
      </c>
      <c r="E4" s="22" t="str">
        <f>+'2.mell. 1. old BEV KIAD MÉRL '!E4</f>
        <v>2014. évi teljesítés</v>
      </c>
      <c r="F4" s="21" t="s">
        <v>49</v>
      </c>
      <c r="G4" s="22" t="str">
        <f>+'2.mell. 1. old BEV KIAD MÉRL '!C4</f>
        <v>2014. évi eredeti előirányzat</v>
      </c>
      <c r="H4" s="305" t="str">
        <f>+'2.mell. 1. old BEV KIAD MÉRL '!D4</f>
        <v>2014. évi módosított előirányzat</v>
      </c>
      <c r="I4" s="335" t="str">
        <f>+'2.mell. 1. old BEV KIAD MÉRL '!E4</f>
        <v>2014. évi teljesítés</v>
      </c>
      <c r="J4" s="564"/>
    </row>
    <row r="5" spans="1:10" s="319" customFormat="1" ht="13.5" thickBot="1">
      <c r="A5" s="346" t="s">
        <v>363</v>
      </c>
      <c r="B5" s="347" t="s">
        <v>364</v>
      </c>
      <c r="C5" s="348" t="s">
        <v>365</v>
      </c>
      <c r="D5" s="348" t="s">
        <v>366</v>
      </c>
      <c r="E5" s="348" t="s">
        <v>367</v>
      </c>
      <c r="F5" s="347" t="s">
        <v>444</v>
      </c>
      <c r="G5" s="348" t="s">
        <v>445</v>
      </c>
      <c r="H5" s="348" t="s">
        <v>446</v>
      </c>
      <c r="I5" s="349" t="s">
        <v>447</v>
      </c>
      <c r="J5" s="564"/>
    </row>
    <row r="6" spans="1:10" ht="12.75" customHeight="1">
      <c r="A6" s="321" t="s">
        <v>8</v>
      </c>
      <c r="B6" s="322" t="s">
        <v>435</v>
      </c>
      <c r="C6" s="308"/>
      <c r="D6" s="308">
        <v>10000</v>
      </c>
      <c r="E6" s="308">
        <v>10000</v>
      </c>
      <c r="F6" s="322" t="s">
        <v>146</v>
      </c>
      <c r="G6" s="308">
        <v>4593</v>
      </c>
      <c r="H6" s="308">
        <v>21208</v>
      </c>
      <c r="I6" s="314">
        <v>21208</v>
      </c>
      <c r="J6" s="564"/>
    </row>
    <row r="7" spans="1:10" ht="12.75">
      <c r="A7" s="323" t="s">
        <v>9</v>
      </c>
      <c r="B7" s="324" t="s">
        <v>436</v>
      </c>
      <c r="C7" s="309"/>
      <c r="D7" s="309"/>
      <c r="E7" s="309"/>
      <c r="F7" s="324" t="s">
        <v>448</v>
      </c>
      <c r="G7" s="309"/>
      <c r="H7" s="309"/>
      <c r="I7" s="315"/>
      <c r="J7" s="564"/>
    </row>
    <row r="8" spans="1:10" ht="12.75" customHeight="1">
      <c r="A8" s="323" t="s">
        <v>10</v>
      </c>
      <c r="B8" s="324" t="s">
        <v>437</v>
      </c>
      <c r="C8" s="309"/>
      <c r="D8" s="309"/>
      <c r="E8" s="309"/>
      <c r="F8" s="324" t="s">
        <v>132</v>
      </c>
      <c r="G8" s="309">
        <v>2104</v>
      </c>
      <c r="H8" s="309">
        <v>13207</v>
      </c>
      <c r="I8" s="315">
        <v>13207</v>
      </c>
      <c r="J8" s="564"/>
    </row>
    <row r="9" spans="1:10" ht="12.75" customHeight="1">
      <c r="A9" s="323" t="s">
        <v>11</v>
      </c>
      <c r="B9" s="324" t="s">
        <v>438</v>
      </c>
      <c r="C9" s="309"/>
      <c r="D9" s="309"/>
      <c r="E9" s="309"/>
      <c r="F9" s="324" t="s">
        <v>449</v>
      </c>
      <c r="G9" s="309"/>
      <c r="H9" s="309"/>
      <c r="I9" s="315"/>
      <c r="J9" s="564"/>
    </row>
    <row r="10" spans="1:10" ht="12.75" customHeight="1">
      <c r="A10" s="323" t="s">
        <v>12</v>
      </c>
      <c r="B10" s="324" t="s">
        <v>439</v>
      </c>
      <c r="C10" s="309"/>
      <c r="D10" s="309"/>
      <c r="E10" s="309"/>
      <c r="F10" s="324" t="s">
        <v>149</v>
      </c>
      <c r="G10" s="309">
        <v>17432</v>
      </c>
      <c r="H10" s="309">
        <v>14390</v>
      </c>
      <c r="I10" s="315">
        <v>14390</v>
      </c>
      <c r="J10" s="564"/>
    </row>
    <row r="11" spans="1:10" ht="12.75" customHeight="1">
      <c r="A11" s="323" t="s">
        <v>13</v>
      </c>
      <c r="B11" s="324" t="s">
        <v>440</v>
      </c>
      <c r="C11" s="310"/>
      <c r="D11" s="310"/>
      <c r="E11" s="310"/>
      <c r="F11" s="364"/>
      <c r="G11" s="309"/>
      <c r="H11" s="309"/>
      <c r="I11" s="315"/>
      <c r="J11" s="564"/>
    </row>
    <row r="12" spans="1:10" ht="12.75" customHeight="1">
      <c r="A12" s="323" t="s">
        <v>14</v>
      </c>
      <c r="B12" s="6" t="s">
        <v>599</v>
      </c>
      <c r="C12" s="309">
        <v>19988</v>
      </c>
      <c r="D12" s="309">
        <v>20474</v>
      </c>
      <c r="E12" s="309">
        <v>20474</v>
      </c>
      <c r="F12" s="364"/>
      <c r="G12" s="309"/>
      <c r="H12" s="309"/>
      <c r="I12" s="315"/>
      <c r="J12" s="564"/>
    </row>
    <row r="13" spans="1:10" ht="12.75" customHeight="1">
      <c r="A13" s="323" t="s">
        <v>15</v>
      </c>
      <c r="B13" s="6"/>
      <c r="C13" s="309"/>
      <c r="D13" s="309"/>
      <c r="E13" s="309"/>
      <c r="F13" s="365"/>
      <c r="G13" s="309"/>
      <c r="H13" s="309"/>
      <c r="I13" s="315"/>
      <c r="J13" s="564"/>
    </row>
    <row r="14" spans="1:10" ht="12.75" customHeight="1">
      <c r="A14" s="323" t="s">
        <v>16</v>
      </c>
      <c r="B14" s="362"/>
      <c r="C14" s="310"/>
      <c r="D14" s="310"/>
      <c r="E14" s="310"/>
      <c r="F14" s="364"/>
      <c r="G14" s="309"/>
      <c r="H14" s="309"/>
      <c r="I14" s="315"/>
      <c r="J14" s="564"/>
    </row>
    <row r="15" spans="1:10" ht="12.75">
      <c r="A15" s="323" t="s">
        <v>17</v>
      </c>
      <c r="B15" s="6"/>
      <c r="C15" s="310"/>
      <c r="D15" s="310"/>
      <c r="E15" s="310"/>
      <c r="F15" s="364"/>
      <c r="G15" s="309"/>
      <c r="H15" s="309"/>
      <c r="I15" s="315"/>
      <c r="J15" s="564"/>
    </row>
    <row r="16" spans="1:10" ht="12.75" customHeight="1" thickBot="1">
      <c r="A16" s="359" t="s">
        <v>18</v>
      </c>
      <c r="B16" s="363"/>
      <c r="C16" s="361"/>
      <c r="D16" s="91"/>
      <c r="E16" s="97"/>
      <c r="F16" s="360" t="s">
        <v>39</v>
      </c>
      <c r="G16" s="309"/>
      <c r="H16" s="309"/>
      <c r="I16" s="315"/>
      <c r="J16" s="564"/>
    </row>
    <row r="17" spans="1:10" ht="15.75" customHeight="1" thickBot="1">
      <c r="A17" s="326" t="s">
        <v>19</v>
      </c>
      <c r="B17" s="307" t="s">
        <v>441</v>
      </c>
      <c r="C17" s="312">
        <f>+C6+C8+C9+C11+C12+C13+C14+C15+C16</f>
        <v>19988</v>
      </c>
      <c r="D17" s="312">
        <f>+D6+D8+D9+D11+D12+D13+D14+D15+D16</f>
        <v>30474</v>
      </c>
      <c r="E17" s="312">
        <f>+E6+E8+E9+E11+E12+E13+E14+E15+E16</f>
        <v>30474</v>
      </c>
      <c r="F17" s="307" t="s">
        <v>450</v>
      </c>
      <c r="G17" s="312">
        <f>+G6+G8+G10+G11+G12+G13+G14+G15+G16</f>
        <v>24129</v>
      </c>
      <c r="H17" s="312">
        <f>+H6+H8+H10+H11+H12+H13+H14+H15+H16</f>
        <v>48805</v>
      </c>
      <c r="I17" s="342">
        <f>+I6+I8+I10+I11+I12+I13+I14+I15+I16</f>
        <v>48805</v>
      </c>
      <c r="J17" s="564"/>
    </row>
    <row r="18" spans="1:10" ht="12.75" customHeight="1">
      <c r="A18" s="321" t="s">
        <v>20</v>
      </c>
      <c r="B18" s="351" t="s">
        <v>167</v>
      </c>
      <c r="C18" s="358">
        <f>+C19+C20+C21+C22+C23</f>
        <v>4141</v>
      </c>
      <c r="D18" s="358"/>
      <c r="E18" s="358"/>
      <c r="F18" s="329" t="s">
        <v>136</v>
      </c>
      <c r="G18" s="88"/>
      <c r="H18" s="88"/>
      <c r="I18" s="339"/>
      <c r="J18" s="564"/>
    </row>
    <row r="19" spans="1:10" ht="12.75" customHeight="1">
      <c r="A19" s="323" t="s">
        <v>21</v>
      </c>
      <c r="B19" s="352" t="s">
        <v>156</v>
      </c>
      <c r="C19" s="306">
        <v>4141</v>
      </c>
      <c r="D19" s="306"/>
      <c r="E19" s="306"/>
      <c r="F19" s="329" t="s">
        <v>139</v>
      </c>
      <c r="G19" s="306"/>
      <c r="H19" s="306"/>
      <c r="I19" s="340"/>
      <c r="J19" s="564"/>
    </row>
    <row r="20" spans="1:10" ht="12.75" customHeight="1">
      <c r="A20" s="321" t="s">
        <v>22</v>
      </c>
      <c r="B20" s="352" t="s">
        <v>157</v>
      </c>
      <c r="C20" s="306"/>
      <c r="D20" s="306"/>
      <c r="E20" s="306"/>
      <c r="F20" s="329" t="s">
        <v>110</v>
      </c>
      <c r="G20" s="306"/>
      <c r="H20" s="306"/>
      <c r="I20" s="340"/>
      <c r="J20" s="564"/>
    </row>
    <row r="21" spans="1:10" ht="12.75" customHeight="1">
      <c r="A21" s="323" t="s">
        <v>23</v>
      </c>
      <c r="B21" s="352" t="s">
        <v>158</v>
      </c>
      <c r="C21" s="306"/>
      <c r="D21" s="306"/>
      <c r="E21" s="306"/>
      <c r="F21" s="329" t="s">
        <v>111</v>
      </c>
      <c r="G21" s="306"/>
      <c r="H21" s="306"/>
      <c r="I21" s="340"/>
      <c r="J21" s="564"/>
    </row>
    <row r="22" spans="1:10" ht="12.75" customHeight="1">
      <c r="A22" s="321" t="s">
        <v>24</v>
      </c>
      <c r="B22" s="352" t="s">
        <v>159</v>
      </c>
      <c r="C22" s="306"/>
      <c r="D22" s="306"/>
      <c r="E22" s="306"/>
      <c r="F22" s="328" t="s">
        <v>153</v>
      </c>
      <c r="G22" s="306"/>
      <c r="H22" s="306"/>
      <c r="I22" s="340"/>
      <c r="J22" s="564"/>
    </row>
    <row r="23" spans="1:10" ht="12.75" customHeight="1">
      <c r="A23" s="323" t="s">
        <v>25</v>
      </c>
      <c r="B23" s="353" t="s">
        <v>160</v>
      </c>
      <c r="C23" s="306"/>
      <c r="D23" s="306"/>
      <c r="E23" s="306"/>
      <c r="F23" s="329" t="s">
        <v>140</v>
      </c>
      <c r="G23" s="306"/>
      <c r="H23" s="306"/>
      <c r="I23" s="340"/>
      <c r="J23" s="564"/>
    </row>
    <row r="24" spans="1:10" ht="12.75" customHeight="1">
      <c r="A24" s="321" t="s">
        <v>26</v>
      </c>
      <c r="B24" s="354" t="s">
        <v>161</v>
      </c>
      <c r="C24" s="331">
        <f>+C25+C26+C27+C28+C29</f>
        <v>0</v>
      </c>
      <c r="D24" s="331">
        <f>+D25+D26+D27+D28+D29</f>
        <v>0</v>
      </c>
      <c r="E24" s="331">
        <f>+E25+E26+E27+E28+E29</f>
        <v>0</v>
      </c>
      <c r="F24" s="355" t="s">
        <v>138</v>
      </c>
      <c r="G24" s="306"/>
      <c r="H24" s="306"/>
      <c r="I24" s="340"/>
      <c r="J24" s="564"/>
    </row>
    <row r="25" spans="1:10" ht="12.75" customHeight="1">
      <c r="A25" s="323" t="s">
        <v>27</v>
      </c>
      <c r="B25" s="353" t="s">
        <v>162</v>
      </c>
      <c r="C25" s="306"/>
      <c r="D25" s="306"/>
      <c r="E25" s="306"/>
      <c r="F25" s="355" t="s">
        <v>451</v>
      </c>
      <c r="G25" s="306"/>
      <c r="H25" s="306"/>
      <c r="I25" s="340"/>
      <c r="J25" s="564"/>
    </row>
    <row r="26" spans="1:10" ht="12.75" customHeight="1">
      <c r="A26" s="321" t="s">
        <v>28</v>
      </c>
      <c r="B26" s="353" t="s">
        <v>163</v>
      </c>
      <c r="C26" s="306"/>
      <c r="D26" s="306"/>
      <c r="E26" s="306"/>
      <c r="F26" s="350"/>
      <c r="G26" s="306"/>
      <c r="H26" s="306"/>
      <c r="I26" s="340"/>
      <c r="J26" s="564"/>
    </row>
    <row r="27" spans="1:10" ht="12.75" customHeight="1">
      <c r="A27" s="323" t="s">
        <v>29</v>
      </c>
      <c r="B27" s="352" t="s">
        <v>164</v>
      </c>
      <c r="C27" s="306"/>
      <c r="D27" s="306"/>
      <c r="E27" s="306"/>
      <c r="F27" s="341"/>
      <c r="G27" s="306"/>
      <c r="H27" s="306"/>
      <c r="I27" s="340"/>
      <c r="J27" s="564"/>
    </row>
    <row r="28" spans="1:10" ht="12.75" customHeight="1">
      <c r="A28" s="321" t="s">
        <v>30</v>
      </c>
      <c r="B28" s="356" t="s">
        <v>165</v>
      </c>
      <c r="C28" s="306"/>
      <c r="D28" s="306"/>
      <c r="E28" s="306"/>
      <c r="F28" s="6"/>
      <c r="G28" s="306"/>
      <c r="H28" s="306"/>
      <c r="I28" s="340"/>
      <c r="J28" s="564"/>
    </row>
    <row r="29" spans="1:10" ht="12.75" customHeight="1" thickBot="1">
      <c r="A29" s="323" t="s">
        <v>31</v>
      </c>
      <c r="B29" s="357" t="s">
        <v>166</v>
      </c>
      <c r="C29" s="306"/>
      <c r="D29" s="306"/>
      <c r="E29" s="306"/>
      <c r="F29" s="341"/>
      <c r="G29" s="306"/>
      <c r="H29" s="306"/>
      <c r="I29" s="340"/>
      <c r="J29" s="564"/>
    </row>
    <row r="30" spans="1:10" ht="16.5" customHeight="1" thickBot="1">
      <c r="A30" s="326" t="s">
        <v>32</v>
      </c>
      <c r="B30" s="307" t="s">
        <v>442</v>
      </c>
      <c r="C30" s="312">
        <f>+C18+C24</f>
        <v>4141</v>
      </c>
      <c r="D30" s="312">
        <f>+D18+D24</f>
        <v>0</v>
      </c>
      <c r="E30" s="312">
        <f>+E18+E24</f>
        <v>0</v>
      </c>
      <c r="F30" s="307" t="s">
        <v>453</v>
      </c>
      <c r="G30" s="312">
        <f>SUM(G18:G29)</f>
        <v>0</v>
      </c>
      <c r="H30" s="312">
        <f>SUM(H18:H29)</f>
        <v>0</v>
      </c>
      <c r="I30" s="342">
        <f>SUM(I18:I29)</f>
        <v>0</v>
      </c>
      <c r="J30" s="564"/>
    </row>
    <row r="31" spans="1:10" ht="16.5" customHeight="1" thickBot="1">
      <c r="A31" s="326" t="s">
        <v>33</v>
      </c>
      <c r="B31" s="332" t="s">
        <v>443</v>
      </c>
      <c r="C31" s="86">
        <f>+C17+C30</f>
        <v>24129</v>
      </c>
      <c r="D31" s="86">
        <f>+D17+D30</f>
        <v>30474</v>
      </c>
      <c r="E31" s="333">
        <f>+E17+E30</f>
        <v>30474</v>
      </c>
      <c r="F31" s="332" t="s">
        <v>452</v>
      </c>
      <c r="G31" s="86">
        <f>+G17+G30</f>
        <v>24129</v>
      </c>
      <c r="H31" s="86">
        <f>+H17+H30</f>
        <v>48805</v>
      </c>
      <c r="I31" s="87">
        <f>+I17+I30</f>
        <v>48805</v>
      </c>
      <c r="J31" s="564"/>
    </row>
    <row r="32" spans="1:10" ht="16.5" customHeight="1" thickBot="1">
      <c r="A32" s="326" t="s">
        <v>34</v>
      </c>
      <c r="B32" s="332" t="s">
        <v>114</v>
      </c>
      <c r="C32" s="86">
        <f>IF(C17-G17&lt;0,G17-C17,"-")</f>
        <v>4141</v>
      </c>
      <c r="D32" s="86">
        <f>IF(D17-H17&lt;0,H17-D17,"-")</f>
        <v>18331</v>
      </c>
      <c r="E32" s="333">
        <f>IF(E17-I17&lt;0,I17-E17,"-")</f>
        <v>18331</v>
      </c>
      <c r="F32" s="332" t="s">
        <v>115</v>
      </c>
      <c r="G32" s="86" t="str">
        <f>IF(C17-G17&gt;0,C17-G17,"-")</f>
        <v>-</v>
      </c>
      <c r="H32" s="86" t="str">
        <f>IF(D17-H17&gt;0,D17-H17,"-")</f>
        <v>-</v>
      </c>
      <c r="I32" s="87" t="str">
        <f>IF(E17-I17&gt;0,E17-I17,"-")</f>
        <v>-</v>
      </c>
      <c r="J32" s="564"/>
    </row>
    <row r="33" spans="1:10" ht="16.5" customHeight="1" thickBot="1">
      <c r="A33" s="326" t="s">
        <v>35</v>
      </c>
      <c r="B33" s="332" t="s">
        <v>154</v>
      </c>
      <c r="C33" s="86" t="str">
        <f>IF(C26-G26&lt;0,G26-C26,"-")</f>
        <v>-</v>
      </c>
      <c r="D33" s="86" t="str">
        <f>IF(D26-H26&lt;0,H26-D26,"-")</f>
        <v>-</v>
      </c>
      <c r="E33" s="333" t="str">
        <f>IF(E26-I26&lt;0,I26-E26,"-")</f>
        <v>-</v>
      </c>
      <c r="F33" s="332" t="s">
        <v>155</v>
      </c>
      <c r="G33" s="86" t="str">
        <f>IF(C26-G26&gt;0,C26-G26,"-")</f>
        <v>-</v>
      </c>
      <c r="H33" s="86" t="str">
        <f>IF(D26-H26&gt;0,D26-H26,"-")</f>
        <v>-</v>
      </c>
      <c r="I33" s="87" t="str">
        <f>IF(E26-I26&gt;0,E26-I26,"-")</f>
        <v>-</v>
      </c>
      <c r="J33" s="564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46.5" customHeight="1">
      <c r="A1" s="566" t="s">
        <v>3</v>
      </c>
      <c r="B1" s="566"/>
      <c r="C1" s="566"/>
      <c r="D1" s="566"/>
      <c r="E1" s="566"/>
      <c r="F1" s="566"/>
      <c r="G1" s="566"/>
      <c r="H1" s="567" t="s">
        <v>704</v>
      </c>
    </row>
    <row r="2" spans="1:8" ht="12.75" customHeight="1" thickBot="1">
      <c r="A2" s="20"/>
      <c r="B2" s="9"/>
      <c r="C2" s="9"/>
      <c r="D2" s="9"/>
      <c r="E2" s="9"/>
      <c r="F2" s="565" t="s">
        <v>48</v>
      </c>
      <c r="G2" s="565"/>
      <c r="H2" s="567"/>
    </row>
    <row r="3" spans="1:8" s="5" customFormat="1" ht="50.25" customHeight="1" thickBot="1">
      <c r="A3" s="21" t="s">
        <v>52</v>
      </c>
      <c r="B3" s="22" t="s">
        <v>53</v>
      </c>
      <c r="C3" s="22" t="s">
        <v>54</v>
      </c>
      <c r="D3" s="22" t="str">
        <f>+CONCATENATE("Felhasználás ",LEFT('[3]ÖSSZEFÜGGÉSEK'!A4,4)-1,". XII.31-ig")</f>
        <v>Felhasználás 2013. XII.31-ig</v>
      </c>
      <c r="E3" s="22" t="str">
        <f>+CONCATENATE(LEFT('[3]ÖSSZEFÜGGÉSEK'!A4,4),". évi módosított előirányzat")</f>
        <v>2014. évi módosított előirányzat</v>
      </c>
      <c r="F3" s="90" t="str">
        <f>+CONCATENATE(LEFT('[3]ÖSSZEFÜGGÉSEK'!A4,4),". évi teljesítés")</f>
        <v>2014. évi teljesítés</v>
      </c>
      <c r="G3" s="89" t="str">
        <f>+CONCATENATE("Összes teljesítés ",LEFT('[3]ÖSSZEFÜGGÉSEK'!A4,4),". dec. 31-ig")</f>
        <v>Összes teljesítés 2014. dec. 31-ig</v>
      </c>
      <c r="H3" s="567"/>
    </row>
    <row r="4" spans="1:8" s="9" customFormat="1" ht="12" customHeight="1" thickBot="1">
      <c r="A4" s="336" t="s">
        <v>363</v>
      </c>
      <c r="B4" s="337" t="s">
        <v>364</v>
      </c>
      <c r="C4" s="337" t="s">
        <v>365</v>
      </c>
      <c r="D4" s="337" t="s">
        <v>366</v>
      </c>
      <c r="E4" s="337" t="s">
        <v>367</v>
      </c>
      <c r="F4" s="34" t="s">
        <v>444</v>
      </c>
      <c r="G4" s="338" t="s">
        <v>454</v>
      </c>
      <c r="H4" s="567"/>
    </row>
    <row r="5" spans="1:8" ht="15.75" customHeight="1">
      <c r="A5" s="141" t="s">
        <v>600</v>
      </c>
      <c r="B5" s="1">
        <v>197</v>
      </c>
      <c r="C5" s="10">
        <v>2014</v>
      </c>
      <c r="D5" s="1"/>
      <c r="E5" s="1">
        <v>197</v>
      </c>
      <c r="F5" s="35">
        <v>197</v>
      </c>
      <c r="G5" s="36">
        <f>+D5+F5</f>
        <v>197</v>
      </c>
      <c r="H5" s="567"/>
    </row>
    <row r="6" spans="1:8" ht="15.75" customHeight="1">
      <c r="A6" s="141" t="s">
        <v>601</v>
      </c>
      <c r="B6" s="1">
        <v>127</v>
      </c>
      <c r="C6" s="10">
        <v>2014</v>
      </c>
      <c r="D6" s="1"/>
      <c r="E6" s="1">
        <v>127</v>
      </c>
      <c r="F6" s="35">
        <v>127</v>
      </c>
      <c r="G6" s="36">
        <f aca="true" t="shared" si="0" ref="G6:G24">+D6+F6</f>
        <v>127</v>
      </c>
      <c r="H6" s="567"/>
    </row>
    <row r="7" spans="1:8" ht="15.75" customHeight="1">
      <c r="A7" s="141" t="s">
        <v>602</v>
      </c>
      <c r="B7" s="1">
        <v>1498</v>
      </c>
      <c r="C7" s="10">
        <v>2014</v>
      </c>
      <c r="D7" s="1"/>
      <c r="E7" s="1">
        <v>1498</v>
      </c>
      <c r="F7" s="35">
        <v>1498</v>
      </c>
      <c r="G7" s="36">
        <f t="shared" si="0"/>
        <v>1498</v>
      </c>
      <c r="H7" s="567"/>
    </row>
    <row r="8" spans="1:8" ht="15.75" customHeight="1">
      <c r="A8" s="483" t="s">
        <v>603</v>
      </c>
      <c r="B8" s="1">
        <v>90</v>
      </c>
      <c r="C8" s="10">
        <v>2014</v>
      </c>
      <c r="D8" s="1"/>
      <c r="E8" s="1">
        <v>90</v>
      </c>
      <c r="F8" s="35">
        <v>90</v>
      </c>
      <c r="G8" s="36">
        <f t="shared" si="0"/>
        <v>90</v>
      </c>
      <c r="H8" s="567"/>
    </row>
    <row r="9" spans="1:8" ht="15.75" customHeight="1">
      <c r="A9" s="141" t="s">
        <v>604</v>
      </c>
      <c r="B9" s="1">
        <v>578</v>
      </c>
      <c r="C9" s="10">
        <v>2014</v>
      </c>
      <c r="D9" s="1"/>
      <c r="E9" s="1">
        <v>578</v>
      </c>
      <c r="F9" s="35">
        <v>578</v>
      </c>
      <c r="G9" s="36">
        <f t="shared" si="0"/>
        <v>578</v>
      </c>
      <c r="H9" s="567"/>
    </row>
    <row r="10" spans="1:8" ht="15.75" customHeight="1">
      <c r="A10" s="483" t="s">
        <v>605</v>
      </c>
      <c r="B10" s="1">
        <v>370</v>
      </c>
      <c r="C10" s="10">
        <v>2014</v>
      </c>
      <c r="D10" s="1"/>
      <c r="E10" s="1">
        <v>370</v>
      </c>
      <c r="F10" s="35">
        <v>370</v>
      </c>
      <c r="G10" s="36">
        <f t="shared" si="0"/>
        <v>370</v>
      </c>
      <c r="H10" s="567"/>
    </row>
    <row r="11" spans="1:8" ht="15.75" customHeight="1">
      <c r="A11" s="141" t="s">
        <v>606</v>
      </c>
      <c r="B11" s="1">
        <v>1270</v>
      </c>
      <c r="C11" s="10">
        <v>2014</v>
      </c>
      <c r="D11" s="1"/>
      <c r="E11" s="1">
        <v>1270</v>
      </c>
      <c r="F11" s="35">
        <v>1270</v>
      </c>
      <c r="G11" s="36">
        <f t="shared" si="0"/>
        <v>1270</v>
      </c>
      <c r="H11" s="567"/>
    </row>
    <row r="12" spans="1:8" ht="15.75" customHeight="1">
      <c r="A12" s="141" t="s">
        <v>607</v>
      </c>
      <c r="B12" s="1">
        <v>600</v>
      </c>
      <c r="C12" s="10">
        <v>2014</v>
      </c>
      <c r="D12" s="1"/>
      <c r="E12" s="1">
        <v>600</v>
      </c>
      <c r="F12" s="35">
        <v>600</v>
      </c>
      <c r="G12" s="36">
        <f t="shared" si="0"/>
        <v>600</v>
      </c>
      <c r="H12" s="567"/>
    </row>
    <row r="13" spans="1:8" ht="15.75" customHeight="1">
      <c r="A13" s="141" t="s">
        <v>608</v>
      </c>
      <c r="B13" s="1">
        <v>223</v>
      </c>
      <c r="C13" s="10">
        <v>2014</v>
      </c>
      <c r="D13" s="1"/>
      <c r="E13" s="1">
        <v>223</v>
      </c>
      <c r="F13" s="35">
        <v>223</v>
      </c>
      <c r="G13" s="36">
        <f t="shared" si="0"/>
        <v>223</v>
      </c>
      <c r="H13" s="567"/>
    </row>
    <row r="14" spans="1:8" ht="15.75" customHeight="1">
      <c r="A14" s="141" t="s">
        <v>609</v>
      </c>
      <c r="B14" s="1">
        <v>247</v>
      </c>
      <c r="C14" s="10">
        <v>2014</v>
      </c>
      <c r="D14" s="1"/>
      <c r="E14" s="1">
        <v>247</v>
      </c>
      <c r="F14" s="35">
        <v>247</v>
      </c>
      <c r="G14" s="36">
        <f t="shared" si="0"/>
        <v>247</v>
      </c>
      <c r="H14" s="567"/>
    </row>
    <row r="15" spans="1:8" ht="15.75" customHeight="1">
      <c r="A15" s="141" t="s">
        <v>609</v>
      </c>
      <c r="B15" s="1">
        <v>247</v>
      </c>
      <c r="C15" s="10">
        <v>2014</v>
      </c>
      <c r="D15" s="1"/>
      <c r="E15" s="1">
        <v>247</v>
      </c>
      <c r="F15" s="35">
        <v>247</v>
      </c>
      <c r="G15" s="36">
        <f t="shared" si="0"/>
        <v>247</v>
      </c>
      <c r="H15" s="567"/>
    </row>
    <row r="16" spans="1:8" ht="15.75" customHeight="1">
      <c r="A16" s="141" t="s">
        <v>601</v>
      </c>
      <c r="B16" s="1">
        <v>199</v>
      </c>
      <c r="C16" s="10">
        <v>2014</v>
      </c>
      <c r="D16" s="1"/>
      <c r="E16" s="1">
        <v>199</v>
      </c>
      <c r="F16" s="35">
        <v>199</v>
      </c>
      <c r="G16" s="36">
        <f t="shared" si="0"/>
        <v>199</v>
      </c>
      <c r="H16" s="567"/>
    </row>
    <row r="17" spans="1:8" ht="15.75" customHeight="1">
      <c r="A17" s="141" t="s">
        <v>610</v>
      </c>
      <c r="B17" s="1">
        <v>2085</v>
      </c>
      <c r="C17" s="10">
        <v>2014</v>
      </c>
      <c r="D17" s="1"/>
      <c r="E17" s="1">
        <v>2085</v>
      </c>
      <c r="F17" s="35">
        <v>2085</v>
      </c>
      <c r="G17" s="36">
        <f t="shared" si="0"/>
        <v>2085</v>
      </c>
      <c r="H17" s="567"/>
    </row>
    <row r="18" spans="1:8" ht="15.75" customHeight="1">
      <c r="A18" s="141" t="s">
        <v>611</v>
      </c>
      <c r="B18" s="1">
        <v>1019</v>
      </c>
      <c r="C18" s="10">
        <v>2014</v>
      </c>
      <c r="D18" s="1"/>
      <c r="E18" s="1">
        <v>1019</v>
      </c>
      <c r="F18" s="35">
        <v>1019</v>
      </c>
      <c r="G18" s="36">
        <f t="shared" si="0"/>
        <v>1019</v>
      </c>
      <c r="H18" s="567"/>
    </row>
    <row r="19" spans="1:8" ht="15.75" customHeight="1">
      <c r="A19" s="141" t="s">
        <v>612</v>
      </c>
      <c r="B19" s="1">
        <v>398</v>
      </c>
      <c r="C19" s="10">
        <v>2014</v>
      </c>
      <c r="D19" s="1"/>
      <c r="E19" s="1">
        <v>398</v>
      </c>
      <c r="F19" s="35">
        <v>398</v>
      </c>
      <c r="G19" s="36">
        <f t="shared" si="0"/>
        <v>398</v>
      </c>
      <c r="H19" s="567"/>
    </row>
    <row r="20" spans="1:8" ht="15.75" customHeight="1">
      <c r="A20" s="141" t="s">
        <v>613</v>
      </c>
      <c r="B20" s="1">
        <v>219</v>
      </c>
      <c r="C20" s="10">
        <v>2014</v>
      </c>
      <c r="D20" s="1"/>
      <c r="E20" s="1">
        <v>219</v>
      </c>
      <c r="F20" s="35">
        <v>219</v>
      </c>
      <c r="G20" s="36">
        <v>219</v>
      </c>
      <c r="H20" s="567"/>
    </row>
    <row r="21" spans="1:8" ht="15.75" customHeight="1">
      <c r="A21" s="141" t="s">
        <v>614</v>
      </c>
      <c r="B21" s="1">
        <v>10008</v>
      </c>
      <c r="C21" s="10">
        <v>2014</v>
      </c>
      <c r="D21" s="1"/>
      <c r="E21" s="1">
        <v>10008</v>
      </c>
      <c r="F21" s="35">
        <v>10008</v>
      </c>
      <c r="G21" s="36">
        <v>10080</v>
      </c>
      <c r="H21" s="567"/>
    </row>
    <row r="22" spans="1:8" ht="15.75" customHeight="1">
      <c r="A22" s="6" t="s">
        <v>617</v>
      </c>
      <c r="B22" s="1">
        <v>1218</v>
      </c>
      <c r="C22" s="10">
        <v>2014</v>
      </c>
      <c r="D22" s="1"/>
      <c r="E22" s="1">
        <v>1218</v>
      </c>
      <c r="F22" s="35">
        <v>1218</v>
      </c>
      <c r="G22" s="36">
        <f t="shared" si="0"/>
        <v>1218</v>
      </c>
      <c r="H22" s="567"/>
    </row>
    <row r="23" spans="1:8" ht="15.75" customHeight="1">
      <c r="A23" s="6" t="s">
        <v>615</v>
      </c>
      <c r="B23" s="1">
        <v>296</v>
      </c>
      <c r="C23" s="10">
        <v>2014</v>
      </c>
      <c r="D23" s="1"/>
      <c r="E23" s="1">
        <v>296</v>
      </c>
      <c r="F23" s="35">
        <v>296</v>
      </c>
      <c r="G23" s="36">
        <f t="shared" si="0"/>
        <v>296</v>
      </c>
      <c r="H23" s="567"/>
    </row>
    <row r="24" spans="1:8" ht="15.75" customHeight="1" thickBot="1">
      <c r="A24" s="11" t="s">
        <v>616</v>
      </c>
      <c r="B24" s="2">
        <v>319</v>
      </c>
      <c r="C24" s="12">
        <v>2014</v>
      </c>
      <c r="D24" s="2"/>
      <c r="E24" s="2">
        <v>319</v>
      </c>
      <c r="F24" s="37">
        <v>319</v>
      </c>
      <c r="G24" s="36">
        <f t="shared" si="0"/>
        <v>319</v>
      </c>
      <c r="H24" s="567"/>
    </row>
    <row r="25" spans="1:8" s="15" customFormat="1" ht="18" customHeight="1" thickBot="1">
      <c r="A25" s="23" t="s">
        <v>51</v>
      </c>
      <c r="B25" s="13">
        <f>SUM(B5:B24)</f>
        <v>21208</v>
      </c>
      <c r="C25" s="19"/>
      <c r="D25" s="13">
        <f>SUM(D5:D24)</f>
        <v>0</v>
      </c>
      <c r="E25" s="13">
        <f>SUM(E5:E24)</f>
        <v>21208</v>
      </c>
      <c r="F25" s="13">
        <v>21208</v>
      </c>
      <c r="G25" s="14">
        <f>SUM(G5:G24)</f>
        <v>21280</v>
      </c>
      <c r="H25" s="567"/>
    </row>
    <row r="26" spans="6:8" ht="12.75">
      <c r="F26" s="15"/>
      <c r="G26" s="15"/>
      <c r="H26" s="467"/>
    </row>
    <row r="27" ht="12.75">
      <c r="H27" s="467"/>
    </row>
    <row r="28" ht="12.75">
      <c r="H28" s="467"/>
    </row>
    <row r="29" ht="12.75">
      <c r="H29" s="467"/>
    </row>
    <row r="30" ht="12.75">
      <c r="H30" s="467"/>
    </row>
    <row r="31" ht="12.75">
      <c r="H31" s="467"/>
    </row>
    <row r="32" ht="12.75">
      <c r="H32" s="467"/>
    </row>
    <row r="33" ht="12.75">
      <c r="H33" s="467"/>
    </row>
    <row r="34" ht="12.75">
      <c r="H34" s="467"/>
    </row>
  </sheetData>
  <sheetProtection/>
  <mergeCells count="3">
    <mergeCell ref="F2:G2"/>
    <mergeCell ref="A1:G1"/>
    <mergeCell ref="H1:H25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7" r:id="rId1"/>
  <headerFooter alignWithMargins="0">
    <oddHeader>&amp;C&amp;"Times New Roman CE,Félkövér"&amp;11Felpéc Önkormányzat
2014. évi zárszámadás
beruházási kiadások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view="pageBreakPreview" zoomScale="130" zoomScaleSheetLayoutView="130" workbookViewId="0" topLeftCell="A1">
      <selection activeCell="C8" sqref="C8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568" t="s">
        <v>4</v>
      </c>
      <c r="B1" s="568"/>
      <c r="C1" s="568"/>
      <c r="D1" s="568"/>
      <c r="E1" s="568"/>
      <c r="F1" s="568"/>
      <c r="G1" s="568"/>
      <c r="H1" s="569" t="s">
        <v>705</v>
      </c>
    </row>
    <row r="2" spans="1:8" ht="23.25" customHeight="1" thickBot="1">
      <c r="A2" s="20"/>
      <c r="B2" s="9"/>
      <c r="C2" s="9"/>
      <c r="D2" s="9"/>
      <c r="E2" s="9"/>
      <c r="F2" s="565" t="s">
        <v>48</v>
      </c>
      <c r="G2" s="565"/>
      <c r="H2" s="570"/>
    </row>
    <row r="3" spans="1:8" s="5" customFormat="1" ht="48.75" customHeight="1" thickBot="1">
      <c r="A3" s="21" t="s">
        <v>55</v>
      </c>
      <c r="B3" s="22" t="s">
        <v>53</v>
      </c>
      <c r="C3" s="22" t="s">
        <v>54</v>
      </c>
      <c r="D3" s="22" t="str">
        <f>+'3.sz.mell. BERUH'!D3</f>
        <v>Felhasználás 2013. XII.31-ig</v>
      </c>
      <c r="E3" s="22" t="str">
        <f>+'3.sz.mell. BERUH'!E3</f>
        <v>2014. évi módosított előirányzat</v>
      </c>
      <c r="F3" s="90" t="str">
        <f>+'3.sz.mell. BERUH'!F3</f>
        <v>2014. évi teljesítés</v>
      </c>
      <c r="G3" s="89" t="str">
        <f>+'3.sz.mell. BERUH'!G3</f>
        <v>Összes teljesítés 2014. dec. 31-ig</v>
      </c>
      <c r="H3" s="570"/>
    </row>
    <row r="4" spans="1:8" s="9" customFormat="1" ht="15" customHeight="1" thickBot="1">
      <c r="A4" s="336" t="s">
        <v>363</v>
      </c>
      <c r="B4" s="337" t="s">
        <v>364</v>
      </c>
      <c r="C4" s="337" t="s">
        <v>365</v>
      </c>
      <c r="D4" s="337" t="s">
        <v>366</v>
      </c>
      <c r="E4" s="337" t="s">
        <v>367</v>
      </c>
      <c r="F4" s="34" t="s">
        <v>444</v>
      </c>
      <c r="G4" s="338" t="s">
        <v>454</v>
      </c>
      <c r="H4" s="570"/>
    </row>
    <row r="5" spans="1:8" ht="15.75" customHeight="1">
      <c r="A5" s="16" t="s">
        <v>715</v>
      </c>
      <c r="B5" s="1">
        <v>13207</v>
      </c>
      <c r="C5" s="213">
        <v>2014</v>
      </c>
      <c r="D5" s="1"/>
      <c r="E5" s="1">
        <v>13207</v>
      </c>
      <c r="F5" s="35">
        <v>13207</v>
      </c>
      <c r="G5" s="36">
        <f>+D5+F5</f>
        <v>13207</v>
      </c>
      <c r="H5" s="570"/>
    </row>
    <row r="6" spans="1:8" ht="15.75" customHeight="1">
      <c r="A6" s="16"/>
      <c r="B6" s="1"/>
      <c r="C6" s="213"/>
      <c r="D6" s="1"/>
      <c r="E6" s="1"/>
      <c r="F6" s="35"/>
      <c r="G6" s="36">
        <f aca="true" t="shared" si="0" ref="G6:G23">+D6+F6</f>
        <v>0</v>
      </c>
      <c r="H6" s="570"/>
    </row>
    <row r="7" spans="1:8" ht="15.75" customHeight="1">
      <c r="A7" s="16"/>
      <c r="B7" s="1"/>
      <c r="C7" s="213"/>
      <c r="D7" s="1"/>
      <c r="E7" s="1"/>
      <c r="F7" s="35"/>
      <c r="G7" s="36">
        <f t="shared" si="0"/>
        <v>0</v>
      </c>
      <c r="H7" s="570"/>
    </row>
    <row r="8" spans="1:8" ht="15.75" customHeight="1">
      <c r="A8" s="16"/>
      <c r="B8" s="1"/>
      <c r="C8" s="213"/>
      <c r="D8" s="1"/>
      <c r="E8" s="1"/>
      <c r="F8" s="35"/>
      <c r="G8" s="36">
        <f t="shared" si="0"/>
        <v>0</v>
      </c>
      <c r="H8" s="570"/>
    </row>
    <row r="9" spans="1:8" ht="15.75" customHeight="1">
      <c r="A9" s="16"/>
      <c r="B9" s="1"/>
      <c r="C9" s="213"/>
      <c r="D9" s="1"/>
      <c r="E9" s="1"/>
      <c r="F9" s="35"/>
      <c r="G9" s="36">
        <f t="shared" si="0"/>
        <v>0</v>
      </c>
      <c r="H9" s="570"/>
    </row>
    <row r="10" spans="1:8" ht="15.75" customHeight="1">
      <c r="A10" s="16"/>
      <c r="B10" s="1"/>
      <c r="C10" s="213"/>
      <c r="D10" s="1"/>
      <c r="E10" s="1"/>
      <c r="F10" s="35"/>
      <c r="G10" s="36">
        <f t="shared" si="0"/>
        <v>0</v>
      </c>
      <c r="H10" s="570"/>
    </row>
    <row r="11" spans="1:8" ht="15.75" customHeight="1">
      <c r="A11" s="16"/>
      <c r="B11" s="1"/>
      <c r="C11" s="213"/>
      <c r="D11" s="1"/>
      <c r="E11" s="1"/>
      <c r="F11" s="35"/>
      <c r="G11" s="36">
        <f t="shared" si="0"/>
        <v>0</v>
      </c>
      <c r="H11" s="570"/>
    </row>
    <row r="12" spans="1:8" ht="15.75" customHeight="1">
      <c r="A12" s="16"/>
      <c r="B12" s="1"/>
      <c r="C12" s="213"/>
      <c r="D12" s="1"/>
      <c r="E12" s="1"/>
      <c r="F12" s="35"/>
      <c r="G12" s="36">
        <f t="shared" si="0"/>
        <v>0</v>
      </c>
      <c r="H12" s="570"/>
    </row>
    <row r="13" spans="1:8" ht="15.75" customHeight="1">
      <c r="A13" s="16"/>
      <c r="B13" s="1"/>
      <c r="C13" s="213"/>
      <c r="D13" s="1"/>
      <c r="E13" s="1"/>
      <c r="F13" s="35"/>
      <c r="G13" s="36">
        <f t="shared" si="0"/>
        <v>0</v>
      </c>
      <c r="H13" s="570"/>
    </row>
    <row r="14" spans="1:8" ht="15.75" customHeight="1">
      <c r="A14" s="16"/>
      <c r="B14" s="1"/>
      <c r="C14" s="213"/>
      <c r="D14" s="1"/>
      <c r="E14" s="1"/>
      <c r="F14" s="35"/>
      <c r="G14" s="36">
        <f t="shared" si="0"/>
        <v>0</v>
      </c>
      <c r="H14" s="570"/>
    </row>
    <row r="15" spans="1:8" ht="15.75" customHeight="1">
      <c r="A15" s="16"/>
      <c r="B15" s="1"/>
      <c r="C15" s="213"/>
      <c r="D15" s="1"/>
      <c r="E15" s="1"/>
      <c r="F15" s="35"/>
      <c r="G15" s="36">
        <f t="shared" si="0"/>
        <v>0</v>
      </c>
      <c r="H15" s="570"/>
    </row>
    <row r="16" spans="1:8" ht="15.75" customHeight="1">
      <c r="A16" s="16"/>
      <c r="B16" s="1"/>
      <c r="C16" s="213"/>
      <c r="D16" s="1"/>
      <c r="E16" s="1"/>
      <c r="F16" s="35"/>
      <c r="G16" s="36">
        <f t="shared" si="0"/>
        <v>0</v>
      </c>
      <c r="H16" s="570"/>
    </row>
    <row r="17" spans="1:8" ht="15.75" customHeight="1">
      <c r="A17" s="16"/>
      <c r="B17" s="1"/>
      <c r="C17" s="213"/>
      <c r="D17" s="1"/>
      <c r="E17" s="1"/>
      <c r="F17" s="35"/>
      <c r="G17" s="36">
        <f t="shared" si="0"/>
        <v>0</v>
      </c>
      <c r="H17" s="570"/>
    </row>
    <row r="18" spans="1:8" ht="15.75" customHeight="1">
      <c r="A18" s="16"/>
      <c r="B18" s="1"/>
      <c r="C18" s="213"/>
      <c r="D18" s="1"/>
      <c r="E18" s="1"/>
      <c r="F18" s="35"/>
      <c r="G18" s="36">
        <f t="shared" si="0"/>
        <v>0</v>
      </c>
      <c r="H18" s="570"/>
    </row>
    <row r="19" spans="1:8" ht="15.75" customHeight="1">
      <c r="A19" s="16"/>
      <c r="B19" s="1"/>
      <c r="C19" s="213"/>
      <c r="D19" s="1"/>
      <c r="E19" s="1"/>
      <c r="F19" s="35"/>
      <c r="G19" s="36">
        <f t="shared" si="0"/>
        <v>0</v>
      </c>
      <c r="H19" s="570"/>
    </row>
    <row r="20" spans="1:8" ht="15.75" customHeight="1">
      <c r="A20" s="16"/>
      <c r="B20" s="1"/>
      <c r="C20" s="213"/>
      <c r="D20" s="1"/>
      <c r="E20" s="1"/>
      <c r="F20" s="35"/>
      <c r="G20" s="36">
        <f t="shared" si="0"/>
        <v>0</v>
      </c>
      <c r="H20" s="570"/>
    </row>
    <row r="21" spans="1:8" ht="15.75" customHeight="1">
      <c r="A21" s="16"/>
      <c r="B21" s="1"/>
      <c r="C21" s="213"/>
      <c r="D21" s="1"/>
      <c r="E21" s="1"/>
      <c r="F21" s="35"/>
      <c r="G21" s="36">
        <f t="shared" si="0"/>
        <v>0</v>
      </c>
      <c r="H21" s="570"/>
    </row>
    <row r="22" spans="1:8" ht="15.75" customHeight="1">
      <c r="A22" s="16"/>
      <c r="B22" s="1"/>
      <c r="C22" s="213"/>
      <c r="D22" s="1"/>
      <c r="E22" s="1"/>
      <c r="F22" s="35"/>
      <c r="G22" s="36">
        <f t="shared" si="0"/>
        <v>0</v>
      </c>
      <c r="H22" s="570"/>
    </row>
    <row r="23" spans="1:8" ht="15.75" customHeight="1" thickBot="1">
      <c r="A23" s="17"/>
      <c r="B23" s="2"/>
      <c r="C23" s="214"/>
      <c r="D23" s="2"/>
      <c r="E23" s="2"/>
      <c r="F23" s="37"/>
      <c r="G23" s="36">
        <f t="shared" si="0"/>
        <v>0</v>
      </c>
      <c r="H23" s="570"/>
    </row>
    <row r="24" spans="1:8" s="15" customFormat="1" ht="18" customHeight="1" thickBot="1">
      <c r="A24" s="23" t="s">
        <v>51</v>
      </c>
      <c r="B24" s="13">
        <f>SUM(B5:B23)</f>
        <v>13207</v>
      </c>
      <c r="C24" s="19"/>
      <c r="D24" s="13">
        <f>SUM(D5:D23)</f>
        <v>0</v>
      </c>
      <c r="E24" s="13">
        <f>SUM(E5:E23)</f>
        <v>13207</v>
      </c>
      <c r="F24" s="13">
        <f>SUM(F5:F23)</f>
        <v>13207</v>
      </c>
      <c r="G24" s="14">
        <f>SUM(G5:G23)</f>
        <v>13207</v>
      </c>
      <c r="H24" s="570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  <headerFooter alignWithMargins="0">
    <oddHeader>&amp;C&amp;"Times New Roman CE,Félkövér"&amp;12Felpéc Önkormányzat 2014. évi zárszámadás felújítási kiadások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A3" sqref="A3:A6"/>
    </sheetView>
  </sheetViews>
  <sheetFormatPr defaultColWidth="9.00390625" defaultRowHeight="12.75"/>
  <cols>
    <col min="1" max="1" width="28.50390625" style="7" customWidth="1"/>
    <col min="2" max="13" width="10.00390625" style="7" customWidth="1"/>
    <col min="14" max="14" width="4.00390625" style="7" customWidth="1"/>
    <col min="15" max="16384" width="9.375" style="7" customWidth="1"/>
  </cols>
  <sheetData>
    <row r="1" spans="1:14" ht="15.75" customHeight="1">
      <c r="A1" s="571" t="s">
        <v>708</v>
      </c>
      <c r="B1" s="571"/>
      <c r="C1" s="571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8" t="s">
        <v>707</v>
      </c>
    </row>
    <row r="2" spans="1:14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77" t="s">
        <v>48</v>
      </c>
      <c r="M2" s="577"/>
      <c r="N2" s="579"/>
    </row>
    <row r="3" spans="1:14" ht="13.5" thickBot="1">
      <c r="A3" s="589" t="s">
        <v>89</v>
      </c>
      <c r="B3" s="575" t="s">
        <v>173</v>
      </c>
      <c r="C3" s="575"/>
      <c r="D3" s="575"/>
      <c r="E3" s="575"/>
      <c r="F3" s="575"/>
      <c r="G3" s="575"/>
      <c r="H3" s="575"/>
      <c r="I3" s="575"/>
      <c r="J3" s="584" t="s">
        <v>175</v>
      </c>
      <c r="K3" s="584"/>
      <c r="L3" s="584"/>
      <c r="M3" s="584"/>
      <c r="N3" s="579"/>
    </row>
    <row r="4" spans="1:14" ht="15" customHeight="1" thickBot="1">
      <c r="A4" s="590"/>
      <c r="B4" s="576" t="s">
        <v>176</v>
      </c>
      <c r="C4" s="574" t="s">
        <v>177</v>
      </c>
      <c r="D4" s="588" t="s">
        <v>171</v>
      </c>
      <c r="E4" s="588"/>
      <c r="F4" s="588"/>
      <c r="G4" s="588"/>
      <c r="H4" s="588"/>
      <c r="I4" s="588"/>
      <c r="J4" s="585"/>
      <c r="K4" s="585"/>
      <c r="L4" s="585"/>
      <c r="M4" s="585"/>
      <c r="N4" s="579"/>
    </row>
    <row r="5" spans="1:14" ht="15" customHeight="1" thickBot="1">
      <c r="A5" s="590"/>
      <c r="B5" s="576"/>
      <c r="C5" s="574"/>
      <c r="D5" s="39" t="s">
        <v>176</v>
      </c>
      <c r="E5" s="39" t="s">
        <v>177</v>
      </c>
      <c r="F5" s="39" t="s">
        <v>176</v>
      </c>
      <c r="G5" s="39" t="s">
        <v>177</v>
      </c>
      <c r="H5" s="39" t="s">
        <v>176</v>
      </c>
      <c r="I5" s="39" t="s">
        <v>177</v>
      </c>
      <c r="J5" s="585"/>
      <c r="K5" s="585"/>
      <c r="L5" s="585"/>
      <c r="M5" s="585"/>
      <c r="N5" s="579"/>
    </row>
    <row r="6" spans="1:14" ht="33" customHeight="1" thickBot="1">
      <c r="A6" s="591"/>
      <c r="B6" s="574" t="s">
        <v>172</v>
      </c>
      <c r="C6" s="574"/>
      <c r="D6" s="574" t="str">
        <f>+CONCATENATE(LEFT('[3]ÖSSZEFÜGGÉSEK'!A4,4),". előtt")</f>
        <v>2014. előtt</v>
      </c>
      <c r="E6" s="574"/>
      <c r="F6" s="574" t="str">
        <f>+CONCATENATE(LEFT('[3]ÖSSZEFÜGGÉSEK'!A4,4),". évi")</f>
        <v>2014. évi</v>
      </c>
      <c r="G6" s="574"/>
      <c r="H6" s="576" t="str">
        <f>+CONCATENATE(LEFT('[3]ÖSSZEFÜGGÉSEK'!A4,4),". után")</f>
        <v>2014. után</v>
      </c>
      <c r="I6" s="576"/>
      <c r="J6" s="38" t="str">
        <f>+D6</f>
        <v>2014. előtt</v>
      </c>
      <c r="K6" s="39" t="str">
        <f>+F6</f>
        <v>2014. évi</v>
      </c>
      <c r="L6" s="38" t="s">
        <v>40</v>
      </c>
      <c r="M6" s="39" t="str">
        <f>+CONCATENATE("Teljesítés %-a ",LEFT('[3]ÖSSZEFÜGGÉSEK'!A4,4),". XII. 31-ig")</f>
        <v>Teljesítés %-a 2014. XII. 31-ig</v>
      </c>
      <c r="N6" s="579"/>
    </row>
    <row r="7" spans="1:14" ht="13.5" thickBot="1">
      <c r="A7" s="40" t="s">
        <v>363</v>
      </c>
      <c r="B7" s="38" t="s">
        <v>364</v>
      </c>
      <c r="C7" s="38" t="s">
        <v>365</v>
      </c>
      <c r="D7" s="41" t="s">
        <v>366</v>
      </c>
      <c r="E7" s="39" t="s">
        <v>367</v>
      </c>
      <c r="F7" s="39" t="s">
        <v>444</v>
      </c>
      <c r="G7" s="39" t="s">
        <v>445</v>
      </c>
      <c r="H7" s="38" t="s">
        <v>446</v>
      </c>
      <c r="I7" s="41" t="s">
        <v>447</v>
      </c>
      <c r="J7" s="41" t="s">
        <v>455</v>
      </c>
      <c r="K7" s="41" t="s">
        <v>456</v>
      </c>
      <c r="L7" s="41" t="s">
        <v>457</v>
      </c>
      <c r="M7" s="42" t="s">
        <v>458</v>
      </c>
      <c r="N7" s="579"/>
    </row>
    <row r="8" spans="1:14" ht="12.75">
      <c r="A8" s="43" t="s">
        <v>90</v>
      </c>
      <c r="B8" s="44"/>
      <c r="C8" s="64"/>
      <c r="D8" s="64"/>
      <c r="E8" s="75"/>
      <c r="F8" s="64"/>
      <c r="G8" s="64"/>
      <c r="H8" s="64"/>
      <c r="I8" s="64"/>
      <c r="J8" s="64"/>
      <c r="K8" s="64"/>
      <c r="L8" s="45">
        <f aca="true" t="shared" si="0" ref="L8:L14">+J8+K8</f>
        <v>0</v>
      </c>
      <c r="M8" s="79">
        <f>IF((C8&lt;&gt;0),ROUND((L8/C8)*100,1),"")</f>
      </c>
      <c r="N8" s="579"/>
    </row>
    <row r="9" spans="1:14" ht="12.75">
      <c r="A9" s="46" t="s">
        <v>102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9">
        <f t="shared" si="0"/>
        <v>0</v>
      </c>
      <c r="M9" s="80">
        <f aca="true" t="shared" si="1" ref="M9:M14">IF((C9&lt;&gt;0),ROUND((L9/C9)*100,1),"")</f>
      </c>
      <c r="N9" s="579"/>
    </row>
    <row r="10" spans="1:14" ht="12.75">
      <c r="A10" s="50" t="s">
        <v>91</v>
      </c>
      <c r="B10" s="51"/>
      <c r="C10" s="67"/>
      <c r="D10" s="67"/>
      <c r="E10" s="67"/>
      <c r="F10" s="67"/>
      <c r="G10" s="67"/>
      <c r="H10" s="67"/>
      <c r="I10" s="67"/>
      <c r="J10" s="67"/>
      <c r="K10" s="67"/>
      <c r="L10" s="49">
        <f t="shared" si="0"/>
        <v>0</v>
      </c>
      <c r="M10" s="80">
        <f t="shared" si="1"/>
      </c>
      <c r="N10" s="579"/>
    </row>
    <row r="11" spans="1:14" ht="12.75">
      <c r="A11" s="50" t="s">
        <v>103</v>
      </c>
      <c r="B11" s="51"/>
      <c r="C11" s="67"/>
      <c r="D11" s="67"/>
      <c r="E11" s="67"/>
      <c r="F11" s="67"/>
      <c r="G11" s="67"/>
      <c r="H11" s="67"/>
      <c r="I11" s="67"/>
      <c r="J11" s="67"/>
      <c r="K11" s="67"/>
      <c r="L11" s="49">
        <f t="shared" si="0"/>
        <v>0</v>
      </c>
      <c r="M11" s="80">
        <f t="shared" si="1"/>
      </c>
      <c r="N11" s="579"/>
    </row>
    <row r="12" spans="1:14" ht="12.75">
      <c r="A12" s="50" t="s">
        <v>92</v>
      </c>
      <c r="B12" s="51"/>
      <c r="C12" s="67"/>
      <c r="D12" s="67"/>
      <c r="E12" s="67"/>
      <c r="F12" s="67"/>
      <c r="G12" s="67"/>
      <c r="H12" s="67"/>
      <c r="I12" s="67"/>
      <c r="J12" s="67"/>
      <c r="K12" s="67"/>
      <c r="L12" s="49">
        <f t="shared" si="0"/>
        <v>0</v>
      </c>
      <c r="M12" s="80">
        <f t="shared" si="1"/>
      </c>
      <c r="N12" s="579"/>
    </row>
    <row r="13" spans="1:14" ht="12.75">
      <c r="A13" s="50" t="s">
        <v>93</v>
      </c>
      <c r="B13" s="51"/>
      <c r="C13" s="67"/>
      <c r="D13" s="67"/>
      <c r="E13" s="67"/>
      <c r="F13" s="67"/>
      <c r="G13" s="67"/>
      <c r="H13" s="67"/>
      <c r="I13" s="67"/>
      <c r="J13" s="67"/>
      <c r="K13" s="67"/>
      <c r="L13" s="49">
        <f t="shared" si="0"/>
        <v>0</v>
      </c>
      <c r="M13" s="80">
        <f t="shared" si="1"/>
      </c>
      <c r="N13" s="579"/>
    </row>
    <row r="14" spans="1:14" ht="15" customHeight="1" thickBot="1">
      <c r="A14" s="52"/>
      <c r="B14" s="53"/>
      <c r="C14" s="71"/>
      <c r="D14" s="71"/>
      <c r="E14" s="71"/>
      <c r="F14" s="71"/>
      <c r="G14" s="71"/>
      <c r="H14" s="71"/>
      <c r="I14" s="71"/>
      <c r="J14" s="71"/>
      <c r="K14" s="71"/>
      <c r="L14" s="49">
        <f t="shared" si="0"/>
        <v>0</v>
      </c>
      <c r="M14" s="81">
        <f t="shared" si="1"/>
      </c>
      <c r="N14" s="579"/>
    </row>
    <row r="15" spans="1:14" ht="13.5" thickBot="1">
      <c r="A15" s="54" t="s">
        <v>95</v>
      </c>
      <c r="B15" s="55">
        <f>B8+SUM(B10:B14)</f>
        <v>0</v>
      </c>
      <c r="C15" s="55">
        <f aca="true" t="shared" si="2" ref="C15:L15">C8+SUM(C10:C14)</f>
        <v>0</v>
      </c>
      <c r="D15" s="55">
        <f t="shared" si="2"/>
        <v>0</v>
      </c>
      <c r="E15" s="55">
        <f t="shared" si="2"/>
        <v>0</v>
      </c>
      <c r="F15" s="55">
        <f t="shared" si="2"/>
        <v>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6">
        <f>IF((C15&lt;&gt;0),ROUND((L15/C15)*100,1),"")</f>
      </c>
      <c r="N15" s="579"/>
    </row>
    <row r="16" spans="1:14" ht="12.75">
      <c r="A16" s="57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79"/>
    </row>
    <row r="17" spans="1:14" ht="13.5" thickBot="1">
      <c r="A17" s="60" t="s">
        <v>94</v>
      </c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579"/>
    </row>
    <row r="18" spans="1:14" ht="12.75">
      <c r="A18" s="63" t="s">
        <v>98</v>
      </c>
      <c r="B18" s="44"/>
      <c r="C18" s="64"/>
      <c r="D18" s="64"/>
      <c r="E18" s="75"/>
      <c r="F18" s="64"/>
      <c r="G18" s="64"/>
      <c r="H18" s="64"/>
      <c r="I18" s="64"/>
      <c r="J18" s="64"/>
      <c r="K18" s="64"/>
      <c r="L18" s="65">
        <f aca="true" t="shared" si="3" ref="L18:L23">+J18+K18</f>
        <v>0</v>
      </c>
      <c r="M18" s="79">
        <f aca="true" t="shared" si="4" ref="M18:M24">IF((C18&lt;&gt;0),ROUND((L18/C18)*100,1),"")</f>
      </c>
      <c r="N18" s="579"/>
    </row>
    <row r="19" spans="1:14" ht="12.75">
      <c r="A19" s="66" t="s">
        <v>99</v>
      </c>
      <c r="B19" s="47"/>
      <c r="C19" s="67"/>
      <c r="D19" s="67"/>
      <c r="E19" s="67"/>
      <c r="F19" s="67"/>
      <c r="G19" s="67"/>
      <c r="H19" s="67"/>
      <c r="I19" s="67"/>
      <c r="J19" s="67"/>
      <c r="K19" s="67"/>
      <c r="L19" s="68">
        <f t="shared" si="3"/>
        <v>0</v>
      </c>
      <c r="M19" s="80">
        <f t="shared" si="4"/>
      </c>
      <c r="N19" s="579"/>
    </row>
    <row r="20" spans="1:14" ht="12.75">
      <c r="A20" s="66" t="s">
        <v>100</v>
      </c>
      <c r="B20" s="51"/>
      <c r="C20" s="67"/>
      <c r="D20" s="67"/>
      <c r="E20" s="67"/>
      <c r="F20" s="67"/>
      <c r="G20" s="67"/>
      <c r="H20" s="67"/>
      <c r="I20" s="67"/>
      <c r="J20" s="67"/>
      <c r="K20" s="67"/>
      <c r="L20" s="68">
        <f t="shared" si="3"/>
        <v>0</v>
      </c>
      <c r="M20" s="80">
        <f t="shared" si="4"/>
      </c>
      <c r="N20" s="579"/>
    </row>
    <row r="21" spans="1:14" ht="12.75">
      <c r="A21" s="66" t="s">
        <v>101</v>
      </c>
      <c r="B21" s="51"/>
      <c r="C21" s="67"/>
      <c r="D21" s="67"/>
      <c r="E21" s="67"/>
      <c r="F21" s="67"/>
      <c r="G21" s="67"/>
      <c r="H21" s="67"/>
      <c r="I21" s="67"/>
      <c r="J21" s="67"/>
      <c r="K21" s="67"/>
      <c r="L21" s="68">
        <f t="shared" si="3"/>
        <v>0</v>
      </c>
      <c r="M21" s="80">
        <f t="shared" si="4"/>
      </c>
      <c r="N21" s="579"/>
    </row>
    <row r="22" spans="1:14" ht="12.75">
      <c r="A22" s="69"/>
      <c r="B22" s="51"/>
      <c r="C22" s="67"/>
      <c r="D22" s="67"/>
      <c r="E22" s="67"/>
      <c r="F22" s="67"/>
      <c r="G22" s="67"/>
      <c r="H22" s="67"/>
      <c r="I22" s="67"/>
      <c r="J22" s="67"/>
      <c r="K22" s="67"/>
      <c r="L22" s="68">
        <f t="shared" si="3"/>
        <v>0</v>
      </c>
      <c r="M22" s="80">
        <f t="shared" si="4"/>
      </c>
      <c r="N22" s="579"/>
    </row>
    <row r="23" spans="1:14" ht="13.5" thickBot="1">
      <c r="A23" s="70"/>
      <c r="B23" s="53"/>
      <c r="C23" s="71"/>
      <c r="D23" s="71"/>
      <c r="E23" s="71"/>
      <c r="F23" s="71"/>
      <c r="G23" s="71"/>
      <c r="H23" s="71"/>
      <c r="I23" s="71"/>
      <c r="J23" s="71"/>
      <c r="K23" s="71"/>
      <c r="L23" s="68">
        <f t="shared" si="3"/>
        <v>0</v>
      </c>
      <c r="M23" s="81">
        <f t="shared" si="4"/>
      </c>
      <c r="N23" s="579"/>
    </row>
    <row r="24" spans="1:14" ht="13.5" thickBot="1">
      <c r="A24" s="72" t="s">
        <v>79</v>
      </c>
      <c r="B24" s="55">
        <f aca="true" t="shared" si="5" ref="B24:L24">SUM(B18:B23)</f>
        <v>0</v>
      </c>
      <c r="C24" s="55">
        <f t="shared" si="5"/>
        <v>0</v>
      </c>
      <c r="D24" s="55">
        <f t="shared" si="5"/>
        <v>0</v>
      </c>
      <c r="E24" s="55">
        <f t="shared" si="5"/>
        <v>0</v>
      </c>
      <c r="F24" s="55">
        <f t="shared" si="5"/>
        <v>0</v>
      </c>
      <c r="G24" s="55">
        <f t="shared" si="5"/>
        <v>0</v>
      </c>
      <c r="H24" s="55">
        <f t="shared" si="5"/>
        <v>0</v>
      </c>
      <c r="I24" s="55">
        <f t="shared" si="5"/>
        <v>0</v>
      </c>
      <c r="J24" s="55">
        <f t="shared" si="5"/>
        <v>0</v>
      </c>
      <c r="K24" s="55">
        <f t="shared" si="5"/>
        <v>0</v>
      </c>
      <c r="L24" s="55">
        <f t="shared" si="5"/>
        <v>0</v>
      </c>
      <c r="M24" s="56">
        <f t="shared" si="4"/>
      </c>
      <c r="N24" s="579"/>
    </row>
    <row r="25" spans="1:14" ht="12.75">
      <c r="A25" s="573" t="s">
        <v>170</v>
      </c>
      <c r="B25" s="573"/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9"/>
    </row>
    <row r="26" spans="1:14" ht="5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579"/>
    </row>
    <row r="27" spans="1:14" ht="15.75">
      <c r="A27" s="592"/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79"/>
    </row>
    <row r="28" spans="1:14" ht="12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577" t="s">
        <v>48</v>
      </c>
      <c r="M28" s="577"/>
      <c r="N28" s="579"/>
    </row>
    <row r="29" spans="1:14" ht="21.75" thickBot="1">
      <c r="A29" s="586" t="s">
        <v>96</v>
      </c>
      <c r="B29" s="587"/>
      <c r="C29" s="587"/>
      <c r="D29" s="587"/>
      <c r="E29" s="587"/>
      <c r="F29" s="587"/>
      <c r="G29" s="587"/>
      <c r="H29" s="587"/>
      <c r="I29" s="587"/>
      <c r="J29" s="587"/>
      <c r="K29" s="74" t="s">
        <v>557</v>
      </c>
      <c r="L29" s="74" t="s">
        <v>556</v>
      </c>
      <c r="M29" s="74" t="s">
        <v>175</v>
      </c>
      <c r="N29" s="579"/>
    </row>
    <row r="30" spans="1:14" ht="12.75">
      <c r="A30" s="580"/>
      <c r="B30" s="581"/>
      <c r="C30" s="581"/>
      <c r="D30" s="581"/>
      <c r="E30" s="581"/>
      <c r="F30" s="581"/>
      <c r="G30" s="581"/>
      <c r="H30" s="581"/>
      <c r="I30" s="581"/>
      <c r="J30" s="581"/>
      <c r="K30" s="75"/>
      <c r="L30" s="76"/>
      <c r="M30" s="76"/>
      <c r="N30" s="579"/>
    </row>
    <row r="31" spans="1:14" ht="13.5" thickBot="1">
      <c r="A31" s="582"/>
      <c r="B31" s="583"/>
      <c r="C31" s="583"/>
      <c r="D31" s="583"/>
      <c r="E31" s="583"/>
      <c r="F31" s="583"/>
      <c r="G31" s="583"/>
      <c r="H31" s="583"/>
      <c r="I31" s="583"/>
      <c r="J31" s="583"/>
      <c r="K31" s="77"/>
      <c r="L31" s="71"/>
      <c r="M31" s="71"/>
      <c r="N31" s="579"/>
    </row>
    <row r="32" spans="1:14" ht="13.5" thickBot="1">
      <c r="A32" s="593" t="s">
        <v>41</v>
      </c>
      <c r="B32" s="594"/>
      <c r="C32" s="594"/>
      <c r="D32" s="594"/>
      <c r="E32" s="594"/>
      <c r="F32" s="594"/>
      <c r="G32" s="594"/>
      <c r="H32" s="594"/>
      <c r="I32" s="594"/>
      <c r="J32" s="594"/>
      <c r="K32" s="78">
        <f>SUM(K30:K31)</f>
        <v>0</v>
      </c>
      <c r="L32" s="78">
        <f>SUM(L30:L31)</f>
        <v>0</v>
      </c>
      <c r="M32" s="78">
        <f>SUM(M30:M31)</f>
        <v>0</v>
      </c>
      <c r="N32" s="579"/>
    </row>
    <row r="33" ht="12.75">
      <c r="N33" s="579"/>
    </row>
    <row r="48" ht="12.75">
      <c r="A48" s="8"/>
    </row>
  </sheetData>
  <sheetProtection/>
  <mergeCells count="21">
    <mergeCell ref="N1:N33"/>
    <mergeCell ref="A30:J30"/>
    <mergeCell ref="A31:J31"/>
    <mergeCell ref="J3:M5"/>
    <mergeCell ref="A29:J29"/>
    <mergeCell ref="D4:I4"/>
    <mergeCell ref="A3:A6"/>
    <mergeCell ref="H6:I6"/>
    <mergeCell ref="A27:M27"/>
    <mergeCell ref="A32:J32"/>
    <mergeCell ref="L28:M28"/>
    <mergeCell ref="L2:M2"/>
    <mergeCell ref="C4:C5"/>
    <mergeCell ref="D6:E6"/>
    <mergeCell ref="A1:C1"/>
    <mergeCell ref="D1:M1"/>
    <mergeCell ref="A25:M25"/>
    <mergeCell ref="B6:C6"/>
    <mergeCell ref="B3:I3"/>
    <mergeCell ref="B4:B5"/>
    <mergeCell ref="F6:G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17">
      <selection activeCell="A1" sqref="A1:E1"/>
    </sheetView>
  </sheetViews>
  <sheetFormatPr defaultColWidth="9.00390625" defaultRowHeight="12.75"/>
  <cols>
    <col min="1" max="1" width="14.875" style="395" customWidth="1"/>
    <col min="2" max="2" width="65.375" style="396" customWidth="1"/>
    <col min="3" max="5" width="17.00390625" style="397" customWidth="1"/>
    <col min="6" max="16384" width="9.375" style="24" customWidth="1"/>
  </cols>
  <sheetData>
    <row r="1" spans="1:5" s="371" customFormat="1" ht="51" customHeight="1" thickBot="1">
      <c r="A1" s="595" t="s">
        <v>710</v>
      </c>
      <c r="B1" s="596"/>
      <c r="C1" s="596"/>
      <c r="D1" s="596"/>
      <c r="E1" s="596"/>
    </row>
    <row r="2" spans="1:5" s="418" customFormat="1" ht="15.75" customHeight="1">
      <c r="A2" s="398" t="s">
        <v>709</v>
      </c>
      <c r="B2" s="600" t="s">
        <v>143</v>
      </c>
      <c r="C2" s="601"/>
      <c r="D2" s="602"/>
      <c r="E2" s="391"/>
    </row>
    <row r="3" spans="1:5" s="418" customFormat="1" ht="24.75" thickBot="1">
      <c r="A3" s="416" t="s">
        <v>460</v>
      </c>
      <c r="B3" s="603" t="s">
        <v>459</v>
      </c>
      <c r="C3" s="604"/>
      <c r="D3" s="605"/>
      <c r="E3" s="366"/>
    </row>
    <row r="4" spans="1:5" s="419" customFormat="1" ht="15.75" customHeight="1" thickBot="1">
      <c r="A4" s="373"/>
      <c r="B4" s="373"/>
      <c r="C4" s="374"/>
      <c r="D4" s="374"/>
      <c r="E4" s="374" t="s">
        <v>42</v>
      </c>
    </row>
    <row r="5" spans="1:5" ht="24.75" thickBot="1">
      <c r="A5" s="216" t="s">
        <v>141</v>
      </c>
      <c r="B5" s="217" t="s">
        <v>43</v>
      </c>
      <c r="C5" s="82" t="s">
        <v>169</v>
      </c>
      <c r="D5" s="82" t="s">
        <v>174</v>
      </c>
      <c r="E5" s="375" t="s">
        <v>175</v>
      </c>
    </row>
    <row r="6" spans="1:5" s="420" customFormat="1" ht="12.75" customHeight="1" thickBot="1">
      <c r="A6" s="368" t="s">
        <v>363</v>
      </c>
      <c r="B6" s="369" t="s">
        <v>364</v>
      </c>
      <c r="C6" s="369" t="s">
        <v>365</v>
      </c>
      <c r="D6" s="94" t="s">
        <v>366</v>
      </c>
      <c r="E6" s="92" t="s">
        <v>367</v>
      </c>
    </row>
    <row r="7" spans="1:5" s="420" customFormat="1" ht="15.75" customHeight="1" thickBot="1">
      <c r="A7" s="597" t="s">
        <v>44</v>
      </c>
      <c r="B7" s="598"/>
      <c r="C7" s="598"/>
      <c r="D7" s="598"/>
      <c r="E7" s="599"/>
    </row>
    <row r="8" spans="1:5" s="420" customFormat="1" ht="12" customHeight="1" thickBot="1">
      <c r="A8" s="248" t="s">
        <v>8</v>
      </c>
      <c r="B8" s="244" t="s">
        <v>247</v>
      </c>
      <c r="C8" s="275">
        <f>SUM(C9:C14)</f>
        <v>15184</v>
      </c>
      <c r="D8" s="275">
        <f>SUM(D9:D14)</f>
        <v>16383</v>
      </c>
      <c r="E8" s="258">
        <f>SUM(E9:E14)</f>
        <v>16383</v>
      </c>
    </row>
    <row r="9" spans="1:5" s="394" customFormat="1" ht="12" customHeight="1">
      <c r="A9" s="404" t="s">
        <v>68</v>
      </c>
      <c r="B9" s="286" t="s">
        <v>248</v>
      </c>
      <c r="C9" s="277">
        <v>13146</v>
      </c>
      <c r="D9" s="277">
        <v>13146</v>
      </c>
      <c r="E9" s="260">
        <v>13146</v>
      </c>
    </row>
    <row r="10" spans="1:5" s="421" customFormat="1" ht="12" customHeight="1">
      <c r="A10" s="405" t="s">
        <v>69</v>
      </c>
      <c r="B10" s="287" t="s">
        <v>249</v>
      </c>
      <c r="C10" s="276"/>
      <c r="D10" s="276"/>
      <c r="E10" s="259"/>
    </row>
    <row r="11" spans="1:5" s="421" customFormat="1" ht="12" customHeight="1">
      <c r="A11" s="405" t="s">
        <v>70</v>
      </c>
      <c r="B11" s="287" t="s">
        <v>250</v>
      </c>
      <c r="C11" s="276">
        <v>891</v>
      </c>
      <c r="D11" s="276">
        <v>2090</v>
      </c>
      <c r="E11" s="259">
        <v>2090</v>
      </c>
    </row>
    <row r="12" spans="1:5" s="421" customFormat="1" ht="12" customHeight="1">
      <c r="A12" s="405" t="s">
        <v>71</v>
      </c>
      <c r="B12" s="287" t="s">
        <v>251</v>
      </c>
      <c r="C12" s="276">
        <v>1016</v>
      </c>
      <c r="D12" s="276">
        <v>1016</v>
      </c>
      <c r="E12" s="259">
        <v>1016</v>
      </c>
    </row>
    <row r="13" spans="1:5" s="421" customFormat="1" ht="12" customHeight="1">
      <c r="A13" s="405" t="s">
        <v>104</v>
      </c>
      <c r="B13" s="287" t="s">
        <v>252</v>
      </c>
      <c r="C13" s="276">
        <v>131</v>
      </c>
      <c r="D13" s="276">
        <v>131</v>
      </c>
      <c r="E13" s="259">
        <v>131</v>
      </c>
    </row>
    <row r="14" spans="1:5" s="394" customFormat="1" ht="12" customHeight="1" thickBot="1">
      <c r="A14" s="406" t="s">
        <v>72</v>
      </c>
      <c r="B14" s="267" t="s">
        <v>253</v>
      </c>
      <c r="C14" s="278"/>
      <c r="D14" s="278"/>
      <c r="E14" s="261"/>
    </row>
    <row r="15" spans="1:5" s="394" customFormat="1" ht="12" customHeight="1" thickBot="1">
      <c r="A15" s="248" t="s">
        <v>9</v>
      </c>
      <c r="B15" s="265" t="s">
        <v>254</v>
      </c>
      <c r="C15" s="275">
        <f>SUM(C16:C20)</f>
        <v>6439</v>
      </c>
      <c r="D15" s="275">
        <f>SUM(D16:D20)</f>
        <v>49196</v>
      </c>
      <c r="E15" s="258">
        <f>SUM(E16:E20)</f>
        <v>49196</v>
      </c>
    </row>
    <row r="16" spans="1:5" s="394" customFormat="1" ht="12" customHeight="1">
      <c r="A16" s="404" t="s">
        <v>74</v>
      </c>
      <c r="B16" s="286" t="s">
        <v>255</v>
      </c>
      <c r="C16" s="277"/>
      <c r="D16" s="277"/>
      <c r="E16" s="260"/>
    </row>
    <row r="17" spans="1:5" s="394" customFormat="1" ht="12" customHeight="1">
      <c r="A17" s="405" t="s">
        <v>75</v>
      </c>
      <c r="B17" s="287" t="s">
        <v>256</v>
      </c>
      <c r="C17" s="276"/>
      <c r="D17" s="276"/>
      <c r="E17" s="259"/>
    </row>
    <row r="18" spans="1:5" s="394" customFormat="1" ht="12" customHeight="1">
      <c r="A18" s="405" t="s">
        <v>76</v>
      </c>
      <c r="B18" s="287" t="s">
        <v>257</v>
      </c>
      <c r="C18" s="276"/>
      <c r="D18" s="276"/>
      <c r="E18" s="259"/>
    </row>
    <row r="19" spans="1:5" s="394" customFormat="1" ht="12" customHeight="1">
      <c r="A19" s="405" t="s">
        <v>77</v>
      </c>
      <c r="B19" s="287" t="s">
        <v>258</v>
      </c>
      <c r="C19" s="276"/>
      <c r="D19" s="276"/>
      <c r="E19" s="259"/>
    </row>
    <row r="20" spans="1:5" s="394" customFormat="1" ht="12" customHeight="1">
      <c r="A20" s="405" t="s">
        <v>78</v>
      </c>
      <c r="B20" s="287" t="s">
        <v>259</v>
      </c>
      <c r="C20" s="276">
        <v>6439</v>
      </c>
      <c r="D20" s="276">
        <v>49196</v>
      </c>
      <c r="E20" s="259">
        <v>49196</v>
      </c>
    </row>
    <row r="21" spans="1:5" s="421" customFormat="1" ht="12" customHeight="1" thickBot="1">
      <c r="A21" s="406" t="s">
        <v>85</v>
      </c>
      <c r="B21" s="267" t="s">
        <v>260</v>
      </c>
      <c r="C21" s="278"/>
      <c r="D21" s="278"/>
      <c r="E21" s="261"/>
    </row>
    <row r="22" spans="1:5" s="421" customFormat="1" ht="12" customHeight="1" thickBot="1">
      <c r="A22" s="248" t="s">
        <v>10</v>
      </c>
      <c r="B22" s="244" t="s">
        <v>261</v>
      </c>
      <c r="C22" s="275">
        <f>SUM(C23:C27)</f>
        <v>0</v>
      </c>
      <c r="D22" s="275">
        <f>SUM(D23:D27)</f>
        <v>10000</v>
      </c>
      <c r="E22" s="258">
        <f>SUM(E23:E27)</f>
        <v>10000</v>
      </c>
    </row>
    <row r="23" spans="1:5" s="421" customFormat="1" ht="12" customHeight="1">
      <c r="A23" s="404" t="s">
        <v>57</v>
      </c>
      <c r="B23" s="286" t="s">
        <v>262</v>
      </c>
      <c r="C23" s="277"/>
      <c r="D23" s="277">
        <v>10000</v>
      </c>
      <c r="E23" s="260">
        <v>10000</v>
      </c>
    </row>
    <row r="24" spans="1:5" s="394" customFormat="1" ht="12" customHeight="1">
      <c r="A24" s="405" t="s">
        <v>58</v>
      </c>
      <c r="B24" s="287" t="s">
        <v>263</v>
      </c>
      <c r="C24" s="276"/>
      <c r="D24" s="276"/>
      <c r="E24" s="259"/>
    </row>
    <row r="25" spans="1:5" s="421" customFormat="1" ht="12" customHeight="1">
      <c r="A25" s="405" t="s">
        <v>59</v>
      </c>
      <c r="B25" s="287" t="s">
        <v>264</v>
      </c>
      <c r="C25" s="276"/>
      <c r="D25" s="276"/>
      <c r="E25" s="259"/>
    </row>
    <row r="26" spans="1:5" s="421" customFormat="1" ht="12" customHeight="1">
      <c r="A26" s="405" t="s">
        <v>60</v>
      </c>
      <c r="B26" s="287" t="s">
        <v>265</v>
      </c>
      <c r="C26" s="276"/>
      <c r="D26" s="276"/>
      <c r="E26" s="259"/>
    </row>
    <row r="27" spans="1:5" s="421" customFormat="1" ht="12" customHeight="1">
      <c r="A27" s="405" t="s">
        <v>116</v>
      </c>
      <c r="B27" s="287" t="s">
        <v>266</v>
      </c>
      <c r="C27" s="276"/>
      <c r="D27" s="276"/>
      <c r="E27" s="259"/>
    </row>
    <row r="28" spans="1:5" s="421" customFormat="1" ht="12" customHeight="1" thickBot="1">
      <c r="A28" s="406" t="s">
        <v>117</v>
      </c>
      <c r="B28" s="288" t="s">
        <v>267</v>
      </c>
      <c r="C28" s="278"/>
      <c r="D28" s="278"/>
      <c r="E28" s="261"/>
    </row>
    <row r="29" spans="1:5" s="421" customFormat="1" ht="12" customHeight="1" thickBot="1">
      <c r="A29" s="248" t="s">
        <v>118</v>
      </c>
      <c r="B29" s="244" t="s">
        <v>268</v>
      </c>
      <c r="C29" s="281">
        <f>+C30+C33+C34+C35</f>
        <v>6960</v>
      </c>
      <c r="D29" s="281">
        <f>+D30+D33+D34+D35</f>
        <v>8351</v>
      </c>
      <c r="E29" s="294">
        <f>+E30+E33+E34+E35</f>
        <v>8351</v>
      </c>
    </row>
    <row r="30" spans="1:5" s="421" customFormat="1" ht="12" customHeight="1">
      <c r="A30" s="404" t="s">
        <v>269</v>
      </c>
      <c r="B30" s="286" t="s">
        <v>270</v>
      </c>
      <c r="C30" s="296">
        <v>5154</v>
      </c>
      <c r="D30" s="296">
        <v>6577</v>
      </c>
      <c r="E30" s="295">
        <v>6577</v>
      </c>
    </row>
    <row r="31" spans="1:5" s="421" customFormat="1" ht="12" customHeight="1">
      <c r="A31" s="405" t="s">
        <v>271</v>
      </c>
      <c r="B31" s="287" t="s">
        <v>272</v>
      </c>
      <c r="C31" s="276"/>
      <c r="D31" s="276"/>
      <c r="E31" s="259"/>
    </row>
    <row r="32" spans="1:5" s="421" customFormat="1" ht="12" customHeight="1">
      <c r="A32" s="405" t="s">
        <v>273</v>
      </c>
      <c r="B32" s="287" t="s">
        <v>274</v>
      </c>
      <c r="C32" s="276">
        <v>5154</v>
      </c>
      <c r="D32" s="276">
        <v>6577</v>
      </c>
      <c r="E32" s="259">
        <v>6577</v>
      </c>
    </row>
    <row r="33" spans="1:5" s="421" customFormat="1" ht="12" customHeight="1">
      <c r="A33" s="405" t="s">
        <v>275</v>
      </c>
      <c r="B33" s="287" t="s">
        <v>276</v>
      </c>
      <c r="C33" s="276">
        <v>1700</v>
      </c>
      <c r="D33" s="276">
        <v>1716</v>
      </c>
      <c r="E33" s="259">
        <v>1716</v>
      </c>
    </row>
    <row r="34" spans="1:5" s="421" customFormat="1" ht="12" customHeight="1">
      <c r="A34" s="405" t="s">
        <v>277</v>
      </c>
      <c r="B34" s="287" t="s">
        <v>278</v>
      </c>
      <c r="C34" s="276"/>
      <c r="D34" s="276"/>
      <c r="E34" s="259"/>
    </row>
    <row r="35" spans="1:5" s="421" customFormat="1" ht="12" customHeight="1" thickBot="1">
      <c r="A35" s="406" t="s">
        <v>279</v>
      </c>
      <c r="B35" s="288" t="s">
        <v>280</v>
      </c>
      <c r="C35" s="278">
        <v>106</v>
      </c>
      <c r="D35" s="278">
        <v>58</v>
      </c>
      <c r="E35" s="261">
        <v>58</v>
      </c>
    </row>
    <row r="36" spans="1:5" s="421" customFormat="1" ht="12" customHeight="1" thickBot="1">
      <c r="A36" s="248" t="s">
        <v>12</v>
      </c>
      <c r="B36" s="244" t="s">
        <v>281</v>
      </c>
      <c r="C36" s="275">
        <f>SUM(C37:C46)</f>
        <v>3563</v>
      </c>
      <c r="D36" s="275">
        <f>SUM(D37:D46)</f>
        <v>4030</v>
      </c>
      <c r="E36" s="258">
        <f>SUM(E37:E46)</f>
        <v>4030</v>
      </c>
    </row>
    <row r="37" spans="1:5" s="421" customFormat="1" ht="12" customHeight="1">
      <c r="A37" s="404" t="s">
        <v>61</v>
      </c>
      <c r="B37" s="286" t="s">
        <v>282</v>
      </c>
      <c r="C37" s="277">
        <v>2500</v>
      </c>
      <c r="D37" s="277">
        <v>2783</v>
      </c>
      <c r="E37" s="260">
        <v>2783</v>
      </c>
    </row>
    <row r="38" spans="1:5" s="421" customFormat="1" ht="12" customHeight="1">
      <c r="A38" s="405" t="s">
        <v>62</v>
      </c>
      <c r="B38" s="287" t="s">
        <v>283</v>
      </c>
      <c r="C38" s="276"/>
      <c r="D38" s="276"/>
      <c r="E38" s="259"/>
    </row>
    <row r="39" spans="1:5" s="421" customFormat="1" ht="12" customHeight="1">
      <c r="A39" s="405" t="s">
        <v>63</v>
      </c>
      <c r="B39" s="287" t="s">
        <v>284</v>
      </c>
      <c r="C39" s="276">
        <v>230</v>
      </c>
      <c r="D39" s="276"/>
      <c r="E39" s="259"/>
    </row>
    <row r="40" spans="1:5" s="421" customFormat="1" ht="12" customHeight="1">
      <c r="A40" s="405" t="s">
        <v>120</v>
      </c>
      <c r="B40" s="287" t="s">
        <v>285</v>
      </c>
      <c r="C40" s="276">
        <v>796</v>
      </c>
      <c r="D40" s="276">
        <v>165</v>
      </c>
      <c r="E40" s="259">
        <v>165</v>
      </c>
    </row>
    <row r="41" spans="1:5" s="421" customFormat="1" ht="12" customHeight="1">
      <c r="A41" s="405" t="s">
        <v>121</v>
      </c>
      <c r="B41" s="287" t="s">
        <v>286</v>
      </c>
      <c r="C41" s="276"/>
      <c r="D41" s="276"/>
      <c r="E41" s="259"/>
    </row>
    <row r="42" spans="1:5" s="421" customFormat="1" ht="12" customHeight="1">
      <c r="A42" s="405" t="s">
        <v>122</v>
      </c>
      <c r="B42" s="287" t="s">
        <v>287</v>
      </c>
      <c r="C42" s="276"/>
      <c r="D42" s="276"/>
      <c r="E42" s="259"/>
    </row>
    <row r="43" spans="1:5" s="421" customFormat="1" ht="12" customHeight="1">
      <c r="A43" s="405" t="s">
        <v>123</v>
      </c>
      <c r="B43" s="287" t="s">
        <v>288</v>
      </c>
      <c r="C43" s="276"/>
      <c r="D43" s="276"/>
      <c r="E43" s="259"/>
    </row>
    <row r="44" spans="1:5" s="421" customFormat="1" ht="12" customHeight="1">
      <c r="A44" s="405" t="s">
        <v>124</v>
      </c>
      <c r="B44" s="287" t="s">
        <v>289</v>
      </c>
      <c r="C44" s="276">
        <v>25</v>
      </c>
      <c r="D44" s="276">
        <v>1</v>
      </c>
      <c r="E44" s="259">
        <v>1</v>
      </c>
    </row>
    <row r="45" spans="1:5" s="421" customFormat="1" ht="12" customHeight="1">
      <c r="A45" s="405" t="s">
        <v>290</v>
      </c>
      <c r="B45" s="287" t="s">
        <v>291</v>
      </c>
      <c r="C45" s="279"/>
      <c r="D45" s="279"/>
      <c r="E45" s="262"/>
    </row>
    <row r="46" spans="1:5" s="394" customFormat="1" ht="12" customHeight="1" thickBot="1">
      <c r="A46" s="406" t="s">
        <v>292</v>
      </c>
      <c r="B46" s="288" t="s">
        <v>293</v>
      </c>
      <c r="C46" s="280">
        <v>12</v>
      </c>
      <c r="D46" s="280">
        <v>1081</v>
      </c>
      <c r="E46" s="263">
        <v>1081</v>
      </c>
    </row>
    <row r="47" spans="1:5" s="421" customFormat="1" ht="12" customHeight="1" thickBot="1">
      <c r="A47" s="248" t="s">
        <v>13</v>
      </c>
      <c r="B47" s="244" t="s">
        <v>294</v>
      </c>
      <c r="C47" s="275">
        <f>SUM(C48:C52)</f>
        <v>0</v>
      </c>
      <c r="D47" s="275">
        <f>SUM(D48:D52)</f>
        <v>0</v>
      </c>
      <c r="E47" s="258">
        <f>SUM(E48:E52)</f>
        <v>0</v>
      </c>
    </row>
    <row r="48" spans="1:5" s="421" customFormat="1" ht="12" customHeight="1">
      <c r="A48" s="404" t="s">
        <v>64</v>
      </c>
      <c r="B48" s="286" t="s">
        <v>295</v>
      </c>
      <c r="C48" s="298"/>
      <c r="D48" s="298"/>
      <c r="E48" s="264"/>
    </row>
    <row r="49" spans="1:5" s="421" customFormat="1" ht="12" customHeight="1">
      <c r="A49" s="405" t="s">
        <v>65</v>
      </c>
      <c r="B49" s="287" t="s">
        <v>296</v>
      </c>
      <c r="C49" s="279"/>
      <c r="D49" s="279"/>
      <c r="E49" s="262"/>
    </row>
    <row r="50" spans="1:5" s="421" customFormat="1" ht="12" customHeight="1">
      <c r="A50" s="405" t="s">
        <v>297</v>
      </c>
      <c r="B50" s="287" t="s">
        <v>298</v>
      </c>
      <c r="C50" s="279"/>
      <c r="D50" s="279"/>
      <c r="E50" s="262"/>
    </row>
    <row r="51" spans="1:5" s="421" customFormat="1" ht="12" customHeight="1">
      <c r="A51" s="405" t="s">
        <v>299</v>
      </c>
      <c r="B51" s="287" t="s">
        <v>300</v>
      </c>
      <c r="C51" s="279"/>
      <c r="D51" s="279"/>
      <c r="E51" s="262"/>
    </row>
    <row r="52" spans="1:5" s="421" customFormat="1" ht="12" customHeight="1" thickBot="1">
      <c r="A52" s="406" t="s">
        <v>301</v>
      </c>
      <c r="B52" s="288" t="s">
        <v>302</v>
      </c>
      <c r="C52" s="280"/>
      <c r="D52" s="280"/>
      <c r="E52" s="263"/>
    </row>
    <row r="53" spans="1:5" s="421" customFormat="1" ht="12" customHeight="1" thickBot="1">
      <c r="A53" s="248" t="s">
        <v>125</v>
      </c>
      <c r="B53" s="244" t="s">
        <v>303</v>
      </c>
      <c r="C53" s="275">
        <f>SUM(C54:C56)</f>
        <v>36</v>
      </c>
      <c r="D53" s="275">
        <f>SUM(D54:D56)</f>
        <v>37</v>
      </c>
      <c r="E53" s="258">
        <f>SUM(E54:E56)</f>
        <v>37</v>
      </c>
    </row>
    <row r="54" spans="1:5" s="394" customFormat="1" ht="12" customHeight="1">
      <c r="A54" s="404" t="s">
        <v>66</v>
      </c>
      <c r="B54" s="286" t="s">
        <v>304</v>
      </c>
      <c r="C54" s="277"/>
      <c r="D54" s="277"/>
      <c r="E54" s="260"/>
    </row>
    <row r="55" spans="1:5" s="394" customFormat="1" ht="12" customHeight="1">
      <c r="A55" s="405" t="s">
        <v>67</v>
      </c>
      <c r="B55" s="287" t="s">
        <v>305</v>
      </c>
      <c r="C55" s="276"/>
      <c r="D55" s="276"/>
      <c r="E55" s="259"/>
    </row>
    <row r="56" spans="1:5" s="394" customFormat="1" ht="12" customHeight="1">
      <c r="A56" s="405" t="s">
        <v>306</v>
      </c>
      <c r="B56" s="287" t="s">
        <v>307</v>
      </c>
      <c r="C56" s="276">
        <v>36</v>
      </c>
      <c r="D56" s="276">
        <v>37</v>
      </c>
      <c r="E56" s="259">
        <v>37</v>
      </c>
    </row>
    <row r="57" spans="1:5" s="394" customFormat="1" ht="12" customHeight="1" thickBot="1">
      <c r="A57" s="406" t="s">
        <v>308</v>
      </c>
      <c r="B57" s="288" t="s">
        <v>309</v>
      </c>
      <c r="C57" s="278"/>
      <c r="D57" s="278"/>
      <c r="E57" s="261"/>
    </row>
    <row r="58" spans="1:5" s="421" customFormat="1" ht="12" customHeight="1" thickBot="1">
      <c r="A58" s="248" t="s">
        <v>15</v>
      </c>
      <c r="B58" s="265" t="s">
        <v>310</v>
      </c>
      <c r="C58" s="275">
        <f>SUM(C59:C61)</f>
        <v>19988</v>
      </c>
      <c r="D58" s="275">
        <f>SUM(D59:D61)</f>
        <v>20474</v>
      </c>
      <c r="E58" s="258">
        <f>SUM(E59:E61)</f>
        <v>20474</v>
      </c>
    </row>
    <row r="59" spans="1:5" s="421" customFormat="1" ht="12" customHeight="1">
      <c r="A59" s="404" t="s">
        <v>126</v>
      </c>
      <c r="B59" s="286" t="s">
        <v>311</v>
      </c>
      <c r="C59" s="279"/>
      <c r="D59" s="279"/>
      <c r="E59" s="262"/>
    </row>
    <row r="60" spans="1:5" s="421" customFormat="1" ht="12" customHeight="1">
      <c r="A60" s="405" t="s">
        <v>127</v>
      </c>
      <c r="B60" s="287" t="s">
        <v>463</v>
      </c>
      <c r="C60" s="279"/>
      <c r="D60" s="279">
        <v>9897</v>
      </c>
      <c r="E60" s="262">
        <v>9897</v>
      </c>
    </row>
    <row r="61" spans="1:5" s="421" customFormat="1" ht="12" customHeight="1">
      <c r="A61" s="405" t="s">
        <v>148</v>
      </c>
      <c r="B61" s="287" t="s">
        <v>313</v>
      </c>
      <c r="C61" s="279">
        <v>19988</v>
      </c>
      <c r="D61" s="279">
        <v>10577</v>
      </c>
      <c r="E61" s="262">
        <v>10577</v>
      </c>
    </row>
    <row r="62" spans="1:5" s="421" customFormat="1" ht="12" customHeight="1" thickBot="1">
      <c r="A62" s="406" t="s">
        <v>314</v>
      </c>
      <c r="B62" s="288" t="s">
        <v>315</v>
      </c>
      <c r="C62" s="279"/>
      <c r="D62" s="279"/>
      <c r="E62" s="262"/>
    </row>
    <row r="63" spans="1:5" s="421" customFormat="1" ht="12" customHeight="1" thickBot="1">
      <c r="A63" s="248" t="s">
        <v>16</v>
      </c>
      <c r="B63" s="244" t="s">
        <v>316</v>
      </c>
      <c r="C63" s="281">
        <f>+C8+C15+C22+C29+C36+C47+C53+C58</f>
        <v>52170</v>
      </c>
      <c r="D63" s="281">
        <f>+D8+D15+D22+D29+D36+D47+D53+D58</f>
        <v>108471</v>
      </c>
      <c r="E63" s="294">
        <f>+E8+E15+E22+E29+E36+E47+E53+E58</f>
        <v>108471</v>
      </c>
    </row>
    <row r="64" spans="1:5" s="421" customFormat="1" ht="12" customHeight="1" thickBot="1">
      <c r="A64" s="407" t="s">
        <v>461</v>
      </c>
      <c r="B64" s="265" t="s">
        <v>318</v>
      </c>
      <c r="C64" s="275">
        <f>SUM(C65:C67)</f>
        <v>0</v>
      </c>
      <c r="D64" s="275">
        <f>SUM(D65:D67)</f>
        <v>0</v>
      </c>
      <c r="E64" s="258">
        <f>SUM(E65:E67)</f>
        <v>0</v>
      </c>
    </row>
    <row r="65" spans="1:5" s="421" customFormat="1" ht="12" customHeight="1">
      <c r="A65" s="404" t="s">
        <v>319</v>
      </c>
      <c r="B65" s="286" t="s">
        <v>320</v>
      </c>
      <c r="C65" s="279"/>
      <c r="D65" s="279"/>
      <c r="E65" s="262"/>
    </row>
    <row r="66" spans="1:5" s="421" customFormat="1" ht="12" customHeight="1">
      <c r="A66" s="405" t="s">
        <v>321</v>
      </c>
      <c r="B66" s="287" t="s">
        <v>322</v>
      </c>
      <c r="C66" s="279"/>
      <c r="D66" s="279"/>
      <c r="E66" s="262"/>
    </row>
    <row r="67" spans="1:5" s="421" customFormat="1" ht="12" customHeight="1" thickBot="1">
      <c r="A67" s="406" t="s">
        <v>323</v>
      </c>
      <c r="B67" s="400" t="s">
        <v>324</v>
      </c>
      <c r="C67" s="279"/>
      <c r="D67" s="279"/>
      <c r="E67" s="262"/>
    </row>
    <row r="68" spans="1:5" s="421" customFormat="1" ht="12" customHeight="1" thickBot="1">
      <c r="A68" s="407" t="s">
        <v>325</v>
      </c>
      <c r="B68" s="265" t="s">
        <v>326</v>
      </c>
      <c r="C68" s="275">
        <f>SUM(C69:C72)</f>
        <v>0</v>
      </c>
      <c r="D68" s="275">
        <f>SUM(D69:D72)</f>
        <v>0</v>
      </c>
      <c r="E68" s="258">
        <f>SUM(E69:E72)</f>
        <v>0</v>
      </c>
    </row>
    <row r="69" spans="1:5" s="421" customFormat="1" ht="12" customHeight="1">
      <c r="A69" s="404" t="s">
        <v>105</v>
      </c>
      <c r="B69" s="286" t="s">
        <v>327</v>
      </c>
      <c r="C69" s="279"/>
      <c r="D69" s="279"/>
      <c r="E69" s="262"/>
    </row>
    <row r="70" spans="1:5" s="421" customFormat="1" ht="12" customHeight="1">
      <c r="A70" s="405" t="s">
        <v>106</v>
      </c>
      <c r="B70" s="287" t="s">
        <v>328</v>
      </c>
      <c r="C70" s="279"/>
      <c r="D70" s="279"/>
      <c r="E70" s="262"/>
    </row>
    <row r="71" spans="1:5" s="421" customFormat="1" ht="12" customHeight="1">
      <c r="A71" s="405" t="s">
        <v>329</v>
      </c>
      <c r="B71" s="287" t="s">
        <v>330</v>
      </c>
      <c r="C71" s="279"/>
      <c r="D71" s="279"/>
      <c r="E71" s="262"/>
    </row>
    <row r="72" spans="1:5" s="421" customFormat="1" ht="12" customHeight="1" thickBot="1">
      <c r="A72" s="406" t="s">
        <v>331</v>
      </c>
      <c r="B72" s="288" t="s">
        <v>332</v>
      </c>
      <c r="C72" s="279"/>
      <c r="D72" s="279"/>
      <c r="E72" s="262"/>
    </row>
    <row r="73" spans="1:5" s="421" customFormat="1" ht="12" customHeight="1" thickBot="1">
      <c r="A73" s="407" t="s">
        <v>333</v>
      </c>
      <c r="B73" s="265" t="s">
        <v>334</v>
      </c>
      <c r="C73" s="275">
        <f>SUM(C74:C75)</f>
        <v>10590</v>
      </c>
      <c r="D73" s="275">
        <f>SUM(D74:D75)</f>
        <v>0</v>
      </c>
      <c r="E73" s="258">
        <f>SUM(E74:E75)</f>
        <v>0</v>
      </c>
    </row>
    <row r="74" spans="1:5" s="421" customFormat="1" ht="12" customHeight="1">
      <c r="A74" s="404" t="s">
        <v>335</v>
      </c>
      <c r="B74" s="286" t="s">
        <v>336</v>
      </c>
      <c r="C74" s="279">
        <v>10590</v>
      </c>
      <c r="D74" s="279"/>
      <c r="E74" s="262"/>
    </row>
    <row r="75" spans="1:5" s="421" customFormat="1" ht="12" customHeight="1" thickBot="1">
      <c r="A75" s="406" t="s">
        <v>337</v>
      </c>
      <c r="B75" s="288" t="s">
        <v>338</v>
      </c>
      <c r="C75" s="279"/>
      <c r="D75" s="279"/>
      <c r="E75" s="262"/>
    </row>
    <row r="76" spans="1:5" s="421" customFormat="1" ht="12" customHeight="1" thickBot="1">
      <c r="A76" s="407" t="s">
        <v>339</v>
      </c>
      <c r="B76" s="265" t="s">
        <v>340</v>
      </c>
      <c r="C76" s="275">
        <f>SUM(C77:C79)</f>
        <v>0</v>
      </c>
      <c r="D76" s="275">
        <f>SUM(D77:D79)</f>
        <v>0</v>
      </c>
      <c r="E76" s="258">
        <f>SUM(E77:E79)</f>
        <v>0</v>
      </c>
    </row>
    <row r="77" spans="1:5" s="421" customFormat="1" ht="12" customHeight="1">
      <c r="A77" s="404" t="s">
        <v>341</v>
      </c>
      <c r="B77" s="286" t="s">
        <v>342</v>
      </c>
      <c r="C77" s="279"/>
      <c r="D77" s="279"/>
      <c r="E77" s="262"/>
    </row>
    <row r="78" spans="1:5" s="421" customFormat="1" ht="12" customHeight="1">
      <c r="A78" s="405" t="s">
        <v>343</v>
      </c>
      <c r="B78" s="287" t="s">
        <v>344</v>
      </c>
      <c r="C78" s="279"/>
      <c r="D78" s="279"/>
      <c r="E78" s="262"/>
    </row>
    <row r="79" spans="1:5" s="421" customFormat="1" ht="12" customHeight="1" thickBot="1">
      <c r="A79" s="406" t="s">
        <v>345</v>
      </c>
      <c r="B79" s="288" t="s">
        <v>346</v>
      </c>
      <c r="C79" s="279"/>
      <c r="D79" s="279"/>
      <c r="E79" s="262"/>
    </row>
    <row r="80" spans="1:5" s="421" customFormat="1" ht="12" customHeight="1" thickBot="1">
      <c r="A80" s="407" t="s">
        <v>347</v>
      </c>
      <c r="B80" s="265" t="s">
        <v>348</v>
      </c>
      <c r="C80" s="275">
        <f>SUM(C81:C84)</f>
        <v>0</v>
      </c>
      <c r="D80" s="275">
        <f>SUM(D81:D84)</f>
        <v>0</v>
      </c>
      <c r="E80" s="258">
        <f>SUM(E81:E84)</f>
        <v>0</v>
      </c>
    </row>
    <row r="81" spans="1:5" s="421" customFormat="1" ht="12" customHeight="1">
      <c r="A81" s="408" t="s">
        <v>349</v>
      </c>
      <c r="B81" s="286" t="s">
        <v>350</v>
      </c>
      <c r="C81" s="279"/>
      <c r="D81" s="279"/>
      <c r="E81" s="262"/>
    </row>
    <row r="82" spans="1:5" s="421" customFormat="1" ht="12" customHeight="1">
      <c r="A82" s="409" t="s">
        <v>351</v>
      </c>
      <c r="B82" s="287" t="s">
        <v>352</v>
      </c>
      <c r="C82" s="279"/>
      <c r="D82" s="279"/>
      <c r="E82" s="262"/>
    </row>
    <row r="83" spans="1:5" s="421" customFormat="1" ht="12" customHeight="1">
      <c r="A83" s="409" t="s">
        <v>353</v>
      </c>
      <c r="B83" s="287" t="s">
        <v>354</v>
      </c>
      <c r="C83" s="279"/>
      <c r="D83" s="279"/>
      <c r="E83" s="262"/>
    </row>
    <row r="84" spans="1:5" s="421" customFormat="1" ht="12" customHeight="1" thickBot="1">
      <c r="A84" s="410" t="s">
        <v>355</v>
      </c>
      <c r="B84" s="288" t="s">
        <v>356</v>
      </c>
      <c r="C84" s="279"/>
      <c r="D84" s="279"/>
      <c r="E84" s="262"/>
    </row>
    <row r="85" spans="1:5" s="421" customFormat="1" ht="12" customHeight="1" thickBot="1">
      <c r="A85" s="407" t="s">
        <v>357</v>
      </c>
      <c r="B85" s="265" t="s">
        <v>358</v>
      </c>
      <c r="C85" s="302"/>
      <c r="D85" s="302"/>
      <c r="E85" s="303"/>
    </row>
    <row r="86" spans="1:5" s="421" customFormat="1" ht="12" customHeight="1" thickBot="1">
      <c r="A86" s="407" t="s">
        <v>359</v>
      </c>
      <c r="B86" s="401" t="s">
        <v>360</v>
      </c>
      <c r="C86" s="281">
        <f>+C64+C68+C73+C76+C80+C85</f>
        <v>10590</v>
      </c>
      <c r="D86" s="281">
        <f>+D64+D68+D73+D76+D80+D85</f>
        <v>0</v>
      </c>
      <c r="E86" s="294">
        <f>+E64+E68+E73+E76+E80+E85</f>
        <v>0</v>
      </c>
    </row>
    <row r="87" spans="1:5" s="421" customFormat="1" ht="12" customHeight="1" thickBot="1">
      <c r="A87" s="411" t="s">
        <v>361</v>
      </c>
      <c r="B87" s="402" t="s">
        <v>462</v>
      </c>
      <c r="C87" s="281">
        <f>+C63+C86</f>
        <v>62760</v>
      </c>
      <c r="D87" s="281">
        <f>+D63+D86</f>
        <v>108471</v>
      </c>
      <c r="E87" s="294">
        <f>+E63+E86</f>
        <v>108471</v>
      </c>
    </row>
    <row r="88" spans="1:5" s="421" customFormat="1" ht="0.75" customHeight="1" thickBot="1">
      <c r="A88" s="376"/>
      <c r="B88" s="377"/>
      <c r="C88" s="392"/>
      <c r="D88" s="392"/>
      <c r="E88" s="392"/>
    </row>
    <row r="89" spans="1:5" ht="13.5" hidden="1" thickBot="1">
      <c r="A89" s="378"/>
      <c r="B89" s="379"/>
      <c r="C89" s="393"/>
      <c r="D89" s="393"/>
      <c r="E89" s="393"/>
    </row>
    <row r="90" spans="1:5" s="420" customFormat="1" ht="16.5" customHeight="1" thickBot="1">
      <c r="A90" s="597" t="s">
        <v>45</v>
      </c>
      <c r="B90" s="598"/>
      <c r="C90" s="598"/>
      <c r="D90" s="598"/>
      <c r="E90" s="599"/>
    </row>
    <row r="91" spans="1:5" s="215" customFormat="1" ht="12" customHeight="1" thickBot="1">
      <c r="A91" s="399" t="s">
        <v>8</v>
      </c>
      <c r="B91" s="247" t="s">
        <v>369</v>
      </c>
      <c r="C91" s="383">
        <f>SUM(C92:C96)</f>
        <v>32461</v>
      </c>
      <c r="D91" s="383">
        <f>SUM(D92:D96)</f>
        <v>64933</v>
      </c>
      <c r="E91" s="383">
        <f>SUM(E92:E96)</f>
        <v>64719</v>
      </c>
    </row>
    <row r="92" spans="1:5" ht="12" customHeight="1">
      <c r="A92" s="412" t="s">
        <v>68</v>
      </c>
      <c r="B92" s="233" t="s">
        <v>38</v>
      </c>
      <c r="C92" s="384">
        <v>9268</v>
      </c>
      <c r="D92" s="384">
        <v>30886</v>
      </c>
      <c r="E92" s="384">
        <v>30886</v>
      </c>
    </row>
    <row r="93" spans="1:5" ht="12" customHeight="1">
      <c r="A93" s="405" t="s">
        <v>69</v>
      </c>
      <c r="B93" s="231" t="s">
        <v>128</v>
      </c>
      <c r="C93" s="385">
        <v>1354</v>
      </c>
      <c r="D93" s="385">
        <v>4374</v>
      </c>
      <c r="E93" s="385">
        <v>4374</v>
      </c>
    </row>
    <row r="94" spans="1:5" ht="12" customHeight="1">
      <c r="A94" s="405" t="s">
        <v>70</v>
      </c>
      <c r="B94" s="231" t="s">
        <v>97</v>
      </c>
      <c r="C94" s="387">
        <v>17325</v>
      </c>
      <c r="D94" s="387">
        <v>24086</v>
      </c>
      <c r="E94" s="387">
        <v>23873</v>
      </c>
    </row>
    <row r="95" spans="1:5" ht="12" customHeight="1">
      <c r="A95" s="405" t="s">
        <v>71</v>
      </c>
      <c r="B95" s="234" t="s">
        <v>129</v>
      </c>
      <c r="C95" s="387">
        <v>1074</v>
      </c>
      <c r="D95" s="387">
        <v>1886</v>
      </c>
      <c r="E95" s="387">
        <v>1885</v>
      </c>
    </row>
    <row r="96" spans="1:5" ht="12" customHeight="1">
      <c r="A96" s="405" t="s">
        <v>80</v>
      </c>
      <c r="B96" s="242" t="s">
        <v>130</v>
      </c>
      <c r="C96" s="387">
        <v>3440</v>
      </c>
      <c r="D96" s="387">
        <v>3701</v>
      </c>
      <c r="E96" s="387">
        <v>3701</v>
      </c>
    </row>
    <row r="97" spans="1:5" ht="12" customHeight="1">
      <c r="A97" s="405" t="s">
        <v>72</v>
      </c>
      <c r="B97" s="231" t="s">
        <v>370</v>
      </c>
      <c r="C97" s="387"/>
      <c r="D97" s="387"/>
      <c r="E97" s="387"/>
    </row>
    <row r="98" spans="1:5" ht="12" customHeight="1">
      <c r="A98" s="405" t="s">
        <v>73</v>
      </c>
      <c r="B98" s="254" t="s">
        <v>371</v>
      </c>
      <c r="C98" s="387"/>
      <c r="D98" s="387"/>
      <c r="E98" s="387"/>
    </row>
    <row r="99" spans="1:5" ht="12" customHeight="1">
      <c r="A99" s="405" t="s">
        <v>81</v>
      </c>
      <c r="B99" s="255" t="s">
        <v>372</v>
      </c>
      <c r="C99" s="387"/>
      <c r="D99" s="387"/>
      <c r="E99" s="387"/>
    </row>
    <row r="100" spans="1:5" ht="12" customHeight="1">
      <c r="A100" s="405" t="s">
        <v>82</v>
      </c>
      <c r="B100" s="255" t="s">
        <v>373</v>
      </c>
      <c r="C100" s="387"/>
      <c r="D100" s="387"/>
      <c r="E100" s="387"/>
    </row>
    <row r="101" spans="1:5" ht="12" customHeight="1">
      <c r="A101" s="405" t="s">
        <v>83</v>
      </c>
      <c r="B101" s="254" t="s">
        <v>374</v>
      </c>
      <c r="C101" s="387"/>
      <c r="D101" s="387"/>
      <c r="E101" s="387"/>
    </row>
    <row r="102" spans="1:5" ht="12" customHeight="1">
      <c r="A102" s="405" t="s">
        <v>84</v>
      </c>
      <c r="B102" s="254" t="s">
        <v>375</v>
      </c>
      <c r="C102" s="387"/>
      <c r="D102" s="387"/>
      <c r="E102" s="387"/>
    </row>
    <row r="103" spans="1:5" ht="12" customHeight="1">
      <c r="A103" s="405" t="s">
        <v>86</v>
      </c>
      <c r="B103" s="255" t="s">
        <v>376</v>
      </c>
      <c r="C103" s="387"/>
      <c r="D103" s="387"/>
      <c r="E103" s="387"/>
    </row>
    <row r="104" spans="1:5" ht="12" customHeight="1">
      <c r="A104" s="413" t="s">
        <v>131</v>
      </c>
      <c r="B104" s="256" t="s">
        <v>377</v>
      </c>
      <c r="C104" s="387"/>
      <c r="D104" s="387"/>
      <c r="E104" s="387"/>
    </row>
    <row r="105" spans="1:5" ht="12" customHeight="1">
      <c r="A105" s="405" t="s">
        <v>378</v>
      </c>
      <c r="B105" s="256" t="s">
        <v>379</v>
      </c>
      <c r="C105" s="387"/>
      <c r="D105" s="387"/>
      <c r="E105" s="387"/>
    </row>
    <row r="106" spans="1:5" s="215" customFormat="1" ht="12" customHeight="1" thickBot="1">
      <c r="A106" s="414" t="s">
        <v>380</v>
      </c>
      <c r="B106" s="257" t="s">
        <v>381</v>
      </c>
      <c r="C106" s="389"/>
      <c r="D106" s="389"/>
      <c r="E106" s="389"/>
    </row>
    <row r="107" spans="1:5" ht="12" customHeight="1" thickBot="1">
      <c r="A107" s="248" t="s">
        <v>9</v>
      </c>
      <c r="B107" s="246" t="s">
        <v>382</v>
      </c>
      <c r="C107" s="269">
        <f>+C108+C110+C112</f>
        <v>24129</v>
      </c>
      <c r="D107" s="269">
        <f>+D108+D110+D112</f>
        <v>48805</v>
      </c>
      <c r="E107" s="269">
        <f>+E108+E110+E112</f>
        <v>48805</v>
      </c>
    </row>
    <row r="108" spans="1:5" ht="12" customHeight="1">
      <c r="A108" s="404" t="s">
        <v>74</v>
      </c>
      <c r="B108" s="231" t="s">
        <v>146</v>
      </c>
      <c r="C108" s="386">
        <v>4593</v>
      </c>
      <c r="D108" s="386">
        <v>21208</v>
      </c>
      <c r="E108" s="386">
        <v>21208</v>
      </c>
    </row>
    <row r="109" spans="1:5" ht="12" customHeight="1">
      <c r="A109" s="404" t="s">
        <v>75</v>
      </c>
      <c r="B109" s="235" t="s">
        <v>383</v>
      </c>
      <c r="C109" s="386"/>
      <c r="D109" s="386"/>
      <c r="E109" s="386"/>
    </row>
    <row r="110" spans="1:5" ht="12" customHeight="1">
      <c r="A110" s="404" t="s">
        <v>76</v>
      </c>
      <c r="B110" s="235" t="s">
        <v>132</v>
      </c>
      <c r="C110" s="385">
        <v>2104</v>
      </c>
      <c r="D110" s="385">
        <v>13207</v>
      </c>
      <c r="E110" s="385">
        <v>13207</v>
      </c>
    </row>
    <row r="111" spans="1:5" ht="12" customHeight="1">
      <c r="A111" s="404" t="s">
        <v>77</v>
      </c>
      <c r="B111" s="235" t="s">
        <v>384</v>
      </c>
      <c r="C111" s="259"/>
      <c r="D111" s="259"/>
      <c r="E111" s="259"/>
    </row>
    <row r="112" spans="1:5" ht="12" customHeight="1">
      <c r="A112" s="404" t="s">
        <v>78</v>
      </c>
      <c r="B112" s="267" t="s">
        <v>149</v>
      </c>
      <c r="C112" s="259">
        <v>17432</v>
      </c>
      <c r="D112" s="259">
        <v>14390</v>
      </c>
      <c r="E112" s="259">
        <v>14390</v>
      </c>
    </row>
    <row r="113" spans="1:5" ht="12" customHeight="1">
      <c r="A113" s="404" t="s">
        <v>85</v>
      </c>
      <c r="B113" s="266" t="s">
        <v>385</v>
      </c>
      <c r="C113" s="259"/>
      <c r="D113" s="259"/>
      <c r="E113" s="259"/>
    </row>
    <row r="114" spans="1:5" ht="12" customHeight="1">
      <c r="A114" s="404" t="s">
        <v>87</v>
      </c>
      <c r="B114" s="282" t="s">
        <v>386</v>
      </c>
      <c r="C114" s="259"/>
      <c r="D114" s="259"/>
      <c r="E114" s="259"/>
    </row>
    <row r="115" spans="1:5" ht="12" customHeight="1">
      <c r="A115" s="404" t="s">
        <v>133</v>
      </c>
      <c r="B115" s="255" t="s">
        <v>373</v>
      </c>
      <c r="C115" s="259"/>
      <c r="D115" s="259"/>
      <c r="E115" s="259"/>
    </row>
    <row r="116" spans="1:5" ht="12" customHeight="1">
      <c r="A116" s="404" t="s">
        <v>134</v>
      </c>
      <c r="B116" s="255" t="s">
        <v>387</v>
      </c>
      <c r="C116" s="259"/>
      <c r="D116" s="259"/>
      <c r="E116" s="259"/>
    </row>
    <row r="117" spans="1:5" ht="12" customHeight="1">
      <c r="A117" s="404" t="s">
        <v>135</v>
      </c>
      <c r="B117" s="255" t="s">
        <v>388</v>
      </c>
      <c r="C117" s="259"/>
      <c r="D117" s="259"/>
      <c r="E117" s="259"/>
    </row>
    <row r="118" spans="1:5" ht="12" customHeight="1">
      <c r="A118" s="404" t="s">
        <v>389</v>
      </c>
      <c r="B118" s="255" t="s">
        <v>376</v>
      </c>
      <c r="C118" s="259"/>
      <c r="D118" s="259">
        <v>14390</v>
      </c>
      <c r="E118" s="259">
        <v>14390</v>
      </c>
    </row>
    <row r="119" spans="1:5" ht="12" customHeight="1">
      <c r="A119" s="404" t="s">
        <v>390</v>
      </c>
      <c r="B119" s="255" t="s">
        <v>391</v>
      </c>
      <c r="C119" s="259"/>
      <c r="D119" s="259"/>
      <c r="E119" s="259"/>
    </row>
    <row r="120" spans="1:5" ht="12" customHeight="1" thickBot="1">
      <c r="A120" s="413" t="s">
        <v>392</v>
      </c>
      <c r="B120" s="255" t="s">
        <v>393</v>
      </c>
      <c r="C120" s="261">
        <v>17432</v>
      </c>
      <c r="D120" s="261"/>
      <c r="E120" s="261"/>
    </row>
    <row r="121" spans="1:5" ht="12" customHeight="1" thickBot="1">
      <c r="A121" s="248" t="s">
        <v>10</v>
      </c>
      <c r="B121" s="251" t="s">
        <v>394</v>
      </c>
      <c r="C121" s="269">
        <f>+C122+C123</f>
        <v>6170</v>
      </c>
      <c r="D121" s="269">
        <f>+D122+D123</f>
        <v>6072</v>
      </c>
      <c r="E121" s="269">
        <f>+E122+E123</f>
        <v>0</v>
      </c>
    </row>
    <row r="122" spans="1:5" ht="12" customHeight="1">
      <c r="A122" s="404" t="s">
        <v>57</v>
      </c>
      <c r="B122" s="232" t="s">
        <v>46</v>
      </c>
      <c r="C122" s="386">
        <v>6170</v>
      </c>
      <c r="D122" s="386">
        <v>6072</v>
      </c>
      <c r="E122" s="386"/>
    </row>
    <row r="123" spans="1:5" ht="12" customHeight="1" thickBot="1">
      <c r="A123" s="406" t="s">
        <v>58</v>
      </c>
      <c r="B123" s="235" t="s">
        <v>47</v>
      </c>
      <c r="C123" s="387"/>
      <c r="D123" s="387"/>
      <c r="E123" s="387"/>
    </row>
    <row r="124" spans="1:5" ht="12" customHeight="1" thickBot="1">
      <c r="A124" s="248" t="s">
        <v>11</v>
      </c>
      <c r="B124" s="251" t="s">
        <v>395</v>
      </c>
      <c r="C124" s="269">
        <f>+C91+C107+C121</f>
        <v>62760</v>
      </c>
      <c r="D124" s="269">
        <f>+D91+D107+D121</f>
        <v>119810</v>
      </c>
      <c r="E124" s="269">
        <f>+E91+E107+E121</f>
        <v>113524</v>
      </c>
    </row>
    <row r="125" spans="1:5" ht="12" customHeight="1" thickBot="1">
      <c r="A125" s="248" t="s">
        <v>12</v>
      </c>
      <c r="B125" s="251" t="s">
        <v>464</v>
      </c>
      <c r="C125" s="269">
        <f>+C126+C127+C128</f>
        <v>0</v>
      </c>
      <c r="D125" s="269">
        <f>+D126+D127+D128</f>
        <v>0</v>
      </c>
      <c r="E125" s="269">
        <f>+E126+E127+E128</f>
        <v>0</v>
      </c>
    </row>
    <row r="126" spans="1:5" ht="12" customHeight="1">
      <c r="A126" s="404" t="s">
        <v>61</v>
      </c>
      <c r="B126" s="232" t="s">
        <v>397</v>
      </c>
      <c r="C126" s="259"/>
      <c r="D126" s="259"/>
      <c r="E126" s="259"/>
    </row>
    <row r="127" spans="1:5" ht="12" customHeight="1">
      <c r="A127" s="404" t="s">
        <v>62</v>
      </c>
      <c r="B127" s="232" t="s">
        <v>398</v>
      </c>
      <c r="C127" s="259"/>
      <c r="D127" s="259"/>
      <c r="E127" s="259"/>
    </row>
    <row r="128" spans="1:5" ht="12" customHeight="1" thickBot="1">
      <c r="A128" s="413" t="s">
        <v>63</v>
      </c>
      <c r="B128" s="230" t="s">
        <v>399</v>
      </c>
      <c r="C128" s="259"/>
      <c r="D128" s="259"/>
      <c r="E128" s="259"/>
    </row>
    <row r="129" spans="1:5" ht="12" customHeight="1" thickBot="1">
      <c r="A129" s="248" t="s">
        <v>13</v>
      </c>
      <c r="B129" s="251" t="s">
        <v>400</v>
      </c>
      <c r="C129" s="269">
        <f>+C130+C131+C132+C133</f>
        <v>0</v>
      </c>
      <c r="D129" s="269">
        <f>+D130+D131+D132+D133</f>
        <v>0</v>
      </c>
      <c r="E129" s="269">
        <f>+E130+E131+E132+E133</f>
        <v>0</v>
      </c>
    </row>
    <row r="130" spans="1:5" ht="12" customHeight="1">
      <c r="A130" s="404" t="s">
        <v>64</v>
      </c>
      <c r="B130" s="232" t="s">
        <v>401</v>
      </c>
      <c r="C130" s="259"/>
      <c r="D130" s="259"/>
      <c r="E130" s="259"/>
    </row>
    <row r="131" spans="1:5" ht="12" customHeight="1">
      <c r="A131" s="404" t="s">
        <v>65</v>
      </c>
      <c r="B131" s="232" t="s">
        <v>402</v>
      </c>
      <c r="C131" s="259"/>
      <c r="D131" s="259"/>
      <c r="E131" s="259"/>
    </row>
    <row r="132" spans="1:5" ht="12" customHeight="1">
      <c r="A132" s="404" t="s">
        <v>297</v>
      </c>
      <c r="B132" s="232" t="s">
        <v>403</v>
      </c>
      <c r="C132" s="259"/>
      <c r="D132" s="259"/>
      <c r="E132" s="259"/>
    </row>
    <row r="133" spans="1:5" s="215" customFormat="1" ht="12" customHeight="1" thickBot="1">
      <c r="A133" s="413" t="s">
        <v>299</v>
      </c>
      <c r="B133" s="230" t="s">
        <v>404</v>
      </c>
      <c r="C133" s="259"/>
      <c r="D133" s="259"/>
      <c r="E133" s="259"/>
    </row>
    <row r="134" spans="1:11" ht="13.5" thickBot="1">
      <c r="A134" s="248" t="s">
        <v>14</v>
      </c>
      <c r="B134" s="251" t="s">
        <v>560</v>
      </c>
      <c r="C134" s="388">
        <f>+C135+C136+C137+C139+C138</f>
        <v>0</v>
      </c>
      <c r="D134" s="388">
        <f>+D135+D136+D137+D139+D138</f>
        <v>0</v>
      </c>
      <c r="E134" s="388">
        <f>+E135+E136+E137+E139+E138</f>
        <v>0</v>
      </c>
      <c r="K134" s="367"/>
    </row>
    <row r="135" spans="1:5" ht="12.75">
      <c r="A135" s="404" t="s">
        <v>66</v>
      </c>
      <c r="B135" s="232" t="s">
        <v>406</v>
      </c>
      <c r="C135" s="259"/>
      <c r="D135" s="259"/>
      <c r="E135" s="259"/>
    </row>
    <row r="136" spans="1:5" ht="12" customHeight="1">
      <c r="A136" s="404" t="s">
        <v>67</v>
      </c>
      <c r="B136" s="232" t="s">
        <v>407</v>
      </c>
      <c r="C136" s="259"/>
      <c r="D136" s="259"/>
      <c r="E136" s="259"/>
    </row>
    <row r="137" spans="1:5" s="215" customFormat="1" ht="12" customHeight="1">
      <c r="A137" s="404" t="s">
        <v>306</v>
      </c>
      <c r="B137" s="232" t="s">
        <v>559</v>
      </c>
      <c r="C137" s="259"/>
      <c r="D137" s="259"/>
      <c r="E137" s="259"/>
    </row>
    <row r="138" spans="1:5" s="215" customFormat="1" ht="12" customHeight="1">
      <c r="A138" s="404" t="s">
        <v>308</v>
      </c>
      <c r="B138" s="232" t="s">
        <v>408</v>
      </c>
      <c r="C138" s="259"/>
      <c r="D138" s="259"/>
      <c r="E138" s="259"/>
    </row>
    <row r="139" spans="1:5" s="215" customFormat="1" ht="12" customHeight="1" thickBot="1">
      <c r="A139" s="413" t="s">
        <v>558</v>
      </c>
      <c r="B139" s="230" t="s">
        <v>409</v>
      </c>
      <c r="C139" s="259"/>
      <c r="D139" s="259"/>
      <c r="E139" s="259"/>
    </row>
    <row r="140" spans="1:5" s="215" customFormat="1" ht="12" customHeight="1" thickBot="1">
      <c r="A140" s="248" t="s">
        <v>15</v>
      </c>
      <c r="B140" s="251" t="s">
        <v>465</v>
      </c>
      <c r="C140" s="390">
        <f>+C141+C142+C143+C144</f>
        <v>0</v>
      </c>
      <c r="D140" s="390">
        <f>+D141+D142+D143+D144</f>
        <v>0</v>
      </c>
      <c r="E140" s="390">
        <f>+E141+E142+E143+E144</f>
        <v>0</v>
      </c>
    </row>
    <row r="141" spans="1:5" s="215" customFormat="1" ht="12" customHeight="1">
      <c r="A141" s="404" t="s">
        <v>126</v>
      </c>
      <c r="B141" s="232" t="s">
        <v>411</v>
      </c>
      <c r="C141" s="259"/>
      <c r="D141" s="259"/>
      <c r="E141" s="259"/>
    </row>
    <row r="142" spans="1:5" s="215" customFormat="1" ht="12" customHeight="1">
      <c r="A142" s="404" t="s">
        <v>127</v>
      </c>
      <c r="B142" s="232" t="s">
        <v>412</v>
      </c>
      <c r="C142" s="259"/>
      <c r="D142" s="259"/>
      <c r="E142" s="259"/>
    </row>
    <row r="143" spans="1:5" s="215" customFormat="1" ht="12" customHeight="1">
      <c r="A143" s="404" t="s">
        <v>148</v>
      </c>
      <c r="B143" s="232" t="s">
        <v>413</v>
      </c>
      <c r="C143" s="259"/>
      <c r="D143" s="259"/>
      <c r="E143" s="259"/>
    </row>
    <row r="144" spans="1:5" ht="12.75" customHeight="1" thickBot="1">
      <c r="A144" s="404" t="s">
        <v>314</v>
      </c>
      <c r="B144" s="232" t="s">
        <v>414</v>
      </c>
      <c r="C144" s="259"/>
      <c r="D144" s="259"/>
      <c r="E144" s="259"/>
    </row>
    <row r="145" spans="1:5" ht="12" customHeight="1" thickBot="1">
      <c r="A145" s="248" t="s">
        <v>16</v>
      </c>
      <c r="B145" s="251" t="s">
        <v>415</v>
      </c>
      <c r="C145" s="403">
        <f>+C125+C129+C134+C140</f>
        <v>0</v>
      </c>
      <c r="D145" s="403">
        <f>+D125+D129+D134+D140</f>
        <v>0</v>
      </c>
      <c r="E145" s="403">
        <f>+E125+E129+E134+E140</f>
        <v>0</v>
      </c>
    </row>
    <row r="146" spans="1:5" ht="15" customHeight="1" thickBot="1">
      <c r="A146" s="415" t="s">
        <v>17</v>
      </c>
      <c r="B146" s="271" t="s">
        <v>416</v>
      </c>
      <c r="C146" s="403">
        <f>+C124+C145</f>
        <v>62760</v>
      </c>
      <c r="D146" s="403">
        <f>+D124+D145</f>
        <v>119810</v>
      </c>
      <c r="E146" s="403">
        <f>+E124+E145</f>
        <v>113524</v>
      </c>
    </row>
    <row r="147" spans="1:5" ht="13.5" thickBot="1">
      <c r="A147" s="27"/>
      <c r="B147" s="28"/>
      <c r="C147" s="29"/>
      <c r="D147" s="29"/>
      <c r="E147" s="29"/>
    </row>
    <row r="148" spans="1:5" ht="15" customHeight="1" thickBot="1">
      <c r="A148" s="380" t="s">
        <v>561</v>
      </c>
      <c r="B148" s="381"/>
      <c r="C148" s="95">
        <v>2</v>
      </c>
      <c r="D148" s="96">
        <v>2</v>
      </c>
      <c r="E148" s="93">
        <v>2</v>
      </c>
    </row>
    <row r="149" spans="1:5" ht="14.25" customHeight="1" thickBot="1">
      <c r="A149" s="380" t="s">
        <v>142</v>
      </c>
      <c r="B149" s="381"/>
      <c r="C149" s="95">
        <v>28</v>
      </c>
      <c r="D149" s="96">
        <v>28</v>
      </c>
      <c r="E149" s="93">
        <v>28</v>
      </c>
    </row>
  </sheetData>
  <sheetProtection formatCells="0"/>
  <mergeCells count="5">
    <mergeCell ref="A1:E1"/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headerFooter alignWithMargins="0">
    <oddHeader>&amp;R&amp;"Times New Roman CE,Félkövér"&amp;11 &amp;"Times New Roman CE,Félkövér dőlt"6.melléklet az 5/2015.(V.11.) önkormányzati rendelethez</oddHeader>
  </headerFooter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DNAR</cp:lastModifiedBy>
  <cp:lastPrinted>2015-05-11T07:26:27Z</cp:lastPrinted>
  <dcterms:created xsi:type="dcterms:W3CDTF">1999-10-30T10:30:45Z</dcterms:created>
  <dcterms:modified xsi:type="dcterms:W3CDTF">2015-05-11T07:32:40Z</dcterms:modified>
  <cp:category/>
  <cp:version/>
  <cp:contentType/>
  <cp:contentStatus/>
</cp:coreProperties>
</file>