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H137" i="1"/>
  <c r="E137" i="1"/>
  <c r="G136" i="1"/>
  <c r="H136" i="1" s="1"/>
  <c r="F136" i="1"/>
  <c r="D136" i="1"/>
  <c r="C136" i="1"/>
  <c r="E136" i="1" s="1"/>
  <c r="H131" i="1"/>
  <c r="G131" i="1"/>
  <c r="F131" i="1"/>
  <c r="E131" i="1"/>
  <c r="D131" i="1"/>
  <c r="C131" i="1"/>
  <c r="H127" i="1"/>
  <c r="H146" i="1" s="1"/>
  <c r="G127" i="1"/>
  <c r="G146" i="1" s="1"/>
  <c r="F127" i="1"/>
  <c r="F146" i="1" s="1"/>
  <c r="E127" i="1"/>
  <c r="E146" i="1" s="1"/>
  <c r="D127" i="1"/>
  <c r="D146" i="1" s="1"/>
  <c r="C127" i="1"/>
  <c r="C146" i="1" s="1"/>
  <c r="H125" i="1"/>
  <c r="E125" i="1"/>
  <c r="H124" i="1"/>
  <c r="E124" i="1"/>
  <c r="G123" i="1"/>
  <c r="H123" i="1" s="1"/>
  <c r="F123" i="1"/>
  <c r="D123" i="1"/>
  <c r="C123" i="1"/>
  <c r="E123" i="1" s="1"/>
  <c r="G114" i="1"/>
  <c r="D114" i="1"/>
  <c r="D109" i="1" s="1"/>
  <c r="E109" i="1" s="1"/>
  <c r="H111" i="1"/>
  <c r="E111" i="1"/>
  <c r="H110" i="1"/>
  <c r="E110" i="1"/>
  <c r="G109" i="1"/>
  <c r="H109" i="1" s="1"/>
  <c r="F109" i="1"/>
  <c r="C109" i="1"/>
  <c r="G98" i="1"/>
  <c r="H98" i="1" s="1"/>
  <c r="D98" i="1"/>
  <c r="E98" i="1" s="1"/>
  <c r="C98" i="1"/>
  <c r="H97" i="1"/>
  <c r="E97" i="1"/>
  <c r="H96" i="1"/>
  <c r="D96" i="1"/>
  <c r="E96" i="1" s="1"/>
  <c r="F95" i="1"/>
  <c r="H95" i="1" s="1"/>
  <c r="D95" i="1"/>
  <c r="E95" i="1" s="1"/>
  <c r="F94" i="1"/>
  <c r="H94" i="1" s="1"/>
  <c r="D94" i="1"/>
  <c r="E94" i="1" s="1"/>
  <c r="G93" i="1"/>
  <c r="C93" i="1"/>
  <c r="C126" i="1" s="1"/>
  <c r="C147" i="1" s="1"/>
  <c r="H80" i="1"/>
  <c r="G80" i="1"/>
  <c r="F80" i="1"/>
  <c r="E80" i="1"/>
  <c r="D80" i="1"/>
  <c r="C80" i="1"/>
  <c r="H79" i="1"/>
  <c r="E79" i="1"/>
  <c r="H78" i="1"/>
  <c r="E78" i="1"/>
  <c r="H77" i="1"/>
  <c r="E77" i="1"/>
  <c r="G76" i="1"/>
  <c r="H76" i="1" s="1"/>
  <c r="F76" i="1"/>
  <c r="D76" i="1"/>
  <c r="C76" i="1"/>
  <c r="E76" i="1" s="1"/>
  <c r="H75" i="1"/>
  <c r="E75" i="1"/>
  <c r="H74" i="1"/>
  <c r="E74" i="1"/>
  <c r="G73" i="1"/>
  <c r="H73" i="1" s="1"/>
  <c r="F73" i="1"/>
  <c r="D73" i="1"/>
  <c r="C73" i="1"/>
  <c r="E73" i="1" s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H64" i="1" s="1"/>
  <c r="H86" i="1" s="1"/>
  <c r="F64" i="1"/>
  <c r="F86" i="1" s="1"/>
  <c r="D64" i="1"/>
  <c r="D86" i="1" s="1"/>
  <c r="C64" i="1"/>
  <c r="C86" i="1" s="1"/>
  <c r="H58" i="1"/>
  <c r="G58" i="1"/>
  <c r="F58" i="1"/>
  <c r="E58" i="1"/>
  <c r="D58" i="1"/>
  <c r="C58" i="1"/>
  <c r="H57" i="1"/>
  <c r="E57" i="1"/>
  <c r="H56" i="1"/>
  <c r="E56" i="1"/>
  <c r="H55" i="1"/>
  <c r="E55" i="1"/>
  <c r="H54" i="1"/>
  <c r="E54" i="1"/>
  <c r="G53" i="1"/>
  <c r="H53" i="1" s="1"/>
  <c r="F53" i="1"/>
  <c r="D53" i="1"/>
  <c r="C53" i="1"/>
  <c r="E53" i="1" s="1"/>
  <c r="G47" i="1"/>
  <c r="H47" i="1" s="1"/>
  <c r="F47" i="1"/>
  <c r="D47" i="1"/>
  <c r="C47" i="1"/>
  <c r="E47" i="1" s="1"/>
  <c r="H46" i="1"/>
  <c r="E46" i="1"/>
  <c r="H45" i="1"/>
  <c r="E45" i="1"/>
  <c r="H44" i="1"/>
  <c r="E44" i="1"/>
  <c r="H43" i="1"/>
  <c r="E43" i="1"/>
  <c r="H42" i="1"/>
  <c r="E42" i="1"/>
  <c r="D42" i="1"/>
  <c r="H41" i="1"/>
  <c r="D41" i="1"/>
  <c r="E41" i="1" s="1"/>
  <c r="H40" i="1"/>
  <c r="E40" i="1"/>
  <c r="H39" i="1"/>
  <c r="E39" i="1"/>
  <c r="H38" i="1"/>
  <c r="D38" i="1"/>
  <c r="C38" i="1"/>
  <c r="E38" i="1" s="1"/>
  <c r="H37" i="1"/>
  <c r="E37" i="1"/>
  <c r="G36" i="1"/>
  <c r="H36" i="1" s="1"/>
  <c r="F36" i="1"/>
  <c r="C36" i="1"/>
  <c r="H35" i="1"/>
  <c r="E35" i="1"/>
  <c r="H34" i="1"/>
  <c r="E34" i="1"/>
  <c r="H33" i="1"/>
  <c r="E33" i="1"/>
  <c r="H32" i="1"/>
  <c r="E32" i="1"/>
  <c r="H31" i="1"/>
  <c r="E31" i="1"/>
  <c r="G30" i="1"/>
  <c r="H30" i="1" s="1"/>
  <c r="F30" i="1"/>
  <c r="D30" i="1"/>
  <c r="C30" i="1"/>
  <c r="E30" i="1" s="1"/>
  <c r="G29" i="1"/>
  <c r="H29" i="1" s="1"/>
  <c r="F29" i="1"/>
  <c r="D29" i="1"/>
  <c r="C29" i="1"/>
  <c r="E29" i="1" s="1"/>
  <c r="H28" i="1"/>
  <c r="E28" i="1"/>
  <c r="H27" i="1"/>
  <c r="E27" i="1"/>
  <c r="H26" i="1"/>
  <c r="E26" i="1"/>
  <c r="H25" i="1"/>
  <c r="E25" i="1"/>
  <c r="H24" i="1"/>
  <c r="E24" i="1"/>
  <c r="H23" i="1"/>
  <c r="E23" i="1"/>
  <c r="G22" i="1"/>
  <c r="H22" i="1" s="1"/>
  <c r="F22" i="1"/>
  <c r="D22" i="1"/>
  <c r="C22" i="1"/>
  <c r="E22" i="1" s="1"/>
  <c r="H21" i="1"/>
  <c r="E21" i="1"/>
  <c r="H20" i="1"/>
  <c r="E20" i="1"/>
  <c r="H19" i="1"/>
  <c r="E19" i="1"/>
  <c r="H18" i="1"/>
  <c r="E18" i="1"/>
  <c r="H17" i="1"/>
  <c r="E17" i="1"/>
  <c r="H16" i="1"/>
  <c r="E16" i="1"/>
  <c r="G15" i="1"/>
  <c r="F15" i="1"/>
  <c r="H15" i="1" s="1"/>
  <c r="D15" i="1"/>
  <c r="C15" i="1"/>
  <c r="E15" i="1" s="1"/>
  <c r="F14" i="1"/>
  <c r="H14" i="1" s="1"/>
  <c r="E14" i="1"/>
  <c r="H13" i="1"/>
  <c r="E13" i="1"/>
  <c r="H12" i="1"/>
  <c r="E12" i="1"/>
  <c r="H11" i="1"/>
  <c r="E11" i="1"/>
  <c r="H10" i="1"/>
  <c r="E10" i="1"/>
  <c r="G9" i="1"/>
  <c r="G63" i="1" s="1"/>
  <c r="F9" i="1"/>
  <c r="F63" i="1" s="1"/>
  <c r="D9" i="1"/>
  <c r="C9" i="1"/>
  <c r="E9" i="1" s="1"/>
  <c r="G87" i="1" l="1"/>
  <c r="F87" i="1"/>
  <c r="H63" i="1"/>
  <c r="H87" i="1" s="1"/>
  <c r="C63" i="1"/>
  <c r="E64" i="1"/>
  <c r="E86" i="1" s="1"/>
  <c r="G86" i="1"/>
  <c r="G126" i="1"/>
  <c r="G147" i="1" s="1"/>
  <c r="H9" i="1"/>
  <c r="D36" i="1"/>
  <c r="E36" i="1" s="1"/>
  <c r="D93" i="1"/>
  <c r="F93" i="1"/>
  <c r="F126" i="1" s="1"/>
  <c r="F147" i="1" s="1"/>
  <c r="D126" i="1" l="1"/>
  <c r="D147" i="1" s="1"/>
  <c r="E93" i="1"/>
  <c r="E126" i="1" s="1"/>
  <c r="E147" i="1" s="1"/>
  <c r="C87" i="1"/>
  <c r="D63" i="1"/>
  <c r="D87" i="1" s="1"/>
  <c r="H93" i="1"/>
  <c r="H126" i="1" s="1"/>
  <c r="H147" i="1" s="1"/>
  <c r="E63" i="1" l="1"/>
  <c r="E87" i="1" s="1"/>
</calcChain>
</file>

<file path=xl/sharedStrings.xml><?xml version="1.0" encoding="utf-8"?>
<sst xmlns="http://schemas.openxmlformats.org/spreadsheetml/2006/main" count="307" uniqueCount="251">
  <si>
    <t>ezer forint</t>
  </si>
  <si>
    <t>Sor-szám</t>
  </si>
  <si>
    <t>Előirányzat-csoport, kiemelt előirányzat megnevezése</t>
  </si>
  <si>
    <t>2015. évi előirányzat</t>
  </si>
  <si>
    <t>2015.módosított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</si>
  <si>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</si>
  <si>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</si>
  <si>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</si>
  <si>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</si>
  <si>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</si>
  <si>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</si>
  <si>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</si>
  <si>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</si>
  <si>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</si>
  <si>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</si>
  <si>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</si>
  <si>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</si>
  <si>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</si>
  <si>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</si>
  <si>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</si>
  <si>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</si>
  <si>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</si>
  <si>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</si>
  <si>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</si>
  <si>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</si>
  <si>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</si>
  <si>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</si>
  <si>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</si>
  <si>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</si>
  <si>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</si>
  <si>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</si>
  <si>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</si>
  <si>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</si>
  <si>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</si>
  <si>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</si>
  <si>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</si>
  <si>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</si>
  <si>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</si>
  <si>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</si>
  <si>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</si>
  <si>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</si>
  <si>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</si>
  <si>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</si>
  <si>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</si>
  <si>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</si>
  <si>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</si>
  <si>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</si>
  <si>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</si>
  <si>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</si>
  <si>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</si>
  <si>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</si>
  <si>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</si>
  <si>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</si>
  <si>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</si>
  <si>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</si>
  <si>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</si>
  <si>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</si>
  <si>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</si>
  <si>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</si>
  <si>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</si>
  <si>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</si>
  <si>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</si>
  <si>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</si>
  <si>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</si>
  <si>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</si>
  <si>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</si>
  <si>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</si>
  <si>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</si>
  <si>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</si>
  <si>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</si>
  <si>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</si>
  <si>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</si>
  <si>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</si>
  <si>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</si>
  <si>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</si>
  <si>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</si>
  <si>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</si>
  <si>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</si>
  <si>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</si>
  <si>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</si>
  <si>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</si>
  <si>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</si>
  <si>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</si>
  <si>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</si>
  <si>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</si>
  <si>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</si>
  <si>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</si>
  <si>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</si>
  <si>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</si>
  <si>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</si>
  <si>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</si>
  <si>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</si>
  <si>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</si>
  <si>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</si>
  <si>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</si>
  <si>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</si>
  <si>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</si>
  <si>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</si>
  <si>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</si>
  <si>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</si>
  <si>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</si>
  <si>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</si>
  <si>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</si>
  <si>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</si>
  <si>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</si>
  <si>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</si>
  <si>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</si>
  <si>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</si>
  <si>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</si>
  <si>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</si>
  <si>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</si>
  <si>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</si>
  <si>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</si>
  <si>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</si>
  <si>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</si>
  <si>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</si>
  <si>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</si>
  <si>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</si>
  <si>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</si>
  <si>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</si>
  <si>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</si>
  <si>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</si>
  <si>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</si>
  <si>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</si>
  <si>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</si>
  <si>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</si>
  <si>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</si>
  <si>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</si>
  <si>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</si>
  <si>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</si>
  <si>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</si>
  <si>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</si>
  <si>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</si>
  <si>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</si>
  <si>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</si>
  <si>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</si>
  <si>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</si>
  <si>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</si>
  <si>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</si>
  <si>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</si>
  <si>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</si>
  <si>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</si>
  <si>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</si>
  <si>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</si>
  <si>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</si>
  <si>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</si>
  <si>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</si>
  <si>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</si>
  <si>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</si>
  <si>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</si>
  <si>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</si>
  <si>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</si>
  <si>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</si>
  <si>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</si>
  <si>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</si>
  <si>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</si>
  <si>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</si>
  <si>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</si>
  <si>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</si>
  <si>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</si>
  <si>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</si>
  <si>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</si>
  <si>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</si>
  <si>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</si>
  <si>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</si>
  <si>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</si>
  <si>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</si>
  <si>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</si>
  <si>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</si>
  <si>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</si>
  <si>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</si>
  <si>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</si>
  <si>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</si>
  <si>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</si>
  <si>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</si>
  <si>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2015. évi módosított előirányzat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</si>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</sst>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Layout" zoomScaleNormal="100" workbookViewId="0">
      <selection activeCell="I30" sqref="I30:I33"/>
    </sheetView>
  </sheetViews>
  <sheetFormatPr defaultRowHeight="15" x14ac:dyDescent="0.25"/>
  <cols>
    <col min="1" max="1" width="6" style="108" customWidth="1"/>
    <col min="2" max="2" width="55.7109375" style="109" customWidth="1"/>
    <col min="3" max="3" width="10.7109375" style="110" customWidth="1"/>
    <col min="4" max="4" width="10.42578125" style="110" customWidth="1"/>
    <col min="5" max="5" width="11.7109375" style="110" customWidth="1"/>
    <col min="6" max="6" width="10.7109375" style="110" customWidth="1"/>
    <col min="7" max="7" width="10.42578125" style="110" customWidth="1"/>
    <col min="8" max="8" width="11.7109375" style="110" customWidth="1"/>
    <col min="9" max="16384" width="9.140625" style="19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/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6" t="s">
        <v>3</v>
      </c>
      <c r="D5" s="17"/>
      <c r="E5" s="18"/>
      <c r="F5" s="16" t="s">
        <v>4</v>
      </c>
      <c r="G5" s="17"/>
      <c r="H5" s="18"/>
    </row>
    <row r="6" spans="1:8" s="23" customFormat="1" ht="12.95" customHeight="1" thickBot="1" x14ac:dyDescent="0.3">
      <c r="A6" s="20" t="s">
        <v>5</v>
      </c>
      <c r="B6" s="21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</row>
    <row r="7" spans="1:8" s="23" customFormat="1" ht="12.95" customHeight="1" x14ac:dyDescent="0.25">
      <c r="A7" s="24"/>
      <c r="B7" s="25" t="s">
        <v>13</v>
      </c>
      <c r="C7" s="26" t="s">
        <v>14</v>
      </c>
      <c r="D7" s="24" t="s">
        <v>15</v>
      </c>
      <c r="E7" s="24" t="s">
        <v>16</v>
      </c>
      <c r="F7" s="26" t="s">
        <v>14</v>
      </c>
      <c r="G7" s="24" t="s">
        <v>15</v>
      </c>
      <c r="H7" s="24" t="s">
        <v>16</v>
      </c>
    </row>
    <row r="8" spans="1:8" s="23" customFormat="1" ht="15.95" customHeight="1" thickBot="1" x14ac:dyDescent="0.3">
      <c r="A8" s="27"/>
      <c r="B8" s="28"/>
      <c r="C8" s="29"/>
      <c r="D8" s="27"/>
      <c r="E8" s="27"/>
      <c r="F8" s="29"/>
      <c r="G8" s="27"/>
      <c r="H8" s="27"/>
    </row>
    <row r="9" spans="1:8" s="23" customFormat="1" ht="12" customHeight="1" thickBot="1" x14ac:dyDescent="0.3">
      <c r="A9" s="30" t="s">
        <v>17</v>
      </c>
      <c r="B9" s="31" t="s">
        <v>18</v>
      </c>
      <c r="C9" s="32">
        <f>+C10+C11+C12+C13+C14</f>
        <v>63160</v>
      </c>
      <c r="D9" s="32">
        <f>+D10+D11+D12+D13+D14</f>
        <v>0</v>
      </c>
      <c r="E9" s="32">
        <f>C9+D9</f>
        <v>63160</v>
      </c>
      <c r="F9" s="32">
        <f>+F10+F11+F12+F13+F14</f>
        <v>53606</v>
      </c>
      <c r="G9" s="32">
        <f>+G10+G11+G12+G13+G14</f>
        <v>0</v>
      </c>
      <c r="H9" s="32">
        <f>F9+G9</f>
        <v>53606</v>
      </c>
    </row>
    <row r="10" spans="1:8" s="36" customFormat="1" ht="12" customHeight="1" x14ac:dyDescent="0.2">
      <c r="A10" s="33" t="s">
        <v>19</v>
      </c>
      <c r="B10" s="34" t="s">
        <v>20</v>
      </c>
      <c r="C10" s="35">
        <v>17622</v>
      </c>
      <c r="D10" s="35"/>
      <c r="E10" s="35">
        <f>D10+C10</f>
        <v>17622</v>
      </c>
      <c r="F10" s="35">
        <v>13817</v>
      </c>
      <c r="G10" s="35"/>
      <c r="H10" s="35">
        <f>G10+F10</f>
        <v>13817</v>
      </c>
    </row>
    <row r="11" spans="1:8" s="40" customFormat="1" ht="12" customHeight="1" x14ac:dyDescent="0.2">
      <c r="A11" s="37" t="s">
        <v>21</v>
      </c>
      <c r="B11" s="38" t="s">
        <v>22</v>
      </c>
      <c r="C11" s="39">
        <v>14431</v>
      </c>
      <c r="D11" s="39"/>
      <c r="E11" s="35">
        <f>D11+C11</f>
        <v>14431</v>
      </c>
      <c r="F11" s="39">
        <v>14101</v>
      </c>
      <c r="G11" s="39"/>
      <c r="H11" s="35">
        <f>G11+F11</f>
        <v>14101</v>
      </c>
    </row>
    <row r="12" spans="1:8" s="40" customFormat="1" ht="12" customHeight="1" x14ac:dyDescent="0.2">
      <c r="A12" s="37" t="s">
        <v>23</v>
      </c>
      <c r="B12" s="38" t="s">
        <v>24</v>
      </c>
      <c r="C12" s="39">
        <v>15035</v>
      </c>
      <c r="D12" s="39"/>
      <c r="E12" s="35">
        <f>D12+C12</f>
        <v>15035</v>
      </c>
      <c r="F12" s="39">
        <v>17192</v>
      </c>
      <c r="G12" s="39"/>
      <c r="H12" s="35">
        <f>G12+F12</f>
        <v>17192</v>
      </c>
    </row>
    <row r="13" spans="1:8" s="40" customFormat="1" ht="12" customHeight="1" x14ac:dyDescent="0.2">
      <c r="A13" s="37" t="s">
        <v>25</v>
      </c>
      <c r="B13" s="38" t="s">
        <v>26</v>
      </c>
      <c r="C13" s="39">
        <v>1200</v>
      </c>
      <c r="D13" s="39"/>
      <c r="E13" s="35">
        <f>D13+C13</f>
        <v>1200</v>
      </c>
      <c r="F13" s="39">
        <v>1200</v>
      </c>
      <c r="G13" s="39"/>
      <c r="H13" s="35">
        <f>G13+F13</f>
        <v>1200</v>
      </c>
    </row>
    <row r="14" spans="1:8" s="40" customFormat="1" ht="12" customHeight="1" thickBot="1" x14ac:dyDescent="0.25">
      <c r="A14" s="37" t="s">
        <v>27</v>
      </c>
      <c r="B14" s="38" t="s">
        <v>28</v>
      </c>
      <c r="C14" s="39">
        <v>14872</v>
      </c>
      <c r="D14" s="39"/>
      <c r="E14" s="35">
        <f t="shared" ref="E14:E21" si="0">C14+D14</f>
        <v>14872</v>
      </c>
      <c r="F14" s="39">
        <f>7092+204</f>
        <v>7296</v>
      </c>
      <c r="G14" s="39"/>
      <c r="H14" s="35">
        <f t="shared" ref="H14:H21" si="1">F14+G14</f>
        <v>7296</v>
      </c>
    </row>
    <row r="15" spans="1:8" s="36" customFormat="1" ht="12" customHeight="1" thickBot="1" x14ac:dyDescent="0.3">
      <c r="A15" s="41" t="s">
        <v>29</v>
      </c>
      <c r="B15" s="42" t="s">
        <v>30</v>
      </c>
      <c r="C15" s="32">
        <f>+C16+C17+C18+C19+C20</f>
        <v>21671</v>
      </c>
      <c r="D15" s="32">
        <f>+D16+D17+D18+D19+D20</f>
        <v>0</v>
      </c>
      <c r="E15" s="32">
        <f t="shared" si="0"/>
        <v>21671</v>
      </c>
      <c r="F15" s="32">
        <f>+F16+F17+F18+F19+F20</f>
        <v>75000</v>
      </c>
      <c r="G15" s="32">
        <f>+G16+G17+G18+G19+G20</f>
        <v>0</v>
      </c>
      <c r="H15" s="32">
        <f t="shared" si="1"/>
        <v>75000</v>
      </c>
    </row>
    <row r="16" spans="1:8" s="36" customFormat="1" ht="12" customHeight="1" x14ac:dyDescent="0.2">
      <c r="A16" s="33" t="s">
        <v>31</v>
      </c>
      <c r="B16" s="34" t="s">
        <v>32</v>
      </c>
      <c r="C16" s="35"/>
      <c r="D16" s="35"/>
      <c r="E16" s="35">
        <f t="shared" si="0"/>
        <v>0</v>
      </c>
      <c r="F16" s="35"/>
      <c r="G16" s="35"/>
      <c r="H16" s="35">
        <f t="shared" si="1"/>
        <v>0</v>
      </c>
    </row>
    <row r="17" spans="1:8" s="36" customFormat="1" ht="12" customHeight="1" x14ac:dyDescent="0.2">
      <c r="A17" s="37" t="s">
        <v>33</v>
      </c>
      <c r="B17" s="38" t="s">
        <v>34</v>
      </c>
      <c r="C17" s="39"/>
      <c r="D17" s="39"/>
      <c r="E17" s="35">
        <f t="shared" si="0"/>
        <v>0</v>
      </c>
      <c r="F17" s="39"/>
      <c r="G17" s="39"/>
      <c r="H17" s="35">
        <f t="shared" si="1"/>
        <v>0</v>
      </c>
    </row>
    <row r="18" spans="1:8" s="36" customFormat="1" ht="12" customHeight="1" x14ac:dyDescent="0.2">
      <c r="A18" s="37" t="s">
        <v>35</v>
      </c>
      <c r="B18" s="38" t="s">
        <v>36</v>
      </c>
      <c r="C18" s="39"/>
      <c r="D18" s="39"/>
      <c r="E18" s="35">
        <f t="shared" si="0"/>
        <v>0</v>
      </c>
      <c r="F18" s="39"/>
      <c r="G18" s="39"/>
      <c r="H18" s="35">
        <f t="shared" si="1"/>
        <v>0</v>
      </c>
    </row>
    <row r="19" spans="1:8" s="36" customFormat="1" ht="12" customHeight="1" x14ac:dyDescent="0.2">
      <c r="A19" s="37" t="s">
        <v>37</v>
      </c>
      <c r="B19" s="38" t="s">
        <v>38</v>
      </c>
      <c r="C19" s="39"/>
      <c r="D19" s="39"/>
      <c r="E19" s="35">
        <f t="shared" si="0"/>
        <v>0</v>
      </c>
      <c r="F19" s="39"/>
      <c r="G19" s="39"/>
      <c r="H19" s="35">
        <f t="shared" si="1"/>
        <v>0</v>
      </c>
    </row>
    <row r="20" spans="1:8" s="36" customFormat="1" ht="12" customHeight="1" x14ac:dyDescent="0.2">
      <c r="A20" s="37" t="s">
        <v>39</v>
      </c>
      <c r="B20" s="38" t="s">
        <v>40</v>
      </c>
      <c r="C20" s="39">
        <v>21671</v>
      </c>
      <c r="D20" s="39"/>
      <c r="E20" s="35">
        <f t="shared" si="0"/>
        <v>21671</v>
      </c>
      <c r="F20" s="39">
        <v>75000</v>
      </c>
      <c r="G20" s="39"/>
      <c r="H20" s="35">
        <f t="shared" si="1"/>
        <v>75000</v>
      </c>
    </row>
    <row r="21" spans="1:8" s="40" customFormat="1" ht="12" customHeight="1" thickBot="1" x14ac:dyDescent="0.25">
      <c r="A21" s="43" t="s">
        <v>41</v>
      </c>
      <c r="B21" s="44" t="s">
        <v>42</v>
      </c>
      <c r="C21" s="45">
        <v>21671</v>
      </c>
      <c r="D21" s="45"/>
      <c r="E21" s="35">
        <f t="shared" si="0"/>
        <v>21671</v>
      </c>
      <c r="F21" s="45">
        <v>21671</v>
      </c>
      <c r="G21" s="45"/>
      <c r="H21" s="35">
        <f t="shared" si="1"/>
        <v>21671</v>
      </c>
    </row>
    <row r="22" spans="1:8" s="40" customFormat="1" ht="12" customHeight="1" thickBot="1" x14ac:dyDescent="0.3">
      <c r="A22" s="41" t="s">
        <v>43</v>
      </c>
      <c r="B22" s="31" t="s">
        <v>44</v>
      </c>
      <c r="C22" s="32">
        <f>+C23+C24+C25+C26+C27</f>
        <v>52096</v>
      </c>
      <c r="D22" s="32">
        <f>+D23+D24+D25+D26+D27</f>
        <v>0</v>
      </c>
      <c r="E22" s="32">
        <f t="shared" ref="E22:E47" si="2">D22+C22</f>
        <v>52096</v>
      </c>
      <c r="F22" s="32">
        <f>+F23+F24+F25+F26+F27</f>
        <v>100457</v>
      </c>
      <c r="G22" s="32">
        <f>+G23+G24+G25+G26+G27</f>
        <v>0</v>
      </c>
      <c r="H22" s="32">
        <f t="shared" ref="H22:H47" si="3">G22+F22</f>
        <v>100457</v>
      </c>
    </row>
    <row r="23" spans="1:8" s="40" customFormat="1" ht="12" customHeight="1" x14ac:dyDescent="0.2">
      <c r="A23" s="33" t="s">
        <v>45</v>
      </c>
      <c r="B23" s="34" t="s">
        <v>46</v>
      </c>
      <c r="C23" s="35"/>
      <c r="D23" s="35"/>
      <c r="E23" s="35">
        <f t="shared" si="2"/>
        <v>0</v>
      </c>
      <c r="F23" s="35">
        <v>40357</v>
      </c>
      <c r="G23" s="35"/>
      <c r="H23" s="35">
        <f t="shared" si="3"/>
        <v>40357</v>
      </c>
    </row>
    <row r="24" spans="1:8" s="36" customFormat="1" ht="12" customHeight="1" x14ac:dyDescent="0.2">
      <c r="A24" s="37" t="s">
        <v>47</v>
      </c>
      <c r="B24" s="38" t="s">
        <v>48</v>
      </c>
      <c r="C24" s="39"/>
      <c r="D24" s="39"/>
      <c r="E24" s="35">
        <f t="shared" si="2"/>
        <v>0</v>
      </c>
      <c r="F24" s="39"/>
      <c r="G24" s="39"/>
      <c r="H24" s="35">
        <f t="shared" si="3"/>
        <v>0</v>
      </c>
    </row>
    <row r="25" spans="1:8" s="40" customFormat="1" ht="12" customHeight="1" x14ac:dyDescent="0.2">
      <c r="A25" s="37" t="s">
        <v>49</v>
      </c>
      <c r="B25" s="38" t="s">
        <v>50</v>
      </c>
      <c r="C25" s="39"/>
      <c r="D25" s="39"/>
      <c r="E25" s="35">
        <f t="shared" si="2"/>
        <v>0</v>
      </c>
      <c r="F25" s="39"/>
      <c r="G25" s="39"/>
      <c r="H25" s="35">
        <f t="shared" si="3"/>
        <v>0</v>
      </c>
    </row>
    <row r="26" spans="1:8" s="40" customFormat="1" ht="12" customHeight="1" x14ac:dyDescent="0.2">
      <c r="A26" s="37" t="s">
        <v>51</v>
      </c>
      <c r="B26" s="38" t="s">
        <v>52</v>
      </c>
      <c r="C26" s="39"/>
      <c r="D26" s="39"/>
      <c r="E26" s="35">
        <f t="shared" si="2"/>
        <v>0</v>
      </c>
      <c r="F26" s="39"/>
      <c r="G26" s="39"/>
      <c r="H26" s="35">
        <f t="shared" si="3"/>
        <v>0</v>
      </c>
    </row>
    <row r="27" spans="1:8" s="40" customFormat="1" ht="12" customHeight="1" x14ac:dyDescent="0.2">
      <c r="A27" s="37" t="s">
        <v>53</v>
      </c>
      <c r="B27" s="38" t="s">
        <v>54</v>
      </c>
      <c r="C27" s="39">
        <v>52096</v>
      </c>
      <c r="D27" s="39"/>
      <c r="E27" s="35">
        <f t="shared" si="2"/>
        <v>52096</v>
      </c>
      <c r="F27" s="39">
        <v>60100</v>
      </c>
      <c r="G27" s="39"/>
      <c r="H27" s="35">
        <f t="shared" si="3"/>
        <v>60100</v>
      </c>
    </row>
    <row r="28" spans="1:8" s="40" customFormat="1" ht="12" customHeight="1" thickBot="1" x14ac:dyDescent="0.25">
      <c r="A28" s="43" t="s">
        <v>55</v>
      </c>
      <c r="B28" s="44" t="s">
        <v>56</v>
      </c>
      <c r="C28" s="45">
        <v>52096</v>
      </c>
      <c r="D28" s="45"/>
      <c r="E28" s="35">
        <f t="shared" si="2"/>
        <v>52096</v>
      </c>
      <c r="F28" s="45">
        <v>52096</v>
      </c>
      <c r="G28" s="45"/>
      <c r="H28" s="35">
        <f t="shared" si="3"/>
        <v>52096</v>
      </c>
    </row>
    <row r="29" spans="1:8" s="40" customFormat="1" ht="12" customHeight="1" thickBot="1" x14ac:dyDescent="0.3">
      <c r="A29" s="41" t="s">
        <v>57</v>
      </c>
      <c r="B29" s="31" t="s">
        <v>58</v>
      </c>
      <c r="C29" s="46">
        <f>+C30+C33+C34+C35</f>
        <v>7590</v>
      </c>
      <c r="D29" s="46">
        <f>+D30+D33+D34+D35</f>
        <v>0</v>
      </c>
      <c r="E29" s="46">
        <f t="shared" si="2"/>
        <v>7590</v>
      </c>
      <c r="F29" s="46">
        <f>+F30+F33+F34+F35</f>
        <v>14050</v>
      </c>
      <c r="G29" s="46">
        <f>+G30+G33+G34+G35</f>
        <v>0</v>
      </c>
      <c r="H29" s="46">
        <f t="shared" si="3"/>
        <v>14050</v>
      </c>
    </row>
    <row r="30" spans="1:8" s="40" customFormat="1" ht="12" customHeight="1" x14ac:dyDescent="0.2">
      <c r="A30" s="33" t="s">
        <v>59</v>
      </c>
      <c r="B30" s="34" t="s">
        <v>60</v>
      </c>
      <c r="C30" s="47">
        <f>+C31+C32</f>
        <v>6000</v>
      </c>
      <c r="D30" s="47">
        <f>+D31+D32</f>
        <v>0</v>
      </c>
      <c r="E30" s="47">
        <f t="shared" si="2"/>
        <v>6000</v>
      </c>
      <c r="F30" s="47">
        <f>+F31+F32</f>
        <v>11100</v>
      </c>
      <c r="G30" s="47">
        <f>+G31+G32</f>
        <v>0</v>
      </c>
      <c r="H30" s="47">
        <f t="shared" si="3"/>
        <v>11100</v>
      </c>
    </row>
    <row r="31" spans="1:8" s="40" customFormat="1" ht="12" customHeight="1" x14ac:dyDescent="0.2">
      <c r="A31" s="37" t="s">
        <v>61</v>
      </c>
      <c r="B31" s="38" t="s">
        <v>62</v>
      </c>
      <c r="C31" s="39">
        <v>2000</v>
      </c>
      <c r="D31" s="39"/>
      <c r="E31" s="47">
        <f t="shared" si="2"/>
        <v>2000</v>
      </c>
      <c r="F31" s="39">
        <v>2600</v>
      </c>
      <c r="G31" s="39"/>
      <c r="H31" s="47">
        <f t="shared" si="3"/>
        <v>2600</v>
      </c>
    </row>
    <row r="32" spans="1:8" s="40" customFormat="1" ht="12" customHeight="1" x14ac:dyDescent="0.2">
      <c r="A32" s="37" t="s">
        <v>63</v>
      </c>
      <c r="B32" s="38" t="s">
        <v>64</v>
      </c>
      <c r="C32" s="39">
        <v>4000</v>
      </c>
      <c r="D32" s="39"/>
      <c r="E32" s="47">
        <f t="shared" si="2"/>
        <v>4000</v>
      </c>
      <c r="F32" s="39">
        <v>8500</v>
      </c>
      <c r="G32" s="39"/>
      <c r="H32" s="47">
        <f t="shared" si="3"/>
        <v>8500</v>
      </c>
    </row>
    <row r="33" spans="1:8" s="40" customFormat="1" ht="12" customHeight="1" x14ac:dyDescent="0.2">
      <c r="A33" s="37" t="s">
        <v>65</v>
      </c>
      <c r="B33" s="38" t="s">
        <v>66</v>
      </c>
      <c r="C33" s="39">
        <v>940</v>
      </c>
      <c r="D33" s="39"/>
      <c r="E33" s="47">
        <f t="shared" si="2"/>
        <v>940</v>
      </c>
      <c r="F33" s="39">
        <v>1500</v>
      </c>
      <c r="G33" s="39"/>
      <c r="H33" s="47">
        <f t="shared" si="3"/>
        <v>1500</v>
      </c>
    </row>
    <row r="34" spans="1:8" s="40" customFormat="1" ht="12" customHeight="1" x14ac:dyDescent="0.2">
      <c r="A34" s="37" t="s">
        <v>67</v>
      </c>
      <c r="B34" s="38" t="s">
        <v>68</v>
      </c>
      <c r="C34" s="39">
        <v>500</v>
      </c>
      <c r="D34" s="39"/>
      <c r="E34" s="47">
        <f t="shared" si="2"/>
        <v>500</v>
      </c>
      <c r="F34" s="39">
        <v>990</v>
      </c>
      <c r="G34" s="39"/>
      <c r="H34" s="47">
        <f t="shared" si="3"/>
        <v>990</v>
      </c>
    </row>
    <row r="35" spans="1:8" s="40" customFormat="1" ht="12" customHeight="1" thickBot="1" x14ac:dyDescent="0.25">
      <c r="A35" s="43" t="s">
        <v>69</v>
      </c>
      <c r="B35" s="44" t="s">
        <v>70</v>
      </c>
      <c r="C35" s="45">
        <v>150</v>
      </c>
      <c r="D35" s="45"/>
      <c r="E35" s="47">
        <f t="shared" si="2"/>
        <v>150</v>
      </c>
      <c r="F35" s="45">
        <v>460</v>
      </c>
      <c r="G35" s="45"/>
      <c r="H35" s="47">
        <f t="shared" si="3"/>
        <v>460</v>
      </c>
    </row>
    <row r="36" spans="1:8" s="40" customFormat="1" ht="12" customHeight="1" thickBot="1" x14ac:dyDescent="0.3">
      <c r="A36" s="41" t="s">
        <v>71</v>
      </c>
      <c r="B36" s="31" t="s">
        <v>72</v>
      </c>
      <c r="C36" s="32">
        <f>SUM(C37:C46)</f>
        <v>6827</v>
      </c>
      <c r="D36" s="32">
        <f>SUM(D37:D46)</f>
        <v>8563</v>
      </c>
      <c r="E36" s="32">
        <f t="shared" si="2"/>
        <v>15390</v>
      </c>
      <c r="F36" s="32">
        <f>SUM(F37:F46)</f>
        <v>30860</v>
      </c>
      <c r="G36" s="32">
        <f>SUM(G37:G46)</f>
        <v>8853</v>
      </c>
      <c r="H36" s="32">
        <f t="shared" si="3"/>
        <v>39713</v>
      </c>
    </row>
    <row r="37" spans="1:8" s="40" customFormat="1" ht="12" customHeight="1" x14ac:dyDescent="0.2">
      <c r="A37" s="33" t="s">
        <v>73</v>
      </c>
      <c r="B37" s="34" t="s">
        <v>74</v>
      </c>
      <c r="C37" s="35"/>
      <c r="D37" s="35"/>
      <c r="E37" s="35">
        <f t="shared" si="2"/>
        <v>0</v>
      </c>
      <c r="F37" s="35">
        <v>1700</v>
      </c>
      <c r="G37" s="35"/>
      <c r="H37" s="35">
        <f t="shared" si="3"/>
        <v>1700</v>
      </c>
    </row>
    <row r="38" spans="1:8" s="40" customFormat="1" ht="12" customHeight="1" x14ac:dyDescent="0.2">
      <c r="A38" s="37" t="s">
        <v>75</v>
      </c>
      <c r="B38" s="38" t="s">
        <v>76</v>
      </c>
      <c r="C38" s="39">
        <f>552-11</f>
        <v>541</v>
      </c>
      <c r="D38" s="39">
        <f>5977-552+11</f>
        <v>5436</v>
      </c>
      <c r="E38" s="35">
        <f t="shared" si="2"/>
        <v>5977</v>
      </c>
      <c r="F38" s="39">
        <v>10500</v>
      </c>
      <c r="G38" s="39">
        <v>5331</v>
      </c>
      <c r="H38" s="35">
        <f t="shared" si="3"/>
        <v>15831</v>
      </c>
    </row>
    <row r="39" spans="1:8" s="40" customFormat="1" ht="12" customHeight="1" x14ac:dyDescent="0.2">
      <c r="A39" s="37" t="s">
        <v>77</v>
      </c>
      <c r="B39" s="38" t="s">
        <v>78</v>
      </c>
      <c r="C39" s="39">
        <v>2000</v>
      </c>
      <c r="D39" s="39"/>
      <c r="E39" s="35">
        <f t="shared" si="2"/>
        <v>2000</v>
      </c>
      <c r="F39" s="39">
        <v>2500</v>
      </c>
      <c r="G39" s="39"/>
      <c r="H39" s="35">
        <f t="shared" si="3"/>
        <v>2500</v>
      </c>
    </row>
    <row r="40" spans="1:8" s="40" customFormat="1" ht="12" customHeight="1" x14ac:dyDescent="0.2">
      <c r="A40" s="37" t="s">
        <v>79</v>
      </c>
      <c r="B40" s="38" t="s">
        <v>80</v>
      </c>
      <c r="C40" s="39">
        <v>43</v>
      </c>
      <c r="D40" s="39"/>
      <c r="E40" s="35">
        <f t="shared" si="2"/>
        <v>43</v>
      </c>
      <c r="F40" s="39">
        <v>12500</v>
      </c>
      <c r="G40" s="39"/>
      <c r="H40" s="35">
        <f t="shared" si="3"/>
        <v>12500</v>
      </c>
    </row>
    <row r="41" spans="1:8" s="40" customFormat="1" ht="12" customHeight="1" x14ac:dyDescent="0.2">
      <c r="A41" s="37" t="s">
        <v>81</v>
      </c>
      <c r="B41" s="38" t="s">
        <v>82</v>
      </c>
      <c r="C41" s="39">
        <v>2520</v>
      </c>
      <c r="D41" s="39">
        <f>3829-2520</f>
        <v>1309</v>
      </c>
      <c r="E41" s="35">
        <f t="shared" si="2"/>
        <v>3829</v>
      </c>
      <c r="F41" s="39">
        <v>1400</v>
      </c>
      <c r="G41" s="39">
        <v>1600</v>
      </c>
      <c r="H41" s="35">
        <f t="shared" si="3"/>
        <v>3000</v>
      </c>
    </row>
    <row r="42" spans="1:8" s="40" customFormat="1" ht="12" customHeight="1" x14ac:dyDescent="0.2">
      <c r="A42" s="37" t="s">
        <v>83</v>
      </c>
      <c r="B42" s="38" t="s">
        <v>84</v>
      </c>
      <c r="C42" s="39">
        <v>1213</v>
      </c>
      <c r="D42" s="39">
        <f>3031-C42</f>
        <v>1818</v>
      </c>
      <c r="E42" s="35">
        <f t="shared" si="2"/>
        <v>3031</v>
      </c>
      <c r="F42" s="39">
        <v>2000</v>
      </c>
      <c r="G42" s="39">
        <v>1912</v>
      </c>
      <c r="H42" s="35">
        <f t="shared" si="3"/>
        <v>3912</v>
      </c>
    </row>
    <row r="43" spans="1:8" s="40" customFormat="1" ht="12" customHeight="1" x14ac:dyDescent="0.2">
      <c r="A43" s="37" t="s">
        <v>85</v>
      </c>
      <c r="B43" s="38" t="s">
        <v>86</v>
      </c>
      <c r="C43" s="39"/>
      <c r="D43" s="39"/>
      <c r="E43" s="35">
        <f t="shared" si="2"/>
        <v>0</v>
      </c>
      <c r="F43" s="39"/>
      <c r="G43" s="39"/>
      <c r="H43" s="35">
        <f t="shared" si="3"/>
        <v>0</v>
      </c>
    </row>
    <row r="44" spans="1:8" s="40" customFormat="1" ht="12" customHeight="1" x14ac:dyDescent="0.2">
      <c r="A44" s="37" t="s">
        <v>87</v>
      </c>
      <c r="B44" s="38" t="s">
        <v>88</v>
      </c>
      <c r="C44" s="39">
        <v>60</v>
      </c>
      <c r="D44" s="39"/>
      <c r="E44" s="35">
        <f t="shared" si="2"/>
        <v>60</v>
      </c>
      <c r="F44" s="39">
        <v>60</v>
      </c>
      <c r="G44" s="39">
        <v>10</v>
      </c>
      <c r="H44" s="35">
        <f t="shared" si="3"/>
        <v>70</v>
      </c>
    </row>
    <row r="45" spans="1:8" s="40" customFormat="1" ht="12" customHeight="1" x14ac:dyDescent="0.2">
      <c r="A45" s="37" t="s">
        <v>89</v>
      </c>
      <c r="B45" s="38" t="s">
        <v>90</v>
      </c>
      <c r="C45" s="48"/>
      <c r="D45" s="48"/>
      <c r="E45" s="35">
        <f t="shared" si="2"/>
        <v>0</v>
      </c>
      <c r="F45" s="48"/>
      <c r="G45" s="48"/>
      <c r="H45" s="35">
        <f t="shared" si="3"/>
        <v>0</v>
      </c>
    </row>
    <row r="46" spans="1:8" s="40" customFormat="1" ht="12" customHeight="1" thickBot="1" x14ac:dyDescent="0.25">
      <c r="A46" s="43" t="s">
        <v>91</v>
      </c>
      <c r="B46" s="44" t="s">
        <v>92</v>
      </c>
      <c r="C46" s="49">
        <v>450</v>
      </c>
      <c r="D46" s="49"/>
      <c r="E46" s="50">
        <f t="shared" si="2"/>
        <v>450</v>
      </c>
      <c r="F46" s="49">
        <v>200</v>
      </c>
      <c r="G46" s="49"/>
      <c r="H46" s="50">
        <f t="shared" si="3"/>
        <v>200</v>
      </c>
    </row>
    <row r="47" spans="1:8" s="40" customFormat="1" ht="12" customHeight="1" thickBot="1" x14ac:dyDescent="0.3">
      <c r="A47" s="41" t="s">
        <v>93</v>
      </c>
      <c r="B47" s="31" t="s">
        <v>94</v>
      </c>
      <c r="C47" s="32">
        <f>SUM(C48:C52)</f>
        <v>0</v>
      </c>
      <c r="D47" s="32">
        <f>SUM(D48:D52)</f>
        <v>0</v>
      </c>
      <c r="E47" s="51">
        <f t="shared" si="2"/>
        <v>0</v>
      </c>
      <c r="F47" s="32">
        <f>SUM(F48:F52)</f>
        <v>1900</v>
      </c>
      <c r="G47" s="32">
        <f>SUM(G48:G52)</f>
        <v>0</v>
      </c>
      <c r="H47" s="52">
        <f t="shared" si="3"/>
        <v>1900</v>
      </c>
    </row>
    <row r="48" spans="1:8" s="40" customFormat="1" ht="12" customHeight="1" x14ac:dyDescent="0.2">
      <c r="A48" s="33" t="s">
        <v>95</v>
      </c>
      <c r="B48" s="34" t="s">
        <v>96</v>
      </c>
      <c r="C48" s="53"/>
      <c r="D48" s="53"/>
      <c r="E48" s="53"/>
      <c r="F48" s="53"/>
      <c r="G48" s="53"/>
      <c r="H48" s="53"/>
    </row>
    <row r="49" spans="1:8" s="40" customFormat="1" ht="12" customHeight="1" x14ac:dyDescent="0.2">
      <c r="A49" s="37" t="s">
        <v>97</v>
      </c>
      <c r="B49" s="38" t="s">
        <v>98</v>
      </c>
      <c r="C49" s="48"/>
      <c r="D49" s="48"/>
      <c r="E49" s="48"/>
      <c r="F49" s="48">
        <v>1900</v>
      </c>
      <c r="G49" s="48"/>
      <c r="H49" s="48">
        <v>1900</v>
      </c>
    </row>
    <row r="50" spans="1:8" s="40" customFormat="1" ht="12" customHeight="1" x14ac:dyDescent="0.2">
      <c r="A50" s="37" t="s">
        <v>99</v>
      </c>
      <c r="B50" s="38" t="s">
        <v>100</v>
      </c>
      <c r="C50" s="48"/>
      <c r="D50" s="48"/>
      <c r="E50" s="48"/>
      <c r="F50" s="48"/>
      <c r="G50" s="48"/>
      <c r="H50" s="48"/>
    </row>
    <row r="51" spans="1:8" s="40" customFormat="1" ht="12" customHeight="1" x14ac:dyDescent="0.2">
      <c r="A51" s="37" t="s">
        <v>101</v>
      </c>
      <c r="B51" s="38" t="s">
        <v>102</v>
      </c>
      <c r="C51" s="48"/>
      <c r="D51" s="48"/>
      <c r="E51" s="48"/>
      <c r="F51" s="48"/>
      <c r="G51" s="48"/>
      <c r="H51" s="48"/>
    </row>
    <row r="52" spans="1:8" s="40" customFormat="1" ht="12" customHeight="1" thickBot="1" x14ac:dyDescent="0.25">
      <c r="A52" s="43" t="s">
        <v>103</v>
      </c>
      <c r="B52" s="44" t="s">
        <v>104</v>
      </c>
      <c r="C52" s="49"/>
      <c r="D52" s="49"/>
      <c r="E52" s="49"/>
      <c r="F52" s="49"/>
      <c r="G52" s="49"/>
      <c r="H52" s="49"/>
    </row>
    <row r="53" spans="1:8" s="40" customFormat="1" ht="12" customHeight="1" thickBot="1" x14ac:dyDescent="0.3">
      <c r="A53" s="41" t="s">
        <v>105</v>
      </c>
      <c r="B53" s="31" t="s">
        <v>106</v>
      </c>
      <c r="C53" s="32">
        <f>SUM(C54:C56)</f>
        <v>13940</v>
      </c>
      <c r="D53" s="32">
        <f>SUM(D54:D56)</f>
        <v>0</v>
      </c>
      <c r="E53" s="32">
        <f>D53+C53</f>
        <v>13940</v>
      </c>
      <c r="F53" s="32">
        <f>SUM(F54:F57)</f>
        <v>11110</v>
      </c>
      <c r="G53" s="32">
        <f>SUM(G54:G56)</f>
        <v>0</v>
      </c>
      <c r="H53" s="32">
        <f>G53+F53</f>
        <v>11110</v>
      </c>
    </row>
    <row r="54" spans="1:8" s="40" customFormat="1" ht="12" customHeight="1" x14ac:dyDescent="0.2">
      <c r="A54" s="33" t="s">
        <v>107</v>
      </c>
      <c r="B54" s="34" t="s">
        <v>108</v>
      </c>
      <c r="C54" s="35"/>
      <c r="D54" s="35"/>
      <c r="E54" s="35">
        <f>C54+D54</f>
        <v>0</v>
      </c>
      <c r="F54" s="35"/>
      <c r="G54" s="35"/>
      <c r="H54" s="35">
        <f>F54+G54</f>
        <v>0</v>
      </c>
    </row>
    <row r="55" spans="1:8" s="40" customFormat="1" ht="12" customHeight="1" x14ac:dyDescent="0.2">
      <c r="A55" s="37" t="s">
        <v>109</v>
      </c>
      <c r="B55" s="38" t="s">
        <v>110</v>
      </c>
      <c r="C55" s="39"/>
      <c r="D55" s="39"/>
      <c r="E55" s="35">
        <f>C55+D55</f>
        <v>0</v>
      </c>
      <c r="F55" s="39">
        <v>110</v>
      </c>
      <c r="G55" s="39"/>
      <c r="H55" s="35">
        <f>F55+G55</f>
        <v>110</v>
      </c>
    </row>
    <row r="56" spans="1:8" s="40" customFormat="1" ht="12" customHeight="1" x14ac:dyDescent="0.2">
      <c r="A56" s="37" t="s">
        <v>111</v>
      </c>
      <c r="B56" s="38" t="s">
        <v>112</v>
      </c>
      <c r="C56" s="39">
        <v>13940</v>
      </c>
      <c r="D56" s="39"/>
      <c r="E56" s="35">
        <f>C56+D56</f>
        <v>13940</v>
      </c>
      <c r="F56" s="39">
        <v>11000</v>
      </c>
      <c r="G56" s="39"/>
      <c r="H56" s="35">
        <f>F56+G56</f>
        <v>11000</v>
      </c>
    </row>
    <row r="57" spans="1:8" s="40" customFormat="1" ht="12" customHeight="1" thickBot="1" x14ac:dyDescent="0.25">
      <c r="A57" s="43" t="s">
        <v>113</v>
      </c>
      <c r="B57" s="44" t="s">
        <v>114</v>
      </c>
      <c r="C57" s="45"/>
      <c r="D57" s="45"/>
      <c r="E57" s="35">
        <f>C57+D57</f>
        <v>0</v>
      </c>
      <c r="F57" s="45">
        <v>0</v>
      </c>
      <c r="G57" s="45"/>
      <c r="H57" s="35">
        <f>F57+G57</f>
        <v>0</v>
      </c>
    </row>
    <row r="58" spans="1:8" s="40" customFormat="1" ht="12" customHeight="1" thickBot="1" x14ac:dyDescent="0.3">
      <c r="A58" s="41" t="s">
        <v>115</v>
      </c>
      <c r="B58" s="42" t="s">
        <v>116</v>
      </c>
      <c r="C58" s="32">
        <f t="shared" ref="C58:H58" si="4">SUM(C59:C61)</f>
        <v>0</v>
      </c>
      <c r="D58" s="32">
        <f t="shared" si="4"/>
        <v>0</v>
      </c>
      <c r="E58" s="32">
        <f t="shared" si="4"/>
        <v>0</v>
      </c>
      <c r="F58" s="32">
        <f t="shared" si="4"/>
        <v>7999</v>
      </c>
      <c r="G58" s="32">
        <f t="shared" si="4"/>
        <v>0</v>
      </c>
      <c r="H58" s="32">
        <f t="shared" si="4"/>
        <v>7999</v>
      </c>
    </row>
    <row r="59" spans="1:8" s="40" customFormat="1" ht="12" customHeight="1" x14ac:dyDescent="0.2">
      <c r="A59" s="33" t="s">
        <v>117</v>
      </c>
      <c r="B59" s="34" t="s">
        <v>118</v>
      </c>
      <c r="C59" s="48"/>
      <c r="D59" s="48"/>
      <c r="E59" s="48"/>
      <c r="F59" s="48"/>
      <c r="G59" s="48"/>
      <c r="H59" s="48"/>
    </row>
    <row r="60" spans="1:8" s="40" customFormat="1" ht="12" customHeight="1" x14ac:dyDescent="0.2">
      <c r="A60" s="37" t="s">
        <v>119</v>
      </c>
      <c r="B60" s="38" t="s">
        <v>120</v>
      </c>
      <c r="C60" s="48"/>
      <c r="D60" s="48"/>
      <c r="E60" s="48"/>
      <c r="F60" s="48"/>
      <c r="G60" s="48"/>
      <c r="H60" s="48"/>
    </row>
    <row r="61" spans="1:8" s="40" customFormat="1" ht="12" customHeight="1" x14ac:dyDescent="0.2">
      <c r="A61" s="37" t="s">
        <v>121</v>
      </c>
      <c r="B61" s="38" t="s">
        <v>122</v>
      </c>
      <c r="C61" s="48"/>
      <c r="D61" s="48"/>
      <c r="E61" s="48"/>
      <c r="F61" s="48">
        <v>7999</v>
      </c>
      <c r="G61" s="48"/>
      <c r="H61" s="48">
        <v>7999</v>
      </c>
    </row>
    <row r="62" spans="1:8" s="40" customFormat="1" ht="12" customHeight="1" x14ac:dyDescent="0.2">
      <c r="A62" s="37" t="s">
        <v>123</v>
      </c>
      <c r="B62" s="38" t="s">
        <v>124</v>
      </c>
      <c r="C62" s="48"/>
      <c r="D62" s="48"/>
      <c r="E62" s="48"/>
      <c r="F62" s="48"/>
      <c r="G62" s="48"/>
      <c r="H62" s="48"/>
    </row>
    <row r="63" spans="1:8" s="40" customFormat="1" ht="12" customHeight="1" thickBot="1" x14ac:dyDescent="0.3">
      <c r="A63" s="30" t="s">
        <v>125</v>
      </c>
      <c r="B63" s="54" t="s">
        <v>126</v>
      </c>
      <c r="C63" s="55">
        <f>+C9+C15+C22+C29+C36+C47+C53+C58</f>
        <v>165284</v>
      </c>
      <c r="D63" s="55">
        <f>+D9+D15+D22+D29+D36+D47+D53+D58</f>
        <v>8563</v>
      </c>
      <c r="E63" s="55">
        <f>C63+D63</f>
        <v>173847</v>
      </c>
      <c r="F63" s="55">
        <f>+F9+F15+F22+F29+F36+F47+F53+F58</f>
        <v>294982</v>
      </c>
      <c r="G63" s="55">
        <f>+G9+G15+G22+G29+G36+G47+G53+G58</f>
        <v>8853</v>
      </c>
      <c r="H63" s="55">
        <f>F63+G63</f>
        <v>303835</v>
      </c>
    </row>
    <row r="64" spans="1:8" s="40" customFormat="1" ht="12" customHeight="1" thickBot="1" x14ac:dyDescent="0.2">
      <c r="A64" s="56" t="s">
        <v>127</v>
      </c>
      <c r="B64" s="42" t="s">
        <v>128</v>
      </c>
      <c r="C64" s="32">
        <f>SUM(C65:C67)</f>
        <v>0</v>
      </c>
      <c r="D64" s="32">
        <f>SUM(D65:D67)</f>
        <v>0</v>
      </c>
      <c r="E64" s="32">
        <f>D64+C64</f>
        <v>0</v>
      </c>
      <c r="F64" s="32">
        <f>SUM(F65:F67)</f>
        <v>165</v>
      </c>
      <c r="G64" s="32">
        <f>SUM(G65:G67)</f>
        <v>0</v>
      </c>
      <c r="H64" s="32">
        <f>G64+F64</f>
        <v>165</v>
      </c>
    </row>
    <row r="65" spans="1:8" s="40" customFormat="1" ht="12" customHeight="1" x14ac:dyDescent="0.2">
      <c r="A65" s="33" t="s">
        <v>129</v>
      </c>
      <c r="B65" s="34" t="s">
        <v>130</v>
      </c>
      <c r="C65" s="48"/>
      <c r="D65" s="48"/>
      <c r="E65" s="48">
        <f>D65+C65</f>
        <v>0</v>
      </c>
      <c r="F65" s="48"/>
      <c r="G65" s="48"/>
      <c r="H65" s="48">
        <f>G65+F65</f>
        <v>0</v>
      </c>
    </row>
    <row r="66" spans="1:8" s="40" customFormat="1" ht="12" customHeight="1" x14ac:dyDescent="0.2">
      <c r="A66" s="37" t="s">
        <v>131</v>
      </c>
      <c r="B66" s="38" t="s">
        <v>132</v>
      </c>
      <c r="C66" s="48">
        <v>0</v>
      </c>
      <c r="D66" s="48"/>
      <c r="E66" s="48">
        <f>D66+C66</f>
        <v>0</v>
      </c>
      <c r="F66" s="48">
        <v>165</v>
      </c>
      <c r="G66" s="48"/>
      <c r="H66" s="48">
        <f>G66+F66</f>
        <v>165</v>
      </c>
    </row>
    <row r="67" spans="1:8" s="40" customFormat="1" ht="12" customHeight="1" thickBot="1" x14ac:dyDescent="0.25">
      <c r="A67" s="43" t="s">
        <v>133</v>
      </c>
      <c r="B67" s="57" t="s">
        <v>134</v>
      </c>
      <c r="C67" s="48">
        <v>0</v>
      </c>
      <c r="D67" s="48"/>
      <c r="E67" s="48">
        <f>D67+C67</f>
        <v>0</v>
      </c>
      <c r="F67" s="48">
        <v>0</v>
      </c>
      <c r="G67" s="48"/>
      <c r="H67" s="48">
        <f>G67+F67</f>
        <v>0</v>
      </c>
    </row>
    <row r="68" spans="1:8" s="40" customFormat="1" ht="12" customHeight="1" thickBot="1" x14ac:dyDescent="0.2">
      <c r="A68" s="56" t="s">
        <v>135</v>
      </c>
      <c r="B68" s="42" t="s">
        <v>136</v>
      </c>
      <c r="C68" s="32">
        <f t="shared" ref="C68:H68" si="5">SUM(C69:C72)</f>
        <v>0</v>
      </c>
      <c r="D68" s="32">
        <f t="shared" si="5"/>
        <v>0</v>
      </c>
      <c r="E68" s="32">
        <f t="shared" si="5"/>
        <v>0</v>
      </c>
      <c r="F68" s="32">
        <f t="shared" si="5"/>
        <v>0</v>
      </c>
      <c r="G68" s="32">
        <f t="shared" si="5"/>
        <v>0</v>
      </c>
      <c r="H68" s="32">
        <f t="shared" si="5"/>
        <v>0</v>
      </c>
    </row>
    <row r="69" spans="1:8" s="40" customFormat="1" ht="12" customHeight="1" x14ac:dyDescent="0.2">
      <c r="A69" s="33" t="s">
        <v>137</v>
      </c>
      <c r="B69" s="34" t="s">
        <v>138</v>
      </c>
      <c r="C69" s="48"/>
      <c r="D69" s="48"/>
      <c r="E69" s="48"/>
      <c r="F69" s="48"/>
      <c r="G69" s="48"/>
      <c r="H69" s="48"/>
    </row>
    <row r="70" spans="1:8" s="40" customFormat="1" ht="12" customHeight="1" x14ac:dyDescent="0.2">
      <c r="A70" s="37" t="s">
        <v>139</v>
      </c>
      <c r="B70" s="38" t="s">
        <v>140</v>
      </c>
      <c r="C70" s="48"/>
      <c r="D70" s="48"/>
      <c r="E70" s="48"/>
      <c r="F70" s="48"/>
      <c r="G70" s="48"/>
      <c r="H70" s="48"/>
    </row>
    <row r="71" spans="1:8" s="40" customFormat="1" ht="12" customHeight="1" x14ac:dyDescent="0.2">
      <c r="A71" s="37" t="s">
        <v>141</v>
      </c>
      <c r="B71" s="38" t="s">
        <v>142</v>
      </c>
      <c r="C71" s="48"/>
      <c r="D71" s="48"/>
      <c r="E71" s="48"/>
      <c r="F71" s="48"/>
      <c r="G71" s="48"/>
      <c r="H71" s="48"/>
    </row>
    <row r="72" spans="1:8" s="40" customFormat="1" ht="12" customHeight="1" thickBot="1" x14ac:dyDescent="0.25">
      <c r="A72" s="43" t="s">
        <v>143</v>
      </c>
      <c r="B72" s="44" t="s">
        <v>144</v>
      </c>
      <c r="C72" s="48"/>
      <c r="D72" s="48"/>
      <c r="E72" s="48"/>
      <c r="F72" s="48"/>
      <c r="G72" s="48"/>
      <c r="H72" s="48"/>
    </row>
    <row r="73" spans="1:8" s="40" customFormat="1" ht="12" customHeight="1" thickBot="1" x14ac:dyDescent="0.2">
      <c r="A73" s="56" t="s">
        <v>145</v>
      </c>
      <c r="B73" s="42" t="s">
        <v>146</v>
      </c>
      <c r="C73" s="32">
        <f>SUM(C74:C75)</f>
        <v>1573</v>
      </c>
      <c r="D73" s="32">
        <f>SUM(D74:D75)</f>
        <v>0</v>
      </c>
      <c r="E73" s="32">
        <f t="shared" ref="E73:E79" si="6">D73+C73</f>
        <v>1573</v>
      </c>
      <c r="F73" s="32">
        <f>SUM(F74:F75)</f>
        <v>8389</v>
      </c>
      <c r="G73" s="32">
        <f>SUM(G74:G75)</f>
        <v>-220</v>
      </c>
      <c r="H73" s="32">
        <f t="shared" ref="H73:H79" si="7">G73+F73</f>
        <v>8169</v>
      </c>
    </row>
    <row r="74" spans="1:8" s="40" customFormat="1" ht="12" customHeight="1" x14ac:dyDescent="0.2">
      <c r="A74" s="33" t="s">
        <v>147</v>
      </c>
      <c r="B74" s="34" t="s">
        <v>148</v>
      </c>
      <c r="C74" s="48">
        <v>1573</v>
      </c>
      <c r="D74" s="48"/>
      <c r="E74" s="48">
        <f t="shared" si="6"/>
        <v>1573</v>
      </c>
      <c r="F74" s="48">
        <v>8389</v>
      </c>
      <c r="G74" s="48">
        <v>-220</v>
      </c>
      <c r="H74" s="48">
        <f t="shared" si="7"/>
        <v>8169</v>
      </c>
    </row>
    <row r="75" spans="1:8" s="40" customFormat="1" ht="12" customHeight="1" thickBot="1" x14ac:dyDescent="0.25">
      <c r="A75" s="43" t="s">
        <v>149</v>
      </c>
      <c r="B75" s="44" t="s">
        <v>150</v>
      </c>
      <c r="C75" s="48"/>
      <c r="D75" s="48"/>
      <c r="E75" s="48">
        <f t="shared" si="6"/>
        <v>0</v>
      </c>
      <c r="F75" s="48"/>
      <c r="G75" s="48"/>
      <c r="H75" s="48">
        <f t="shared" si="7"/>
        <v>0</v>
      </c>
    </row>
    <row r="76" spans="1:8" s="36" customFormat="1" ht="12" customHeight="1" thickBot="1" x14ac:dyDescent="0.2">
      <c r="A76" s="56" t="s">
        <v>151</v>
      </c>
      <c r="B76" s="42" t="s">
        <v>152</v>
      </c>
      <c r="C76" s="32">
        <f>SUM(C77:C79)</f>
        <v>0</v>
      </c>
      <c r="D76" s="32">
        <f>SUM(D77:D79)</f>
        <v>26612</v>
      </c>
      <c r="E76" s="32">
        <f t="shared" si="6"/>
        <v>26612</v>
      </c>
      <c r="F76" s="32">
        <f>SUM(F77:F79)</f>
        <v>1610</v>
      </c>
      <c r="G76" s="32">
        <f>SUM(G77:G79)</f>
        <v>27441</v>
      </c>
      <c r="H76" s="32">
        <f t="shared" si="7"/>
        <v>29051</v>
      </c>
    </row>
    <row r="77" spans="1:8" s="40" customFormat="1" ht="12" customHeight="1" x14ac:dyDescent="0.2">
      <c r="A77" s="33" t="s">
        <v>153</v>
      </c>
      <c r="B77" s="34" t="s">
        <v>154</v>
      </c>
      <c r="C77" s="48"/>
      <c r="D77" s="48">
        <v>26612</v>
      </c>
      <c r="E77" s="48">
        <f t="shared" si="6"/>
        <v>26612</v>
      </c>
      <c r="F77" s="48">
        <v>1610</v>
      </c>
      <c r="G77" s="48">
        <v>27441</v>
      </c>
      <c r="H77" s="48">
        <f t="shared" si="7"/>
        <v>29051</v>
      </c>
    </row>
    <row r="78" spans="1:8" s="40" customFormat="1" ht="12" customHeight="1" x14ac:dyDescent="0.2">
      <c r="A78" s="37" t="s">
        <v>155</v>
      </c>
      <c r="B78" s="38" t="s">
        <v>156</v>
      </c>
      <c r="C78" s="48"/>
      <c r="D78" s="48"/>
      <c r="E78" s="48">
        <f t="shared" si="6"/>
        <v>0</v>
      </c>
      <c r="F78" s="48"/>
      <c r="G78" s="48"/>
      <c r="H78" s="48">
        <f t="shared" si="7"/>
        <v>0</v>
      </c>
    </row>
    <row r="79" spans="1:8" s="40" customFormat="1" ht="12" customHeight="1" thickBot="1" x14ac:dyDescent="0.25">
      <c r="A79" s="43" t="s">
        <v>157</v>
      </c>
      <c r="B79" s="44" t="s">
        <v>158</v>
      </c>
      <c r="C79" s="48"/>
      <c r="D79" s="48"/>
      <c r="E79" s="48">
        <f t="shared" si="6"/>
        <v>0</v>
      </c>
      <c r="F79" s="48"/>
      <c r="G79" s="48"/>
      <c r="H79" s="48">
        <f t="shared" si="7"/>
        <v>0</v>
      </c>
    </row>
    <row r="80" spans="1:8" s="40" customFormat="1" ht="12" customHeight="1" thickBot="1" x14ac:dyDescent="0.2">
      <c r="A80" s="56" t="s">
        <v>159</v>
      </c>
      <c r="B80" s="42" t="s">
        <v>160</v>
      </c>
      <c r="C80" s="32">
        <f t="shared" ref="C80:H80" si="8">SUM(C81:C84)</f>
        <v>0</v>
      </c>
      <c r="D80" s="32">
        <f t="shared" si="8"/>
        <v>0</v>
      </c>
      <c r="E80" s="32">
        <f t="shared" si="8"/>
        <v>0</v>
      </c>
      <c r="F80" s="32">
        <f t="shared" si="8"/>
        <v>0</v>
      </c>
      <c r="G80" s="32">
        <f t="shared" si="8"/>
        <v>0</v>
      </c>
      <c r="H80" s="32">
        <f t="shared" si="8"/>
        <v>0</v>
      </c>
    </row>
    <row r="81" spans="1:8" s="40" customFormat="1" ht="12" customHeight="1" x14ac:dyDescent="0.2">
      <c r="A81" s="58" t="s">
        <v>161</v>
      </c>
      <c r="B81" s="34" t="s">
        <v>162</v>
      </c>
      <c r="C81" s="48"/>
      <c r="D81" s="48"/>
      <c r="E81" s="48"/>
      <c r="F81" s="48"/>
      <c r="G81" s="48"/>
      <c r="H81" s="48"/>
    </row>
    <row r="82" spans="1:8" s="40" customFormat="1" ht="12" customHeight="1" x14ac:dyDescent="0.2">
      <c r="A82" s="59" t="s">
        <v>163</v>
      </c>
      <c r="B82" s="38" t="s">
        <v>164</v>
      </c>
      <c r="C82" s="48"/>
      <c r="D82" s="48"/>
      <c r="E82" s="48"/>
      <c r="F82" s="48"/>
      <c r="G82" s="48"/>
      <c r="H82" s="48"/>
    </row>
    <row r="83" spans="1:8" s="40" customFormat="1" ht="12" customHeight="1" x14ac:dyDescent="0.2">
      <c r="A83" s="59" t="s">
        <v>165</v>
      </c>
      <c r="B83" s="38" t="s">
        <v>166</v>
      </c>
      <c r="C83" s="48"/>
      <c r="D83" s="48"/>
      <c r="E83" s="48"/>
      <c r="F83" s="48"/>
      <c r="G83" s="48"/>
      <c r="H83" s="48"/>
    </row>
    <row r="84" spans="1:8" s="36" customFormat="1" ht="12" customHeight="1" thickBot="1" x14ac:dyDescent="0.25">
      <c r="A84" s="60" t="s">
        <v>167</v>
      </c>
      <c r="B84" s="44" t="s">
        <v>168</v>
      </c>
      <c r="C84" s="48"/>
      <c r="D84" s="48"/>
      <c r="E84" s="48"/>
      <c r="F84" s="48"/>
      <c r="G84" s="48"/>
      <c r="H84" s="48"/>
    </row>
    <row r="85" spans="1:8" s="36" customFormat="1" ht="12" customHeight="1" thickBot="1" x14ac:dyDescent="0.2">
      <c r="A85" s="56" t="s">
        <v>169</v>
      </c>
      <c r="B85" s="42" t="s">
        <v>170</v>
      </c>
      <c r="C85" s="61"/>
      <c r="D85" s="61"/>
      <c r="E85" s="61"/>
      <c r="F85" s="61"/>
      <c r="G85" s="61"/>
      <c r="H85" s="61"/>
    </row>
    <row r="86" spans="1:8" s="36" customFormat="1" ht="12" customHeight="1" thickBot="1" x14ac:dyDescent="0.2">
      <c r="A86" s="56" t="s">
        <v>171</v>
      </c>
      <c r="B86" s="62" t="s">
        <v>172</v>
      </c>
      <c r="C86" s="46">
        <f t="shared" ref="C86:H86" si="9">+C64+C68+C73+C76+C80+C85</f>
        <v>1573</v>
      </c>
      <c r="D86" s="46">
        <f t="shared" si="9"/>
        <v>26612</v>
      </c>
      <c r="E86" s="46">
        <f t="shared" si="9"/>
        <v>28185</v>
      </c>
      <c r="F86" s="46">
        <f t="shared" si="9"/>
        <v>10164</v>
      </c>
      <c r="G86" s="46">
        <f t="shared" si="9"/>
        <v>27221</v>
      </c>
      <c r="H86" s="46">
        <f t="shared" si="9"/>
        <v>37385</v>
      </c>
    </row>
    <row r="87" spans="1:8" s="36" customFormat="1" ht="12" customHeight="1" thickBot="1" x14ac:dyDescent="0.2">
      <c r="A87" s="63" t="s">
        <v>173</v>
      </c>
      <c r="B87" s="64" t="s">
        <v>174</v>
      </c>
      <c r="C87" s="46">
        <f t="shared" ref="C87:H87" si="10">+C63+C86</f>
        <v>166857</v>
      </c>
      <c r="D87" s="46">
        <f t="shared" si="10"/>
        <v>35175</v>
      </c>
      <c r="E87" s="46">
        <f t="shared" si="10"/>
        <v>202032</v>
      </c>
      <c r="F87" s="46">
        <f t="shared" si="10"/>
        <v>305146</v>
      </c>
      <c r="G87" s="46">
        <f t="shared" si="10"/>
        <v>36074</v>
      </c>
      <c r="H87" s="46">
        <f t="shared" si="10"/>
        <v>341220</v>
      </c>
    </row>
    <row r="88" spans="1:8" s="40" customFormat="1" ht="15" customHeight="1" x14ac:dyDescent="0.25">
      <c r="A88" s="65"/>
      <c r="B88" s="66"/>
      <c r="C88" s="67"/>
      <c r="D88" s="67"/>
      <c r="E88" s="67"/>
      <c r="F88" s="67"/>
      <c r="G88" s="67"/>
      <c r="H88" s="67"/>
    </row>
    <row r="89" spans="1:8" s="40" customFormat="1" ht="15" customHeight="1" thickBot="1" x14ac:dyDescent="0.3">
      <c r="A89" s="65"/>
      <c r="B89" s="66"/>
      <c r="C89" s="67"/>
      <c r="D89" s="67"/>
      <c r="E89" s="67"/>
      <c r="F89" s="67"/>
      <c r="G89" s="67"/>
      <c r="H89" s="67"/>
    </row>
    <row r="90" spans="1:8" ht="24.75" thickBot="1" x14ac:dyDescent="0.3">
      <c r="A90" s="14" t="s">
        <v>1</v>
      </c>
      <c r="B90" s="15" t="s">
        <v>2</v>
      </c>
      <c r="C90" s="16" t="s">
        <v>3</v>
      </c>
      <c r="D90" s="17"/>
      <c r="E90" s="18"/>
      <c r="F90" s="16" t="s">
        <v>175</v>
      </c>
      <c r="G90" s="17"/>
      <c r="H90" s="18"/>
    </row>
    <row r="91" spans="1:8" s="23" customFormat="1" ht="12.95" customHeight="1" thickBot="1" x14ac:dyDescent="0.3">
      <c r="A91" s="20" t="s">
        <v>5</v>
      </c>
      <c r="B91" s="21" t="s">
        <v>6</v>
      </c>
      <c r="C91" s="22" t="s">
        <v>7</v>
      </c>
      <c r="D91" s="22" t="s">
        <v>8</v>
      </c>
      <c r="E91" s="22" t="s">
        <v>9</v>
      </c>
      <c r="F91" s="22" t="s">
        <v>10</v>
      </c>
      <c r="G91" s="22" t="s">
        <v>11</v>
      </c>
      <c r="H91" s="22" t="s">
        <v>12</v>
      </c>
    </row>
    <row r="92" spans="1:8" s="23" customFormat="1" ht="16.5" customHeight="1" thickBot="1" x14ac:dyDescent="0.3">
      <c r="A92" s="68"/>
      <c r="B92" s="69" t="s">
        <v>176</v>
      </c>
      <c r="C92" s="70" t="s">
        <v>14</v>
      </c>
      <c r="D92" s="70" t="s">
        <v>15</v>
      </c>
      <c r="E92" s="71" t="s">
        <v>16</v>
      </c>
      <c r="F92" s="70" t="s">
        <v>14</v>
      </c>
      <c r="G92" s="70" t="s">
        <v>15</v>
      </c>
      <c r="H92" s="71" t="s">
        <v>16</v>
      </c>
    </row>
    <row r="93" spans="1:8" s="75" customFormat="1" ht="12" customHeight="1" thickBot="1" x14ac:dyDescent="0.3">
      <c r="A93" s="72" t="s">
        <v>17</v>
      </c>
      <c r="B93" s="73" t="s">
        <v>177</v>
      </c>
      <c r="C93" s="74">
        <f>SUM(C94:C98)</f>
        <v>86076</v>
      </c>
      <c r="D93" s="74">
        <f>SUM(D94:D98)</f>
        <v>35175</v>
      </c>
      <c r="E93" s="74">
        <f t="shared" ref="E93:E98" si="11">D93+C93</f>
        <v>121251</v>
      </c>
      <c r="F93" s="74">
        <f>SUM(F94:F98)</f>
        <v>147224</v>
      </c>
      <c r="G93" s="74">
        <f>SUM(G94:G98)</f>
        <v>36060</v>
      </c>
      <c r="H93" s="74">
        <f t="shared" ref="H93:H98" si="12">G93+F93</f>
        <v>183284</v>
      </c>
    </row>
    <row r="94" spans="1:8" ht="12" customHeight="1" thickBot="1" x14ac:dyDescent="0.3">
      <c r="A94" s="76" t="s">
        <v>19</v>
      </c>
      <c r="B94" s="77" t="s">
        <v>178</v>
      </c>
      <c r="C94" s="78">
        <v>26347</v>
      </c>
      <c r="D94" s="78">
        <f>43874-C94</f>
        <v>17527</v>
      </c>
      <c r="E94" s="78">
        <f t="shared" si="11"/>
        <v>43874</v>
      </c>
      <c r="F94" s="78">
        <f>73950-G94</f>
        <v>56115</v>
      </c>
      <c r="G94" s="78">
        <v>17835</v>
      </c>
      <c r="H94" s="78">
        <f t="shared" si="12"/>
        <v>73950</v>
      </c>
    </row>
    <row r="95" spans="1:8" ht="12" customHeight="1" thickBot="1" x14ac:dyDescent="0.3">
      <c r="A95" s="37" t="s">
        <v>21</v>
      </c>
      <c r="B95" s="79" t="s">
        <v>179</v>
      </c>
      <c r="C95" s="39">
        <v>5619</v>
      </c>
      <c r="D95" s="39">
        <f>10378-5619</f>
        <v>4759</v>
      </c>
      <c r="E95" s="78">
        <f t="shared" si="11"/>
        <v>10378</v>
      </c>
      <c r="F95" s="39">
        <f>14106-G95</f>
        <v>9255</v>
      </c>
      <c r="G95" s="39">
        <v>4851</v>
      </c>
      <c r="H95" s="78">
        <f t="shared" si="12"/>
        <v>14106</v>
      </c>
    </row>
    <row r="96" spans="1:8" ht="12" customHeight="1" thickBot="1" x14ac:dyDescent="0.3">
      <c r="A96" s="37" t="s">
        <v>23</v>
      </c>
      <c r="B96" s="79" t="s">
        <v>180</v>
      </c>
      <c r="C96" s="45">
        <v>31817</v>
      </c>
      <c r="D96" s="45">
        <f>44706-C96</f>
        <v>12889</v>
      </c>
      <c r="E96" s="78">
        <f t="shared" si="11"/>
        <v>44706</v>
      </c>
      <c r="F96" s="45">
        <v>47000</v>
      </c>
      <c r="G96" s="45">
        <v>13374</v>
      </c>
      <c r="H96" s="78">
        <f t="shared" si="12"/>
        <v>60374</v>
      </c>
    </row>
    <row r="97" spans="1:8" ht="12" customHeight="1" thickBot="1" x14ac:dyDescent="0.3">
      <c r="A97" s="37" t="s">
        <v>25</v>
      </c>
      <c r="B97" s="80" t="s">
        <v>181</v>
      </c>
      <c r="C97" s="45">
        <v>4354</v>
      </c>
      <c r="D97" s="45"/>
      <c r="E97" s="78">
        <f t="shared" si="11"/>
        <v>4354</v>
      </c>
      <c r="F97" s="45">
        <v>4354</v>
      </c>
      <c r="G97" s="45"/>
      <c r="H97" s="78">
        <f t="shared" si="12"/>
        <v>4354</v>
      </c>
    </row>
    <row r="98" spans="1:8" ht="12" customHeight="1" x14ac:dyDescent="0.25">
      <c r="A98" s="37" t="s">
        <v>182</v>
      </c>
      <c r="B98" s="81" t="s">
        <v>183</v>
      </c>
      <c r="C98" s="45">
        <f>C99+C100+C101+C102+C103+C104+C105+C106+C107+C108</f>
        <v>17939</v>
      </c>
      <c r="D98" s="45">
        <f>D99+D100+D101+D102+D103+D104+D105+D106+D107+D108</f>
        <v>0</v>
      </c>
      <c r="E98" s="78">
        <f t="shared" si="11"/>
        <v>17939</v>
      </c>
      <c r="F98" s="45">
        <v>30500</v>
      </c>
      <c r="G98" s="45">
        <f>G99+G100+G101+G102+G103+G104+G105+G106+G107+G108</f>
        <v>0</v>
      </c>
      <c r="H98" s="78">
        <f t="shared" si="12"/>
        <v>30500</v>
      </c>
    </row>
    <row r="99" spans="1:8" ht="12" customHeight="1" x14ac:dyDescent="0.25">
      <c r="A99" s="37" t="s">
        <v>184</v>
      </c>
      <c r="B99" s="79" t="s">
        <v>185</v>
      </c>
      <c r="C99" s="45">
        <v>10</v>
      </c>
      <c r="D99" s="45"/>
      <c r="E99" s="45"/>
      <c r="F99" s="45">
        <v>3469</v>
      </c>
      <c r="G99" s="45"/>
      <c r="H99" s="45">
        <v>3469</v>
      </c>
    </row>
    <row r="100" spans="1:8" ht="12" customHeight="1" x14ac:dyDescent="0.2">
      <c r="A100" s="37" t="s">
        <v>186</v>
      </c>
      <c r="B100" s="82" t="s">
        <v>187</v>
      </c>
      <c r="C100" s="45"/>
      <c r="D100" s="45"/>
      <c r="E100" s="45"/>
      <c r="F100" s="45"/>
      <c r="G100" s="45"/>
      <c r="H100" s="45"/>
    </row>
    <row r="101" spans="1:8" ht="12" customHeight="1" x14ac:dyDescent="0.25">
      <c r="A101" s="37" t="s">
        <v>188</v>
      </c>
      <c r="B101" s="83" t="s">
        <v>189</v>
      </c>
      <c r="C101" s="45"/>
      <c r="D101" s="45"/>
      <c r="E101" s="45"/>
      <c r="F101" s="45"/>
      <c r="G101" s="45"/>
      <c r="H101" s="45"/>
    </row>
    <row r="102" spans="1:8" ht="12" customHeight="1" x14ac:dyDescent="0.25">
      <c r="A102" s="37" t="s">
        <v>190</v>
      </c>
      <c r="B102" s="83" t="s">
        <v>191</v>
      </c>
      <c r="C102" s="45"/>
      <c r="D102" s="45"/>
      <c r="E102" s="45"/>
      <c r="F102" s="45"/>
      <c r="G102" s="45"/>
      <c r="H102" s="45"/>
    </row>
    <row r="103" spans="1:8" ht="12" customHeight="1" x14ac:dyDescent="0.2">
      <c r="A103" s="37" t="s">
        <v>192</v>
      </c>
      <c r="B103" s="82" t="s">
        <v>193</v>
      </c>
      <c r="C103" s="45">
        <v>17809</v>
      </c>
      <c r="D103" s="45"/>
      <c r="E103" s="45"/>
      <c r="F103" s="45">
        <v>26631</v>
      </c>
      <c r="G103" s="45"/>
      <c r="H103" s="45">
        <v>26631</v>
      </c>
    </row>
    <row r="104" spans="1:8" ht="12" customHeight="1" x14ac:dyDescent="0.2">
      <c r="A104" s="37" t="s">
        <v>194</v>
      </c>
      <c r="B104" s="82" t="s">
        <v>195</v>
      </c>
      <c r="C104" s="45"/>
      <c r="D104" s="45"/>
      <c r="E104" s="45"/>
      <c r="F104" s="45"/>
      <c r="G104" s="45"/>
      <c r="H104" s="45"/>
    </row>
    <row r="105" spans="1:8" ht="12" customHeight="1" x14ac:dyDescent="0.25">
      <c r="A105" s="37" t="s">
        <v>196</v>
      </c>
      <c r="B105" s="83" t="s">
        <v>197</v>
      </c>
      <c r="C105" s="45"/>
      <c r="D105" s="45"/>
      <c r="E105" s="45"/>
      <c r="F105" s="45"/>
      <c r="G105" s="45"/>
      <c r="H105" s="45"/>
    </row>
    <row r="106" spans="1:8" ht="12" customHeight="1" x14ac:dyDescent="0.25">
      <c r="A106" s="84" t="s">
        <v>198</v>
      </c>
      <c r="B106" s="85" t="s">
        <v>199</v>
      </c>
      <c r="C106" s="45"/>
      <c r="D106" s="45"/>
      <c r="E106" s="45"/>
      <c r="F106" s="45"/>
      <c r="G106" s="45"/>
      <c r="H106" s="45"/>
    </row>
    <row r="107" spans="1:8" ht="12" customHeight="1" x14ac:dyDescent="0.25">
      <c r="A107" s="37" t="s">
        <v>200</v>
      </c>
      <c r="B107" s="85" t="s">
        <v>201</v>
      </c>
      <c r="C107" s="45"/>
      <c r="D107" s="45"/>
      <c r="E107" s="45"/>
      <c r="F107" s="45"/>
      <c r="G107" s="45"/>
      <c r="H107" s="45"/>
    </row>
    <row r="108" spans="1:8" ht="12" customHeight="1" thickBot="1" x14ac:dyDescent="0.3">
      <c r="A108" s="86" t="s">
        <v>202</v>
      </c>
      <c r="B108" s="87" t="s">
        <v>203</v>
      </c>
      <c r="C108" s="88">
        <v>120</v>
      </c>
      <c r="D108" s="88"/>
      <c r="E108" s="88"/>
      <c r="F108" s="88">
        <v>200</v>
      </c>
      <c r="G108" s="88"/>
      <c r="H108" s="88">
        <v>200</v>
      </c>
    </row>
    <row r="109" spans="1:8" ht="12" customHeight="1" thickBot="1" x14ac:dyDescent="0.3">
      <c r="A109" s="41" t="s">
        <v>29</v>
      </c>
      <c r="B109" s="89" t="s">
        <v>204</v>
      </c>
      <c r="C109" s="32">
        <f>+C110+C112+C114</f>
        <v>53669</v>
      </c>
      <c r="D109" s="32">
        <f>+D110+D112+D114</f>
        <v>0</v>
      </c>
      <c r="E109" s="32">
        <f>D109+C109</f>
        <v>53669</v>
      </c>
      <c r="F109" s="32">
        <f>+F110+F112+F114</f>
        <v>127729</v>
      </c>
      <c r="G109" s="32">
        <f>+G110+G112+G114</f>
        <v>14</v>
      </c>
      <c r="H109" s="32">
        <f>G109+F109</f>
        <v>127743</v>
      </c>
    </row>
    <row r="110" spans="1:8" ht="12" customHeight="1" x14ac:dyDescent="0.25">
      <c r="A110" s="33" t="s">
        <v>31</v>
      </c>
      <c r="B110" s="79" t="s">
        <v>205</v>
      </c>
      <c r="C110" s="35">
        <v>31664</v>
      </c>
      <c r="D110" s="35"/>
      <c r="E110" s="35">
        <f>D110+C110</f>
        <v>31664</v>
      </c>
      <c r="F110" s="35">
        <v>74145</v>
      </c>
      <c r="G110" s="35">
        <v>14</v>
      </c>
      <c r="H110" s="35">
        <f>G110+F110</f>
        <v>74159</v>
      </c>
    </row>
    <row r="111" spans="1:8" ht="12" customHeight="1" x14ac:dyDescent="0.25">
      <c r="A111" s="33" t="s">
        <v>33</v>
      </c>
      <c r="B111" s="90" t="s">
        <v>206</v>
      </c>
      <c r="C111" s="35">
        <v>31664</v>
      </c>
      <c r="D111" s="35"/>
      <c r="E111" s="35">
        <f>D111+C111</f>
        <v>31664</v>
      </c>
      <c r="F111" s="35">
        <v>31664</v>
      </c>
      <c r="G111" s="35"/>
      <c r="H111" s="35">
        <f>G111+F111</f>
        <v>31664</v>
      </c>
    </row>
    <row r="112" spans="1:8" ht="12" customHeight="1" x14ac:dyDescent="0.25">
      <c r="A112" s="33" t="s">
        <v>35</v>
      </c>
      <c r="B112" s="90" t="s">
        <v>207</v>
      </c>
      <c r="C112" s="39"/>
      <c r="D112" s="39"/>
      <c r="E112" s="35"/>
      <c r="F112" s="39">
        <v>31579</v>
      </c>
      <c r="G112" s="39"/>
      <c r="H112" s="35">
        <v>31579</v>
      </c>
    </row>
    <row r="113" spans="1:8" ht="12" customHeight="1" x14ac:dyDescent="0.25">
      <c r="A113" s="33" t="s">
        <v>37</v>
      </c>
      <c r="B113" s="90" t="s">
        <v>208</v>
      </c>
      <c r="C113" s="91"/>
      <c r="D113" s="91"/>
      <c r="E113" s="35"/>
      <c r="F113" s="91"/>
      <c r="G113" s="91"/>
      <c r="H113" s="35"/>
    </row>
    <row r="114" spans="1:8" ht="12" customHeight="1" x14ac:dyDescent="0.25">
      <c r="A114" s="33" t="s">
        <v>39</v>
      </c>
      <c r="B114" s="92" t="s">
        <v>209</v>
      </c>
      <c r="C114" s="91">
        <v>22005</v>
      </c>
      <c r="D114" s="91">
        <f>D115+D116+D117+D118+D119+D120+D121+D122</f>
        <v>0</v>
      </c>
      <c r="E114" s="91">
        <v>22005</v>
      </c>
      <c r="F114" s="91">
        <v>22005</v>
      </c>
      <c r="G114" s="91">
        <f>G115+G116+G117+G118+G119+G120+G121+G122</f>
        <v>0</v>
      </c>
      <c r="H114" s="91">
        <v>22005</v>
      </c>
    </row>
    <row r="115" spans="1:8" ht="12" customHeight="1" x14ac:dyDescent="0.25">
      <c r="A115" s="33" t="s">
        <v>41</v>
      </c>
      <c r="B115" s="93" t="s">
        <v>210</v>
      </c>
      <c r="C115" s="91"/>
      <c r="D115" s="91"/>
      <c r="E115" s="91"/>
      <c r="F115" s="91"/>
      <c r="G115" s="91"/>
      <c r="H115" s="91"/>
    </row>
    <row r="116" spans="1:8" ht="12" customHeight="1" x14ac:dyDescent="0.25">
      <c r="A116" s="33" t="s">
        <v>211</v>
      </c>
      <c r="B116" s="94" t="s">
        <v>212</v>
      </c>
      <c r="C116" s="91"/>
      <c r="D116" s="91"/>
      <c r="E116" s="91"/>
      <c r="F116" s="91"/>
      <c r="G116" s="91"/>
      <c r="H116" s="91"/>
    </row>
    <row r="117" spans="1:8" ht="12" customHeight="1" x14ac:dyDescent="0.25">
      <c r="A117" s="33" t="s">
        <v>213</v>
      </c>
      <c r="B117" s="83" t="s">
        <v>191</v>
      </c>
      <c r="C117" s="91"/>
      <c r="D117" s="91"/>
      <c r="E117" s="91"/>
      <c r="F117" s="91"/>
      <c r="G117" s="91"/>
      <c r="H117" s="91"/>
    </row>
    <row r="118" spans="1:8" ht="12" customHeight="1" x14ac:dyDescent="0.25">
      <c r="A118" s="33" t="s">
        <v>214</v>
      </c>
      <c r="B118" s="83" t="s">
        <v>215</v>
      </c>
      <c r="C118" s="91">
        <v>22055</v>
      </c>
      <c r="D118" s="91"/>
      <c r="E118" s="91">
        <v>22005</v>
      </c>
      <c r="F118" s="91">
        <v>27000</v>
      </c>
      <c r="G118" s="91"/>
      <c r="H118" s="91">
        <v>27000</v>
      </c>
    </row>
    <row r="119" spans="1:8" ht="12" customHeight="1" x14ac:dyDescent="0.25">
      <c r="A119" s="33" t="s">
        <v>216</v>
      </c>
      <c r="B119" s="83" t="s">
        <v>217</v>
      </c>
      <c r="C119" s="91"/>
      <c r="D119" s="91"/>
      <c r="E119" s="91"/>
      <c r="F119" s="91"/>
      <c r="G119" s="91"/>
      <c r="H119" s="91"/>
    </row>
    <row r="120" spans="1:8" ht="12" customHeight="1" x14ac:dyDescent="0.25">
      <c r="A120" s="33" t="s">
        <v>218</v>
      </c>
      <c r="B120" s="83" t="s">
        <v>197</v>
      </c>
      <c r="C120" s="91"/>
      <c r="D120" s="91"/>
      <c r="E120" s="91"/>
      <c r="F120" s="91"/>
      <c r="G120" s="91"/>
      <c r="H120" s="91"/>
    </row>
    <row r="121" spans="1:8" ht="12" customHeight="1" x14ac:dyDescent="0.25">
      <c r="A121" s="33" t="s">
        <v>219</v>
      </c>
      <c r="B121" s="83" t="s">
        <v>220</v>
      </c>
      <c r="C121" s="91"/>
      <c r="D121" s="91"/>
      <c r="E121" s="91"/>
      <c r="F121" s="91"/>
      <c r="G121" s="91"/>
      <c r="H121" s="91"/>
    </row>
    <row r="122" spans="1:8" ht="12" customHeight="1" thickBot="1" x14ac:dyDescent="0.3">
      <c r="A122" s="84" t="s">
        <v>221</v>
      </c>
      <c r="B122" s="83" t="s">
        <v>222</v>
      </c>
      <c r="C122" s="95"/>
      <c r="D122" s="95"/>
      <c r="E122" s="95"/>
      <c r="F122" s="95"/>
      <c r="G122" s="95"/>
      <c r="H122" s="95"/>
    </row>
    <row r="123" spans="1:8" ht="12" customHeight="1" thickBot="1" x14ac:dyDescent="0.3">
      <c r="A123" s="41" t="s">
        <v>43</v>
      </c>
      <c r="B123" s="96" t="s">
        <v>223</v>
      </c>
      <c r="C123" s="32">
        <f>+C124+C125</f>
        <v>500</v>
      </c>
      <c r="D123" s="32">
        <f>+D124+D125</f>
        <v>0</v>
      </c>
      <c r="E123" s="32">
        <f>D123+C123</f>
        <v>500</v>
      </c>
      <c r="F123" s="32">
        <f>+F124+F125</f>
        <v>1000</v>
      </c>
      <c r="G123" s="32">
        <f>+G124+G125</f>
        <v>0</v>
      </c>
      <c r="H123" s="32">
        <f>G123+F123</f>
        <v>1000</v>
      </c>
    </row>
    <row r="124" spans="1:8" ht="12" customHeight="1" x14ac:dyDescent="0.25">
      <c r="A124" s="33" t="s">
        <v>45</v>
      </c>
      <c r="B124" s="97" t="s">
        <v>224</v>
      </c>
      <c r="C124" s="35">
        <v>500</v>
      </c>
      <c r="D124" s="35"/>
      <c r="E124" s="35">
        <f>D124+C124</f>
        <v>500</v>
      </c>
      <c r="F124" s="35">
        <v>1000</v>
      </c>
      <c r="G124" s="35"/>
      <c r="H124" s="35">
        <f>G124+F124</f>
        <v>1000</v>
      </c>
    </row>
    <row r="125" spans="1:8" ht="12" customHeight="1" thickBot="1" x14ac:dyDescent="0.3">
      <c r="A125" s="43" t="s">
        <v>47</v>
      </c>
      <c r="B125" s="90" t="s">
        <v>225</v>
      </c>
      <c r="C125" s="45"/>
      <c r="D125" s="45"/>
      <c r="E125" s="35">
        <f>D125+C125</f>
        <v>0</v>
      </c>
      <c r="F125" s="45"/>
      <c r="G125" s="45"/>
      <c r="H125" s="35">
        <f>G125+F125</f>
        <v>0</v>
      </c>
    </row>
    <row r="126" spans="1:8" ht="12" customHeight="1" thickBot="1" x14ac:dyDescent="0.3">
      <c r="A126" s="41" t="s">
        <v>226</v>
      </c>
      <c r="B126" s="96" t="s">
        <v>227</v>
      </c>
      <c r="C126" s="32">
        <f t="shared" ref="C126:H126" si="13">+C93+C109+C123</f>
        <v>140245</v>
      </c>
      <c r="D126" s="32">
        <f t="shared" si="13"/>
        <v>35175</v>
      </c>
      <c r="E126" s="32">
        <f t="shared" si="13"/>
        <v>175420</v>
      </c>
      <c r="F126" s="32">
        <f t="shared" si="13"/>
        <v>275953</v>
      </c>
      <c r="G126" s="32">
        <f>+G93+G109+G123</f>
        <v>36074</v>
      </c>
      <c r="H126" s="32">
        <f t="shared" si="13"/>
        <v>312027</v>
      </c>
    </row>
    <row r="127" spans="1:8" ht="12" customHeight="1" thickBot="1" x14ac:dyDescent="0.3">
      <c r="A127" s="41" t="s">
        <v>71</v>
      </c>
      <c r="B127" s="96" t="s">
        <v>228</v>
      </c>
      <c r="C127" s="32">
        <f t="shared" ref="C127:H127" si="14">+C128+C129+C130</f>
        <v>0</v>
      </c>
      <c r="D127" s="32">
        <f t="shared" si="14"/>
        <v>0</v>
      </c>
      <c r="E127" s="32">
        <f t="shared" si="14"/>
        <v>0</v>
      </c>
      <c r="F127" s="32">
        <f t="shared" si="14"/>
        <v>165</v>
      </c>
      <c r="G127" s="32">
        <f t="shared" si="14"/>
        <v>0</v>
      </c>
      <c r="H127" s="32">
        <f t="shared" si="14"/>
        <v>165</v>
      </c>
    </row>
    <row r="128" spans="1:8" s="75" customFormat="1" ht="12" customHeight="1" x14ac:dyDescent="0.25">
      <c r="A128" s="33" t="s">
        <v>73</v>
      </c>
      <c r="B128" s="97" t="s">
        <v>229</v>
      </c>
      <c r="C128" s="91"/>
      <c r="D128" s="91"/>
      <c r="E128" s="91"/>
      <c r="F128" s="91"/>
      <c r="G128" s="91"/>
      <c r="H128" s="91"/>
    </row>
    <row r="129" spans="1:11" ht="12" customHeight="1" x14ac:dyDescent="0.25">
      <c r="A129" s="33" t="s">
        <v>75</v>
      </c>
      <c r="B129" s="97" t="s">
        <v>230</v>
      </c>
      <c r="C129" s="91"/>
      <c r="D129" s="91"/>
      <c r="E129" s="91"/>
      <c r="F129" s="91">
        <v>165</v>
      </c>
      <c r="G129" s="91"/>
      <c r="H129" s="91">
        <v>165</v>
      </c>
    </row>
    <row r="130" spans="1:11" ht="12" customHeight="1" thickBot="1" x14ac:dyDescent="0.3">
      <c r="A130" s="84" t="s">
        <v>77</v>
      </c>
      <c r="B130" s="98" t="s">
        <v>231</v>
      </c>
      <c r="C130" s="91"/>
      <c r="D130" s="91"/>
      <c r="E130" s="91"/>
      <c r="F130" s="91"/>
      <c r="G130" s="91"/>
      <c r="H130" s="91"/>
    </row>
    <row r="131" spans="1:11" ht="12" customHeight="1" thickBot="1" x14ac:dyDescent="0.3">
      <c r="A131" s="41" t="s">
        <v>93</v>
      </c>
      <c r="B131" s="96" t="s">
        <v>232</v>
      </c>
      <c r="C131" s="32">
        <f t="shared" ref="C131:H131" si="15">+C132+C133+C134+C135</f>
        <v>0</v>
      </c>
      <c r="D131" s="32">
        <f t="shared" si="15"/>
        <v>0</v>
      </c>
      <c r="E131" s="32">
        <f t="shared" si="15"/>
        <v>0</v>
      </c>
      <c r="F131" s="32">
        <f t="shared" si="15"/>
        <v>0</v>
      </c>
      <c r="G131" s="32">
        <f t="shared" si="15"/>
        <v>0</v>
      </c>
      <c r="H131" s="32">
        <f t="shared" si="15"/>
        <v>0</v>
      </c>
    </row>
    <row r="132" spans="1:11" ht="12" customHeight="1" x14ac:dyDescent="0.25">
      <c r="A132" s="33" t="s">
        <v>95</v>
      </c>
      <c r="B132" s="97" t="s">
        <v>233</v>
      </c>
      <c r="C132" s="91"/>
      <c r="D132" s="91"/>
      <c r="E132" s="91"/>
      <c r="F132" s="91"/>
      <c r="G132" s="91"/>
      <c r="H132" s="91"/>
    </row>
    <row r="133" spans="1:11" ht="12" customHeight="1" x14ac:dyDescent="0.25">
      <c r="A133" s="33" t="s">
        <v>97</v>
      </c>
      <c r="B133" s="97" t="s">
        <v>234</v>
      </c>
      <c r="C133" s="91"/>
      <c r="D133" s="91"/>
      <c r="E133" s="91"/>
      <c r="F133" s="91"/>
      <c r="G133" s="91"/>
      <c r="H133" s="91"/>
    </row>
    <row r="134" spans="1:11" ht="12" customHeight="1" x14ac:dyDescent="0.25">
      <c r="A134" s="33" t="s">
        <v>99</v>
      </c>
      <c r="B134" s="97" t="s">
        <v>235</v>
      </c>
      <c r="C134" s="91"/>
      <c r="D134" s="91"/>
      <c r="E134" s="91"/>
      <c r="F134" s="91"/>
      <c r="G134" s="91"/>
      <c r="H134" s="91"/>
    </row>
    <row r="135" spans="1:11" s="75" customFormat="1" ht="12" customHeight="1" thickBot="1" x14ac:dyDescent="0.3">
      <c r="A135" s="84" t="s">
        <v>101</v>
      </c>
      <c r="B135" s="98" t="s">
        <v>236</v>
      </c>
      <c r="C135" s="91"/>
      <c r="D135" s="91"/>
      <c r="E135" s="91"/>
      <c r="F135" s="91"/>
      <c r="G135" s="91"/>
      <c r="H135" s="91"/>
    </row>
    <row r="136" spans="1:11" ht="12" customHeight="1" thickBot="1" x14ac:dyDescent="0.3">
      <c r="A136" s="41" t="s">
        <v>237</v>
      </c>
      <c r="B136" s="96" t="s">
        <v>238</v>
      </c>
      <c r="C136" s="46">
        <f>+C137+C138+C139+C140</f>
        <v>26612</v>
      </c>
      <c r="D136" s="46">
        <f>+D137+D138+D139+D140</f>
        <v>0</v>
      </c>
      <c r="E136" s="46">
        <f>D136+C136</f>
        <v>26612</v>
      </c>
      <c r="F136" s="46">
        <f>+F137+F138+F139+F140</f>
        <v>29028</v>
      </c>
      <c r="G136" s="46">
        <f>+G137+G138+G139+G140</f>
        <v>0</v>
      </c>
      <c r="H136" s="46">
        <f>G136+F136</f>
        <v>29028</v>
      </c>
      <c r="K136" s="99"/>
    </row>
    <row r="137" spans="1:11" x14ac:dyDescent="0.25">
      <c r="A137" s="33" t="s">
        <v>107</v>
      </c>
      <c r="B137" s="97" t="s">
        <v>239</v>
      </c>
      <c r="C137" s="91">
        <v>26612</v>
      </c>
      <c r="D137" s="91"/>
      <c r="E137" s="91">
        <f>D137+C137</f>
        <v>26612</v>
      </c>
      <c r="F137" s="91">
        <v>27441</v>
      </c>
      <c r="G137" s="91"/>
      <c r="H137" s="91">
        <f>G137+F137</f>
        <v>27441</v>
      </c>
    </row>
    <row r="138" spans="1:11" ht="12" customHeight="1" x14ac:dyDescent="0.25">
      <c r="A138" s="33" t="s">
        <v>109</v>
      </c>
      <c r="B138" s="97" t="s">
        <v>240</v>
      </c>
      <c r="C138" s="91"/>
      <c r="D138" s="91"/>
      <c r="E138" s="91"/>
      <c r="F138" s="91">
        <v>1587</v>
      </c>
      <c r="G138" s="91"/>
      <c r="H138" s="91">
        <v>1587</v>
      </c>
    </row>
    <row r="139" spans="1:11" s="75" customFormat="1" ht="12" customHeight="1" x14ac:dyDescent="0.25">
      <c r="A139" s="33" t="s">
        <v>111</v>
      </c>
      <c r="B139" s="97" t="s">
        <v>241</v>
      </c>
      <c r="C139" s="91"/>
      <c r="D139" s="91"/>
      <c r="E139" s="91"/>
      <c r="F139" s="91"/>
      <c r="G139" s="91"/>
      <c r="H139" s="91"/>
    </row>
    <row r="140" spans="1:11" s="75" customFormat="1" ht="12" customHeight="1" thickBot="1" x14ac:dyDescent="0.3">
      <c r="A140" s="84" t="s">
        <v>113</v>
      </c>
      <c r="B140" s="98" t="s">
        <v>242</v>
      </c>
      <c r="C140" s="91"/>
      <c r="D140" s="91"/>
      <c r="E140" s="91"/>
      <c r="F140" s="91"/>
      <c r="G140" s="91"/>
      <c r="H140" s="91"/>
    </row>
    <row r="141" spans="1:11" s="75" customFormat="1" ht="12" customHeight="1" thickBot="1" x14ac:dyDescent="0.3">
      <c r="A141" s="41" t="s">
        <v>115</v>
      </c>
      <c r="B141" s="96" t="s">
        <v>243</v>
      </c>
      <c r="C141" s="100">
        <f t="shared" ref="C141:H141" si="16">+C142+C143+C144+C145</f>
        <v>0</v>
      </c>
      <c r="D141" s="100">
        <f t="shared" si="16"/>
        <v>0</v>
      </c>
      <c r="E141" s="100">
        <f t="shared" si="16"/>
        <v>0</v>
      </c>
      <c r="F141" s="100">
        <f t="shared" si="16"/>
        <v>0</v>
      </c>
      <c r="G141" s="100">
        <f t="shared" si="16"/>
        <v>0</v>
      </c>
      <c r="H141" s="100">
        <f t="shared" si="16"/>
        <v>0</v>
      </c>
    </row>
    <row r="142" spans="1:11" s="75" customFormat="1" ht="12" customHeight="1" x14ac:dyDescent="0.25">
      <c r="A142" s="33" t="s">
        <v>117</v>
      </c>
      <c r="B142" s="97" t="s">
        <v>244</v>
      </c>
      <c r="C142" s="91"/>
      <c r="D142" s="91"/>
      <c r="E142" s="91"/>
      <c r="F142" s="91"/>
      <c r="G142" s="91"/>
      <c r="H142" s="91"/>
    </row>
    <row r="143" spans="1:11" s="75" customFormat="1" ht="12" customHeight="1" x14ac:dyDescent="0.25">
      <c r="A143" s="33" t="s">
        <v>119</v>
      </c>
      <c r="B143" s="97" t="s">
        <v>245</v>
      </c>
      <c r="C143" s="91"/>
      <c r="D143" s="91"/>
      <c r="E143" s="91"/>
      <c r="F143" s="91"/>
      <c r="G143" s="91"/>
      <c r="H143" s="91"/>
    </row>
    <row r="144" spans="1:11" s="75" customFormat="1" ht="12" customHeight="1" x14ac:dyDescent="0.25">
      <c r="A144" s="33" t="s">
        <v>121</v>
      </c>
      <c r="B144" s="97" t="s">
        <v>246</v>
      </c>
      <c r="C144" s="91"/>
      <c r="D144" s="91"/>
      <c r="E144" s="91"/>
      <c r="F144" s="91"/>
      <c r="G144" s="91"/>
      <c r="H144" s="91"/>
    </row>
    <row r="145" spans="1:8" ht="12.75" customHeight="1" thickBot="1" x14ac:dyDescent="0.3">
      <c r="A145" s="33" t="s">
        <v>123</v>
      </c>
      <c r="B145" s="97" t="s">
        <v>247</v>
      </c>
      <c r="C145" s="91"/>
      <c r="D145" s="91"/>
      <c r="E145" s="91"/>
      <c r="F145" s="91"/>
      <c r="G145" s="91"/>
      <c r="H145" s="91"/>
    </row>
    <row r="146" spans="1:8" ht="12" customHeight="1" thickBot="1" x14ac:dyDescent="0.3">
      <c r="A146" s="41" t="s">
        <v>125</v>
      </c>
      <c r="B146" s="96" t="s">
        <v>248</v>
      </c>
      <c r="C146" s="101">
        <f t="shared" ref="C146:H146" si="17">+C127+C131+C136+C141</f>
        <v>26612</v>
      </c>
      <c r="D146" s="101">
        <f t="shared" si="17"/>
        <v>0</v>
      </c>
      <c r="E146" s="101">
        <f t="shared" si="17"/>
        <v>26612</v>
      </c>
      <c r="F146" s="101">
        <f t="shared" si="17"/>
        <v>29193</v>
      </c>
      <c r="G146" s="101">
        <f t="shared" si="17"/>
        <v>0</v>
      </c>
      <c r="H146" s="101">
        <f t="shared" si="17"/>
        <v>29193</v>
      </c>
    </row>
    <row r="147" spans="1:8" ht="15" customHeight="1" thickBot="1" x14ac:dyDescent="0.3">
      <c r="A147" s="102" t="s">
        <v>249</v>
      </c>
      <c r="B147" s="103" t="s">
        <v>250</v>
      </c>
      <c r="C147" s="101">
        <f t="shared" ref="C147:H147" si="18">+C126+C146</f>
        <v>166857</v>
      </c>
      <c r="D147" s="101">
        <f t="shared" si="18"/>
        <v>35175</v>
      </c>
      <c r="E147" s="101">
        <f t="shared" si="18"/>
        <v>202032</v>
      </c>
      <c r="F147" s="101">
        <f t="shared" si="18"/>
        <v>305146</v>
      </c>
      <c r="G147" s="101">
        <f t="shared" si="18"/>
        <v>36074</v>
      </c>
      <c r="H147" s="101">
        <f t="shared" si="18"/>
        <v>341220</v>
      </c>
    </row>
    <row r="149" spans="1:8" ht="15" customHeight="1" x14ac:dyDescent="0.25">
      <c r="A149" s="104"/>
      <c r="B149" s="105"/>
      <c r="C149" s="106"/>
      <c r="D149" s="107"/>
      <c r="E149" s="107"/>
      <c r="F149" s="106"/>
      <c r="G149" s="107"/>
      <c r="H149" s="107"/>
    </row>
    <row r="150" spans="1:8" ht="14.25" customHeight="1" x14ac:dyDescent="0.25">
      <c r="A150" s="104"/>
      <c r="B150" s="105"/>
      <c r="C150" s="107"/>
      <c r="D150" s="107"/>
      <c r="E150" s="107"/>
      <c r="F150" s="107"/>
      <c r="G150" s="107"/>
      <c r="H150" s="107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&amp;C&amp;"-,Félkövér"&amp;9Tiszagyulaháza község 2015.évi költségvetési bevételei és kiadásai, előirányzat csoportonként és kiemelt előirányzatonként&amp;R&amp;"-,Dőlt"&amp;8
 2.melléklet az 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2016-02-22T10:38:45Z</dcterms:created>
  <dcterms:modified xsi:type="dcterms:W3CDTF">2016-02-22T10:39:44Z</dcterms:modified>
</cp:coreProperties>
</file>