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3275" windowHeight="8325" firstSheet="7" activeTab="12"/>
  </bookViews>
  <sheets>
    <sheet name="Önk. önmaga" sheetId="1" r:id="rId1"/>
    <sheet name="Polghiv." sheetId="2" r:id="rId2"/>
    <sheet name="Művház" sheetId="3" r:id="rId3"/>
    <sheet name="Konyha" sheetId="4" r:id="rId4"/>
    <sheet name="Csodavár Óvoda" sheetId="5" r:id="rId5"/>
    <sheet name="Bölcsőde" sheetId="6" r:id="rId6"/>
    <sheet name="Mindösszesen" sheetId="7" r:id="rId7"/>
    <sheet name="2.a Önk. önmaga" sheetId="8" r:id="rId8"/>
    <sheet name="2.b Polg. hiv" sheetId="9" r:id="rId9"/>
    <sheet name="2.c Művház" sheetId="10" r:id="rId10"/>
    <sheet name="2.d Konyha" sheetId="11" r:id="rId11"/>
    <sheet name="2.e Óvoda" sheetId="12" r:id="rId12"/>
    <sheet name="2.f Bölcsőde" sheetId="13" r:id="rId13"/>
    <sheet name="Mindösszesen (2)" sheetId="14" r:id="rId14"/>
    <sheet name="Mérleg" sheetId="15" r:id="rId15"/>
    <sheet name="4.sz.melléklet" sheetId="16" r:id="rId16"/>
    <sheet name="5.sz.melléklet" sheetId="17" r:id="rId17"/>
    <sheet name="6.sz.melléklet" sheetId="18" r:id="rId18"/>
    <sheet name="7. számú melléklet" sheetId="19" r:id="rId19"/>
    <sheet name="8. számú melléklet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Key1" localSheetId="18" hidden="1">#REF!</definedName>
    <definedName name="_Key1" localSheetId="19" hidden="1">#REF!</definedName>
    <definedName name="_Key1" hidden="1">#REF!</definedName>
    <definedName name="_Key2" localSheetId="18" hidden="1">#REF!</definedName>
    <definedName name="_Key2" localSheetId="19" hidden="1">#REF!</definedName>
    <definedName name="_Key2" hidden="1">#REF!</definedName>
    <definedName name="_Order1" hidden="1">255</definedName>
    <definedName name="_Order2" hidden="1">255</definedName>
    <definedName name="_Sort" localSheetId="18" hidden="1">#REF!</definedName>
    <definedName name="_Sort" localSheetId="19" hidden="1">#REF!</definedName>
    <definedName name="_Sort" hidden="1">#REF!</definedName>
    <definedName name="_xlfn.IFERROR" hidden="1">#NAME?</definedName>
    <definedName name="aa" localSheetId="18" hidden="1">#REF!</definedName>
    <definedName name="aa" localSheetId="19" hidden="1">#REF!</definedName>
    <definedName name="aa" hidden="1">#REF!</definedName>
    <definedName name="aaa" localSheetId="18" hidden="1">#REF!</definedName>
    <definedName name="aaa" localSheetId="19" hidden="1">#REF!</definedName>
    <definedName name="aaa" hidden="1">#REF!</definedName>
    <definedName name="aaaaa" localSheetId="18">#REF!</definedName>
    <definedName name="aaaaa" localSheetId="19">#REF!</definedName>
    <definedName name="aaaaa">#REF!</definedName>
    <definedName name="aaaaaa" localSheetId="18">#REF!</definedName>
    <definedName name="aaaaaa" localSheetId="19">#REF!</definedName>
    <definedName name="aaaaaa">#REF!</definedName>
    <definedName name="ADATBÁZIS_MÉ" localSheetId="18">#REF!</definedName>
    <definedName name="ADATBÁZIS_MÉ" localSheetId="19">#REF!</definedName>
    <definedName name="ADATBÁZIS_MÉ">#REF!</definedName>
    <definedName name="f" localSheetId="18">#REF!</definedName>
    <definedName name="f" localSheetId="19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Area" localSheetId="10">'2.d Konyha'!$A$1:$H$80</definedName>
    <definedName name="_xlnm.Print_Area" localSheetId="11">'2.e Óvoda'!$A$1:$F$70</definedName>
    <definedName name="_xlnm.Print_Area" localSheetId="15">'4.sz.melléklet'!$A$1:$F$64</definedName>
    <definedName name="_xlnm.Print_Area" localSheetId="16">'5.sz.melléklet'!$A$1:$C$23</definedName>
    <definedName name="_xlnm.Print_Area" localSheetId="17">'6.sz.melléklet'!$A$1:$L$57</definedName>
    <definedName name="_xlnm.Print_Area" localSheetId="4">'Csodavár Óvoda'!$A$1:$F$77</definedName>
    <definedName name="_xlnm.Print_Area" localSheetId="2">'Művház'!$A$1:$I$77</definedName>
    <definedName name="_xlnm.Print_Area" localSheetId="1">'Polghiv.'!$A$1:$F$77</definedName>
  </definedNames>
  <calcPr fullCalcOnLoad="1"/>
</workbook>
</file>

<file path=xl/comments18.xml><?xml version="1.0" encoding="utf-8"?>
<comments xmlns="http://schemas.openxmlformats.org/spreadsheetml/2006/main">
  <authors>
    <author>felhasznalo4</author>
  </authors>
  <commentList>
    <comment ref="J34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73.500 Ft</t>
        </r>
      </text>
    </comment>
    <comment ref="J40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98.000 Ft</t>
        </r>
      </text>
    </comment>
    <comment ref="F45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122.000 Ft</t>
        </r>
      </text>
    </comment>
    <comment ref="F55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1.370 Ft/óra,3óra/hét</t>
        </r>
      </text>
    </comment>
  </commentList>
</comments>
</file>

<file path=xl/sharedStrings.xml><?xml version="1.0" encoding="utf-8"?>
<sst xmlns="http://schemas.openxmlformats.org/spreadsheetml/2006/main" count="2008" uniqueCount="414">
  <si>
    <t>e Ft</t>
  </si>
  <si>
    <t>Megnevezés</t>
  </si>
  <si>
    <t>Eredeti előirányzat</t>
  </si>
  <si>
    <t>Módosított előirányzat</t>
  </si>
  <si>
    <t>Jelenlegi módosítás</t>
  </si>
  <si>
    <t>I.</t>
  </si>
  <si>
    <t>MŰKÖDÉSI KÖLTSÉGVETÉS előirányzatcsoport</t>
  </si>
  <si>
    <t>Közhatalmi bevételek</t>
  </si>
  <si>
    <t>Működési célú támogatás államháztartáson belülről</t>
  </si>
  <si>
    <t>Központosított előirányzatokból működési célúak</t>
  </si>
  <si>
    <t>Helyi önkormányzatok kiegészítő támogatása</t>
  </si>
  <si>
    <t xml:space="preserve">Működési célú átvett pénzeszköz </t>
  </si>
  <si>
    <t>MŰKÖDÉSI KÖLTSÉGVETÉSI BEVÉTELEK ÖSSZESEN</t>
  </si>
  <si>
    <t>II.</t>
  </si>
  <si>
    <t>FELHALMOZÁSI KÖLTSÉGVETÉS előirányzat-csoport</t>
  </si>
  <si>
    <t>Felhalmozási bevételek</t>
  </si>
  <si>
    <t>Felhalmozási célú támogatás államháztartáson belülről</t>
  </si>
  <si>
    <t>Felhalmozási célú átvett pénzeszköz</t>
  </si>
  <si>
    <t xml:space="preserve">KÖLTSÉGVETÉSI BEVÉTELEK ÖSSZESEN </t>
  </si>
  <si>
    <t>Bevételek</t>
  </si>
  <si>
    <t>B1.</t>
  </si>
  <si>
    <t>B11.</t>
  </si>
  <si>
    <t xml:space="preserve"> Önk. ált. működési támogatása</t>
  </si>
  <si>
    <t>B111.</t>
  </si>
  <si>
    <t>Helyi önk. működésének általános támogatása</t>
  </si>
  <si>
    <t>B112.</t>
  </si>
  <si>
    <t>Települési onkorm.. egyes köznev. fa. tám. óvoda</t>
  </si>
  <si>
    <t xml:space="preserve">B113. </t>
  </si>
  <si>
    <t>Telep.önk.szociális, gyermekjóléti és gyermekétkeztetési feladatainak támogatása</t>
  </si>
  <si>
    <t>B114.</t>
  </si>
  <si>
    <t>Telep.önk.. kulturális támogatása</t>
  </si>
  <si>
    <t>B115.</t>
  </si>
  <si>
    <t>B116.</t>
  </si>
  <si>
    <t>B12.</t>
  </si>
  <si>
    <t>Elvonások és befizetések bevételei</t>
  </si>
  <si>
    <t>B16.</t>
  </si>
  <si>
    <t>B3.</t>
  </si>
  <si>
    <t>B34.</t>
  </si>
  <si>
    <t>Vagyoni típusú adók</t>
  </si>
  <si>
    <t>B35.</t>
  </si>
  <si>
    <t>Termékek és szolgáltatások adói</t>
  </si>
  <si>
    <t>B36.</t>
  </si>
  <si>
    <t>Egyéb közhatalmi bevételek</t>
  </si>
  <si>
    <t>B4 .</t>
  </si>
  <si>
    <t>Működési bevételek</t>
  </si>
  <si>
    <t>B401.</t>
  </si>
  <si>
    <t>Készletértékesítés ellenértéke</t>
  </si>
  <si>
    <t>B402.</t>
  </si>
  <si>
    <t>Szolgáltatások ellenértéke</t>
  </si>
  <si>
    <t>B403.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</si>
  <si>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</si>
  <si>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</si>
  <si>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</si>
  <si>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</si>
  <si>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</si>
  <si>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</si>
  <si>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általános forgalmi adó</t>
  </si>
  <si>
    <t>B407.</t>
  </si>
  <si>
    <t>Általános forgalmi adó visszatérítése</t>
  </si>
  <si>
    <t>B408.</t>
  </si>
  <si>
    <t>Kamatbevételek</t>
  </si>
  <si>
    <t>B409.</t>
  </si>
  <si>
    <t>Egyéb pénzügyi műveletek bevételei</t>
  </si>
  <si>
    <t>B410</t>
  </si>
  <si>
    <t>Egyéb működési bevételek</t>
  </si>
  <si>
    <t>B6.</t>
  </si>
  <si>
    <t>.B63</t>
  </si>
  <si>
    <t>Egyéb működési célú átvett pénzeszköz</t>
  </si>
  <si>
    <t>B1+B3+B4+B6</t>
  </si>
  <si>
    <t>B2.</t>
  </si>
  <si>
    <t>B21.</t>
  </si>
  <si>
    <t>Felhalmozási célú önkormányzati támogatások</t>
  </si>
  <si>
    <t xml:space="preserve">    1. Központi előirányzatból felhalmozási célú</t>
  </si>
  <si>
    <t xml:space="preserve">    2.</t>
  </si>
  <si>
    <t>B25</t>
  </si>
  <si>
    <t>Egyéb felhalmozási célú támogatások bevételei áht-n belülről</t>
  </si>
  <si>
    <t>B5.</t>
  </si>
  <si>
    <t>B51.</t>
  </si>
  <si>
    <t>Immateriális javak értékesítése</t>
  </si>
  <si>
    <t>B52.</t>
  </si>
  <si>
    <t>Ingatlanok értékesítése</t>
  </si>
  <si>
    <t>B53.</t>
  </si>
  <si>
    <t>Egyéb tárgyi eszközök értékesítése</t>
  </si>
  <si>
    <t>B54.</t>
  </si>
  <si>
    <t>Részesedések értékesítése</t>
  </si>
  <si>
    <t>B7.</t>
  </si>
  <si>
    <t>B73.</t>
  </si>
  <si>
    <t>Egyéb felhalmozási célú átvett pénzeszköz</t>
  </si>
  <si>
    <t>B2+B5+B7</t>
  </si>
  <si>
    <t>FELHALMOZÁSI KÖLTSÉGVETÉSI  BEVÉTELEK ÖSSZESEN</t>
  </si>
  <si>
    <t>c</t>
  </si>
  <si>
    <t>B1-B7</t>
  </si>
  <si>
    <t>B8.</t>
  </si>
  <si>
    <t>Finanszírozási bevételek</t>
  </si>
  <si>
    <t>B81.</t>
  </si>
  <si>
    <t>Belföldi finanszírozás bevételei</t>
  </si>
  <si>
    <t>B811.</t>
  </si>
  <si>
    <t>Hitel,-kölcsönfelvétel áht-n kívűlről</t>
  </si>
  <si>
    <t>B8111.</t>
  </si>
  <si>
    <t>Hosszú lejáratú hitelek,kölcsönök felvétele</t>
  </si>
  <si>
    <t>B8113.</t>
  </si>
  <si>
    <t>Rövid lejáratú hitelek, kölcsönök felvétele</t>
  </si>
  <si>
    <t>B813.</t>
  </si>
  <si>
    <t>Maradvány igénybevétele</t>
  </si>
  <si>
    <t xml:space="preserve">   1.Működési célra</t>
  </si>
  <si>
    <t xml:space="preserve">   2. Felhalmozási célra</t>
  </si>
  <si>
    <t>BEVÉTELEK MINDÖSSZESEN</t>
  </si>
  <si>
    <t>B816.</t>
  </si>
  <si>
    <t>Központi, irányítószervi támogatás</t>
  </si>
  <si>
    <t xml:space="preserve"> 3. Intézményi hiány finanszírozása</t>
  </si>
  <si>
    <t xml:space="preserve">  1. Helyi Önk.kulturális feladatainak támogatása</t>
  </si>
  <si>
    <t xml:space="preserve">  1.Óvodapedagógusok óvodp.nevelő munk.segítők bértám.</t>
  </si>
  <si>
    <t xml:space="preserve">  2.óvodamüködtetési támogatás</t>
  </si>
  <si>
    <t>816.</t>
  </si>
  <si>
    <t>Központi irányítószervi támogatás</t>
  </si>
  <si>
    <t>Egyéb működési célú támogatások bevételi áht-n belülről</t>
  </si>
  <si>
    <t xml:space="preserve"> Önkormányzatok  működési támogatása</t>
  </si>
  <si>
    <t xml:space="preserve">  1. Önkormányzati Hivatal működésének támogatása</t>
  </si>
  <si>
    <t xml:space="preserve">Mikepércs Község  Önkormányzata </t>
  </si>
  <si>
    <t>Mikepércs  Polgármesteri Hivatal</t>
  </si>
  <si>
    <t>Mikepércs Önkormányzat Étkező-Konyha</t>
  </si>
  <si>
    <t>kiadások  előirányzat-csoportonként, kiemelt előirányzatonként</t>
  </si>
  <si>
    <t>ezer Ft</t>
  </si>
  <si>
    <t>(ezer Ft)</t>
  </si>
  <si>
    <t>Kiemelt EI.</t>
  </si>
  <si>
    <t>I. MŰKÖDÉSI KÖLTSÉGVETÉS előirányzat-csoport</t>
  </si>
  <si>
    <t>K 1.</t>
  </si>
  <si>
    <t xml:space="preserve">Személyi juttatások </t>
  </si>
  <si>
    <t>1.</t>
  </si>
  <si>
    <t>Kötelező feladatok</t>
  </si>
  <si>
    <t>2.</t>
  </si>
  <si>
    <t xml:space="preserve">Önként vállalt feladatok </t>
  </si>
  <si>
    <t>3.</t>
  </si>
  <si>
    <t>Állami (államigazgatási) feladatok</t>
  </si>
  <si>
    <t>K 2.</t>
  </si>
  <si>
    <t>Munkaadókat terhelő jár. és szoc. hozzájárulási adó</t>
  </si>
  <si>
    <t>K 3.</t>
  </si>
  <si>
    <t>Dologi kiadások</t>
  </si>
  <si>
    <t>K 4.</t>
  </si>
  <si>
    <t>Ellátottak pénzbeli juttatásai</t>
  </si>
  <si>
    <t>K 5.</t>
  </si>
  <si>
    <t>Egyéb működési célú kiadások</t>
  </si>
  <si>
    <t>K 502</t>
  </si>
  <si>
    <t xml:space="preserve">     Elvonások és befizetések</t>
  </si>
  <si>
    <t>K 506</t>
  </si>
  <si>
    <t>Egyéb működési célú támogatások államháztatráson belülre</t>
  </si>
  <si>
    <t>K 507</t>
  </si>
  <si>
    <t>Működési célú garancia-és kezességvállalásból származó kifizetés államháztartáson kívülre (MKB)</t>
  </si>
  <si>
    <t>K 511</t>
  </si>
  <si>
    <t>Egyéb működési célú támogatások államháztartáson kívülre</t>
  </si>
  <si>
    <t xml:space="preserve">    2.Egyházaknak</t>
  </si>
  <si>
    <t xml:space="preserve">    3.Civil szerveknek</t>
  </si>
  <si>
    <t xml:space="preserve">    5. Egyéb</t>
  </si>
  <si>
    <t>K 512</t>
  </si>
  <si>
    <t>Tartalékok</t>
  </si>
  <si>
    <t xml:space="preserve">    1. Általános  tartalék</t>
  </si>
  <si>
    <t xml:space="preserve">    2. Céltartalék</t>
  </si>
  <si>
    <t xml:space="preserve"> K1-K5.</t>
  </si>
  <si>
    <t xml:space="preserve">     Működési költségvetési kiadások összesen</t>
  </si>
  <si>
    <t>II. FELHALMOZÁSI KÖLTSÉGVETÉS előirányzat-csoport</t>
  </si>
  <si>
    <t>K6</t>
  </si>
  <si>
    <t>Beruházások</t>
  </si>
  <si>
    <t>K7</t>
  </si>
  <si>
    <t>Felújítások</t>
  </si>
  <si>
    <t>K8</t>
  </si>
  <si>
    <t>Egyéb felhalmozási kiadások</t>
  </si>
  <si>
    <t xml:space="preserve">K6-K8   </t>
  </si>
  <si>
    <t>Felhalmozási költségvetési kiadások összesen</t>
  </si>
  <si>
    <t>K1-K8</t>
  </si>
  <si>
    <t>Költségvetési Kiadások összesen</t>
  </si>
  <si>
    <t xml:space="preserve">K 9         </t>
  </si>
  <si>
    <t>Finanszírozási kiadások</t>
  </si>
  <si>
    <t>K 91</t>
  </si>
  <si>
    <t xml:space="preserve"> Belföldi finanszírozás kiadásai</t>
  </si>
  <si>
    <t xml:space="preserve">K911 </t>
  </si>
  <si>
    <t>Hitel-,kölcsöntörlesztés államháztartáson beülre</t>
  </si>
  <si>
    <t>K9111</t>
  </si>
  <si>
    <t>Hosszú lejártú hitelek, kölcsönök törlesztése</t>
  </si>
  <si>
    <t>K9112</t>
  </si>
  <si>
    <t>Likviditásíi célú hitelek, kölcsönök törlesztése pénzügyi vállalkozásnak</t>
  </si>
  <si>
    <t>K9113</t>
  </si>
  <si>
    <t xml:space="preserve"> Rövid lejáratú hitelek</t>
  </si>
  <si>
    <t>K 915</t>
  </si>
  <si>
    <t xml:space="preserve"> Központi irányító szervi támogatás folyósítása</t>
  </si>
  <si>
    <t xml:space="preserve">K1-K9 </t>
  </si>
  <si>
    <t>Önkormányzat kiadásai mindösszesen</t>
  </si>
  <si>
    <t>költségvetési kiadások előirányzat-csoportonként, kiemelt előirányzatonként</t>
  </si>
  <si>
    <t>K2.</t>
  </si>
  <si>
    <t>K3.</t>
  </si>
  <si>
    <t>K4.</t>
  </si>
  <si>
    <t>K5.</t>
  </si>
  <si>
    <t>Működési költségvetési kiadások összesen</t>
  </si>
  <si>
    <t>K6.</t>
  </si>
  <si>
    <t>Kiadások előirányzatcsoportonként, kiemelt elirányzatonként</t>
  </si>
  <si>
    <t>K1.</t>
  </si>
  <si>
    <t>Elvonások és befizetések</t>
  </si>
  <si>
    <t xml:space="preserve">    1.Vállalkozásoknak</t>
  </si>
  <si>
    <t xml:space="preserve">    4.Háztartásoknak</t>
  </si>
  <si>
    <t>Wass Albert Közösségi Ház és Könyvtár</t>
  </si>
  <si>
    <t>költségvetési mérleg</t>
  </si>
  <si>
    <t>ezer Ft.</t>
  </si>
  <si>
    <t>Működési célú támogatás Áht-n belülről</t>
  </si>
  <si>
    <t>B4</t>
  </si>
  <si>
    <t>Működési célú átvett pénzeszköz</t>
  </si>
  <si>
    <t>K502.</t>
  </si>
  <si>
    <t>K506</t>
  </si>
  <si>
    <t>Egyéb működési célú támogatások Áht-n belülre</t>
  </si>
  <si>
    <t>K507</t>
  </si>
  <si>
    <t>Működési célú garancia és kezességvállalásból származó kifizetés</t>
  </si>
  <si>
    <t>K511</t>
  </si>
  <si>
    <t>K512</t>
  </si>
  <si>
    <t>Működési költségvetési bevételek összesen</t>
  </si>
  <si>
    <t>K1-K5</t>
  </si>
  <si>
    <t>Felhalmozási  bevételek</t>
  </si>
  <si>
    <t>K7.</t>
  </si>
  <si>
    <t>B2.+B5.+B7</t>
  </si>
  <si>
    <t>Felhalmozási költségvetési bevételek összesen</t>
  </si>
  <si>
    <t>K6.-K8.</t>
  </si>
  <si>
    <t>Költségvetési bevételek összesen</t>
  </si>
  <si>
    <t>Költségvetési  kiadások összesen</t>
  </si>
  <si>
    <t>Finanszíroási bevételek</t>
  </si>
  <si>
    <t>K9</t>
  </si>
  <si>
    <t>B1-B8</t>
  </si>
  <si>
    <t>Önkormányzat bevételei mindösszesen</t>
  </si>
  <si>
    <t>K1.-K9.</t>
  </si>
  <si>
    <t>Csoda Vár Óvoda</t>
  </si>
  <si>
    <t>6. számú melléklet</t>
  </si>
  <si>
    <t>Mikepércs Község Önkormányzat</t>
  </si>
  <si>
    <t>Felhalmozási bevételek és kiadások mérlege</t>
  </si>
  <si>
    <t xml:space="preserve"> </t>
  </si>
  <si>
    <t>eFt-ban</t>
  </si>
  <si>
    <t>BEVÉTELEK (ÁFA-val)</t>
  </si>
  <si>
    <t>KIADÁSOK (ÁFA-val)</t>
  </si>
  <si>
    <t>I. Bevételek</t>
  </si>
  <si>
    <t>I. Önkormányzat összesen:</t>
  </si>
  <si>
    <t>I.1. Intézményi működési bevételek</t>
  </si>
  <si>
    <t>Saját forrás *</t>
  </si>
  <si>
    <t>1.6 Általános forgalmi adó-bev., -visszatérülések</t>
  </si>
  <si>
    <t>I.2. Önkormányzatok sajátos bevételei</t>
  </si>
  <si>
    <t>"Gyűjtőút fejlesztése Mikepércsen" /a saját forrás és a támogatással finanszírozott kiadás is betervezésre került/</t>
  </si>
  <si>
    <t>Támogatás</t>
  </si>
  <si>
    <t>2.2. Helyi adók</t>
  </si>
  <si>
    <t xml:space="preserve">   - Magánszemélyek kommunális adója</t>
  </si>
  <si>
    <t>Összesen</t>
  </si>
  <si>
    <t>2.3. Átengedett központi adók</t>
  </si>
  <si>
    <t xml:space="preserve">   - SZJA helyben maradó rész. (Lakáshoz jutási támogatás)</t>
  </si>
  <si>
    <t>II. Támogatások</t>
  </si>
  <si>
    <t xml:space="preserve">2.1. Központosított előirányzatok </t>
  </si>
  <si>
    <t xml:space="preserve">     "Gyűjtőút építése." BM önerő tám</t>
  </si>
  <si>
    <t xml:space="preserve">     "ÉAOP-4.1.1/A-11-2012-0016 Óvoda építés beruházás" BM önerő tám.</t>
  </si>
  <si>
    <t xml:space="preserve">     "EAOP-4.1.3 Bőlcsőde pályázat." BM önerő tám.</t>
  </si>
  <si>
    <t>2.2. Fejlesztési célú támogatások</t>
  </si>
  <si>
    <t>2.3. Vis maior támogatás</t>
  </si>
  <si>
    <t>III.Felhalmozási és egyéb tőke jellegű bevételek</t>
  </si>
  <si>
    <t>III.1. Tárgyi eszközök és immat. javak értékesítése</t>
  </si>
  <si>
    <t xml:space="preserve">   - Föld, telek értékesítés</t>
  </si>
  <si>
    <t>III.2. Önk. sajátos felhalmozási és tőkebevételei</t>
  </si>
  <si>
    <t xml:space="preserve">   - Önkormányzati vagyon bérbeadása</t>
  </si>
  <si>
    <t xml:space="preserve">   - Üzemeltetésből, köncesszióból származó bevételek</t>
  </si>
  <si>
    <t>IV. Támogatásértékű bevétel</t>
  </si>
  <si>
    <t>IV.2. Támogatásértékű felhalmozási bevétel össz.</t>
  </si>
  <si>
    <t xml:space="preserve">   - Felh.célú támogatás ért.bev.</t>
  </si>
  <si>
    <t xml:space="preserve">        Debrecen Megyei Jogú Város Konzorcium /Kerékpárút/</t>
  </si>
  <si>
    <t>KÖZOP-3.2. jelű "Kerékpárút-hálózat fejlesztése kivitelezése /a saját forrás került betervezésre/</t>
  </si>
  <si>
    <t xml:space="preserve">   - Elkülönített Állami Alapoktól</t>
  </si>
  <si>
    <t xml:space="preserve">        Munkaerőpiaci Alaptól Közfoglalkoztatás eszközbeszerzés</t>
  </si>
  <si>
    <t xml:space="preserve">   - Felh.célú támogatás ért.bev. EU pályázati prg.</t>
  </si>
  <si>
    <t xml:space="preserve">      "Gyűjtőút építése beruházás" </t>
  </si>
  <si>
    <t xml:space="preserve">      " ÉAOP-4.1.1/A-11-2012-0016 Óvoda építés beruházás"</t>
  </si>
  <si>
    <t xml:space="preserve">      " EAOP-4.1.3/B-11-2012-0006 Bőlcsőde pályázat </t>
  </si>
  <si>
    <t>V. Véglegesen átvett pénzeszköz</t>
  </si>
  <si>
    <t>V.2. Felhalmozási célú pénzeszk. Átvétel államházt. kívülről</t>
  </si>
  <si>
    <t xml:space="preserve">   - Beruh. célú pénzeszköz átvétel háztartásoktól</t>
  </si>
  <si>
    <t xml:space="preserve">   - Felhalmozási célú pénzeszk. átvétel EU kv.-ből</t>
  </si>
  <si>
    <r>
      <t xml:space="preserve">   </t>
    </r>
    <r>
      <rPr>
        <sz val="10"/>
        <rFont val="Arial"/>
        <family val="2"/>
      </rPr>
      <t>- Fundamenta ISPA szennyvízberuházás hitelfedezet</t>
    </r>
  </si>
  <si>
    <t>II. Polgármesteri Hivatal összesen:</t>
  </si>
  <si>
    <t>VII. Pénzforgalom nélküli bevételek</t>
  </si>
  <si>
    <t>VII.1. Előző évi pénzmaradvány igénybevétel</t>
  </si>
  <si>
    <t>IV. Étkező Konyha összesen:</t>
  </si>
  <si>
    <t>V. Csoda Vár Óvoda összesen:</t>
  </si>
  <si>
    <t>X. Hitelek</t>
  </si>
  <si>
    <t>X.2. Felhalmozási célú hitel felvétele</t>
  </si>
  <si>
    <t>Szannyvízcsatorna felújítás céltartalék</t>
  </si>
  <si>
    <t>2.1 Rövid lejáratú hitel felvétele (forráshiány)</t>
  </si>
  <si>
    <t>Hosszú lejáratú hitelek tőke törlesztése</t>
  </si>
  <si>
    <t>2.2 Hosszú lejáratú hitel felvétele</t>
  </si>
  <si>
    <t>Önkormányzat felhalm.bevétel össz:</t>
  </si>
  <si>
    <t>Önkormányzat felhalm.kiad. össz:</t>
  </si>
  <si>
    <t>A * -al jelölt tételek a költségvetési év azon fejlesztési céljai melyek megvalósításához a Magyarország gazdasági stabilitásáról szóló 2011. évi CXCIV. törvény szerinti adósságot keletkeztető ügylet megkötése válik vagy válhat szükségessé!</t>
  </si>
  <si>
    <t>2/c. számú melléklet</t>
  </si>
  <si>
    <t>2/e. számú melléklet</t>
  </si>
  <si>
    <t>2. számú melléklet</t>
  </si>
  <si>
    <t>Csodavár Óvoda</t>
  </si>
  <si>
    <t>3. számú melléklet</t>
  </si>
  <si>
    <t>4. számú melléklet</t>
  </si>
  <si>
    <t>Intézmény</t>
  </si>
  <si>
    <t>Foglakoztatás jellege</t>
  </si>
  <si>
    <t>Tényleges Összesen</t>
  </si>
  <si>
    <t>Státusz összesen</t>
  </si>
  <si>
    <t>köztisztv. (tényl)</t>
  </si>
  <si>
    <t>státusz</t>
  </si>
  <si>
    <t>közalk.(tényl)</t>
  </si>
  <si>
    <t>Megb. díjas (tényl.)</t>
  </si>
  <si>
    <t>munkatv (tényl)</t>
  </si>
  <si>
    <t>Polgármesteri Hivatal</t>
  </si>
  <si>
    <t xml:space="preserve"> - jegyző</t>
  </si>
  <si>
    <t xml:space="preserve"> - aljegyző</t>
  </si>
  <si>
    <t xml:space="preserve"> - gazdasági vezető</t>
  </si>
  <si>
    <t xml:space="preserve"> - pénztáros</t>
  </si>
  <si>
    <t xml:space="preserve"> - gazdasági ügyintéző</t>
  </si>
  <si>
    <t xml:space="preserve"> - munkaügyi és gazdasági ügyintéző</t>
  </si>
  <si>
    <t xml:space="preserve"> - adóügyi előadó</t>
  </si>
  <si>
    <t xml:space="preserve"> - jogi előadó</t>
  </si>
  <si>
    <t xml:space="preserve"> - szociális előadó</t>
  </si>
  <si>
    <t xml:space="preserve"> - titkárnő</t>
  </si>
  <si>
    <t>Önkormányzat</t>
  </si>
  <si>
    <t xml:space="preserve"> - polgármester</t>
  </si>
  <si>
    <t xml:space="preserve"> - pénzügyi tanácsadó</t>
  </si>
  <si>
    <t xml:space="preserve"> - jogi tanácsadó</t>
  </si>
  <si>
    <t xml:space="preserve"> - gyermekjóléti ügyintéző</t>
  </si>
  <si>
    <t xml:space="preserve"> - családsegítő</t>
  </si>
  <si>
    <t xml:space="preserve"> - háziorvos</t>
  </si>
  <si>
    <t xml:space="preserve"> - ápoló</t>
  </si>
  <si>
    <t xml:space="preserve"> - EÜ adminisztrátor</t>
  </si>
  <si>
    <t xml:space="preserve"> - védőnő</t>
  </si>
  <si>
    <t xml:space="preserve"> - munkacsoport-vezető</t>
  </si>
  <si>
    <t xml:space="preserve"> - karbantartó</t>
  </si>
  <si>
    <t xml:space="preserve"> - mezőőr</t>
  </si>
  <si>
    <t xml:space="preserve"> - házigondozó</t>
  </si>
  <si>
    <t xml:space="preserve"> - eljáró</t>
  </si>
  <si>
    <t>Étkező-Konyha</t>
  </si>
  <si>
    <t xml:space="preserve"> - megbízott intézményvezető</t>
  </si>
  <si>
    <t xml:space="preserve"> - szakács</t>
  </si>
  <si>
    <t xml:space="preserve"> - konyhai kisegítő</t>
  </si>
  <si>
    <t>III.</t>
  </si>
  <si>
    <t xml:space="preserve"> - szabadidőszervező</t>
  </si>
  <si>
    <t xml:space="preserve"> - kulturális szervező</t>
  </si>
  <si>
    <t xml:space="preserve"> - könyvtáros</t>
  </si>
  <si>
    <t>IV.</t>
  </si>
  <si>
    <t xml:space="preserve"> - óvodapedagógus</t>
  </si>
  <si>
    <t xml:space="preserve"> - dajka</t>
  </si>
  <si>
    <t>Összesen:</t>
  </si>
  <si>
    <t xml:space="preserve">MIKEPÉRCS KÖZSÉGI ÖNKORMÁNYZAT </t>
  </si>
  <si>
    <t>által adott közvetett támogatások</t>
  </si>
  <si>
    <t>Bevételi jogcím</t>
  </si>
  <si>
    <t>Fő</t>
  </si>
  <si>
    <t>Kedvezmények összege</t>
  </si>
  <si>
    <t>Helyi adóból biztosított kedvezmény</t>
  </si>
  <si>
    <t xml:space="preserve">   ebből: magánszemélyek kommunális adója</t>
  </si>
  <si>
    <t xml:space="preserve">               iparűzési adó állandó jelleggel végzett tev. után</t>
  </si>
  <si>
    <t xml:space="preserve"> - pedagógiai asszisztens </t>
  </si>
  <si>
    <t xml:space="preserve"> - óvodatitkár </t>
  </si>
  <si>
    <t>Mikepércs Község Önkormányzat Európai Unió által támogatott projektjei</t>
  </si>
  <si>
    <t>TÁMOGATOTT PROJEKTEK</t>
  </si>
  <si>
    <t>Az önkormányzat saját bevételének minősül:</t>
  </si>
  <si>
    <t>az önkormányzati vagyon és az önkormányzatot megillető vagyoni értékű jog értékesítéséből vagy privatizációjából származó bevétel: 0 eFt</t>
  </si>
  <si>
    <t>az osztalék, a koncessziós díj és a hozambevétel: 0 eFt</t>
  </si>
  <si>
    <t>4.</t>
  </si>
  <si>
    <t>a tárgyi eszköz és az immateriális jószág, részesedés, vállalat értékesítéséből vagy privatizációjából származó bevétel: 0 eFt</t>
  </si>
  <si>
    <t>5.</t>
  </si>
  <si>
    <t>bírság- , pótlék- és díjbevétel: 900 eFt</t>
  </si>
  <si>
    <t>6.</t>
  </si>
  <si>
    <t>a kezességvállalással kapcsolatos megtérülés: 0 eFt</t>
  </si>
  <si>
    <t>Wass Albert Közösségi Ház</t>
  </si>
  <si>
    <t xml:space="preserve">Mikepércs Polgármesteri Hivatal </t>
  </si>
  <si>
    <t>Működési</t>
  </si>
  <si>
    <t>Felhalmozási</t>
  </si>
  <si>
    <t>Egyéb működési célú támogatások Áht.n kívűlre</t>
  </si>
  <si>
    <t>Ingatlan vásárlás / 1 db /</t>
  </si>
  <si>
    <t>ÉAOP-3.1.4/A-11-2012-0001 jelű "Az értől az óceánig - Komplex közösségi közlekedés fejlesztése Biharban"</t>
  </si>
  <si>
    <t>"Sportpálya felújítás" /a saját forrás és a támogatással finanszírozott kiadás is betervezésre került/</t>
  </si>
  <si>
    <t>2015. évi költségvetés</t>
  </si>
  <si>
    <t>V. Mikepércsi Bölcsőde összesen:</t>
  </si>
  <si>
    <t>Általános fejlesztési tartalék</t>
  </si>
  <si>
    <t>III. Wass Albert Közösségi Ház és K. összesen:</t>
  </si>
  <si>
    <t xml:space="preserve">2015. évi költségvetés </t>
  </si>
  <si>
    <t>Informatikai eszközök beszerzés /szerver, laptop stb/</t>
  </si>
  <si>
    <t>2014. évi várható teljesítés</t>
  </si>
  <si>
    <t>Mikepércsi Bölcsőde</t>
  </si>
  <si>
    <t>2/f. számú melléklet</t>
  </si>
  <si>
    <t>Mikepércsi Bőlcsőde</t>
  </si>
  <si>
    <t>2013. évi teljesítés</t>
  </si>
  <si>
    <t>V.</t>
  </si>
  <si>
    <t xml:space="preserve"> - intézményvezető</t>
  </si>
  <si>
    <t xml:space="preserve"> - kisgyermeknevelő</t>
  </si>
  <si>
    <t xml:space="preserve"> - bölcsődeorvos</t>
  </si>
  <si>
    <t xml:space="preserve"> - adminisztrátor</t>
  </si>
  <si>
    <t>a helyi adóból származó bevétel: 47.100 eFt</t>
  </si>
  <si>
    <t>7. számú melléklet</t>
  </si>
  <si>
    <t>5. számú melléklet</t>
  </si>
  <si>
    <t>1./a. számú melléklet</t>
  </si>
  <si>
    <t>1./b. számú melléklet</t>
  </si>
  <si>
    <t>1/c. számú melléklet</t>
  </si>
  <si>
    <t>1/d. számú melléklet</t>
  </si>
  <si>
    <t>1/e. számú melléklet</t>
  </si>
  <si>
    <t>1/f. számú melléklet</t>
  </si>
  <si>
    <t>1. számú melléklet</t>
  </si>
  <si>
    <t>2/a. számú  melléklet</t>
  </si>
  <si>
    <t>2/b. számú melléklet</t>
  </si>
  <si>
    <t>2/d számú melléklet</t>
  </si>
  <si>
    <t xml:space="preserve"> - közfoglalkoztatás </t>
  </si>
  <si>
    <t>Előző évi tám.</t>
  </si>
  <si>
    <t xml:space="preserve">Szennyvíz ürítés kivitelezése </t>
  </si>
  <si>
    <t>Engedélyezett létszám előirányzat</t>
  </si>
  <si>
    <t xml:space="preserve"> - alpolgármester</t>
  </si>
  <si>
    <t>Kisértékű tárgyieszközök önkormányzat beszerzéseire</t>
  </si>
  <si>
    <t xml:space="preserve">     - ebből központi költségvetési támogatás</t>
  </si>
  <si>
    <t xml:space="preserve">     - önkormányzat finanszírozása</t>
  </si>
  <si>
    <t>előlegből fin.</t>
  </si>
  <si>
    <t>TÁMOP-2.4.5 jelű "Munka és magánélet összehangolása"</t>
  </si>
  <si>
    <t>Az önkormányzat nem tervez a stabilitási tv. 3.§ (1) bekezdése szerinti adósságot keletkeztető ügyleteiből eredő fizetési kötelezettséget.</t>
  </si>
  <si>
    <t>Az önkormányzat az adósságot keletkeztető ügyletekhez történő hozzájárulás részletes szabályairól szóló 353/2011. (XII. 30.) Korm. rendelet 2 § (1) bekezdése szerinti saját bevételeinek költségvetési évet követő három évekre várható évenkénti összegét 48.000 ezer Ft-ban állapítja meg.</t>
  </si>
  <si>
    <t>Mikepércs Község  Önkormányzata (és intézményei) mindösszesen</t>
  </si>
  <si>
    <t>Mikepércs Község Önkormányzata (és intézményei) összesen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</si>
</sst>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\ _F_t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8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3" fontId="30" fillId="0" borderId="0">
      <alignment vertical="center"/>
      <protection/>
    </xf>
    <xf numFmtId="0" fontId="7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2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3" fontId="2" fillId="35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4" borderId="20" xfId="0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3" fontId="2" fillId="35" borderId="11" xfId="0" applyNumberFormat="1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vertical="center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vertical="center" wrapText="1"/>
    </xf>
    <xf numFmtId="0" fontId="1" fillId="36" borderId="22" xfId="0" applyFont="1" applyFill="1" applyBorder="1" applyAlignment="1">
      <alignment vertical="center" wrapText="1"/>
    </xf>
    <xf numFmtId="3" fontId="1" fillId="36" borderId="24" xfId="0" applyNumberFormat="1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 wrapText="1"/>
    </xf>
    <xf numFmtId="3" fontId="1" fillId="36" borderId="13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" fillId="36" borderId="0" xfId="0" applyNumberFormat="1" applyFont="1" applyFill="1" applyBorder="1" applyAlignment="1">
      <alignment vertical="center" wrapText="1"/>
    </xf>
    <xf numFmtId="0" fontId="1" fillId="36" borderId="28" xfId="0" applyFont="1" applyFill="1" applyBorder="1" applyAlignment="1">
      <alignment vertical="center" wrapText="1"/>
    </xf>
    <xf numFmtId="3" fontId="1" fillId="36" borderId="29" xfId="0" applyNumberFormat="1" applyFont="1" applyFill="1" applyBorder="1" applyAlignment="1">
      <alignment horizontal="center" vertical="center" wrapText="1"/>
    </xf>
    <xf numFmtId="3" fontId="1" fillId="36" borderId="30" xfId="0" applyNumberFormat="1" applyFont="1" applyFill="1" applyBorder="1" applyAlignment="1">
      <alignment horizontal="center" vertical="center" wrapText="1"/>
    </xf>
    <xf numFmtId="3" fontId="1" fillId="36" borderId="31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/>
    </xf>
    <xf numFmtId="3" fontId="5" fillId="37" borderId="32" xfId="0" applyNumberFormat="1" applyFont="1" applyFill="1" applyBorder="1" applyAlignment="1">
      <alignment horizontal="center" vertical="center" wrapText="1"/>
    </xf>
    <xf numFmtId="3" fontId="5" fillId="37" borderId="33" xfId="0" applyNumberFormat="1" applyFont="1" applyFill="1" applyBorder="1" applyAlignment="1">
      <alignment horizontal="center" vertical="center" wrapText="1"/>
    </xf>
    <xf numFmtId="3" fontId="5" fillId="37" borderId="30" xfId="0" applyNumberFormat="1" applyFont="1" applyFill="1" applyBorder="1" applyAlignment="1">
      <alignment horizontal="center" vertical="center" wrapText="1"/>
    </xf>
    <xf numFmtId="3" fontId="1" fillId="37" borderId="3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/>
    </xf>
    <xf numFmtId="3" fontId="5" fillId="38" borderId="3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3" fontId="8" fillId="0" borderId="39" xfId="0" applyNumberFormat="1" applyFont="1" applyFill="1" applyBorder="1" applyAlignment="1">
      <alignment horizontal="center" vertical="center" wrapText="1"/>
    </xf>
    <xf numFmtId="3" fontId="5" fillId="37" borderId="0" xfId="0" applyNumberFormat="1" applyFont="1" applyFill="1" applyBorder="1" applyAlignment="1">
      <alignment horizontal="center" vertical="center" wrapText="1"/>
    </xf>
    <xf numFmtId="3" fontId="1" fillId="37" borderId="37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3" fontId="1" fillId="37" borderId="41" xfId="0" applyNumberFormat="1" applyFont="1" applyFill="1" applyBorder="1" applyAlignment="1">
      <alignment horizontal="center" vertical="center" wrapText="1"/>
    </xf>
    <xf numFmtId="3" fontId="5" fillId="37" borderId="42" xfId="0" applyNumberFormat="1" applyFont="1" applyFill="1" applyBorder="1" applyAlignment="1">
      <alignment horizontal="center" vertical="center" wrapText="1"/>
    </xf>
    <xf numFmtId="3" fontId="5" fillId="37" borderId="43" xfId="0" applyNumberFormat="1" applyFont="1" applyFill="1" applyBorder="1" applyAlignment="1">
      <alignment horizontal="center" vertical="center" wrapText="1"/>
    </xf>
    <xf numFmtId="3" fontId="5" fillId="37" borderId="44" xfId="0" applyNumberFormat="1" applyFont="1" applyFill="1" applyBorder="1" applyAlignment="1">
      <alignment horizontal="center" vertical="center" wrapText="1"/>
    </xf>
    <xf numFmtId="3" fontId="1" fillId="37" borderId="4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1" fillId="35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horizontal="right" wrapText="1"/>
    </xf>
    <xf numFmtId="3" fontId="12" fillId="39" borderId="23" xfId="0" applyNumberFormat="1" applyFont="1" applyFill="1" applyBorder="1" applyAlignment="1">
      <alignment vertical="center" textRotation="180" wrapText="1"/>
    </xf>
    <xf numFmtId="3" fontId="13" fillId="39" borderId="23" xfId="0" applyNumberFormat="1" applyFont="1" applyFill="1" applyBorder="1" applyAlignment="1">
      <alignment horizontal="center" vertical="center" wrapText="1"/>
    </xf>
    <xf numFmtId="0" fontId="13" fillId="39" borderId="23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3" fontId="13" fillId="0" borderId="2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0" fontId="14" fillId="0" borderId="23" xfId="0" applyFont="1" applyBorder="1" applyAlignment="1">
      <alignment wrapText="1"/>
    </xf>
    <xf numFmtId="3" fontId="13" fillId="0" borderId="23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3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Border="1" applyAlignment="1">
      <alignment wrapText="1"/>
    </xf>
    <xf numFmtId="3" fontId="12" fillId="0" borderId="23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left"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2" fillId="0" borderId="48" xfId="0" applyNumberFormat="1" applyFont="1" applyFill="1" applyBorder="1" applyAlignment="1">
      <alignment horizontal="center" vertical="center" wrapText="1"/>
    </xf>
    <xf numFmtId="3" fontId="14" fillId="0" borderId="48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3" fontId="14" fillId="0" borderId="48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left" vertical="center" wrapText="1"/>
    </xf>
    <xf numFmtId="3" fontId="13" fillId="33" borderId="23" xfId="0" applyNumberFormat="1" applyFont="1" applyFill="1" applyBorder="1" applyAlignment="1">
      <alignment vertical="center" wrapText="1"/>
    </xf>
    <xf numFmtId="3" fontId="13" fillId="33" borderId="23" xfId="0" applyNumberFormat="1" applyFont="1" applyFill="1" applyBorder="1" applyAlignment="1">
      <alignment horizontal="right" vertical="center" wrapText="1"/>
    </xf>
    <xf numFmtId="3" fontId="14" fillId="33" borderId="23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left" vertical="center" wrapText="1"/>
    </xf>
    <xf numFmtId="3" fontId="14" fillId="33" borderId="23" xfId="0" applyNumberFormat="1" applyFont="1" applyFill="1" applyBorder="1" applyAlignment="1">
      <alignment vertical="center" wrapText="1"/>
    </xf>
    <xf numFmtId="0" fontId="12" fillId="33" borderId="23" xfId="0" applyFont="1" applyFill="1" applyBorder="1" applyAlignment="1">
      <alignment wrapText="1"/>
    </xf>
    <xf numFmtId="3" fontId="12" fillId="33" borderId="23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Border="1" applyAlignment="1">
      <alignment wrapText="1"/>
    </xf>
    <xf numFmtId="3" fontId="13" fillId="0" borderId="23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49" fontId="6" fillId="36" borderId="23" xfId="0" applyNumberFormat="1" applyFont="1" applyFill="1" applyBorder="1" applyAlignment="1">
      <alignment horizontal="left" vertical="center" wrapText="1"/>
    </xf>
    <xf numFmtId="3" fontId="6" fillId="36" borderId="23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wrapText="1"/>
    </xf>
    <xf numFmtId="49" fontId="13" fillId="0" borderId="23" xfId="0" applyNumberFormat="1" applyFont="1" applyFill="1" applyBorder="1" applyAlignment="1">
      <alignment horizontal="left" vertical="center" wrapText="1"/>
    </xf>
    <xf numFmtId="3" fontId="13" fillId="0" borderId="23" xfId="0" applyNumberFormat="1" applyFont="1" applyBorder="1" applyAlignment="1">
      <alignment wrapText="1"/>
    </xf>
    <xf numFmtId="0" fontId="12" fillId="33" borderId="23" xfId="0" applyFont="1" applyFill="1" applyBorder="1" applyAlignment="1">
      <alignment horizontal="left" vertical="center" wrapText="1"/>
    </xf>
    <xf numFmtId="0" fontId="13" fillId="39" borderId="23" xfId="0" applyFont="1" applyFill="1" applyBorder="1" applyAlignment="1">
      <alignment horizontal="left" vertical="center" wrapText="1"/>
    </xf>
    <xf numFmtId="3" fontId="13" fillId="39" borderId="23" xfId="0" applyNumberFormat="1" applyFont="1" applyFill="1" applyBorder="1" applyAlignment="1">
      <alignment horizontal="right" vertical="center" wrapText="1"/>
    </xf>
    <xf numFmtId="3" fontId="14" fillId="39" borderId="23" xfId="0" applyNumberFormat="1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left" vertical="center" wrapText="1"/>
    </xf>
    <xf numFmtId="3" fontId="14" fillId="39" borderId="23" xfId="0" applyNumberFormat="1" applyFont="1" applyFill="1" applyBorder="1" applyAlignment="1">
      <alignment horizontal="right" vertical="center" wrapText="1"/>
    </xf>
    <xf numFmtId="0" fontId="12" fillId="39" borderId="23" xfId="0" applyFont="1" applyFill="1" applyBorder="1" applyAlignment="1">
      <alignment wrapText="1"/>
    </xf>
    <xf numFmtId="3" fontId="12" fillId="39" borderId="2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3" fontId="20" fillId="39" borderId="2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2" fillId="0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3" fontId="23" fillId="39" borderId="23" xfId="0" applyNumberFormat="1" applyFont="1" applyFill="1" applyBorder="1" applyAlignment="1">
      <alignment horizontal="left" vertical="center" textRotation="180" wrapText="1"/>
    </xf>
    <xf numFmtId="0" fontId="20" fillId="39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3" fillId="0" borderId="23" xfId="0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3" fontId="12" fillId="0" borderId="23" xfId="0" applyNumberFormat="1" applyFont="1" applyBorder="1" applyAlignment="1">
      <alignment horizontal="left" vertical="center" wrapText="1"/>
    </xf>
    <xf numFmtId="3" fontId="13" fillId="33" borderId="23" xfId="0" applyNumberFormat="1" applyFont="1" applyFill="1" applyBorder="1" applyAlignment="1">
      <alignment horizontal="left" vertical="center" wrapText="1"/>
    </xf>
    <xf numFmtId="3" fontId="6" fillId="33" borderId="23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3" fillId="35" borderId="23" xfId="0" applyNumberFormat="1" applyFont="1" applyFill="1" applyBorder="1" applyAlignment="1">
      <alignment horizontal="left" vertical="center" wrapText="1"/>
    </xf>
    <xf numFmtId="3" fontId="24" fillId="0" borderId="23" xfId="0" applyNumberFormat="1" applyFont="1" applyFill="1" applyBorder="1" applyAlignment="1">
      <alignment horizontal="left" vertical="center" wrapText="1"/>
    </xf>
    <xf numFmtId="3" fontId="13" fillId="39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center" wrapText="1"/>
    </xf>
    <xf numFmtId="0" fontId="0" fillId="0" borderId="0" xfId="0" applyFill="1" applyAlignment="1">
      <alignment wrapText="1"/>
    </xf>
    <xf numFmtId="3" fontId="16" fillId="0" borderId="0" xfId="70" applyFont="1">
      <alignment/>
      <protection/>
    </xf>
    <xf numFmtId="3" fontId="26" fillId="0" borderId="0" xfId="70" applyFont="1" applyBorder="1" applyAlignment="1">
      <alignment horizontal="right"/>
      <protection/>
    </xf>
    <xf numFmtId="3" fontId="0" fillId="0" borderId="0" xfId="70" applyFont="1" applyBorder="1" applyAlignment="1">
      <alignment horizontal="right"/>
      <protection/>
    </xf>
    <xf numFmtId="3" fontId="0" fillId="0" borderId="0" xfId="70" applyFont="1" applyBorder="1">
      <alignment/>
      <protection/>
    </xf>
    <xf numFmtId="3" fontId="0" fillId="40" borderId="49" xfId="70" applyFont="1" applyFill="1" applyBorder="1" applyAlignment="1">
      <alignment horizontal="center" vertical="center"/>
      <protection/>
    </xf>
    <xf numFmtId="3" fontId="26" fillId="41" borderId="50" xfId="70" applyFont="1" applyFill="1" applyBorder="1">
      <alignment/>
      <protection/>
    </xf>
    <xf numFmtId="3" fontId="26" fillId="41" borderId="50" xfId="70" applyNumberFormat="1" applyFont="1" applyFill="1" applyBorder="1">
      <alignment/>
      <protection/>
    </xf>
    <xf numFmtId="3" fontId="26" fillId="41" borderId="50" xfId="70" applyFont="1" applyFill="1" applyBorder="1">
      <alignment/>
      <protection/>
    </xf>
    <xf numFmtId="3" fontId="0" fillId="0" borderId="0" xfId="70" applyFont="1">
      <alignment/>
      <protection/>
    </xf>
    <xf numFmtId="3" fontId="27" fillId="0" borderId="23" xfId="69" applyFont="1" applyBorder="1">
      <alignment/>
      <protection/>
    </xf>
    <xf numFmtId="3" fontId="26" fillId="35" borderId="23" xfId="70" applyNumberFormat="1" applyFont="1" applyFill="1" applyBorder="1">
      <alignment/>
      <protection/>
    </xf>
    <xf numFmtId="3" fontId="0" fillId="35" borderId="23" xfId="70" applyFont="1" applyFill="1" applyBorder="1" applyAlignment="1">
      <alignment horizontal="left"/>
      <protection/>
    </xf>
    <xf numFmtId="3" fontId="26" fillId="0" borderId="23" xfId="70" applyFont="1" applyFill="1" applyBorder="1" applyAlignment="1">
      <alignment horizontal="left"/>
      <protection/>
    </xf>
    <xf numFmtId="3" fontId="26" fillId="35" borderId="23" xfId="70" applyFont="1" applyFill="1" applyBorder="1">
      <alignment/>
      <protection/>
    </xf>
    <xf numFmtId="3" fontId="28" fillId="0" borderId="23" xfId="69" applyFont="1" applyBorder="1">
      <alignment/>
      <protection/>
    </xf>
    <xf numFmtId="3" fontId="0" fillId="35" borderId="23" xfId="70" applyNumberFormat="1" applyFont="1" applyFill="1" applyBorder="1">
      <alignment/>
      <protection/>
    </xf>
    <xf numFmtId="3" fontId="27" fillId="0" borderId="23" xfId="70" applyFont="1" applyBorder="1">
      <alignment/>
      <protection/>
    </xf>
    <xf numFmtId="3" fontId="26" fillId="0" borderId="23" xfId="70" applyNumberFormat="1" applyFont="1" applyBorder="1">
      <alignment/>
      <protection/>
    </xf>
    <xf numFmtId="3" fontId="26" fillId="0" borderId="23" xfId="70" applyFont="1" applyBorder="1">
      <alignment/>
      <protection/>
    </xf>
    <xf numFmtId="3" fontId="28" fillId="0" borderId="23" xfId="70" applyFont="1" applyBorder="1">
      <alignment/>
      <protection/>
    </xf>
    <xf numFmtId="3" fontId="0" fillId="0" borderId="23" xfId="70" applyNumberFormat="1" applyFont="1" applyBorder="1">
      <alignment/>
      <protection/>
    </xf>
    <xf numFmtId="3" fontId="26" fillId="0" borderId="23" xfId="70" applyFont="1" applyFill="1" applyBorder="1">
      <alignment/>
      <protection/>
    </xf>
    <xf numFmtId="3" fontId="0" fillId="0" borderId="23" xfId="70" applyFont="1" applyBorder="1">
      <alignment/>
      <protection/>
    </xf>
    <xf numFmtId="3" fontId="0" fillId="0" borderId="23" xfId="70" applyFont="1" applyFill="1" applyBorder="1" applyAlignment="1">
      <alignment horizontal="left"/>
      <protection/>
    </xf>
    <xf numFmtId="3" fontId="0" fillId="0" borderId="23" xfId="70" applyFont="1" applyFill="1" applyBorder="1">
      <alignment/>
      <protection/>
    </xf>
    <xf numFmtId="3" fontId="26" fillId="41" borderId="23" xfId="70" applyFont="1" applyFill="1" applyBorder="1">
      <alignment/>
      <protection/>
    </xf>
    <xf numFmtId="3" fontId="26" fillId="41" borderId="23" xfId="70" applyNumberFormat="1" applyFont="1" applyFill="1" applyBorder="1">
      <alignment/>
      <protection/>
    </xf>
    <xf numFmtId="3" fontId="0" fillId="0" borderId="23" xfId="70" applyFont="1" applyFill="1" applyBorder="1">
      <alignment/>
      <protection/>
    </xf>
    <xf numFmtId="3" fontId="26" fillId="35" borderId="23" xfId="70" applyFont="1" applyFill="1" applyBorder="1">
      <alignment/>
      <protection/>
    </xf>
    <xf numFmtId="3" fontId="0" fillId="0" borderId="23" xfId="70" applyFont="1" applyBorder="1">
      <alignment/>
      <protection/>
    </xf>
    <xf numFmtId="3" fontId="0" fillId="35" borderId="23" xfId="70" applyFont="1" applyFill="1" applyBorder="1">
      <alignment/>
      <protection/>
    </xf>
    <xf numFmtId="3" fontId="0" fillId="0" borderId="32" xfId="68" applyFont="1" applyBorder="1">
      <alignment/>
      <protection/>
    </xf>
    <xf numFmtId="3" fontId="0" fillId="0" borderId="23" xfId="71" applyFont="1" applyFill="1" applyBorder="1" applyAlignment="1">
      <alignment horizontal="right"/>
      <protection/>
    </xf>
    <xf numFmtId="3" fontId="26" fillId="0" borderId="23" xfId="71" applyFont="1" applyFill="1" applyBorder="1" applyAlignment="1">
      <alignment horizontal="right"/>
      <protection/>
    </xf>
    <xf numFmtId="3" fontId="0" fillId="0" borderId="23" xfId="71" applyFont="1" applyFill="1" applyBorder="1" applyAlignment="1">
      <alignment horizontal="right"/>
      <protection/>
    </xf>
    <xf numFmtId="3" fontId="0" fillId="0" borderId="23" xfId="70" applyFont="1" applyFill="1" applyBorder="1" applyAlignment="1">
      <alignment horizontal="left"/>
      <protection/>
    </xf>
    <xf numFmtId="3" fontId="0" fillId="35" borderId="32" xfId="70" applyFont="1" applyFill="1" applyBorder="1" applyAlignment="1">
      <alignment vertical="center" wrapText="1"/>
      <protection/>
    </xf>
    <xf numFmtId="3" fontId="0" fillId="35" borderId="40" xfId="70" applyFont="1" applyFill="1" applyBorder="1" applyAlignment="1">
      <alignment vertical="center" wrapText="1"/>
      <protection/>
    </xf>
    <xf numFmtId="3" fontId="26" fillId="41" borderId="23" xfId="70" applyFont="1" applyFill="1" applyBorder="1">
      <alignment/>
      <protection/>
    </xf>
    <xf numFmtId="3" fontId="0" fillId="35" borderId="50" xfId="70" applyFont="1" applyFill="1" applyBorder="1" applyAlignment="1">
      <alignment vertical="center" wrapText="1"/>
      <protection/>
    </xf>
    <xf numFmtId="3" fontId="0" fillId="0" borderId="32" xfId="70" applyFont="1" applyBorder="1" applyAlignment="1">
      <alignment vertical="center"/>
      <protection/>
    </xf>
    <xf numFmtId="3" fontId="0" fillId="0" borderId="40" xfId="70" applyFont="1" applyBorder="1" applyAlignment="1">
      <alignment vertical="center"/>
      <protection/>
    </xf>
    <xf numFmtId="3" fontId="27" fillId="0" borderId="23" xfId="70" applyFont="1" applyFill="1" applyBorder="1">
      <alignment/>
      <protection/>
    </xf>
    <xf numFmtId="3" fontId="0" fillId="0" borderId="23" xfId="70" applyNumberFormat="1" applyFont="1" applyBorder="1">
      <alignment/>
      <protection/>
    </xf>
    <xf numFmtId="3" fontId="29" fillId="42" borderId="23" xfId="70" applyFont="1" applyFill="1" applyBorder="1">
      <alignment/>
      <protection/>
    </xf>
    <xf numFmtId="3" fontId="29" fillId="42" borderId="23" xfId="70" applyNumberFormat="1" applyFont="1" applyFill="1" applyBorder="1">
      <alignment/>
      <protection/>
    </xf>
    <xf numFmtId="3" fontId="0" fillId="42" borderId="23" xfId="70" applyFont="1" applyFill="1" applyBorder="1">
      <alignment/>
      <protection/>
    </xf>
    <xf numFmtId="0" fontId="0" fillId="0" borderId="0" xfId="0" applyFont="1" applyAlignment="1">
      <alignment horizontal="right" wrapText="1"/>
    </xf>
    <xf numFmtId="0" fontId="31" fillId="0" borderId="0" xfId="67">
      <alignment/>
      <protection/>
    </xf>
    <xf numFmtId="49" fontId="32" fillId="0" borderId="0" xfId="67" applyNumberFormat="1" applyFont="1">
      <alignment/>
      <protection/>
    </xf>
    <xf numFmtId="0" fontId="33" fillId="0" borderId="0" xfId="67" applyFont="1">
      <alignment/>
      <protection/>
    </xf>
    <xf numFmtId="0" fontId="31" fillId="0" borderId="0" xfId="67" applyBorder="1" applyAlignment="1">
      <alignment horizontal="right"/>
      <protection/>
    </xf>
    <xf numFmtId="0" fontId="34" fillId="40" borderId="32" xfId="67" applyFont="1" applyFill="1" applyBorder="1" applyAlignment="1">
      <alignment horizontal="center" vertical="center" wrapText="1"/>
      <protection/>
    </xf>
    <xf numFmtId="0" fontId="32" fillId="0" borderId="0" xfId="67" applyFont="1" applyAlignment="1">
      <alignment wrapText="1"/>
      <protection/>
    </xf>
    <xf numFmtId="0" fontId="35" fillId="41" borderId="51" xfId="67" applyFont="1" applyFill="1" applyBorder="1" applyAlignment="1">
      <alignment wrapText="1"/>
      <protection/>
    </xf>
    <xf numFmtId="0" fontId="35" fillId="41" borderId="52" xfId="67" applyFont="1" applyFill="1" applyBorder="1" applyAlignment="1">
      <alignment wrapText="1"/>
      <protection/>
    </xf>
    <xf numFmtId="0" fontId="31" fillId="0" borderId="0" xfId="67" applyAlignment="1">
      <alignment wrapText="1"/>
      <protection/>
    </xf>
    <xf numFmtId="0" fontId="34" fillId="40" borderId="34" xfId="67" applyFont="1" applyFill="1" applyBorder="1" applyAlignment="1">
      <alignment wrapText="1"/>
      <protection/>
    </xf>
    <xf numFmtId="49" fontId="34" fillId="40" borderId="53" xfId="67" applyNumberFormat="1" applyFont="1" applyFill="1" applyBorder="1" applyAlignment="1">
      <alignment wrapText="1"/>
      <protection/>
    </xf>
    <xf numFmtId="0" fontId="34" fillId="40" borderId="36" xfId="67" applyFont="1" applyFill="1" applyBorder="1" applyAlignment="1">
      <alignment wrapText="1"/>
      <protection/>
    </xf>
    <xf numFmtId="0" fontId="36" fillId="40" borderId="54" xfId="67" applyFont="1" applyFill="1" applyBorder="1" applyAlignment="1">
      <alignment wrapText="1"/>
      <protection/>
    </xf>
    <xf numFmtId="3" fontId="31" fillId="0" borderId="0" xfId="67" applyNumberFormat="1" applyAlignment="1">
      <alignment wrapText="1"/>
      <protection/>
    </xf>
    <xf numFmtId="0" fontId="34" fillId="0" borderId="38" xfId="67" applyFont="1" applyBorder="1" applyAlignment="1">
      <alignment wrapText="1"/>
      <protection/>
    </xf>
    <xf numFmtId="49" fontId="33" fillId="0" borderId="55" xfId="67" applyNumberFormat="1" applyFont="1" applyBorder="1" applyAlignment="1">
      <alignment wrapText="1"/>
      <protection/>
    </xf>
    <xf numFmtId="0" fontId="33" fillId="0" borderId="38" xfId="67" applyFont="1" applyBorder="1" applyAlignment="1">
      <alignment wrapText="1"/>
      <protection/>
    </xf>
    <xf numFmtId="0" fontId="33" fillId="0" borderId="39" xfId="67" applyFont="1" applyBorder="1" applyAlignment="1">
      <alignment wrapText="1"/>
      <protection/>
    </xf>
    <xf numFmtId="0" fontId="34" fillId="40" borderId="38" xfId="67" applyFont="1" applyFill="1" applyBorder="1" applyAlignment="1">
      <alignment wrapText="1"/>
      <protection/>
    </xf>
    <xf numFmtId="49" fontId="34" fillId="40" borderId="55" xfId="67" applyNumberFormat="1" applyFont="1" applyFill="1" applyBorder="1" applyAlignment="1">
      <alignment wrapText="1"/>
      <protection/>
    </xf>
    <xf numFmtId="3" fontId="32" fillId="0" borderId="0" xfId="67" applyNumberFormat="1" applyFont="1" applyAlignment="1">
      <alignment wrapText="1"/>
      <protection/>
    </xf>
    <xf numFmtId="0" fontId="32" fillId="0" borderId="0" xfId="67" applyFont="1" applyAlignment="1">
      <alignment wrapText="1"/>
      <protection/>
    </xf>
    <xf numFmtId="0" fontId="37" fillId="0" borderId="38" xfId="67" applyFont="1" applyBorder="1" applyAlignment="1">
      <alignment wrapText="1"/>
      <protection/>
    </xf>
    <xf numFmtId="0" fontId="37" fillId="0" borderId="39" xfId="67" applyFont="1" applyBorder="1" applyAlignment="1">
      <alignment wrapText="1"/>
      <protection/>
    </xf>
    <xf numFmtId="0" fontId="34" fillId="0" borderId="46" xfId="67" applyFont="1" applyBorder="1" applyAlignment="1">
      <alignment wrapText="1"/>
      <protection/>
    </xf>
    <xf numFmtId="49" fontId="33" fillId="0" borderId="56" xfId="67" applyNumberFormat="1" applyFont="1" applyBorder="1" applyAlignment="1">
      <alignment wrapText="1"/>
      <protection/>
    </xf>
    <xf numFmtId="0" fontId="33" fillId="0" borderId="46" xfId="67" applyFont="1" applyBorder="1" applyAlignment="1">
      <alignment wrapText="1"/>
      <protection/>
    </xf>
    <xf numFmtId="0" fontId="33" fillId="0" borderId="47" xfId="67" applyFont="1" applyBorder="1" applyAlignment="1">
      <alignment wrapText="1"/>
      <protection/>
    </xf>
    <xf numFmtId="0" fontId="37" fillId="0" borderId="47" xfId="67" applyFont="1" applyBorder="1" applyAlignment="1">
      <alignment wrapText="1"/>
      <protection/>
    </xf>
    <xf numFmtId="0" fontId="38" fillId="0" borderId="55" xfId="59" applyFont="1" applyFill="1" applyBorder="1">
      <alignment/>
      <protection/>
    </xf>
    <xf numFmtId="0" fontId="34" fillId="40" borderId="46" xfId="67" applyFont="1" applyFill="1" applyBorder="1" applyAlignment="1">
      <alignment wrapText="1"/>
      <protection/>
    </xf>
    <xf numFmtId="0" fontId="39" fillId="40" borderId="56" xfId="59" applyFont="1" applyFill="1" applyBorder="1">
      <alignment/>
      <protection/>
    </xf>
    <xf numFmtId="0" fontId="34" fillId="40" borderId="47" xfId="67" applyFont="1" applyFill="1" applyBorder="1" applyAlignment="1">
      <alignment wrapText="1"/>
      <protection/>
    </xf>
    <xf numFmtId="0" fontId="38" fillId="0" borderId="56" xfId="59" applyFont="1" applyFill="1" applyBorder="1">
      <alignment/>
      <protection/>
    </xf>
    <xf numFmtId="0" fontId="38" fillId="0" borderId="56" xfId="59" applyFont="1" applyFill="1" applyBorder="1" applyAlignment="1">
      <alignment wrapText="1"/>
      <protection/>
    </xf>
    <xf numFmtId="0" fontId="34" fillId="40" borderId="57" xfId="67" applyFont="1" applyFill="1" applyBorder="1">
      <alignment/>
      <protection/>
    </xf>
    <xf numFmtId="49" fontId="34" fillId="40" borderId="58" xfId="67" applyNumberFormat="1" applyFont="1" applyFill="1" applyBorder="1">
      <alignment/>
      <protection/>
    </xf>
    <xf numFmtId="0" fontId="34" fillId="40" borderId="42" xfId="67" applyFont="1" applyFill="1" applyBorder="1">
      <alignment/>
      <protection/>
    </xf>
    <xf numFmtId="49" fontId="31" fillId="0" borderId="0" xfId="67" applyNumberForma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5" fillId="0" borderId="59" xfId="60" applyFont="1" applyBorder="1" applyAlignment="1">
      <alignment horizontal="right"/>
      <protection/>
    </xf>
    <xf numFmtId="0" fontId="25" fillId="40" borderId="60" xfId="60" applyFont="1" applyFill="1" applyBorder="1" applyAlignment="1">
      <alignment horizontal="center" vertical="center" wrapText="1"/>
      <protection/>
    </xf>
    <xf numFmtId="0" fontId="25" fillId="40" borderId="61" xfId="60" applyFont="1" applyFill="1" applyBorder="1" applyAlignment="1">
      <alignment horizontal="center" vertical="center" wrapText="1"/>
      <protection/>
    </xf>
    <xf numFmtId="0" fontId="25" fillId="40" borderId="62" xfId="60" applyFont="1" applyFill="1" applyBorder="1" applyAlignment="1">
      <alignment horizontal="center" vertical="center" wrapText="1"/>
      <protection/>
    </xf>
    <xf numFmtId="0" fontId="43" fillId="0" borderId="38" xfId="60" applyFont="1" applyBorder="1" applyAlignment="1">
      <alignment vertical="center" wrapText="1"/>
      <protection/>
    </xf>
    <xf numFmtId="1" fontId="44" fillId="0" borderId="53" xfId="60" applyNumberFormat="1" applyFont="1" applyBorder="1" applyAlignment="1">
      <alignment horizontal="right" vertical="center" indent="1"/>
      <protection/>
    </xf>
    <xf numFmtId="3" fontId="44" fillId="0" borderId="36" xfId="60" applyNumberFormat="1" applyFont="1" applyBorder="1" applyAlignment="1">
      <alignment horizontal="right" vertical="center" indent="1"/>
      <protection/>
    </xf>
    <xf numFmtId="1" fontId="45" fillId="0" borderId="23" xfId="60" applyNumberFormat="1" applyFont="1" applyBorder="1" applyAlignment="1">
      <alignment horizontal="right" vertical="center" indent="1"/>
      <protection/>
    </xf>
    <xf numFmtId="3" fontId="45" fillId="0" borderId="39" xfId="60" applyNumberFormat="1" applyFont="1" applyBorder="1" applyAlignment="1">
      <alignment horizontal="right" vertical="center" indent="1"/>
      <protection/>
    </xf>
    <xf numFmtId="0" fontId="42" fillId="40" borderId="60" xfId="60" applyFont="1" applyFill="1" applyBorder="1" applyAlignment="1">
      <alignment horizontal="left" vertical="center"/>
      <protection/>
    </xf>
    <xf numFmtId="1" fontId="42" fillId="40" borderId="61" xfId="60" applyNumberFormat="1" applyFont="1" applyFill="1" applyBorder="1" applyAlignment="1">
      <alignment horizontal="right" vertical="center" indent="1"/>
      <protection/>
    </xf>
    <xf numFmtId="3" fontId="42" fillId="40" borderId="62" xfId="60" applyNumberFormat="1" applyFont="1" applyFill="1" applyBorder="1" applyAlignment="1">
      <alignment horizontal="right" vertical="center" indent="1"/>
      <protection/>
    </xf>
    <xf numFmtId="3" fontId="0" fillId="0" borderId="0" xfId="72">
      <alignment/>
      <protection/>
    </xf>
    <xf numFmtId="3" fontId="0" fillId="0" borderId="0" xfId="72" applyFont="1">
      <alignment/>
      <protection/>
    </xf>
    <xf numFmtId="3" fontId="0" fillId="0" borderId="0" xfId="72" applyFont="1">
      <alignment/>
      <protection/>
    </xf>
    <xf numFmtId="3" fontId="26" fillId="0" borderId="0" xfId="72" applyFont="1" applyAlignment="1">
      <alignment horizontal="right"/>
      <protection/>
    </xf>
    <xf numFmtId="3" fontId="26" fillId="35" borderId="23" xfId="72" applyFont="1" applyFill="1" applyBorder="1">
      <alignment/>
      <protection/>
    </xf>
    <xf numFmtId="0" fontId="25" fillId="0" borderId="56" xfId="0" applyFont="1" applyBorder="1" applyAlignment="1">
      <alignment/>
    </xf>
    <xf numFmtId="0" fontId="25" fillId="0" borderId="63" xfId="0" applyFont="1" applyBorder="1" applyAlignment="1">
      <alignment/>
    </xf>
    <xf numFmtId="0" fontId="16" fillId="0" borderId="63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26" fillId="0" borderId="65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66" xfId="0" applyBorder="1" applyAlignment="1">
      <alignment/>
    </xf>
    <xf numFmtId="0" fontId="25" fillId="0" borderId="65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0" fontId="25" fillId="0" borderId="66" xfId="0" applyFont="1" applyBorder="1" applyAlignment="1">
      <alignment horizontal="left" wrapText="1"/>
    </xf>
    <xf numFmtId="0" fontId="25" fillId="0" borderId="67" xfId="0" applyFont="1" applyBorder="1" applyAlignment="1">
      <alignment/>
    </xf>
    <xf numFmtId="0" fontId="26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/>
    </xf>
    <xf numFmtId="3" fontId="12" fillId="35" borderId="23" xfId="0" applyNumberFormat="1" applyFont="1" applyFill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13" fillId="39" borderId="69" xfId="0" applyFont="1" applyFill="1" applyBorder="1" applyAlignment="1">
      <alignment horizontal="left" vertical="center" wrapText="1"/>
    </xf>
    <xf numFmtId="0" fontId="12" fillId="33" borderId="69" xfId="0" applyFont="1" applyFill="1" applyBorder="1" applyAlignment="1">
      <alignment horizontal="left" vertical="center" wrapText="1"/>
    </xf>
    <xf numFmtId="0" fontId="0" fillId="0" borderId="69" xfId="0" applyBorder="1" applyAlignment="1">
      <alignment wrapText="1"/>
    </xf>
    <xf numFmtId="0" fontId="12" fillId="0" borderId="6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0" xfId="0" applyAlignment="1">
      <alignment horizontal="right"/>
    </xf>
    <xf numFmtId="0" fontId="14" fillId="0" borderId="23" xfId="0" applyFont="1" applyFill="1" applyBorder="1" applyAlignment="1">
      <alignment horizontal="right" vertical="center" wrapText="1"/>
    </xf>
    <xf numFmtId="49" fontId="13" fillId="33" borderId="32" xfId="0" applyNumberFormat="1" applyFont="1" applyFill="1" applyBorder="1" applyAlignment="1">
      <alignment vertical="center" wrapText="1"/>
    </xf>
    <xf numFmtId="49" fontId="13" fillId="33" borderId="4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3" fillId="0" borderId="23" xfId="0" applyFont="1" applyFill="1" applyBorder="1" applyAlignment="1">
      <alignment horizontal="right" vertical="center" wrapText="1"/>
    </xf>
    <xf numFmtId="0" fontId="0" fillId="0" borderId="69" xfId="0" applyBorder="1" applyAlignment="1">
      <alignment horizontal="right" wrapText="1"/>
    </xf>
    <xf numFmtId="0" fontId="12" fillId="0" borderId="69" xfId="0" applyFont="1" applyFill="1" applyBorder="1" applyAlignment="1">
      <alignment horizontal="right" vertical="center" wrapText="1"/>
    </xf>
    <xf numFmtId="0" fontId="0" fillId="0" borderId="64" xfId="0" applyBorder="1" applyAlignment="1">
      <alignment horizontal="right" wrapText="1"/>
    </xf>
    <xf numFmtId="0" fontId="14" fillId="0" borderId="48" xfId="0" applyFont="1" applyFill="1" applyBorder="1" applyAlignment="1">
      <alignment horizontal="right" vertical="center" wrapText="1"/>
    </xf>
    <xf numFmtId="3" fontId="14" fillId="33" borderId="23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center" vertical="center" wrapText="1"/>
    </xf>
    <xf numFmtId="0" fontId="32" fillId="43" borderId="0" xfId="67" applyFont="1" applyFill="1" applyBorder="1" applyAlignment="1">
      <alignment wrapText="1"/>
      <protection/>
    </xf>
    <xf numFmtId="0" fontId="31" fillId="43" borderId="0" xfId="67" applyFill="1" applyBorder="1" applyAlignment="1">
      <alignment wrapText="1"/>
      <protection/>
    </xf>
    <xf numFmtId="3" fontId="31" fillId="43" borderId="0" xfId="67" applyNumberFormat="1" applyFill="1" applyBorder="1" applyAlignment="1">
      <alignment wrapText="1"/>
      <protection/>
    </xf>
    <xf numFmtId="3" fontId="32" fillId="43" borderId="0" xfId="67" applyNumberFormat="1" applyFont="1" applyFill="1" applyBorder="1" applyAlignment="1">
      <alignment wrapText="1"/>
      <protection/>
    </xf>
    <xf numFmtId="0" fontId="33" fillId="43" borderId="0" xfId="67" applyFont="1" applyFill="1" applyBorder="1">
      <alignment/>
      <protection/>
    </xf>
    <xf numFmtId="0" fontId="31" fillId="43" borderId="0" xfId="67" applyFill="1" applyBorder="1">
      <alignment/>
      <protection/>
    </xf>
    <xf numFmtId="0" fontId="34" fillId="40" borderId="70" xfId="67" applyFont="1" applyFill="1" applyBorder="1" applyAlignment="1">
      <alignment wrapText="1"/>
      <protection/>
    </xf>
    <xf numFmtId="0" fontId="34" fillId="40" borderId="71" xfId="67" applyFont="1" applyFill="1" applyBorder="1" applyAlignment="1">
      <alignment wrapText="1"/>
      <protection/>
    </xf>
    <xf numFmtId="0" fontId="34" fillId="40" borderId="72" xfId="67" applyFont="1" applyFill="1" applyBorder="1" applyAlignment="1">
      <alignment wrapText="1"/>
      <protection/>
    </xf>
    <xf numFmtId="0" fontId="36" fillId="43" borderId="0" xfId="67" applyFont="1" applyFill="1" applyBorder="1" applyAlignment="1">
      <alignment wrapText="1"/>
      <protection/>
    </xf>
    <xf numFmtId="0" fontId="33" fillId="43" borderId="0" xfId="67" applyFont="1" applyFill="1" applyBorder="1" applyAlignment="1">
      <alignment wrapText="1"/>
      <protection/>
    </xf>
    <xf numFmtId="0" fontId="34" fillId="43" borderId="0" xfId="67" applyFont="1" applyFill="1" applyBorder="1" applyAlignment="1">
      <alignment wrapText="1"/>
      <protection/>
    </xf>
    <xf numFmtId="0" fontId="33" fillId="0" borderId="73" xfId="67" applyFont="1" applyBorder="1" applyAlignment="1">
      <alignment wrapText="1"/>
      <protection/>
    </xf>
    <xf numFmtId="0" fontId="34" fillId="40" borderId="63" xfId="67" applyFont="1" applyFill="1" applyBorder="1" applyAlignment="1">
      <alignment wrapText="1"/>
      <protection/>
    </xf>
    <xf numFmtId="0" fontId="33" fillId="0" borderId="63" xfId="67" applyFont="1" applyBorder="1" applyAlignment="1">
      <alignment wrapText="1"/>
      <protection/>
    </xf>
    <xf numFmtId="0" fontId="36" fillId="40" borderId="74" xfId="67" applyFont="1" applyFill="1" applyBorder="1">
      <alignment/>
      <protection/>
    </xf>
    <xf numFmtId="0" fontId="34" fillId="40" borderId="23" xfId="67" applyFont="1" applyFill="1" applyBorder="1" applyAlignment="1">
      <alignment wrapText="1"/>
      <protection/>
    </xf>
    <xf numFmtId="0" fontId="33" fillId="0" borderId="23" xfId="67" applyFont="1" applyBorder="1" applyAlignment="1">
      <alignment wrapText="1"/>
      <protection/>
    </xf>
    <xf numFmtId="0" fontId="36" fillId="40" borderId="23" xfId="67" applyFont="1" applyFill="1" applyBorder="1">
      <alignment/>
      <protection/>
    </xf>
    <xf numFmtId="0" fontId="33" fillId="0" borderId="32" xfId="67" applyFont="1" applyBorder="1" applyAlignment="1">
      <alignment wrapText="1"/>
      <protection/>
    </xf>
    <xf numFmtId="0" fontId="34" fillId="40" borderId="75" xfId="67" applyFont="1" applyFill="1" applyBorder="1" applyAlignment="1">
      <alignment wrapText="1"/>
      <protection/>
    </xf>
    <xf numFmtId="49" fontId="34" fillId="40" borderId="67" xfId="67" applyNumberFormat="1" applyFont="1" applyFill="1" applyBorder="1" applyAlignment="1">
      <alignment wrapText="1"/>
      <protection/>
    </xf>
    <xf numFmtId="0" fontId="34" fillId="40" borderId="76" xfId="67" applyFont="1" applyFill="1" applyBorder="1" applyAlignment="1">
      <alignment wrapText="1"/>
      <protection/>
    </xf>
    <xf numFmtId="0" fontId="36" fillId="40" borderId="50" xfId="67" applyFont="1" applyFill="1" applyBorder="1" applyAlignment="1">
      <alignment wrapText="1"/>
      <protection/>
    </xf>
    <xf numFmtId="0" fontId="34" fillId="0" borderId="23" xfId="67" applyFont="1" applyBorder="1" applyAlignment="1">
      <alignment wrapText="1"/>
      <protection/>
    </xf>
    <xf numFmtId="49" fontId="33" fillId="0" borderId="23" xfId="67" applyNumberFormat="1" applyFont="1" applyBorder="1" applyAlignment="1">
      <alignment wrapText="1"/>
      <protection/>
    </xf>
    <xf numFmtId="0" fontId="37" fillId="0" borderId="23" xfId="67" applyFont="1" applyBorder="1" applyAlignment="1">
      <alignment wrapText="1"/>
      <protection/>
    </xf>
    <xf numFmtId="3" fontId="0" fillId="35" borderId="23" xfId="70" applyFont="1" applyFill="1" applyBorder="1" applyAlignment="1">
      <alignment vertical="center" wrapText="1"/>
      <protection/>
    </xf>
    <xf numFmtId="3" fontId="2" fillId="0" borderId="4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9" borderId="77" xfId="0" applyFont="1" applyFill="1" applyBorder="1" applyAlignment="1">
      <alignment horizontal="center" vertical="center" wrapText="1"/>
    </xf>
    <xf numFmtId="0" fontId="1" fillId="39" borderId="78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3" fontId="1" fillId="39" borderId="29" xfId="0" applyNumberFormat="1" applyFont="1" applyFill="1" applyBorder="1" applyAlignment="1">
      <alignment horizontal="center" vertical="center" wrapText="1"/>
    </xf>
    <xf numFmtId="3" fontId="1" fillId="39" borderId="83" xfId="0" applyNumberFormat="1" applyFont="1" applyFill="1" applyBorder="1" applyAlignment="1">
      <alignment horizontal="center" vertical="center" wrapText="1"/>
    </xf>
    <xf numFmtId="0" fontId="1" fillId="39" borderId="8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9" borderId="8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9" fillId="37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12" fillId="33" borderId="55" xfId="0" applyFont="1" applyFill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13" fillId="39" borderId="55" xfId="0" applyFont="1" applyFill="1" applyBorder="1" applyAlignment="1">
      <alignment horizontal="left" vertical="center" wrapText="1"/>
    </xf>
    <xf numFmtId="0" fontId="13" fillId="39" borderId="69" xfId="0" applyFont="1" applyFill="1" applyBorder="1" applyAlignment="1">
      <alignment horizontal="left" vertical="center" wrapText="1"/>
    </xf>
    <xf numFmtId="49" fontId="13" fillId="39" borderId="2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0" fontId="12" fillId="33" borderId="69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33" borderId="55" xfId="0" applyFont="1" applyFill="1" applyBorder="1" applyAlignment="1">
      <alignment horizontal="left" vertical="center" wrapText="1"/>
    </xf>
    <xf numFmtId="0" fontId="13" fillId="33" borderId="69" xfId="0" applyFont="1" applyFill="1" applyBorder="1" applyAlignment="1">
      <alignment horizontal="left" vertical="center" wrapText="1"/>
    </xf>
    <xf numFmtId="49" fontId="13" fillId="33" borderId="32" xfId="0" applyNumberFormat="1" applyFont="1" applyFill="1" applyBorder="1" applyAlignment="1">
      <alignment horizontal="left" vertical="center" wrapText="1"/>
    </xf>
    <xf numFmtId="49" fontId="13" fillId="33" borderId="40" xfId="0" applyNumberFormat="1" applyFont="1" applyFill="1" applyBorder="1" applyAlignment="1">
      <alignment horizontal="left" vertical="center" wrapText="1"/>
    </xf>
    <xf numFmtId="49" fontId="13" fillId="33" borderId="50" xfId="0" applyNumberFormat="1" applyFont="1" applyFill="1" applyBorder="1" applyAlignment="1">
      <alignment horizontal="left" vertical="center" wrapText="1"/>
    </xf>
    <xf numFmtId="0" fontId="15" fillId="36" borderId="55" xfId="0" applyFont="1" applyFill="1" applyBorder="1" applyAlignment="1">
      <alignment horizontal="left" vertical="center"/>
    </xf>
    <xf numFmtId="0" fontId="16" fillId="36" borderId="69" xfId="0" applyFont="1" applyFill="1" applyBorder="1" applyAlignment="1">
      <alignment vertical="center"/>
    </xf>
    <xf numFmtId="0" fontId="12" fillId="0" borderId="55" xfId="0" applyFont="1" applyFill="1" applyBorder="1" applyAlignment="1">
      <alignment horizontal="left" vertical="center" wrapText="1"/>
    </xf>
    <xf numFmtId="0" fontId="0" fillId="0" borderId="69" xfId="0" applyBorder="1" applyAlignment="1">
      <alignment wrapText="1"/>
    </xf>
    <xf numFmtId="0" fontId="12" fillId="0" borderId="91" xfId="0" applyFont="1" applyFill="1" applyBorder="1" applyAlignment="1">
      <alignment horizontal="left" vertical="center" wrapText="1"/>
    </xf>
    <xf numFmtId="0" fontId="0" fillId="0" borderId="92" xfId="0" applyBorder="1" applyAlignment="1">
      <alignment wrapText="1"/>
    </xf>
    <xf numFmtId="49" fontId="13" fillId="33" borderId="23" xfId="0" applyNumberFormat="1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2" fillId="0" borderId="69" xfId="0" applyFont="1" applyFill="1" applyBorder="1" applyAlignment="1">
      <alignment horizontal="left" vertical="center" wrapText="1"/>
    </xf>
    <xf numFmtId="0" fontId="0" fillId="0" borderId="55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wrapText="1"/>
    </xf>
    <xf numFmtId="3" fontId="13" fillId="39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center"/>
    </xf>
    <xf numFmtId="0" fontId="13" fillId="39" borderId="23" xfId="0" applyFont="1" applyFill="1" applyBorder="1" applyAlignment="1">
      <alignment horizontal="left" vertical="center" wrapText="1"/>
    </xf>
    <xf numFmtId="3" fontId="13" fillId="0" borderId="55" xfId="0" applyNumberFormat="1" applyFont="1" applyFill="1" applyBorder="1" applyAlignment="1">
      <alignment horizontal="left" vertical="center" wrapText="1"/>
    </xf>
    <xf numFmtId="3" fontId="13" fillId="0" borderId="69" xfId="0" applyNumberFormat="1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33" borderId="73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6" fillId="33" borderId="69" xfId="0" applyFont="1" applyFill="1" applyBorder="1" applyAlignment="1">
      <alignment horizontal="left" vertical="center" wrapText="1"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left" vertical="center" wrapText="1"/>
    </xf>
    <xf numFmtId="3" fontId="14" fillId="0" borderId="69" xfId="0" applyNumberFormat="1" applyFont="1" applyFill="1" applyBorder="1" applyAlignment="1">
      <alignment horizontal="left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0" fillId="39" borderId="23" xfId="0" applyFont="1" applyFill="1" applyBorder="1" applyAlignment="1">
      <alignment horizontal="center" vertical="center" wrapText="1"/>
    </xf>
    <xf numFmtId="3" fontId="20" fillId="39" borderId="23" xfId="0" applyNumberFormat="1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3" fontId="26" fillId="0" borderId="63" xfId="70" applyFont="1" applyBorder="1" applyAlignment="1">
      <alignment horizontal="left" wrapText="1"/>
      <protection/>
    </xf>
    <xf numFmtId="3" fontId="26" fillId="0" borderId="0" xfId="70" applyFont="1" applyBorder="1" applyAlignment="1">
      <alignment horizontal="left" wrapText="1"/>
      <protection/>
    </xf>
    <xf numFmtId="3" fontId="0" fillId="35" borderId="32" xfId="71" applyFont="1" applyFill="1" applyBorder="1" applyAlignment="1">
      <alignment horizontal="left" vertical="center" wrapText="1"/>
      <protection/>
    </xf>
    <xf numFmtId="3" fontId="0" fillId="35" borderId="40" xfId="71" applyFont="1" applyFill="1" applyBorder="1" applyAlignment="1">
      <alignment horizontal="left" vertical="center" wrapText="1"/>
      <protection/>
    </xf>
    <xf numFmtId="3" fontId="0" fillId="35" borderId="50" xfId="71" applyFont="1" applyFill="1" applyBorder="1" applyAlignment="1">
      <alignment horizontal="left" vertical="center" wrapText="1"/>
      <protection/>
    </xf>
    <xf numFmtId="3" fontId="0" fillId="35" borderId="32" xfId="70" applyFont="1" applyFill="1" applyBorder="1" applyAlignment="1">
      <alignment horizontal="left" vertical="center" wrapText="1"/>
      <protection/>
    </xf>
    <xf numFmtId="3" fontId="0" fillId="35" borderId="40" xfId="70" applyFont="1" applyFill="1" applyBorder="1" applyAlignment="1">
      <alignment horizontal="left" vertical="center" wrapText="1"/>
      <protection/>
    </xf>
    <xf numFmtId="3" fontId="0" fillId="35" borderId="50" xfId="70" applyFont="1" applyFill="1" applyBorder="1" applyAlignment="1">
      <alignment horizontal="left" vertical="center" wrapText="1"/>
      <protection/>
    </xf>
    <xf numFmtId="3" fontId="26" fillId="41" borderId="55" xfId="70" applyFont="1" applyFill="1" applyBorder="1" applyAlignment="1">
      <alignment horizontal="left"/>
      <protection/>
    </xf>
    <xf numFmtId="3" fontId="26" fillId="41" borderId="69" xfId="70" applyFont="1" applyFill="1" applyBorder="1" applyAlignment="1">
      <alignment horizontal="left"/>
      <protection/>
    </xf>
    <xf numFmtId="3" fontId="0" fillId="0" borderId="32" xfId="70" applyFont="1" applyFill="1" applyBorder="1" applyAlignment="1">
      <alignment horizontal="left" vertical="center" wrapText="1"/>
      <protection/>
    </xf>
    <xf numFmtId="3" fontId="0" fillId="0" borderId="40" xfId="70" applyFont="1" applyFill="1" applyBorder="1" applyAlignment="1">
      <alignment horizontal="left" vertical="center" wrapText="1"/>
      <protection/>
    </xf>
    <xf numFmtId="3" fontId="0" fillId="0" borderId="50" xfId="70" applyFont="1" applyFill="1" applyBorder="1" applyAlignment="1">
      <alignment horizontal="left" vertical="center" wrapText="1"/>
      <protection/>
    </xf>
    <xf numFmtId="3" fontId="0" fillId="41" borderId="40" xfId="70" applyFont="1" applyFill="1" applyBorder="1" applyAlignment="1">
      <alignment horizontal="center"/>
      <protection/>
    </xf>
    <xf numFmtId="3" fontId="26" fillId="41" borderId="67" xfId="70" applyFont="1" applyFill="1" applyBorder="1" applyAlignment="1">
      <alignment horizontal="left"/>
      <protection/>
    </xf>
    <xf numFmtId="3" fontId="26" fillId="41" borderId="68" xfId="70" applyFont="1" applyFill="1" applyBorder="1" applyAlignment="1">
      <alignment horizontal="left"/>
      <protection/>
    </xf>
    <xf numFmtId="3" fontId="0" fillId="0" borderId="40" xfId="70" applyFont="1" applyFill="1" applyBorder="1" applyAlignment="1">
      <alignment horizontal="left" vertical="center" wrapText="1"/>
      <protection/>
    </xf>
    <xf numFmtId="3" fontId="0" fillId="0" borderId="50" xfId="70" applyFont="1" applyFill="1" applyBorder="1" applyAlignment="1">
      <alignment horizontal="left" vertical="center" wrapText="1"/>
      <protection/>
    </xf>
    <xf numFmtId="3" fontId="0" fillId="35" borderId="32" xfId="70" applyFont="1" applyFill="1" applyBorder="1" applyAlignment="1">
      <alignment horizontal="center" vertical="center" wrapText="1"/>
      <protection/>
    </xf>
    <xf numFmtId="3" fontId="0" fillId="35" borderId="40" xfId="70" applyFont="1" applyFill="1" applyBorder="1" applyAlignment="1">
      <alignment horizontal="center" vertical="center" wrapText="1"/>
      <protection/>
    </xf>
    <xf numFmtId="3" fontId="0" fillId="35" borderId="50" xfId="70" applyFont="1" applyFill="1" applyBorder="1" applyAlignment="1">
      <alignment horizontal="center" vertical="center" wrapText="1"/>
      <protection/>
    </xf>
    <xf numFmtId="3" fontId="16" fillId="0" borderId="0" xfId="70" applyFont="1" applyAlignment="1">
      <alignment horizontal="right"/>
      <protection/>
    </xf>
    <xf numFmtId="3" fontId="16" fillId="0" borderId="0" xfId="70" applyFont="1" applyAlignment="1">
      <alignment horizontal="right"/>
      <protection/>
    </xf>
    <xf numFmtId="3" fontId="25" fillId="0" borderId="0" xfId="70" applyFont="1" applyAlignment="1">
      <alignment horizontal="center"/>
      <protection/>
    </xf>
    <xf numFmtId="3" fontId="26" fillId="0" borderId="59" xfId="70" applyFont="1" applyBorder="1" applyAlignment="1">
      <alignment horizontal="right"/>
      <protection/>
    </xf>
    <xf numFmtId="3" fontId="26" fillId="40" borderId="49" xfId="70" applyFont="1" applyFill="1" applyBorder="1" applyAlignment="1">
      <alignment horizontal="center" vertical="center"/>
      <protection/>
    </xf>
    <xf numFmtId="3" fontId="26" fillId="40" borderId="93" xfId="70" applyFont="1" applyFill="1" applyBorder="1" applyAlignment="1">
      <alignment horizontal="center" vertical="center"/>
      <protection/>
    </xf>
    <xf numFmtId="3" fontId="26" fillId="40" borderId="94" xfId="70" applyFont="1" applyFill="1" applyBorder="1" applyAlignment="1">
      <alignment horizontal="center" vertical="center"/>
      <protection/>
    </xf>
    <xf numFmtId="3" fontId="26" fillId="40" borderId="95" xfId="70" applyFont="1" applyFill="1" applyBorder="1" applyAlignment="1">
      <alignment horizontal="center" vertical="center"/>
      <protection/>
    </xf>
    <xf numFmtId="3" fontId="46" fillId="0" borderId="0" xfId="72" applyFont="1" applyAlignment="1">
      <alignment horizontal="center" wrapText="1"/>
      <protection/>
    </xf>
    <xf numFmtId="3" fontId="25" fillId="0" borderId="0" xfId="72" applyFont="1" applyAlignment="1">
      <alignment horizontal="center"/>
      <protection/>
    </xf>
    <xf numFmtId="3" fontId="26" fillId="40" borderId="49" xfId="72" applyFont="1" applyFill="1" applyBorder="1" applyAlignment="1">
      <alignment horizontal="center"/>
      <protection/>
    </xf>
    <xf numFmtId="3" fontId="26" fillId="35" borderId="53" xfId="72" applyFont="1" applyFill="1" applyBorder="1" applyAlignment="1">
      <alignment horizontal="left"/>
      <protection/>
    </xf>
    <xf numFmtId="3" fontId="26" fillId="35" borderId="96" xfId="72" applyFont="1" applyFill="1" applyBorder="1" applyAlignment="1">
      <alignment horizontal="left"/>
      <protection/>
    </xf>
    <xf numFmtId="0" fontId="31" fillId="0" borderId="59" xfId="67" applyBorder="1" applyAlignment="1">
      <alignment horizontal="right"/>
      <protection/>
    </xf>
    <xf numFmtId="0" fontId="32" fillId="0" borderId="0" xfId="67" applyFont="1" applyAlignment="1">
      <alignment horizontal="center"/>
      <protection/>
    </xf>
    <xf numFmtId="0" fontId="31" fillId="0" borderId="0" xfId="67" applyBorder="1" applyAlignment="1">
      <alignment horizontal="right"/>
      <protection/>
    </xf>
    <xf numFmtId="0" fontId="34" fillId="40" borderId="23" xfId="67" applyFont="1" applyFill="1" applyBorder="1" applyAlignment="1">
      <alignment horizontal="center" vertical="center" wrapText="1"/>
      <protection/>
    </xf>
    <xf numFmtId="0" fontId="34" fillId="40" borderId="32" xfId="67" applyFont="1" applyFill="1" applyBorder="1" applyAlignment="1">
      <alignment horizontal="center" vertical="center" wrapText="1"/>
      <protection/>
    </xf>
    <xf numFmtId="49" fontId="34" fillId="40" borderId="23" xfId="67" applyNumberFormat="1" applyFont="1" applyFill="1" applyBorder="1" applyAlignment="1">
      <alignment horizontal="center" vertical="center" wrapText="1"/>
      <protection/>
    </xf>
    <xf numFmtId="49" fontId="34" fillId="40" borderId="56" xfId="67" applyNumberFormat="1" applyFont="1" applyFill="1" applyBorder="1" applyAlignment="1">
      <alignment horizontal="center" vertical="center" wrapText="1"/>
      <protection/>
    </xf>
    <xf numFmtId="0" fontId="34" fillId="40" borderId="55" xfId="67" applyFont="1" applyFill="1" applyBorder="1" applyAlignment="1">
      <alignment horizontal="center" wrapText="1"/>
      <protection/>
    </xf>
    <xf numFmtId="0" fontId="34" fillId="40" borderId="63" xfId="67" applyFont="1" applyFill="1" applyBorder="1" applyAlignment="1">
      <alignment horizontal="center" wrapText="1"/>
      <protection/>
    </xf>
    <xf numFmtId="0" fontId="34" fillId="40" borderId="23" xfId="67" applyFont="1" applyFill="1" applyBorder="1" applyAlignment="1">
      <alignment horizontal="center" wrapText="1"/>
      <protection/>
    </xf>
    <xf numFmtId="0" fontId="34" fillId="43" borderId="0" xfId="67" applyFont="1" applyFill="1" applyBorder="1" applyAlignment="1">
      <alignment horizontal="center" wrapText="1"/>
      <protection/>
    </xf>
    <xf numFmtId="0" fontId="42" fillId="0" borderId="0" xfId="60" applyFont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left" wrapText="1"/>
    </xf>
    <xf numFmtId="0" fontId="26" fillId="0" borderId="66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66" xfId="0" applyFont="1" applyBorder="1" applyAlignment="1">
      <alignment horizontal="left" wrapText="1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ktsgv" xfId="55"/>
    <cellStyle name="Magyarázó szöveg" xfId="56"/>
    <cellStyle name="Már látott hiperhivatkozás" xfId="57"/>
    <cellStyle name="Normál 2" xfId="58"/>
    <cellStyle name="Normál 2 2" xfId="59"/>
    <cellStyle name="Normál 2 2_Munka1" xfId="60"/>
    <cellStyle name="Normál 2 3" xfId="61"/>
    <cellStyle name="Normál 2 3 2" xfId="62"/>
    <cellStyle name="Normál 2 3_Kiadás önkormányzat" xfId="63"/>
    <cellStyle name="Normál 2_2012. évi Költségvetési rendelet mellékletek" xfId="64"/>
    <cellStyle name="Normál 3" xfId="65"/>
    <cellStyle name="Normál 4" xfId="66"/>
    <cellStyle name="Normál_10.11.sz melléklet_Státusz létszám előriányzat2010-új(1)" xfId="67"/>
    <cellStyle name="Normál_2.sz.melléklet_bevételek forrásonként_új 2" xfId="68"/>
    <cellStyle name="Normál_2.sz.melléklet_bevételek forrásonként_új_2012. évi Költségvetési rendelet mellékletek" xfId="69"/>
    <cellStyle name="Normál_5.6.9.sz.melléklet_felhalmozási kiadás,mérleg,EU projekt" xfId="70"/>
    <cellStyle name="Normál_5.6.9.sz.melléklet_felhalmozási kiadás,mérleg,EU projekt 3" xfId="71"/>
    <cellStyle name="Normál_5.6.9.sz.melléklet_felhalmozási kiadás,mérleg,EU projekt 3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adatok\2003\02ELO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Documents%20and%20Settings\Marg&#243;\Dokumentumok\j&#243;%20k&#246;lts&#233;gvet&#233;si%20anyag\t&#225;bl&#225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adatok\2003\02ELO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Rendszergazda\Dokumentumok\Documents%20and%20Settings\Marg&#243;\Dokumentumok\j&#243;%20k&#246;lts&#233;gvet&#233;si%20anyag\t&#225;bl&#225;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Rendszergazda\Dokumentumok\adatok\2003\02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K54" sqref="K54"/>
    </sheetView>
  </sheetViews>
  <sheetFormatPr defaultColWidth="9.140625" defaultRowHeight="12.75"/>
  <cols>
    <col min="2" max="2" width="12.00390625" style="0" customWidth="1"/>
    <col min="3" max="3" width="0.42578125" style="0" customWidth="1"/>
    <col min="5" max="5" width="47.57421875" style="0" bestFit="1" customWidth="1"/>
    <col min="6" max="6" width="17.28125" style="0" customWidth="1"/>
    <col min="7" max="7" width="9.140625" style="0" hidden="1" customWidth="1"/>
    <col min="8" max="9" width="0" style="0" hidden="1" customWidth="1"/>
  </cols>
  <sheetData>
    <row r="1" spans="3:9" ht="30">
      <c r="C1" s="1"/>
      <c r="D1" s="2"/>
      <c r="E1" s="3"/>
      <c r="F1" s="4" t="s">
        <v>390</v>
      </c>
      <c r="G1" s="4"/>
      <c r="H1" s="4"/>
      <c r="I1" s="4"/>
    </row>
    <row r="3" spans="3:9" ht="15">
      <c r="C3" s="416" t="s">
        <v>118</v>
      </c>
      <c r="D3" s="417"/>
      <c r="E3" s="417"/>
      <c r="F3" s="417"/>
      <c r="G3" s="418"/>
      <c r="H3" s="418"/>
      <c r="I3" s="418"/>
    </row>
    <row r="4" spans="3:9" ht="15">
      <c r="C4" s="416" t="s">
        <v>19</v>
      </c>
      <c r="D4" s="419"/>
      <c r="E4" s="419"/>
      <c r="F4" s="417"/>
      <c r="G4" s="418"/>
      <c r="H4" s="418"/>
      <c r="I4" s="418"/>
    </row>
    <row r="5" spans="3:9" ht="15">
      <c r="C5" s="416" t="s">
        <v>375</v>
      </c>
      <c r="D5" s="419"/>
      <c r="E5" s="419"/>
      <c r="F5" s="417"/>
      <c r="G5" s="418"/>
      <c r="H5" s="418"/>
      <c r="I5" s="418"/>
    </row>
    <row r="6" spans="3:9" ht="15.75" thickBot="1">
      <c r="C6" s="1"/>
      <c r="D6" s="2"/>
      <c r="E6" s="3"/>
      <c r="F6" s="5"/>
      <c r="G6" s="4"/>
      <c r="H6" s="4"/>
      <c r="I6" s="4" t="s">
        <v>0</v>
      </c>
    </row>
    <row r="7" spans="3:9" ht="13.5" thickTop="1">
      <c r="C7" s="420" t="s">
        <v>1</v>
      </c>
      <c r="D7" s="421"/>
      <c r="E7" s="422"/>
      <c r="F7" s="426" t="s">
        <v>2</v>
      </c>
      <c r="G7" s="428" t="s">
        <v>3</v>
      </c>
      <c r="H7" s="428" t="s">
        <v>4</v>
      </c>
      <c r="I7" s="430" t="s">
        <v>3</v>
      </c>
    </row>
    <row r="8" spans="3:9" ht="13.5" thickBot="1">
      <c r="C8" s="423"/>
      <c r="D8" s="424"/>
      <c r="E8" s="425"/>
      <c r="F8" s="427"/>
      <c r="G8" s="429"/>
      <c r="H8" s="429"/>
      <c r="I8" s="431"/>
    </row>
    <row r="9" spans="3:9" ht="30">
      <c r="C9" s="436" t="s">
        <v>5</v>
      </c>
      <c r="D9" s="437"/>
      <c r="E9" s="6" t="s">
        <v>6</v>
      </c>
      <c r="F9" s="7"/>
      <c r="G9" s="8"/>
      <c r="H9" s="8"/>
      <c r="I9" s="9"/>
    </row>
    <row r="10" spans="3:9" ht="28.5">
      <c r="C10" s="10"/>
      <c r="D10" s="11" t="s">
        <v>20</v>
      </c>
      <c r="E10" s="12" t="s">
        <v>8</v>
      </c>
      <c r="F10" s="13">
        <f>+F11+F19+F20</f>
        <v>515393</v>
      </c>
      <c r="G10" s="14"/>
      <c r="H10" s="15"/>
      <c r="I10" s="16"/>
    </row>
    <row r="11" spans="3:9" ht="15">
      <c r="C11" s="10"/>
      <c r="D11" s="17" t="s">
        <v>21</v>
      </c>
      <c r="E11" s="18" t="s">
        <v>116</v>
      </c>
      <c r="F11" s="19">
        <f>+F12+F13+F14+F15+F16+F17</f>
        <v>296177</v>
      </c>
      <c r="G11" s="14"/>
      <c r="H11" s="15"/>
      <c r="I11" s="16"/>
    </row>
    <row r="12" spans="3:9" ht="15">
      <c r="C12" s="10"/>
      <c r="D12" s="20" t="s">
        <v>23</v>
      </c>
      <c r="E12" s="21" t="s">
        <v>24</v>
      </c>
      <c r="F12" s="22">
        <v>115491</v>
      </c>
      <c r="G12" s="14"/>
      <c r="H12" s="15"/>
      <c r="I12" s="16"/>
    </row>
    <row r="13" spans="3:9" ht="15">
      <c r="C13" s="10"/>
      <c r="D13" s="20" t="s">
        <v>25</v>
      </c>
      <c r="E13" s="21" t="s">
        <v>26</v>
      </c>
      <c r="F13" s="22">
        <v>80436</v>
      </c>
      <c r="G13" s="14"/>
      <c r="H13" s="15"/>
      <c r="I13" s="16"/>
    </row>
    <row r="14" spans="3:9" ht="30">
      <c r="C14" s="10"/>
      <c r="D14" s="17" t="s">
        <v>27</v>
      </c>
      <c r="E14" s="18" t="s">
        <v>28</v>
      </c>
      <c r="F14" s="19">
        <v>94922</v>
      </c>
      <c r="G14" s="14"/>
      <c r="H14" s="15"/>
      <c r="I14" s="16"/>
    </row>
    <row r="15" spans="3:9" ht="15">
      <c r="C15" s="10"/>
      <c r="D15" s="17" t="s">
        <v>29</v>
      </c>
      <c r="E15" s="18" t="s">
        <v>30</v>
      </c>
      <c r="F15" s="19">
        <v>5328</v>
      </c>
      <c r="G15" s="14"/>
      <c r="H15" s="15"/>
      <c r="I15" s="16"/>
    </row>
    <row r="16" spans="3:9" ht="15">
      <c r="C16" s="10"/>
      <c r="D16" s="23" t="s">
        <v>31</v>
      </c>
      <c r="E16" s="24" t="s">
        <v>9</v>
      </c>
      <c r="F16" s="132">
        <v>0</v>
      </c>
      <c r="G16" s="14"/>
      <c r="H16" s="15"/>
      <c r="I16" s="16"/>
    </row>
    <row r="17" spans="1:11" ht="15">
      <c r="A17" s="26"/>
      <c r="B17" s="26"/>
      <c r="C17" s="10"/>
      <c r="D17" s="23" t="s">
        <v>32</v>
      </c>
      <c r="E17" s="24" t="s">
        <v>10</v>
      </c>
      <c r="F17" s="132">
        <v>0</v>
      </c>
      <c r="G17" s="14"/>
      <c r="H17" s="15"/>
      <c r="I17" s="16"/>
      <c r="J17" s="26"/>
      <c r="K17" s="26"/>
    </row>
    <row r="18" spans="1:11" ht="15">
      <c r="A18" s="26"/>
      <c r="B18" s="26"/>
      <c r="C18" s="10"/>
      <c r="D18" s="23"/>
      <c r="E18" s="24"/>
      <c r="F18" s="25"/>
      <c r="G18" s="14"/>
      <c r="H18" s="15"/>
      <c r="I18" s="16"/>
      <c r="J18" s="26"/>
      <c r="K18" s="26"/>
    </row>
    <row r="19" spans="1:11" ht="15">
      <c r="A19" s="27"/>
      <c r="B19" s="27"/>
      <c r="C19" s="28"/>
      <c r="D19" s="23" t="s">
        <v>33</v>
      </c>
      <c r="E19" s="24" t="s">
        <v>34</v>
      </c>
      <c r="F19" s="29"/>
      <c r="G19" s="30"/>
      <c r="H19" s="31"/>
      <c r="I19" s="32"/>
      <c r="J19" s="27"/>
      <c r="K19" s="27"/>
    </row>
    <row r="20" spans="1:11" ht="30">
      <c r="A20" s="27"/>
      <c r="B20" s="27"/>
      <c r="C20" s="28"/>
      <c r="D20" s="33" t="s">
        <v>35</v>
      </c>
      <c r="E20" s="24" t="s">
        <v>115</v>
      </c>
      <c r="F20" s="132">
        <v>219216</v>
      </c>
      <c r="G20" s="30"/>
      <c r="H20" s="31"/>
      <c r="I20" s="32"/>
      <c r="J20" s="27"/>
      <c r="K20" s="27"/>
    </row>
    <row r="21" spans="1:11" ht="15">
      <c r="A21" s="27"/>
      <c r="B21" s="27"/>
      <c r="C21" s="28"/>
      <c r="D21" s="34"/>
      <c r="E21" s="35"/>
      <c r="F21" s="29"/>
      <c r="G21" s="30"/>
      <c r="H21" s="31"/>
      <c r="I21" s="32"/>
      <c r="J21" s="27"/>
      <c r="K21" s="27"/>
    </row>
    <row r="22" spans="1:11" ht="15">
      <c r="A22" s="36"/>
      <c r="B22" s="36"/>
      <c r="C22" s="37"/>
      <c r="D22" s="38"/>
      <c r="E22" s="39"/>
      <c r="F22" s="40"/>
      <c r="G22" s="40"/>
      <c r="H22" s="41"/>
      <c r="I22" s="42">
        <v>0</v>
      </c>
      <c r="J22" s="36"/>
      <c r="K22" s="36"/>
    </row>
    <row r="23" spans="1:11" ht="14.25">
      <c r="A23" s="36"/>
      <c r="B23" s="36"/>
      <c r="C23" s="43"/>
      <c r="D23" s="11" t="s">
        <v>36</v>
      </c>
      <c r="E23" s="12" t="s">
        <v>7</v>
      </c>
      <c r="F23" s="13">
        <f>+F24+F25+F26</f>
        <v>57000</v>
      </c>
      <c r="G23" s="13">
        <v>0</v>
      </c>
      <c r="H23" s="44">
        <v>0</v>
      </c>
      <c r="I23" s="45">
        <v>0</v>
      </c>
      <c r="J23" s="36"/>
      <c r="K23" s="36"/>
    </row>
    <row r="24" spans="1:11" ht="15">
      <c r="A24" s="3"/>
      <c r="B24" s="3"/>
      <c r="C24" s="46"/>
      <c r="D24" s="47" t="s">
        <v>37</v>
      </c>
      <c r="E24" s="18" t="s">
        <v>38</v>
      </c>
      <c r="F24" s="19">
        <v>13000</v>
      </c>
      <c r="G24" s="19"/>
      <c r="H24" s="48"/>
      <c r="I24" s="49">
        <v>0</v>
      </c>
      <c r="J24" s="3"/>
      <c r="K24" s="3"/>
    </row>
    <row r="25" spans="1:11" ht="15">
      <c r="A25" s="3"/>
      <c r="B25" s="3"/>
      <c r="C25" s="46"/>
      <c r="D25" s="47" t="s">
        <v>39</v>
      </c>
      <c r="E25" s="18" t="s">
        <v>40</v>
      </c>
      <c r="F25" s="19">
        <v>44000</v>
      </c>
      <c r="G25" s="19"/>
      <c r="H25" s="48"/>
      <c r="I25" s="49">
        <v>0</v>
      </c>
      <c r="J25" s="3"/>
      <c r="K25" s="3"/>
    </row>
    <row r="26" spans="1:11" ht="15">
      <c r="A26" s="3"/>
      <c r="B26" s="3"/>
      <c r="C26" s="46"/>
      <c r="D26" s="47" t="s">
        <v>41</v>
      </c>
      <c r="E26" s="18" t="s">
        <v>42</v>
      </c>
      <c r="F26" s="19">
        <v>0</v>
      </c>
      <c r="G26" s="19"/>
      <c r="H26" s="48"/>
      <c r="I26" s="49">
        <v>0</v>
      </c>
      <c r="J26" s="3"/>
      <c r="K26" s="3"/>
    </row>
    <row r="27" spans="1:11" ht="15">
      <c r="A27" s="3"/>
      <c r="B27" s="3"/>
      <c r="C27" s="46"/>
      <c r="D27" s="47"/>
      <c r="E27" s="50"/>
      <c r="F27" s="19"/>
      <c r="G27" s="19"/>
      <c r="H27" s="48"/>
      <c r="I27" s="49">
        <v>0</v>
      </c>
      <c r="J27" s="3"/>
      <c r="K27" s="3"/>
    </row>
    <row r="28" spans="1:11" ht="15">
      <c r="A28" s="3"/>
      <c r="B28" s="3"/>
      <c r="C28" s="51"/>
      <c r="D28" s="47"/>
      <c r="E28" s="50"/>
      <c r="F28" s="19"/>
      <c r="G28" s="19"/>
      <c r="H28" s="48"/>
      <c r="I28" s="42">
        <v>0</v>
      </c>
      <c r="J28" s="3"/>
      <c r="K28" s="3"/>
    </row>
    <row r="29" spans="1:11" ht="14.25">
      <c r="A29" s="52"/>
      <c r="B29" s="52"/>
      <c r="C29" s="53"/>
      <c r="D29" s="54" t="s">
        <v>43</v>
      </c>
      <c r="E29" s="55" t="s">
        <v>44</v>
      </c>
      <c r="F29" s="56">
        <f>+SUM(F30:F41)</f>
        <v>41119</v>
      </c>
      <c r="G29" s="52"/>
      <c r="H29" s="52"/>
      <c r="I29" s="52"/>
      <c r="J29" s="52"/>
      <c r="K29" s="52"/>
    </row>
    <row r="30" spans="1:11" ht="15">
      <c r="A30" s="57"/>
      <c r="B30" s="57"/>
      <c r="C30" s="58"/>
      <c r="D30" s="59" t="s">
        <v>45</v>
      </c>
      <c r="E30" s="60" t="s">
        <v>46</v>
      </c>
      <c r="F30" s="61"/>
      <c r="G30" s="57"/>
      <c r="H30" s="57"/>
      <c r="I30" s="57"/>
      <c r="J30" s="57"/>
      <c r="K30" s="57"/>
    </row>
    <row r="31" spans="1:11" ht="15">
      <c r="A31" s="57"/>
      <c r="B31" s="57"/>
      <c r="C31" s="58"/>
      <c r="D31" s="59" t="s">
        <v>47</v>
      </c>
      <c r="E31" s="60" t="s">
        <v>48</v>
      </c>
      <c r="F31" s="61">
        <v>2050</v>
      </c>
      <c r="G31" s="57"/>
      <c r="H31" s="57"/>
      <c r="I31" s="57"/>
      <c r="J31" s="57"/>
      <c r="K31" s="57"/>
    </row>
    <row r="32" spans="1:11" ht="15">
      <c r="A32" s="57"/>
      <c r="B32" s="57"/>
      <c r="C32" s="58"/>
      <c r="D32" s="59" t="s">
        <v>49</v>
      </c>
      <c r="E32" s="60" t="s">
        <v>50</v>
      </c>
      <c r="F32" s="61">
        <v>661</v>
      </c>
      <c r="G32" s="57"/>
      <c r="H32" s="57"/>
      <c r="I32" s="57"/>
      <c r="J32" s="57"/>
      <c r="K32" s="57"/>
    </row>
    <row r="33" spans="1:11" ht="15">
      <c r="A33" s="57"/>
      <c r="B33" s="57"/>
      <c r="C33" s="58"/>
      <c r="D33" s="59" t="s">
        <v>51</v>
      </c>
      <c r="E33" s="60" t="s">
        <v>52</v>
      </c>
      <c r="F33" s="61"/>
      <c r="G33" s="57"/>
      <c r="H33" s="57"/>
      <c r="I33" s="57"/>
      <c r="J33" s="57"/>
      <c r="K33" s="57"/>
    </row>
    <row r="34" spans="1:11" ht="15">
      <c r="A34" s="57"/>
      <c r="B34" s="57"/>
      <c r="C34" s="58"/>
      <c r="D34" s="59" t="s">
        <v>53</v>
      </c>
      <c r="E34" s="60" t="s">
        <v>54</v>
      </c>
      <c r="F34" s="61">
        <v>16087</v>
      </c>
      <c r="G34" s="57"/>
      <c r="H34" s="57"/>
      <c r="I34" s="57"/>
      <c r="J34" s="57"/>
      <c r="K34" s="57"/>
    </row>
    <row r="35" spans="1:11" ht="15">
      <c r="A35" s="57"/>
      <c r="B35" s="57"/>
      <c r="C35" s="58"/>
      <c r="D35" s="59" t="s">
        <v>55</v>
      </c>
      <c r="E35" s="60" t="s">
        <v>56</v>
      </c>
      <c r="F35" s="61">
        <v>4516</v>
      </c>
      <c r="G35" s="57"/>
      <c r="H35" s="57"/>
      <c r="I35" s="57"/>
      <c r="J35" s="57"/>
      <c r="K35" s="57"/>
    </row>
    <row r="36" spans="1:11" ht="15">
      <c r="A36" s="62"/>
      <c r="B36" s="62"/>
      <c r="C36" s="63"/>
      <c r="D36" s="64" t="s">
        <v>57</v>
      </c>
      <c r="E36" s="65" t="s">
        <v>58</v>
      </c>
      <c r="F36" s="66">
        <v>7270</v>
      </c>
      <c r="G36" s="62"/>
      <c r="H36" s="62"/>
      <c r="I36" s="62"/>
      <c r="J36" s="62"/>
      <c r="K36" s="62"/>
    </row>
    <row r="37" spans="1:11" ht="15">
      <c r="A37" s="62"/>
      <c r="B37" s="62"/>
      <c r="C37" s="63"/>
      <c r="D37" s="64" t="s">
        <v>59</v>
      </c>
      <c r="E37" s="65" t="s">
        <v>60</v>
      </c>
      <c r="F37" s="66"/>
      <c r="G37" s="62"/>
      <c r="H37" s="62"/>
      <c r="I37" s="62"/>
      <c r="J37" s="62"/>
      <c r="K37" s="62"/>
    </row>
    <row r="38" spans="1:11" ht="15">
      <c r="A38" s="62"/>
      <c r="B38" s="62"/>
      <c r="C38" s="63"/>
      <c r="D38" s="64" t="s">
        <v>61</v>
      </c>
      <c r="E38" s="65" t="s">
        <v>62</v>
      </c>
      <c r="F38" s="66">
        <v>5895</v>
      </c>
      <c r="G38" s="62"/>
      <c r="H38" s="62"/>
      <c r="I38" s="62"/>
      <c r="J38" s="62"/>
      <c r="K38" s="62"/>
    </row>
    <row r="39" spans="1:11" ht="15">
      <c r="A39" s="62"/>
      <c r="B39" s="62"/>
      <c r="C39" s="63"/>
      <c r="D39" s="64" t="s">
        <v>63</v>
      </c>
      <c r="E39" s="65" t="s">
        <v>64</v>
      </c>
      <c r="F39" s="66">
        <v>4640</v>
      </c>
      <c r="G39" s="62"/>
      <c r="H39" s="62"/>
      <c r="I39" s="62"/>
      <c r="J39" s="62"/>
      <c r="K39" s="62"/>
    </row>
    <row r="40" spans="1:11" ht="15">
      <c r="A40" s="62"/>
      <c r="B40" s="62"/>
      <c r="C40" s="63"/>
      <c r="D40" s="64"/>
      <c r="E40" s="67"/>
      <c r="F40" s="66"/>
      <c r="G40" s="62"/>
      <c r="H40" s="62"/>
      <c r="I40" s="62"/>
      <c r="J40" s="62"/>
      <c r="K40" s="62"/>
    </row>
    <row r="41" spans="1:11" ht="15">
      <c r="A41" s="62"/>
      <c r="B41" s="62"/>
      <c r="C41" s="63"/>
      <c r="D41" s="64"/>
      <c r="E41" s="67"/>
      <c r="F41" s="66"/>
      <c r="G41" s="62"/>
      <c r="H41" s="62"/>
      <c r="I41" s="62"/>
      <c r="J41" s="62"/>
      <c r="K41" s="62"/>
    </row>
    <row r="42" spans="1:11" ht="15">
      <c r="A42" s="3"/>
      <c r="B42" s="3"/>
      <c r="C42" s="43"/>
      <c r="D42" s="11" t="s">
        <v>65</v>
      </c>
      <c r="E42" s="12" t="s">
        <v>11</v>
      </c>
      <c r="F42" s="13">
        <f>F43+F44</f>
        <v>24</v>
      </c>
      <c r="G42" s="13" t="e">
        <v>#REF!</v>
      </c>
      <c r="H42" s="44" t="e">
        <v>#REF!</v>
      </c>
      <c r="I42" s="45" t="e">
        <v>#REF!</v>
      </c>
      <c r="J42" s="3"/>
      <c r="K42" s="3"/>
    </row>
    <row r="43" spans="1:11" ht="15">
      <c r="A43" s="3"/>
      <c r="B43" s="3"/>
      <c r="C43" s="46"/>
      <c r="D43" s="47" t="s">
        <v>66</v>
      </c>
      <c r="E43" s="18" t="s">
        <v>67</v>
      </c>
      <c r="F43" s="19">
        <v>24</v>
      </c>
      <c r="G43" s="19"/>
      <c r="H43" s="48"/>
      <c r="I43" s="49">
        <v>0</v>
      </c>
      <c r="J43" s="3"/>
      <c r="K43" s="3"/>
    </row>
    <row r="44" spans="1:11" ht="15">
      <c r="A44" s="3"/>
      <c r="B44" s="3"/>
      <c r="C44" s="46"/>
      <c r="D44" s="47"/>
      <c r="E44" s="18"/>
      <c r="F44" s="19"/>
      <c r="G44" s="19"/>
      <c r="H44" s="48"/>
      <c r="I44" s="49">
        <v>0</v>
      </c>
      <c r="J44" s="3"/>
      <c r="K44" s="3"/>
    </row>
    <row r="45" spans="1:11" ht="28.5">
      <c r="A45" s="3"/>
      <c r="B45" s="3"/>
      <c r="C45" s="68"/>
      <c r="D45" s="69" t="s">
        <v>68</v>
      </c>
      <c r="E45" s="70" t="s">
        <v>12</v>
      </c>
      <c r="F45" s="71">
        <f>+F10+F23+F29+F42</f>
        <v>613536</v>
      </c>
      <c r="G45" s="71" t="e">
        <v>#REF!</v>
      </c>
      <c r="H45" s="72" t="e">
        <v>#REF!</v>
      </c>
      <c r="I45" s="73" t="e">
        <v>#REF!</v>
      </c>
      <c r="J45" s="3"/>
      <c r="K45" s="3"/>
    </row>
    <row r="46" spans="1:11" ht="30">
      <c r="A46" s="3"/>
      <c r="B46" s="3"/>
      <c r="C46" s="432" t="s">
        <v>13</v>
      </c>
      <c r="D46" s="433"/>
      <c r="E46" s="74" t="s">
        <v>14</v>
      </c>
      <c r="F46" s="8"/>
      <c r="G46" s="8" t="e">
        <v>#REF!</v>
      </c>
      <c r="H46" s="8" t="e">
        <v>#REF!</v>
      </c>
      <c r="I46" s="75" t="e">
        <v>#REF!</v>
      </c>
      <c r="J46" s="3"/>
      <c r="K46" s="3"/>
    </row>
    <row r="47" spans="1:11" ht="28.5">
      <c r="A47" s="3"/>
      <c r="B47" s="3"/>
      <c r="C47" s="43"/>
      <c r="D47" s="11" t="s">
        <v>69</v>
      </c>
      <c r="E47" s="12" t="s">
        <v>16</v>
      </c>
      <c r="F47" s="44">
        <f>+F48+F52</f>
        <v>290087</v>
      </c>
      <c r="G47" s="44">
        <v>0</v>
      </c>
      <c r="H47" s="44">
        <v>0</v>
      </c>
      <c r="I47" s="45">
        <v>0</v>
      </c>
      <c r="J47" s="3"/>
      <c r="K47" s="3"/>
    </row>
    <row r="48" spans="1:11" ht="15">
      <c r="A48" s="27"/>
      <c r="B48" s="27"/>
      <c r="C48" s="76"/>
      <c r="D48" s="77" t="s">
        <v>70</v>
      </c>
      <c r="E48" s="21" t="s">
        <v>71</v>
      </c>
      <c r="F48" s="78">
        <f>+F49+F50+F51</f>
        <v>24160</v>
      </c>
      <c r="G48" s="78"/>
      <c r="H48" s="78"/>
      <c r="I48" s="49">
        <v>0</v>
      </c>
      <c r="J48" s="27"/>
      <c r="K48" s="27"/>
    </row>
    <row r="49" spans="1:11" ht="15">
      <c r="A49" s="27"/>
      <c r="B49" s="27"/>
      <c r="C49" s="76"/>
      <c r="D49" s="77"/>
      <c r="E49" s="21" t="s">
        <v>72</v>
      </c>
      <c r="F49" s="78">
        <v>24160</v>
      </c>
      <c r="G49" s="78"/>
      <c r="H49" s="78"/>
      <c r="I49" s="49">
        <v>0</v>
      </c>
      <c r="J49" s="27"/>
      <c r="K49" s="27"/>
    </row>
    <row r="50" spans="1:11" ht="15">
      <c r="A50" s="27"/>
      <c r="B50" s="27"/>
      <c r="C50" s="76"/>
      <c r="D50" s="77"/>
      <c r="E50" s="21"/>
      <c r="F50" s="78"/>
      <c r="G50" s="78"/>
      <c r="H50" s="78"/>
      <c r="I50" s="49">
        <v>0</v>
      </c>
      <c r="J50" s="27"/>
      <c r="K50" s="79"/>
    </row>
    <row r="51" spans="1:11" ht="15">
      <c r="A51" s="27"/>
      <c r="B51" s="27"/>
      <c r="C51" s="76"/>
      <c r="D51" s="77"/>
      <c r="E51" s="21"/>
      <c r="F51" s="78"/>
      <c r="G51" s="78"/>
      <c r="H51" s="78"/>
      <c r="I51" s="49"/>
      <c r="J51" s="27"/>
      <c r="K51" s="79"/>
    </row>
    <row r="52" spans="1:11" ht="30">
      <c r="A52" s="27"/>
      <c r="B52" s="27"/>
      <c r="C52" s="76"/>
      <c r="D52" s="77" t="s">
        <v>74</v>
      </c>
      <c r="E52" s="21" t="s">
        <v>75</v>
      </c>
      <c r="F52" s="78">
        <v>265927</v>
      </c>
      <c r="G52" s="78"/>
      <c r="H52" s="48"/>
      <c r="I52" s="49">
        <v>0</v>
      </c>
      <c r="J52" s="27"/>
      <c r="K52" s="27"/>
    </row>
    <row r="53" spans="1:11" ht="15">
      <c r="A53" s="27"/>
      <c r="B53" s="27"/>
      <c r="C53" s="76"/>
      <c r="D53" s="77"/>
      <c r="E53" s="21"/>
      <c r="F53" s="78"/>
      <c r="G53" s="78"/>
      <c r="H53" s="48"/>
      <c r="I53" s="49"/>
      <c r="J53" s="27"/>
      <c r="K53" s="27"/>
    </row>
    <row r="54" spans="1:11" ht="15">
      <c r="A54" s="27"/>
      <c r="B54" s="27"/>
      <c r="C54" s="76"/>
      <c r="D54" s="77"/>
      <c r="E54" s="21"/>
      <c r="F54" s="78"/>
      <c r="G54" s="78"/>
      <c r="H54" s="48"/>
      <c r="I54" s="49"/>
      <c r="J54" s="27"/>
      <c r="K54" s="27"/>
    </row>
    <row r="55" spans="1:11" ht="15">
      <c r="A55" s="3"/>
      <c r="B55" s="3"/>
      <c r="C55" s="43"/>
      <c r="D55" s="11" t="s">
        <v>76</v>
      </c>
      <c r="E55" s="80" t="s">
        <v>15</v>
      </c>
      <c r="F55" s="44">
        <f>+F56+F57+F58+F59</f>
        <v>5406</v>
      </c>
      <c r="G55" s="3"/>
      <c r="H55" s="3"/>
      <c r="I55" s="49"/>
      <c r="J55" s="27"/>
      <c r="K55" s="27"/>
    </row>
    <row r="56" spans="1:11" ht="15">
      <c r="A56" s="3"/>
      <c r="B56" s="3"/>
      <c r="C56" s="81"/>
      <c r="D56" s="82" t="s">
        <v>77</v>
      </c>
      <c r="E56" s="83" t="s">
        <v>78</v>
      </c>
      <c r="F56" s="84"/>
      <c r="G56" s="3"/>
      <c r="H56" s="3"/>
      <c r="I56" s="49"/>
      <c r="J56" s="27"/>
      <c r="K56" s="27"/>
    </row>
    <row r="57" spans="1:11" ht="15">
      <c r="A57" s="3"/>
      <c r="B57" s="3"/>
      <c r="C57" s="81"/>
      <c r="D57" s="82" t="s">
        <v>79</v>
      </c>
      <c r="E57" s="83" t="s">
        <v>80</v>
      </c>
      <c r="F57" s="84">
        <v>5406</v>
      </c>
      <c r="G57" s="3"/>
      <c r="H57" s="3"/>
      <c r="I57" s="49"/>
      <c r="J57" s="27"/>
      <c r="K57" s="27"/>
    </row>
    <row r="58" spans="1:11" ht="15">
      <c r="A58" s="3"/>
      <c r="B58" s="3"/>
      <c r="C58" s="81"/>
      <c r="D58" s="82" t="s">
        <v>81</v>
      </c>
      <c r="E58" s="85" t="s">
        <v>82</v>
      </c>
      <c r="F58" s="84"/>
      <c r="G58" s="3"/>
      <c r="H58" s="3"/>
      <c r="I58" s="49"/>
      <c r="J58" s="27"/>
      <c r="K58" s="27"/>
    </row>
    <row r="59" spans="1:11" ht="15">
      <c r="A59" s="27"/>
      <c r="B59" s="27"/>
      <c r="C59" s="76"/>
      <c r="D59" s="77" t="s">
        <v>83</v>
      </c>
      <c r="E59" s="21" t="s">
        <v>84</v>
      </c>
      <c r="F59" s="78"/>
      <c r="G59" s="78"/>
      <c r="H59" s="48"/>
      <c r="I59" s="49"/>
      <c r="J59" s="27"/>
      <c r="K59" s="27"/>
    </row>
    <row r="60" spans="1:11" ht="15">
      <c r="A60" s="27"/>
      <c r="B60" s="27"/>
      <c r="C60" s="86"/>
      <c r="D60" s="87"/>
      <c r="E60" s="88"/>
      <c r="F60" s="78"/>
      <c r="G60" s="89"/>
      <c r="H60" s="48"/>
      <c r="I60" s="42"/>
      <c r="J60" s="27"/>
      <c r="K60" s="27"/>
    </row>
    <row r="61" spans="1:11" ht="15">
      <c r="A61" s="3"/>
      <c r="B61" s="3"/>
      <c r="C61" s="43"/>
      <c r="D61" s="11" t="s">
        <v>85</v>
      </c>
      <c r="E61" s="12" t="s">
        <v>17</v>
      </c>
      <c r="F61" s="44">
        <f>+F62</f>
        <v>0</v>
      </c>
      <c r="G61" s="44">
        <v>0</v>
      </c>
      <c r="H61" s="44">
        <v>0</v>
      </c>
      <c r="I61" s="45">
        <v>0</v>
      </c>
      <c r="J61" s="3"/>
      <c r="K61" s="3"/>
    </row>
    <row r="62" spans="1:11" ht="15">
      <c r="A62" s="27"/>
      <c r="B62" s="27"/>
      <c r="C62" s="76"/>
      <c r="D62" s="77" t="s">
        <v>86</v>
      </c>
      <c r="E62" s="21" t="s">
        <v>87</v>
      </c>
      <c r="F62" s="78"/>
      <c r="G62" s="78"/>
      <c r="H62" s="48"/>
      <c r="I62" s="49">
        <v>0</v>
      </c>
      <c r="J62" s="27"/>
      <c r="K62" s="27"/>
    </row>
    <row r="63" spans="1:11" ht="15.75" thickBot="1">
      <c r="A63" s="27"/>
      <c r="B63" s="27"/>
      <c r="C63" s="76"/>
      <c r="D63" s="90"/>
      <c r="E63" s="91"/>
      <c r="F63" s="78"/>
      <c r="G63" s="78"/>
      <c r="H63" s="48"/>
      <c r="I63" s="49"/>
      <c r="J63" s="27"/>
      <c r="K63" s="27"/>
    </row>
    <row r="64" spans="1:11" ht="30" thickBot="1" thickTop="1">
      <c r="A64" s="27"/>
      <c r="B64" s="27"/>
      <c r="C64" s="92"/>
      <c r="D64" s="93" t="s">
        <v>88</v>
      </c>
      <c r="E64" s="94" t="s">
        <v>89</v>
      </c>
      <c r="F64" s="95">
        <f>+F47+F55+F61</f>
        <v>295493</v>
      </c>
      <c r="G64" s="96" t="e">
        <v>#REF!</v>
      </c>
      <c r="H64" s="96" t="e">
        <v>#REF!</v>
      </c>
      <c r="I64" s="97" t="e">
        <v>#REF!</v>
      </c>
      <c r="J64" s="27"/>
      <c r="K64" s="27"/>
    </row>
    <row r="65" spans="2:10" ht="17.25" thickBot="1" thickTop="1">
      <c r="B65" s="98"/>
      <c r="C65" s="99" t="s">
        <v>90</v>
      </c>
      <c r="D65" s="100" t="s">
        <v>91</v>
      </c>
      <c r="E65" s="100" t="s">
        <v>18</v>
      </c>
      <c r="F65" s="101">
        <f>+F64+F45</f>
        <v>909029</v>
      </c>
      <c r="G65" s="102" t="e">
        <v>#REF!</v>
      </c>
      <c r="H65" s="103" t="e">
        <v>#REF!</v>
      </c>
      <c r="I65" s="104" t="e">
        <v>#REF!</v>
      </c>
      <c r="J65" s="105"/>
    </row>
    <row r="66" spans="2:10" ht="16.5" thickTop="1">
      <c r="B66" s="26"/>
      <c r="C66" s="106"/>
      <c r="D66" s="107" t="s">
        <v>92</v>
      </c>
      <c r="E66" s="107" t="s">
        <v>93</v>
      </c>
      <c r="F66" s="108">
        <f>+F67+F71</f>
        <v>102352</v>
      </c>
      <c r="G66" s="109"/>
      <c r="H66" s="109"/>
      <c r="I66" s="110"/>
      <c r="J66" s="27"/>
    </row>
    <row r="67" spans="2:10" ht="15.75">
      <c r="B67" s="26"/>
      <c r="C67" s="111"/>
      <c r="D67" s="112" t="s">
        <v>94</v>
      </c>
      <c r="E67" s="112" t="s">
        <v>95</v>
      </c>
      <c r="F67" s="113">
        <f>+F68+F69+F70</f>
        <v>0</v>
      </c>
      <c r="G67" s="109"/>
      <c r="H67" s="109"/>
      <c r="I67" s="110"/>
      <c r="J67" s="27"/>
    </row>
    <row r="68" spans="2:10" ht="15.75">
      <c r="B68" s="26"/>
      <c r="C68" s="111"/>
      <c r="D68" s="112" t="s">
        <v>96</v>
      </c>
      <c r="E68" s="112" t="s">
        <v>97</v>
      </c>
      <c r="F68" s="113"/>
      <c r="G68" s="109"/>
      <c r="H68" s="109"/>
      <c r="I68" s="110"/>
      <c r="J68" s="27"/>
    </row>
    <row r="69" spans="2:10" ht="15.75">
      <c r="B69" s="26"/>
      <c r="C69" s="111"/>
      <c r="D69" s="112" t="s">
        <v>98</v>
      </c>
      <c r="E69" s="112" t="s">
        <v>99</v>
      </c>
      <c r="F69" s="113"/>
      <c r="G69" s="109"/>
      <c r="H69" s="109"/>
      <c r="I69" s="110"/>
      <c r="J69" s="27"/>
    </row>
    <row r="70" spans="2:10" ht="15.75">
      <c r="B70" s="26"/>
      <c r="C70" s="111"/>
      <c r="D70" s="112" t="s">
        <v>100</v>
      </c>
      <c r="E70" s="112" t="s">
        <v>101</v>
      </c>
      <c r="F70" s="113">
        <v>0</v>
      </c>
      <c r="G70" s="109"/>
      <c r="H70" s="109"/>
      <c r="I70" s="110"/>
      <c r="J70" s="27"/>
    </row>
    <row r="71" spans="2:10" ht="15.75">
      <c r="B71" s="26"/>
      <c r="C71" s="111"/>
      <c r="D71" s="112" t="s">
        <v>102</v>
      </c>
      <c r="E71" s="112" t="s">
        <v>103</v>
      </c>
      <c r="F71" s="113">
        <f>+F72+F73</f>
        <v>102352</v>
      </c>
      <c r="G71" s="114"/>
      <c r="H71" s="114"/>
      <c r="I71" s="115"/>
      <c r="J71" s="105"/>
    </row>
    <row r="72" spans="2:10" ht="15.75">
      <c r="B72" s="26"/>
      <c r="C72" s="111"/>
      <c r="D72" s="112"/>
      <c r="E72" s="112" t="s">
        <v>104</v>
      </c>
      <c r="F72" s="113">
        <v>67208</v>
      </c>
      <c r="G72" s="114"/>
      <c r="H72" s="114"/>
      <c r="I72" s="115"/>
      <c r="J72" s="105"/>
    </row>
    <row r="73" spans="2:10" ht="15.75">
      <c r="B73" s="26"/>
      <c r="C73" s="111"/>
      <c r="D73" s="112"/>
      <c r="E73" s="112" t="s">
        <v>105</v>
      </c>
      <c r="F73" s="113">
        <v>35144</v>
      </c>
      <c r="G73" s="114"/>
      <c r="H73" s="114"/>
      <c r="I73" s="115"/>
      <c r="J73" s="105"/>
    </row>
    <row r="74" spans="2:10" ht="15.75" thickBot="1">
      <c r="B74" s="3"/>
      <c r="C74" s="116" t="e">
        <v>#REF!</v>
      </c>
      <c r="D74" s="117"/>
      <c r="E74" s="118"/>
      <c r="F74" s="119"/>
      <c r="G74" s="120"/>
      <c r="H74" s="121"/>
      <c r="I74" s="122">
        <v>0</v>
      </c>
      <c r="J74" s="3"/>
    </row>
    <row r="75" spans="2:10" ht="16.5" thickBot="1" thickTop="1">
      <c r="B75" s="98"/>
      <c r="C75" s="434" t="s">
        <v>106</v>
      </c>
      <c r="D75" s="435"/>
      <c r="E75" s="435"/>
      <c r="F75" s="123">
        <f>F65+F66</f>
        <v>1011381</v>
      </c>
      <c r="G75" s="124" t="e">
        <v>#REF!</v>
      </c>
      <c r="H75" s="125" t="e">
        <v>#REF!</v>
      </c>
      <c r="I75" s="126" t="e">
        <v>#REF!</v>
      </c>
      <c r="J75" s="134"/>
    </row>
  </sheetData>
  <sheetProtection/>
  <mergeCells count="11">
    <mergeCell ref="C46:D46"/>
    <mergeCell ref="C75:E75"/>
    <mergeCell ref="C9:D9"/>
    <mergeCell ref="C3:I3"/>
    <mergeCell ref="C4:I4"/>
    <mergeCell ref="C5:I5"/>
    <mergeCell ref="C7:E8"/>
    <mergeCell ref="F7:F8"/>
    <mergeCell ref="G7:G8"/>
    <mergeCell ref="H7:H8"/>
    <mergeCell ref="I7:I8"/>
  </mergeCells>
  <printOptions/>
  <pageMargins left="0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1"/>
  <sheetViews>
    <sheetView zoomScalePageLayoutView="0" workbookViewId="0" topLeftCell="A13">
      <selection activeCell="L18" sqref="L18"/>
    </sheetView>
  </sheetViews>
  <sheetFormatPr defaultColWidth="9.140625" defaultRowHeight="12.75"/>
  <cols>
    <col min="1" max="1" width="9.140625" style="199" customWidth="1"/>
    <col min="2" max="2" width="8.8515625" style="198" bestFit="1" customWidth="1"/>
    <col min="3" max="3" width="9.421875" style="198" customWidth="1"/>
    <col min="4" max="4" width="51.00390625" style="199" customWidth="1"/>
    <col min="5" max="5" width="12.8515625" style="199" customWidth="1"/>
    <col min="6" max="6" width="10.7109375" style="200" customWidth="1"/>
    <col min="7" max="7" width="10.7109375" style="199" hidden="1" customWidth="1"/>
    <col min="8" max="8" width="8.7109375" style="199" hidden="1" customWidth="1"/>
    <col min="9" max="9" width="0" style="199" hidden="1" customWidth="1"/>
    <col min="10" max="16384" width="9.140625" style="199" customWidth="1"/>
  </cols>
  <sheetData>
    <row r="1" spans="4:6" ht="12.75">
      <c r="D1" s="469" t="s">
        <v>289</v>
      </c>
      <c r="E1" s="469"/>
      <c r="F1" s="469"/>
    </row>
    <row r="3" spans="2:9" ht="15.75" customHeight="1">
      <c r="B3" s="470" t="s">
        <v>198</v>
      </c>
      <c r="C3" s="470"/>
      <c r="D3" s="470"/>
      <c r="E3" s="470"/>
      <c r="F3" s="470"/>
      <c r="G3" s="465"/>
      <c r="H3" s="465"/>
      <c r="I3" s="465"/>
    </row>
    <row r="4" spans="2:9" ht="15.75" customHeight="1">
      <c r="B4" s="471" t="s">
        <v>186</v>
      </c>
      <c r="C4" s="471"/>
      <c r="D4" s="471"/>
      <c r="E4" s="471"/>
      <c r="F4" s="471"/>
      <c r="G4" s="465"/>
      <c r="H4" s="465"/>
      <c r="I4" s="465"/>
    </row>
    <row r="5" spans="2:9" ht="15.75" customHeight="1">
      <c r="B5" s="470" t="s">
        <v>375</v>
      </c>
      <c r="C5" s="470"/>
      <c r="D5" s="470"/>
      <c r="E5" s="470"/>
      <c r="F5" s="470"/>
      <c r="G5" s="465"/>
      <c r="H5" s="465"/>
      <c r="I5" s="465"/>
    </row>
    <row r="6" spans="2:6" ht="15.75" customHeight="1">
      <c r="B6" s="472"/>
      <c r="C6" s="472"/>
      <c r="D6" s="472"/>
      <c r="E6" s="472"/>
      <c r="F6" s="472"/>
    </row>
    <row r="7" spans="2:9" ht="12.75">
      <c r="B7" s="473"/>
      <c r="C7" s="473"/>
      <c r="D7" s="473"/>
      <c r="E7" s="366"/>
      <c r="I7" s="200" t="s">
        <v>123</v>
      </c>
    </row>
    <row r="8" spans="2:9" s="201" customFormat="1" ht="14.25" customHeight="1">
      <c r="B8" s="135"/>
      <c r="C8" s="135"/>
      <c r="D8" s="135"/>
      <c r="E8" s="135"/>
      <c r="F8" s="135"/>
      <c r="G8" s="135"/>
      <c r="H8" s="135"/>
      <c r="I8" s="135"/>
    </row>
    <row r="9" spans="2:9" s="202" customFormat="1" ht="18" customHeight="1">
      <c r="B9" s="466"/>
      <c r="C9" s="466"/>
      <c r="D9" s="466"/>
      <c r="E9" s="137"/>
      <c r="F9" s="138" t="s">
        <v>122</v>
      </c>
      <c r="G9" s="139"/>
      <c r="H9" s="139"/>
      <c r="I9" s="140" t="s">
        <v>123</v>
      </c>
    </row>
    <row r="10" spans="2:9" s="202" customFormat="1" ht="40.5" customHeight="1">
      <c r="B10" s="141" t="s">
        <v>124</v>
      </c>
      <c r="C10" s="467"/>
      <c r="D10" s="467"/>
      <c r="E10" s="142" t="s">
        <v>377</v>
      </c>
      <c r="F10" s="142" t="s">
        <v>2</v>
      </c>
      <c r="G10" s="143" t="s">
        <v>3</v>
      </c>
      <c r="H10" s="143" t="s">
        <v>4</v>
      </c>
      <c r="I10" s="143" t="s">
        <v>3</v>
      </c>
    </row>
    <row r="11" spans="2:9" s="202" customFormat="1" ht="18" customHeight="1">
      <c r="B11" s="458" t="s">
        <v>125</v>
      </c>
      <c r="C11" s="458"/>
      <c r="D11" s="458"/>
      <c r="E11" s="458"/>
      <c r="F11" s="458"/>
      <c r="G11" s="144"/>
      <c r="H11" s="144"/>
      <c r="I11" s="144"/>
    </row>
    <row r="12" spans="2:9" s="202" customFormat="1" ht="18" customHeight="1">
      <c r="B12" s="145" t="s">
        <v>126</v>
      </c>
      <c r="C12" s="445" t="s">
        <v>127</v>
      </c>
      <c r="D12" s="445"/>
      <c r="E12" s="147">
        <f>SUM(E13:E15)</f>
        <v>8282</v>
      </c>
      <c r="F12" s="147">
        <f>SUM(F13:F15)</f>
        <v>8089</v>
      </c>
      <c r="G12" s="147">
        <f>SUM(G13:G15)</f>
        <v>0</v>
      </c>
      <c r="H12" s="147">
        <f>SUM(H13:H15)</f>
        <v>0</v>
      </c>
      <c r="I12" s="147">
        <f>+G12+H12</f>
        <v>0</v>
      </c>
    </row>
    <row r="13" spans="2:9" s="202" customFormat="1" ht="18" customHeight="1">
      <c r="B13" s="148"/>
      <c r="C13" s="149" t="s">
        <v>128</v>
      </c>
      <c r="D13" s="150" t="s">
        <v>129</v>
      </c>
      <c r="E13" s="151">
        <v>8282</v>
      </c>
      <c r="F13" s="151">
        <v>8089</v>
      </c>
      <c r="G13" s="151"/>
      <c r="H13" s="152"/>
      <c r="I13" s="151">
        <f aca="true" t="shared" si="0" ref="I13:I51">+G13+H13</f>
        <v>0</v>
      </c>
    </row>
    <row r="14" spans="2:9" s="202" customFormat="1" ht="30" customHeight="1">
      <c r="B14" s="148"/>
      <c r="C14" s="149" t="s">
        <v>130</v>
      </c>
      <c r="D14" s="150" t="s">
        <v>131</v>
      </c>
      <c r="E14" s="150"/>
      <c r="F14" s="151"/>
      <c r="G14" s="151"/>
      <c r="H14" s="152"/>
      <c r="I14" s="151">
        <f t="shared" si="0"/>
        <v>0</v>
      </c>
    </row>
    <row r="15" spans="2:9" s="202" customFormat="1" ht="18" customHeight="1">
      <c r="B15" s="148"/>
      <c r="C15" s="149" t="s">
        <v>132</v>
      </c>
      <c r="D15" s="150" t="s">
        <v>133</v>
      </c>
      <c r="E15" s="150"/>
      <c r="F15" s="151"/>
      <c r="G15" s="151"/>
      <c r="H15" s="152"/>
      <c r="I15" s="151">
        <f t="shared" si="0"/>
        <v>0</v>
      </c>
    </row>
    <row r="16" spans="2:9" s="202" customFormat="1" ht="18" customHeight="1">
      <c r="B16" s="145" t="s">
        <v>134</v>
      </c>
      <c r="C16" s="445" t="s">
        <v>135</v>
      </c>
      <c r="D16" s="445"/>
      <c r="E16" s="147">
        <f>SUM(E17:E19)</f>
        <v>2292</v>
      </c>
      <c r="F16" s="147">
        <f>SUM(F17:F19)</f>
        <v>2197</v>
      </c>
      <c r="G16" s="147">
        <f>SUM(G17:G19)</f>
        <v>0</v>
      </c>
      <c r="H16" s="147">
        <f>SUM(H17:H19)</f>
        <v>0</v>
      </c>
      <c r="I16" s="147">
        <f t="shared" si="0"/>
        <v>0</v>
      </c>
    </row>
    <row r="17" spans="2:9" s="202" customFormat="1" ht="18" customHeight="1">
      <c r="B17" s="148"/>
      <c r="C17" s="149" t="s">
        <v>128</v>
      </c>
      <c r="D17" s="150" t="s">
        <v>129</v>
      </c>
      <c r="E17" s="151">
        <v>2292</v>
      </c>
      <c r="F17" s="151">
        <v>2197</v>
      </c>
      <c r="G17" s="151"/>
      <c r="H17" s="152"/>
      <c r="I17" s="151">
        <f t="shared" si="0"/>
        <v>0</v>
      </c>
    </row>
    <row r="18" spans="2:9" s="202" customFormat="1" ht="18" customHeight="1">
      <c r="B18" s="148"/>
      <c r="C18" s="149" t="s">
        <v>130</v>
      </c>
      <c r="D18" s="150" t="s">
        <v>131</v>
      </c>
      <c r="E18" s="150"/>
      <c r="F18" s="151"/>
      <c r="G18" s="151"/>
      <c r="H18" s="152"/>
      <c r="I18" s="151">
        <f t="shared" si="0"/>
        <v>0</v>
      </c>
    </row>
    <row r="19" spans="2:9" s="202" customFormat="1" ht="18" customHeight="1">
      <c r="B19" s="148"/>
      <c r="C19" s="149" t="s">
        <v>132</v>
      </c>
      <c r="D19" s="150" t="s">
        <v>133</v>
      </c>
      <c r="E19" s="150"/>
      <c r="F19" s="151"/>
      <c r="G19" s="151"/>
      <c r="H19" s="152"/>
      <c r="I19" s="151">
        <f t="shared" si="0"/>
        <v>0</v>
      </c>
    </row>
    <row r="20" spans="2:9" s="202" customFormat="1" ht="18" customHeight="1">
      <c r="B20" s="145" t="s">
        <v>136</v>
      </c>
      <c r="C20" s="445" t="s">
        <v>137</v>
      </c>
      <c r="D20" s="445"/>
      <c r="E20" s="147">
        <f>SUM(E21:E23)</f>
        <v>6362</v>
      </c>
      <c r="F20" s="147">
        <f>SUM(F21:F23)</f>
        <v>8475</v>
      </c>
      <c r="G20" s="147">
        <f>SUM(G21:G23)</f>
        <v>0</v>
      </c>
      <c r="H20" s="147">
        <f>SUM(H21:H23)</f>
        <v>0</v>
      </c>
      <c r="I20" s="147">
        <f t="shared" si="0"/>
        <v>0</v>
      </c>
    </row>
    <row r="21" spans="2:9" s="202" customFormat="1" ht="18" customHeight="1">
      <c r="B21" s="148"/>
      <c r="C21" s="149" t="s">
        <v>128</v>
      </c>
      <c r="D21" s="150" t="s">
        <v>129</v>
      </c>
      <c r="E21" s="151">
        <v>6362</v>
      </c>
      <c r="F21" s="151">
        <v>8475</v>
      </c>
      <c r="G21" s="151"/>
      <c r="H21" s="152"/>
      <c r="I21" s="151">
        <f t="shared" si="0"/>
        <v>0</v>
      </c>
    </row>
    <row r="22" spans="2:9" s="202" customFormat="1" ht="18" customHeight="1">
      <c r="B22" s="148"/>
      <c r="C22" s="149" t="s">
        <v>130</v>
      </c>
      <c r="D22" s="150" t="s">
        <v>131</v>
      </c>
      <c r="E22" s="150"/>
      <c r="F22" s="151"/>
      <c r="G22" s="151"/>
      <c r="H22" s="152"/>
      <c r="I22" s="151">
        <f t="shared" si="0"/>
        <v>0</v>
      </c>
    </row>
    <row r="23" spans="2:9" s="202" customFormat="1" ht="18" customHeight="1">
      <c r="B23" s="148"/>
      <c r="C23" s="149" t="s">
        <v>132</v>
      </c>
      <c r="D23" s="150" t="s">
        <v>133</v>
      </c>
      <c r="E23" s="150"/>
      <c r="F23" s="151"/>
      <c r="G23" s="151"/>
      <c r="H23" s="152"/>
      <c r="I23" s="151">
        <f t="shared" si="0"/>
        <v>0</v>
      </c>
    </row>
    <row r="24" spans="2:9" s="202" customFormat="1" ht="18" customHeight="1">
      <c r="B24" s="145" t="s">
        <v>138</v>
      </c>
      <c r="C24" s="445" t="s">
        <v>139</v>
      </c>
      <c r="D24" s="445"/>
      <c r="E24" s="146"/>
      <c r="F24" s="147">
        <f>SUM(F25:F27)</f>
        <v>0</v>
      </c>
      <c r="G24" s="147">
        <f>SUM(G25:G27)</f>
        <v>0</v>
      </c>
      <c r="H24" s="147">
        <f>SUM(H25:H27)</f>
        <v>0</v>
      </c>
      <c r="I24" s="147">
        <f t="shared" si="0"/>
        <v>0</v>
      </c>
    </row>
    <row r="25" spans="2:9" s="202" customFormat="1" ht="18" customHeight="1">
      <c r="B25" s="148"/>
      <c r="C25" s="149" t="s">
        <v>128</v>
      </c>
      <c r="D25" s="150" t="s">
        <v>129</v>
      </c>
      <c r="E25" s="150"/>
      <c r="F25" s="151">
        <v>0</v>
      </c>
      <c r="G25" s="151"/>
      <c r="H25" s="152"/>
      <c r="I25" s="151">
        <f t="shared" si="0"/>
        <v>0</v>
      </c>
    </row>
    <row r="26" spans="2:9" s="202" customFormat="1" ht="18" customHeight="1">
      <c r="B26" s="148"/>
      <c r="C26" s="149" t="s">
        <v>130</v>
      </c>
      <c r="D26" s="150" t="s">
        <v>131</v>
      </c>
      <c r="E26" s="150"/>
      <c r="F26" s="151"/>
      <c r="G26" s="151"/>
      <c r="H26" s="152"/>
      <c r="I26" s="151">
        <f t="shared" si="0"/>
        <v>0</v>
      </c>
    </row>
    <row r="27" spans="2:9" s="202" customFormat="1" ht="18" customHeight="1">
      <c r="B27" s="148"/>
      <c r="C27" s="149" t="s">
        <v>132</v>
      </c>
      <c r="D27" s="150" t="s">
        <v>133</v>
      </c>
      <c r="E27" s="150"/>
      <c r="F27" s="151"/>
      <c r="G27" s="151"/>
      <c r="H27" s="152"/>
      <c r="I27" s="151">
        <f t="shared" si="0"/>
        <v>0</v>
      </c>
    </row>
    <row r="28" spans="2:9" s="202" customFormat="1" ht="18" customHeight="1">
      <c r="B28" s="145" t="s">
        <v>140</v>
      </c>
      <c r="C28" s="445" t="s">
        <v>141</v>
      </c>
      <c r="D28" s="445"/>
      <c r="E28" s="153">
        <f>+E29+E30+E34+E35+E42</f>
        <v>100</v>
      </c>
      <c r="F28" s="153">
        <f>+F29+F30+F34+F35+F42</f>
        <v>0</v>
      </c>
      <c r="G28" s="153" t="e">
        <f>G29+#REF!+G30+G34+#REF!</f>
        <v>#REF!</v>
      </c>
      <c r="H28" s="153" t="e">
        <f>H29+#REF!+H30+H34+#REF!</f>
        <v>#REF!</v>
      </c>
      <c r="I28" s="147" t="e">
        <f t="shared" si="0"/>
        <v>#REF!</v>
      </c>
    </row>
    <row r="29" spans="2:9" s="202" customFormat="1" ht="18" customHeight="1">
      <c r="B29" s="154" t="s">
        <v>142</v>
      </c>
      <c r="C29" s="453" t="s">
        <v>143</v>
      </c>
      <c r="D29" s="454"/>
      <c r="E29" s="364"/>
      <c r="F29" s="155"/>
      <c r="G29" s="155"/>
      <c r="H29" s="156"/>
      <c r="I29" s="157">
        <f t="shared" si="0"/>
        <v>0</v>
      </c>
    </row>
    <row r="30" spans="2:9" s="202" customFormat="1" ht="18" customHeight="1">
      <c r="B30" s="154" t="s">
        <v>144</v>
      </c>
      <c r="C30" s="453" t="s">
        <v>145</v>
      </c>
      <c r="D30" s="454"/>
      <c r="E30" s="364">
        <v>100</v>
      </c>
      <c r="F30" s="155">
        <v>0</v>
      </c>
      <c r="G30" s="155"/>
      <c r="H30" s="156"/>
      <c r="I30" s="157">
        <f t="shared" si="0"/>
        <v>0</v>
      </c>
    </row>
    <row r="31" spans="2:9" s="202" customFormat="1" ht="18" customHeight="1">
      <c r="B31" s="154"/>
      <c r="C31" s="453"/>
      <c r="D31" s="454"/>
      <c r="E31" s="364"/>
      <c r="F31" s="155"/>
      <c r="G31" s="155"/>
      <c r="H31" s="156"/>
      <c r="I31" s="157"/>
    </row>
    <row r="32" spans="2:9" s="202" customFormat="1" ht="18" customHeight="1">
      <c r="B32" s="154"/>
      <c r="C32" s="453"/>
      <c r="D32" s="454"/>
      <c r="E32" s="364"/>
      <c r="F32" s="155"/>
      <c r="G32" s="155"/>
      <c r="H32" s="156"/>
      <c r="I32" s="157"/>
    </row>
    <row r="33" spans="2:9" s="202" customFormat="1" ht="18" customHeight="1">
      <c r="B33" s="154"/>
      <c r="C33" s="461"/>
      <c r="D33" s="454"/>
      <c r="E33" s="364"/>
      <c r="F33" s="155"/>
      <c r="G33" s="155"/>
      <c r="H33" s="156"/>
      <c r="I33" s="157"/>
    </row>
    <row r="34" spans="2:9" s="202" customFormat="1" ht="18" customHeight="1">
      <c r="B34" s="154" t="s">
        <v>146</v>
      </c>
      <c r="C34" s="453" t="s">
        <v>147</v>
      </c>
      <c r="D34" s="454"/>
      <c r="E34" s="364"/>
      <c r="F34" s="155">
        <v>0</v>
      </c>
      <c r="G34" s="155"/>
      <c r="H34" s="156"/>
      <c r="I34" s="157">
        <f t="shared" si="0"/>
        <v>0</v>
      </c>
    </row>
    <row r="35" spans="2:9" s="202" customFormat="1" ht="18" customHeight="1">
      <c r="B35" s="154" t="s">
        <v>148</v>
      </c>
      <c r="C35" s="453" t="s">
        <v>149</v>
      </c>
      <c r="D35" s="454"/>
      <c r="E35" s="364"/>
      <c r="F35" s="155">
        <f>+F36+F37+F38+F39+F40+F41</f>
        <v>0</v>
      </c>
      <c r="G35" s="155"/>
      <c r="H35" s="156"/>
      <c r="I35" s="157"/>
    </row>
    <row r="36" spans="2:9" s="202" customFormat="1" ht="18" customHeight="1">
      <c r="B36" s="154"/>
      <c r="C36" s="453" t="s">
        <v>196</v>
      </c>
      <c r="D36" s="460"/>
      <c r="E36" s="365"/>
      <c r="F36" s="155">
        <v>0</v>
      </c>
      <c r="G36" s="155"/>
      <c r="H36" s="156"/>
      <c r="I36" s="157"/>
    </row>
    <row r="37" spans="2:9" s="202" customFormat="1" ht="18" customHeight="1">
      <c r="B37" s="154"/>
      <c r="C37" s="453" t="s">
        <v>150</v>
      </c>
      <c r="D37" s="460"/>
      <c r="E37" s="365"/>
      <c r="F37" s="155">
        <v>0</v>
      </c>
      <c r="G37" s="155"/>
      <c r="H37" s="156"/>
      <c r="I37" s="157"/>
    </row>
    <row r="38" spans="2:9" s="202" customFormat="1" ht="18" customHeight="1">
      <c r="B38" s="154"/>
      <c r="C38" s="453" t="s">
        <v>151</v>
      </c>
      <c r="D38" s="460"/>
      <c r="E38" s="365"/>
      <c r="F38" s="155">
        <v>0</v>
      </c>
      <c r="G38" s="155"/>
      <c r="H38" s="156"/>
      <c r="I38" s="157"/>
    </row>
    <row r="39" spans="2:9" s="202" customFormat="1" ht="18" customHeight="1">
      <c r="B39" s="154"/>
      <c r="C39" s="453" t="s">
        <v>197</v>
      </c>
      <c r="D39" s="460"/>
      <c r="E39" s="365"/>
      <c r="F39" s="155">
        <v>0</v>
      </c>
      <c r="G39" s="155"/>
      <c r="H39" s="156"/>
      <c r="I39" s="157"/>
    </row>
    <row r="40" spans="2:9" s="202" customFormat="1" ht="18" customHeight="1">
      <c r="B40" s="154"/>
      <c r="C40" s="453" t="s">
        <v>152</v>
      </c>
      <c r="D40" s="454"/>
      <c r="E40" s="364"/>
      <c r="F40" s="155">
        <v>0</v>
      </c>
      <c r="G40" s="155"/>
      <c r="H40" s="156"/>
      <c r="I40" s="157"/>
    </row>
    <row r="41" spans="2:9" s="202" customFormat="1" ht="18" customHeight="1">
      <c r="B41" s="154"/>
      <c r="C41" s="453"/>
      <c r="D41" s="454"/>
      <c r="E41" s="364"/>
      <c r="F41" s="155"/>
      <c r="G41" s="155"/>
      <c r="H41" s="156"/>
      <c r="I41" s="157"/>
    </row>
    <row r="42" spans="2:9" s="202" customFormat="1" ht="18" customHeight="1">
      <c r="B42" s="154" t="s">
        <v>153</v>
      </c>
      <c r="C42" s="453" t="s">
        <v>154</v>
      </c>
      <c r="D42" s="454"/>
      <c r="E42" s="364"/>
      <c r="F42" s="155">
        <f>+F43+F44</f>
        <v>0</v>
      </c>
      <c r="G42" s="155"/>
      <c r="H42" s="156"/>
      <c r="I42" s="157"/>
    </row>
    <row r="43" spans="2:9" s="202" customFormat="1" ht="18" customHeight="1">
      <c r="B43" s="148"/>
      <c r="C43" s="453" t="s">
        <v>155</v>
      </c>
      <c r="D43" s="454"/>
      <c r="E43" s="364"/>
      <c r="F43" s="155">
        <v>0</v>
      </c>
      <c r="G43" s="155"/>
      <c r="H43" s="156"/>
      <c r="I43" s="157"/>
    </row>
    <row r="44" spans="2:9" s="202" customFormat="1" ht="18" customHeight="1" thickBot="1">
      <c r="B44" s="158"/>
      <c r="C44" s="455" t="s">
        <v>156</v>
      </c>
      <c r="D44" s="456"/>
      <c r="E44" s="368"/>
      <c r="F44" s="159"/>
      <c r="G44" s="155"/>
      <c r="H44" s="156"/>
      <c r="I44" s="157"/>
    </row>
    <row r="45" spans="2:9" s="202" customFormat="1" ht="18" customHeight="1" thickTop="1">
      <c r="B45" s="160"/>
      <c r="C45" s="161" t="s">
        <v>128</v>
      </c>
      <c r="D45" s="162" t="s">
        <v>129</v>
      </c>
      <c r="E45" s="163">
        <f>+E29+E30+E34+E35+E42</f>
        <v>100</v>
      </c>
      <c r="F45" s="163">
        <f>+F29+F30+F34+F35+F42</f>
        <v>0</v>
      </c>
      <c r="G45" s="164"/>
      <c r="H45" s="152"/>
      <c r="I45" s="151">
        <f>+G45+H45</f>
        <v>0</v>
      </c>
    </row>
    <row r="46" spans="2:9" s="202" customFormat="1" ht="18" customHeight="1">
      <c r="B46" s="165"/>
      <c r="C46" s="149" t="s">
        <v>130</v>
      </c>
      <c r="D46" s="150" t="s">
        <v>131</v>
      </c>
      <c r="E46" s="150"/>
      <c r="F46" s="164"/>
      <c r="G46" s="164"/>
      <c r="H46" s="152"/>
      <c r="I46" s="151">
        <f>+G46+H46</f>
        <v>0</v>
      </c>
    </row>
    <row r="47" spans="2:9" s="202" customFormat="1" ht="18" customHeight="1">
      <c r="B47" s="165"/>
      <c r="C47" s="149" t="s">
        <v>132</v>
      </c>
      <c r="D47" s="150" t="s">
        <v>133</v>
      </c>
      <c r="E47" s="150"/>
      <c r="F47" s="164"/>
      <c r="G47" s="164"/>
      <c r="H47" s="152"/>
      <c r="I47" s="151">
        <f>+G47+H47</f>
        <v>0</v>
      </c>
    </row>
    <row r="48" spans="2:9" s="202" customFormat="1" ht="18" customHeight="1">
      <c r="B48" s="166" t="s">
        <v>157</v>
      </c>
      <c r="C48" s="446" t="s">
        <v>158</v>
      </c>
      <c r="D48" s="447"/>
      <c r="E48" s="167">
        <f>E12+E16+E20+E24+E28</f>
        <v>17036</v>
      </c>
      <c r="F48" s="167">
        <f>F12+F16+F20+F24+F28</f>
        <v>18761</v>
      </c>
      <c r="G48" s="167" t="e">
        <f>G12+G16+G20+G24+G28</f>
        <v>#REF!</v>
      </c>
      <c r="H48" s="167" t="e">
        <f>H12+H16+H20+H24+H28</f>
        <v>#REF!</v>
      </c>
      <c r="I48" s="168" t="e">
        <f t="shared" si="0"/>
        <v>#REF!</v>
      </c>
    </row>
    <row r="49" spans="2:9" s="202" customFormat="1" ht="18" customHeight="1">
      <c r="B49" s="457"/>
      <c r="C49" s="169" t="s">
        <v>128</v>
      </c>
      <c r="D49" s="170" t="s">
        <v>129</v>
      </c>
      <c r="E49" s="171">
        <f>SUM(E13,E17,E21,E25,E45)</f>
        <v>17036</v>
      </c>
      <c r="F49" s="171">
        <f>SUM(F13,F17,F21,F25,F45)</f>
        <v>18761</v>
      </c>
      <c r="G49" s="171"/>
      <c r="H49" s="172"/>
      <c r="I49" s="173">
        <f t="shared" si="0"/>
        <v>0</v>
      </c>
    </row>
    <row r="50" spans="2:9" s="202" customFormat="1" ht="18" customHeight="1">
      <c r="B50" s="457"/>
      <c r="C50" s="169" t="s">
        <v>130</v>
      </c>
      <c r="D50" s="170" t="s">
        <v>131</v>
      </c>
      <c r="E50" s="170"/>
      <c r="F50" s="171">
        <f>SUM(F14,F18,F22,F26,F46)</f>
        <v>0</v>
      </c>
      <c r="G50" s="171"/>
      <c r="H50" s="172"/>
      <c r="I50" s="173">
        <f t="shared" si="0"/>
        <v>0</v>
      </c>
    </row>
    <row r="51" spans="2:9" s="202" customFormat="1" ht="18" customHeight="1">
      <c r="B51" s="457"/>
      <c r="C51" s="169" t="s">
        <v>132</v>
      </c>
      <c r="D51" s="170" t="s">
        <v>133</v>
      </c>
      <c r="E51" s="170"/>
      <c r="F51" s="171">
        <f>SUM(F15,F19,F23,F27,F47)</f>
        <v>0</v>
      </c>
      <c r="G51" s="171"/>
      <c r="H51" s="172"/>
      <c r="I51" s="173">
        <f t="shared" si="0"/>
        <v>0</v>
      </c>
    </row>
    <row r="52" spans="2:9" s="202" customFormat="1" ht="18" customHeight="1">
      <c r="B52" s="458" t="s">
        <v>159</v>
      </c>
      <c r="C52" s="458"/>
      <c r="D52" s="458"/>
      <c r="E52" s="458"/>
      <c r="F52" s="458"/>
      <c r="G52" s="459"/>
      <c r="H52" s="459"/>
      <c r="I52" s="459"/>
    </row>
    <row r="53" spans="2:9" s="202" customFormat="1" ht="18" customHeight="1">
      <c r="B53" s="145" t="s">
        <v>160</v>
      </c>
      <c r="C53" s="445" t="s">
        <v>161</v>
      </c>
      <c r="D53" s="445"/>
      <c r="E53" s="147">
        <f>SUM(E54:E56)</f>
        <v>52</v>
      </c>
      <c r="F53" s="147">
        <f>SUM(F54:F56)</f>
        <v>60</v>
      </c>
      <c r="G53" s="147">
        <f>SUM(G54:G56)</f>
        <v>0</v>
      </c>
      <c r="H53" s="147">
        <f>SUM(H54:H56)</f>
        <v>0</v>
      </c>
      <c r="I53" s="147">
        <f>+G53+H53</f>
        <v>0</v>
      </c>
    </row>
    <row r="54" spans="2:9" s="202" customFormat="1" ht="18" customHeight="1">
      <c r="B54" s="145"/>
      <c r="C54" s="149" t="s">
        <v>128</v>
      </c>
      <c r="D54" s="150" t="s">
        <v>129</v>
      </c>
      <c r="E54" s="370">
        <v>52</v>
      </c>
      <c r="F54" s="151">
        <v>60</v>
      </c>
      <c r="G54" s="151"/>
      <c r="H54" s="174"/>
      <c r="I54" s="151">
        <f aca="true" t="shared" si="1" ref="I54:I68">+G54+H54</f>
        <v>0</v>
      </c>
    </row>
    <row r="55" spans="2:9" s="202" customFormat="1" ht="18" customHeight="1">
      <c r="B55" s="145"/>
      <c r="C55" s="149" t="s">
        <v>130</v>
      </c>
      <c r="D55" s="150" t="s">
        <v>131</v>
      </c>
      <c r="E55" s="150"/>
      <c r="F55" s="151">
        <v>0</v>
      </c>
      <c r="G55" s="151"/>
      <c r="H55" s="152"/>
      <c r="I55" s="151">
        <f t="shared" si="1"/>
        <v>0</v>
      </c>
    </row>
    <row r="56" spans="2:9" s="202" customFormat="1" ht="18" customHeight="1">
      <c r="B56" s="145"/>
      <c r="C56" s="149" t="s">
        <v>132</v>
      </c>
      <c r="D56" s="150" t="s">
        <v>133</v>
      </c>
      <c r="E56" s="150"/>
      <c r="F56" s="151"/>
      <c r="G56" s="151"/>
      <c r="H56" s="152"/>
      <c r="I56" s="151">
        <f t="shared" si="1"/>
        <v>0</v>
      </c>
    </row>
    <row r="57" spans="2:9" s="202" customFormat="1" ht="12.75">
      <c r="B57" s="145" t="s">
        <v>162</v>
      </c>
      <c r="C57" s="445" t="s">
        <v>163</v>
      </c>
      <c r="D57" s="445"/>
      <c r="E57" s="146"/>
      <c r="F57" s="147">
        <f>SUM(F58:F60)</f>
        <v>0</v>
      </c>
      <c r="G57" s="147">
        <f>SUM(G58:G60)</f>
        <v>0</v>
      </c>
      <c r="H57" s="147">
        <f>SUM(H58:H60)</f>
        <v>0</v>
      </c>
      <c r="I57" s="147">
        <f t="shared" si="1"/>
        <v>0</v>
      </c>
    </row>
    <row r="58" spans="2:9" s="202" customFormat="1" ht="12.75">
      <c r="B58" s="145"/>
      <c r="C58" s="149" t="s">
        <v>128</v>
      </c>
      <c r="D58" s="150" t="s">
        <v>129</v>
      </c>
      <c r="E58" s="150"/>
      <c r="F58" s="151"/>
      <c r="G58" s="151"/>
      <c r="H58" s="152"/>
      <c r="I58" s="151">
        <f t="shared" si="1"/>
        <v>0</v>
      </c>
    </row>
    <row r="59" spans="2:9" s="202" customFormat="1" ht="12.75">
      <c r="B59" s="145"/>
      <c r="C59" s="149" t="s">
        <v>130</v>
      </c>
      <c r="D59" s="150" t="s">
        <v>131</v>
      </c>
      <c r="E59" s="150"/>
      <c r="F59" s="151">
        <v>0</v>
      </c>
      <c r="G59" s="151"/>
      <c r="H59" s="152"/>
      <c r="I59" s="151">
        <f t="shared" si="1"/>
        <v>0</v>
      </c>
    </row>
    <row r="60" spans="2:9" s="202" customFormat="1" ht="12.75">
      <c r="B60" s="145"/>
      <c r="C60" s="149" t="s">
        <v>132</v>
      </c>
      <c r="D60" s="150" t="s">
        <v>133</v>
      </c>
      <c r="E60" s="150"/>
      <c r="F60" s="151"/>
      <c r="G60" s="151"/>
      <c r="H60" s="152"/>
      <c r="I60" s="151">
        <f t="shared" si="1"/>
        <v>0</v>
      </c>
    </row>
    <row r="61" spans="2:9" s="52" customFormat="1" ht="18" customHeight="1">
      <c r="B61" s="145" t="s">
        <v>164</v>
      </c>
      <c r="C61" s="445" t="s">
        <v>165</v>
      </c>
      <c r="D61" s="445"/>
      <c r="E61" s="146"/>
      <c r="F61" s="147">
        <f>F62+F63+F64</f>
        <v>0</v>
      </c>
      <c r="G61" s="147"/>
      <c r="H61" s="156"/>
      <c r="I61" s="147">
        <f t="shared" si="1"/>
        <v>0</v>
      </c>
    </row>
    <row r="62" spans="2:9" s="52" customFormat="1" ht="14.25">
      <c r="B62" s="145"/>
      <c r="C62" s="149" t="s">
        <v>128</v>
      </c>
      <c r="D62" s="150" t="s">
        <v>129</v>
      </c>
      <c r="E62" s="150"/>
      <c r="F62" s="151">
        <v>0</v>
      </c>
      <c r="G62" s="151"/>
      <c r="H62" s="152"/>
      <c r="I62" s="151">
        <f t="shared" si="1"/>
        <v>0</v>
      </c>
    </row>
    <row r="63" spans="2:9" s="52" customFormat="1" ht="14.25">
      <c r="B63" s="145"/>
      <c r="C63" s="149" t="s">
        <v>130</v>
      </c>
      <c r="D63" s="150" t="s">
        <v>131</v>
      </c>
      <c r="E63" s="150"/>
      <c r="F63" s="151"/>
      <c r="G63" s="151"/>
      <c r="H63" s="152"/>
      <c r="I63" s="151">
        <f t="shared" si="1"/>
        <v>0</v>
      </c>
    </row>
    <row r="64" spans="2:9" s="52" customFormat="1" ht="14.25">
      <c r="B64" s="175"/>
      <c r="C64" s="149" t="s">
        <v>132</v>
      </c>
      <c r="D64" s="150" t="s">
        <v>133</v>
      </c>
      <c r="E64" s="150"/>
      <c r="F64" s="151"/>
      <c r="G64" s="151"/>
      <c r="H64" s="152"/>
      <c r="I64" s="151">
        <f t="shared" si="1"/>
        <v>0</v>
      </c>
    </row>
    <row r="65" spans="2:9" ht="12.75" customHeight="1">
      <c r="B65" s="166" t="s">
        <v>166</v>
      </c>
      <c r="C65" s="446" t="s">
        <v>167</v>
      </c>
      <c r="D65" s="447"/>
      <c r="E65" s="168">
        <f>E53+E57+E61</f>
        <v>52</v>
      </c>
      <c r="F65" s="168">
        <f>F53+F57+F61</f>
        <v>60</v>
      </c>
      <c r="G65" s="168">
        <f>G53+G57+G61</f>
        <v>0</v>
      </c>
      <c r="H65" s="168">
        <f>H53+H57+H61</f>
        <v>0</v>
      </c>
      <c r="I65" s="168">
        <f t="shared" si="1"/>
        <v>0</v>
      </c>
    </row>
    <row r="66" spans="2:9" ht="12.75">
      <c r="B66" s="448"/>
      <c r="C66" s="169" t="s">
        <v>128</v>
      </c>
      <c r="D66" s="170" t="s">
        <v>129</v>
      </c>
      <c r="E66" s="170"/>
      <c r="F66" s="168"/>
      <c r="G66" s="168"/>
      <c r="H66" s="172"/>
      <c r="I66" s="173">
        <f t="shared" si="1"/>
        <v>0</v>
      </c>
    </row>
    <row r="67" spans="2:9" ht="12.75">
      <c r="B67" s="449"/>
      <c r="C67" s="169" t="s">
        <v>130</v>
      </c>
      <c r="D67" s="170" t="s">
        <v>131</v>
      </c>
      <c r="E67" s="170"/>
      <c r="F67" s="168"/>
      <c r="G67" s="168"/>
      <c r="H67" s="172"/>
      <c r="I67" s="173">
        <f t="shared" si="1"/>
        <v>0</v>
      </c>
    </row>
    <row r="68" spans="2:9" ht="15">
      <c r="B68" s="450"/>
      <c r="C68" s="169" t="s">
        <v>132</v>
      </c>
      <c r="D68" s="176" t="s">
        <v>133</v>
      </c>
      <c r="E68" s="176"/>
      <c r="F68" s="168"/>
      <c r="G68" s="168"/>
      <c r="H68" s="172"/>
      <c r="I68" s="173">
        <f t="shared" si="1"/>
        <v>0</v>
      </c>
    </row>
    <row r="69" spans="2:9" ht="15.75">
      <c r="B69" s="177" t="s">
        <v>168</v>
      </c>
      <c r="C69" s="451" t="s">
        <v>169</v>
      </c>
      <c r="D69" s="452"/>
      <c r="E69" s="178">
        <f>+E48+E65</f>
        <v>17088</v>
      </c>
      <c r="F69" s="178">
        <f>+F48+F65</f>
        <v>18821</v>
      </c>
      <c r="G69" s="179"/>
      <c r="H69" s="180"/>
      <c r="I69" s="181"/>
    </row>
    <row r="70" spans="2:9" ht="12.75" hidden="1">
      <c r="B70" s="443"/>
      <c r="C70" s="443"/>
      <c r="D70" s="443"/>
      <c r="E70" s="183"/>
      <c r="F70" s="147"/>
      <c r="G70" s="147"/>
      <c r="H70" s="156"/>
      <c r="I70" s="184">
        <f>+G70+H70</f>
        <v>0</v>
      </c>
    </row>
    <row r="71" spans="2:9" ht="12.75" customHeight="1" hidden="1">
      <c r="B71" s="166" t="s">
        <v>170</v>
      </c>
      <c r="C71" s="438" t="s">
        <v>171</v>
      </c>
      <c r="D71" s="444"/>
      <c r="E71" s="363"/>
      <c r="F71" s="167">
        <f>+F72+F77</f>
        <v>0</v>
      </c>
      <c r="G71" s="167">
        <f>G65+G70</f>
        <v>0</v>
      </c>
      <c r="H71" s="167">
        <f>H65+H70</f>
        <v>0</v>
      </c>
      <c r="I71" s="167">
        <f>+G71+H71</f>
        <v>0</v>
      </c>
    </row>
    <row r="72" spans="2:9" ht="12.75" customHeight="1" hidden="1">
      <c r="B72" s="170" t="s">
        <v>172</v>
      </c>
      <c r="C72" s="438" t="s">
        <v>173</v>
      </c>
      <c r="D72" s="439"/>
      <c r="E72" s="361"/>
      <c r="F72" s="167">
        <f>+F73+F74+F75+F76</f>
        <v>0</v>
      </c>
      <c r="G72" s="167"/>
      <c r="H72" s="167"/>
      <c r="I72" s="167"/>
    </row>
    <row r="73" spans="2:9" ht="12.75" customHeight="1" hidden="1">
      <c r="B73" s="185" t="s">
        <v>174</v>
      </c>
      <c r="C73" s="438" t="s">
        <v>175</v>
      </c>
      <c r="D73" s="439"/>
      <c r="E73" s="361"/>
      <c r="F73" s="167"/>
      <c r="G73" s="167"/>
      <c r="H73" s="167"/>
      <c r="I73" s="167"/>
    </row>
    <row r="74" spans="2:9" ht="12.75" customHeight="1" hidden="1">
      <c r="B74" s="185" t="s">
        <v>176</v>
      </c>
      <c r="C74" s="438" t="s">
        <v>177</v>
      </c>
      <c r="D74" s="439"/>
      <c r="E74" s="361"/>
      <c r="F74" s="167"/>
      <c r="G74" s="167"/>
      <c r="H74" s="167"/>
      <c r="I74" s="167"/>
    </row>
    <row r="75" spans="2:9" ht="12.75" customHeight="1" hidden="1">
      <c r="B75" s="185" t="s">
        <v>178</v>
      </c>
      <c r="C75" s="438" t="s">
        <v>179</v>
      </c>
      <c r="D75" s="439"/>
      <c r="E75" s="361"/>
      <c r="F75" s="167"/>
      <c r="G75" s="167"/>
      <c r="H75" s="167"/>
      <c r="I75" s="167"/>
    </row>
    <row r="76" spans="2:9" ht="12.75" customHeight="1" hidden="1">
      <c r="B76" s="185" t="s">
        <v>180</v>
      </c>
      <c r="C76" s="438" t="s">
        <v>181</v>
      </c>
      <c r="D76" s="439"/>
      <c r="E76" s="361"/>
      <c r="F76" s="167"/>
      <c r="G76" s="167"/>
      <c r="H76" s="167"/>
      <c r="I76" s="167"/>
    </row>
    <row r="77" spans="2:9" ht="12.75" customHeight="1" hidden="1">
      <c r="B77" s="170" t="s">
        <v>182</v>
      </c>
      <c r="C77" s="438" t="s">
        <v>183</v>
      </c>
      <c r="D77" s="439"/>
      <c r="E77" s="361"/>
      <c r="F77" s="167"/>
      <c r="G77" s="167"/>
      <c r="H77" s="167"/>
      <c r="I77" s="167"/>
    </row>
    <row r="78" spans="2:9" ht="12.75" customHeight="1" hidden="1">
      <c r="B78" s="186" t="s">
        <v>184</v>
      </c>
      <c r="C78" s="440" t="s">
        <v>185</v>
      </c>
      <c r="D78" s="441"/>
      <c r="E78" s="362"/>
      <c r="F78" s="187">
        <f>F69+F71</f>
        <v>18821</v>
      </c>
      <c r="G78" s="187" t="e">
        <f>G48+G71</f>
        <v>#REF!</v>
      </c>
      <c r="H78" s="187" t="e">
        <f>H48+H71</f>
        <v>#REF!</v>
      </c>
      <c r="I78" s="187" t="e">
        <f>I48+I71</f>
        <v>#REF!</v>
      </c>
    </row>
    <row r="79" spans="2:9" ht="12.75" hidden="1">
      <c r="B79" s="442"/>
      <c r="C79" s="188" t="s">
        <v>128</v>
      </c>
      <c r="D79" s="189" t="s">
        <v>129</v>
      </c>
      <c r="E79" s="189"/>
      <c r="F79" s="190"/>
      <c r="G79" s="190"/>
      <c r="H79" s="191"/>
      <c r="I79" s="192">
        <f>+G79+H79</f>
        <v>0</v>
      </c>
    </row>
    <row r="80" spans="2:9" ht="12.75" hidden="1">
      <c r="B80" s="442"/>
      <c r="C80" s="188" t="s">
        <v>130</v>
      </c>
      <c r="D80" s="189" t="s">
        <v>131</v>
      </c>
      <c r="E80" s="189"/>
      <c r="F80" s="190"/>
      <c r="G80" s="190"/>
      <c r="H80" s="191"/>
      <c r="I80" s="192">
        <f>+G80+H80</f>
        <v>0</v>
      </c>
    </row>
    <row r="81" spans="2:9" ht="12.75" hidden="1">
      <c r="B81" s="442"/>
      <c r="C81" s="188" t="s">
        <v>132</v>
      </c>
      <c r="D81" s="189" t="s">
        <v>133</v>
      </c>
      <c r="E81" s="189"/>
      <c r="F81" s="190">
        <v>0</v>
      </c>
      <c r="G81" s="190">
        <v>0</v>
      </c>
      <c r="H81" s="191"/>
      <c r="I81" s="192">
        <f>+G81+H81</f>
        <v>0</v>
      </c>
    </row>
  </sheetData>
  <sheetProtection/>
  <mergeCells count="49">
    <mergeCell ref="C10:D10"/>
    <mergeCell ref="B9:D9"/>
    <mergeCell ref="B11:F11"/>
    <mergeCell ref="D1:F1"/>
    <mergeCell ref="B3:I3"/>
    <mergeCell ref="B4:I4"/>
    <mergeCell ref="B5:I5"/>
    <mergeCell ref="B6:F6"/>
    <mergeCell ref="B7:D7"/>
    <mergeCell ref="C12:D12"/>
    <mergeCell ref="C16:D16"/>
    <mergeCell ref="C20:D20"/>
    <mergeCell ref="C40:D40"/>
    <mergeCell ref="C33:D33"/>
    <mergeCell ref="C34:D34"/>
    <mergeCell ref="C36:D36"/>
    <mergeCell ref="C24:D24"/>
    <mergeCell ref="C28:D28"/>
    <mergeCell ref="C29:D29"/>
    <mergeCell ref="C44:D44"/>
    <mergeCell ref="C38:D38"/>
    <mergeCell ref="C39:D39"/>
    <mergeCell ref="C41:D41"/>
    <mergeCell ref="C42:D42"/>
    <mergeCell ref="C30:D30"/>
    <mergeCell ref="C31:D31"/>
    <mergeCell ref="C37:D37"/>
    <mergeCell ref="C35:D35"/>
    <mergeCell ref="C32:D32"/>
    <mergeCell ref="C75:D75"/>
    <mergeCell ref="C43:D43"/>
    <mergeCell ref="C53:D53"/>
    <mergeCell ref="C57:D57"/>
    <mergeCell ref="C65:D65"/>
    <mergeCell ref="B66:B68"/>
    <mergeCell ref="C69:D69"/>
    <mergeCell ref="C48:D48"/>
    <mergeCell ref="B49:B51"/>
    <mergeCell ref="B52:I52"/>
    <mergeCell ref="C76:D76"/>
    <mergeCell ref="B70:D70"/>
    <mergeCell ref="C61:D61"/>
    <mergeCell ref="C77:D77"/>
    <mergeCell ref="C78:D78"/>
    <mergeCell ref="B79:B81"/>
    <mergeCell ref="C71:D71"/>
    <mergeCell ref="C72:D72"/>
    <mergeCell ref="C73:D73"/>
    <mergeCell ref="C74:D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60" zoomScalePageLayoutView="0" workbookViewId="0" topLeftCell="A48">
      <selection activeCell="J83" sqref="J83"/>
    </sheetView>
  </sheetViews>
  <sheetFormatPr defaultColWidth="9.140625" defaultRowHeight="12.75"/>
  <cols>
    <col min="4" max="4" width="48.140625" style="0" customWidth="1"/>
    <col min="5" max="5" width="11.28125" style="0" customWidth="1"/>
    <col min="6" max="6" width="10.140625" style="0" customWidth="1"/>
    <col min="7" max="9" width="0" style="0" hidden="1" customWidth="1"/>
  </cols>
  <sheetData>
    <row r="1" spans="4:6" ht="12.75">
      <c r="D1" s="474" t="s">
        <v>399</v>
      </c>
      <c r="E1" s="474"/>
      <c r="F1" s="474"/>
    </row>
    <row r="3" spans="2:7" ht="12.75">
      <c r="B3" s="203"/>
      <c r="C3" s="203"/>
      <c r="D3" s="203" t="s">
        <v>120</v>
      </c>
      <c r="E3" s="203"/>
      <c r="F3" s="204"/>
      <c r="G3" s="204"/>
    </row>
    <row r="4" spans="2:7" ht="12.75">
      <c r="B4" s="203"/>
      <c r="C4" s="203"/>
      <c r="D4" s="203" t="s">
        <v>193</v>
      </c>
      <c r="E4" s="203"/>
      <c r="F4" s="204"/>
      <c r="G4" s="204"/>
    </row>
    <row r="5" spans="2:9" ht="12.75" customHeight="1">
      <c r="B5" s="373"/>
      <c r="C5" s="373"/>
      <c r="D5" s="205" t="s">
        <v>375</v>
      </c>
      <c r="E5" s="205"/>
      <c r="F5" s="206"/>
      <c r="G5" s="207"/>
      <c r="H5" s="139"/>
      <c r="I5" s="140" t="s">
        <v>123</v>
      </c>
    </row>
    <row r="6" spans="2:9" ht="12.75">
      <c r="B6" s="205"/>
      <c r="C6" s="205"/>
      <c r="D6" s="205"/>
      <c r="E6" s="205"/>
      <c r="F6" s="206"/>
      <c r="G6" s="207"/>
      <c r="H6" s="139"/>
      <c r="I6" s="140"/>
    </row>
    <row r="7" spans="2:9" ht="12.75">
      <c r="B7" s="205"/>
      <c r="C7" s="205"/>
      <c r="D7" s="205"/>
      <c r="E7" s="205"/>
      <c r="F7" s="206"/>
      <c r="G7" s="207"/>
      <c r="H7" s="139"/>
      <c r="I7" s="140"/>
    </row>
    <row r="8" spans="2:9" ht="12.75">
      <c r="B8" s="135"/>
      <c r="C8" s="135"/>
      <c r="D8" s="135"/>
      <c r="E8" s="135"/>
      <c r="F8" s="135"/>
      <c r="G8" s="135"/>
      <c r="H8" s="135"/>
      <c r="I8" s="135"/>
    </row>
    <row r="9" spans="1:9" ht="12.75">
      <c r="A9" s="209"/>
      <c r="B9" s="466"/>
      <c r="C9" s="466"/>
      <c r="D9" s="466"/>
      <c r="E9" s="137"/>
      <c r="F9" s="138" t="s">
        <v>122</v>
      </c>
      <c r="G9" s="139"/>
      <c r="H9" s="139"/>
      <c r="I9" s="140" t="s">
        <v>123</v>
      </c>
    </row>
    <row r="10" spans="2:9" ht="37.5" customHeight="1">
      <c r="B10" s="141" t="s">
        <v>124</v>
      </c>
      <c r="C10" s="467"/>
      <c r="D10" s="467"/>
      <c r="E10" s="142" t="s">
        <v>377</v>
      </c>
      <c r="F10" s="142" t="s">
        <v>2</v>
      </c>
      <c r="G10" s="143" t="s">
        <v>3</v>
      </c>
      <c r="H10" s="143" t="s">
        <v>4</v>
      </c>
      <c r="I10" s="143" t="s">
        <v>3</v>
      </c>
    </row>
    <row r="11" spans="2:9" ht="14.25" customHeight="1">
      <c r="B11" s="458" t="s">
        <v>125</v>
      </c>
      <c r="C11" s="458"/>
      <c r="D11" s="458"/>
      <c r="E11" s="458"/>
      <c r="F11" s="458"/>
      <c r="G11" s="144"/>
      <c r="H11" s="144"/>
      <c r="I11" s="144"/>
    </row>
    <row r="12" spans="2:9" ht="12.75">
      <c r="B12" s="145" t="s">
        <v>126</v>
      </c>
      <c r="C12" s="445" t="s">
        <v>127</v>
      </c>
      <c r="D12" s="445"/>
      <c r="E12" s="147">
        <f>SUM(E13:E15)</f>
        <v>10353</v>
      </c>
      <c r="F12" s="147">
        <f>SUM(F13:F15)</f>
        <v>10746</v>
      </c>
      <c r="G12" s="147">
        <f>SUM(G13:G15)</f>
        <v>0</v>
      </c>
      <c r="H12" s="147">
        <f>SUM(H13:H15)</f>
        <v>0</v>
      </c>
      <c r="I12" s="147">
        <f>+G12+H12</f>
        <v>0</v>
      </c>
    </row>
    <row r="13" spans="2:9" ht="12.75">
      <c r="B13" s="148"/>
      <c r="C13" s="149" t="s">
        <v>128</v>
      </c>
      <c r="D13" s="150" t="s">
        <v>129</v>
      </c>
      <c r="E13" s="151">
        <v>10353</v>
      </c>
      <c r="F13" s="151">
        <v>10746</v>
      </c>
      <c r="G13" s="151"/>
      <c r="H13" s="152"/>
      <c r="I13" s="151">
        <f aca="true" t="shared" si="0" ref="I13:I51">+G13+H13</f>
        <v>0</v>
      </c>
    </row>
    <row r="14" spans="2:9" ht="12.75">
      <c r="B14" s="148"/>
      <c r="C14" s="149" t="s">
        <v>130</v>
      </c>
      <c r="D14" s="150" t="s">
        <v>131</v>
      </c>
      <c r="E14" s="150"/>
      <c r="F14" s="151"/>
      <c r="G14" s="151"/>
      <c r="H14" s="152"/>
      <c r="I14" s="151">
        <f t="shared" si="0"/>
        <v>0</v>
      </c>
    </row>
    <row r="15" spans="2:9" ht="14.25" customHeight="1">
      <c r="B15" s="148"/>
      <c r="C15" s="149" t="s">
        <v>132</v>
      </c>
      <c r="D15" s="150" t="s">
        <v>133</v>
      </c>
      <c r="E15" s="150"/>
      <c r="F15" s="151"/>
      <c r="G15" s="151"/>
      <c r="H15" s="152"/>
      <c r="I15" s="151">
        <f t="shared" si="0"/>
        <v>0</v>
      </c>
    </row>
    <row r="16" spans="2:9" ht="12.75">
      <c r="B16" s="145" t="s">
        <v>134</v>
      </c>
      <c r="C16" s="445" t="s">
        <v>135</v>
      </c>
      <c r="D16" s="445"/>
      <c r="E16" s="147">
        <f>SUM(E17:E19)</f>
        <v>2711</v>
      </c>
      <c r="F16" s="147">
        <f>SUM(F17:F19)</f>
        <v>2823</v>
      </c>
      <c r="G16" s="147">
        <f>SUM(G17:G19)</f>
        <v>0</v>
      </c>
      <c r="H16" s="147">
        <f>SUM(H17:H19)</f>
        <v>0</v>
      </c>
      <c r="I16" s="147">
        <f t="shared" si="0"/>
        <v>0</v>
      </c>
    </row>
    <row r="17" spans="2:9" ht="12.75">
      <c r="B17" s="148"/>
      <c r="C17" s="149" t="s">
        <v>128</v>
      </c>
      <c r="D17" s="150" t="s">
        <v>129</v>
      </c>
      <c r="E17" s="151">
        <v>2711</v>
      </c>
      <c r="F17" s="151">
        <v>2823</v>
      </c>
      <c r="G17" s="151"/>
      <c r="H17" s="152"/>
      <c r="I17" s="151">
        <f t="shared" si="0"/>
        <v>0</v>
      </c>
    </row>
    <row r="18" spans="2:9" ht="12.75">
      <c r="B18" s="148"/>
      <c r="C18" s="149" t="s">
        <v>130</v>
      </c>
      <c r="D18" s="150" t="s">
        <v>131</v>
      </c>
      <c r="E18" s="150"/>
      <c r="F18" s="151"/>
      <c r="G18" s="151"/>
      <c r="H18" s="152"/>
      <c r="I18" s="151">
        <f t="shared" si="0"/>
        <v>0</v>
      </c>
    </row>
    <row r="19" spans="2:9" ht="14.25" customHeight="1">
      <c r="B19" s="148"/>
      <c r="C19" s="149" t="s">
        <v>132</v>
      </c>
      <c r="D19" s="150" t="s">
        <v>133</v>
      </c>
      <c r="E19" s="150"/>
      <c r="F19" s="151"/>
      <c r="G19" s="151"/>
      <c r="H19" s="152"/>
      <c r="I19" s="151">
        <f t="shared" si="0"/>
        <v>0</v>
      </c>
    </row>
    <row r="20" spans="2:9" ht="12.75">
      <c r="B20" s="145" t="s">
        <v>136</v>
      </c>
      <c r="C20" s="445" t="s">
        <v>137</v>
      </c>
      <c r="D20" s="445"/>
      <c r="E20" s="147">
        <f>SUM(E21:E23)</f>
        <v>57322</v>
      </c>
      <c r="F20" s="147">
        <f>SUM(F21:F23)</f>
        <v>61128</v>
      </c>
      <c r="G20" s="147">
        <f>SUM(G21:G23)</f>
        <v>0</v>
      </c>
      <c r="H20" s="147">
        <f>SUM(H21:H23)</f>
        <v>0</v>
      </c>
      <c r="I20" s="147">
        <f t="shared" si="0"/>
        <v>0</v>
      </c>
    </row>
    <row r="21" spans="2:9" ht="12.75">
      <c r="B21" s="148"/>
      <c r="C21" s="149" t="s">
        <v>128</v>
      </c>
      <c r="D21" s="150" t="s">
        <v>129</v>
      </c>
      <c r="E21" s="151">
        <v>57322</v>
      </c>
      <c r="F21" s="151">
        <v>61128</v>
      </c>
      <c r="G21" s="151"/>
      <c r="H21" s="152"/>
      <c r="I21" s="151">
        <f t="shared" si="0"/>
        <v>0</v>
      </c>
    </row>
    <row r="22" spans="2:9" ht="12.75">
      <c r="B22" s="148"/>
      <c r="C22" s="149" t="s">
        <v>130</v>
      </c>
      <c r="D22" s="150" t="s">
        <v>131</v>
      </c>
      <c r="E22" s="150"/>
      <c r="F22" s="151"/>
      <c r="G22" s="151"/>
      <c r="H22" s="152"/>
      <c r="I22" s="151">
        <f t="shared" si="0"/>
        <v>0</v>
      </c>
    </row>
    <row r="23" spans="2:9" ht="14.25" customHeight="1">
      <c r="B23" s="148"/>
      <c r="C23" s="149" t="s">
        <v>132</v>
      </c>
      <c r="D23" s="150" t="s">
        <v>133</v>
      </c>
      <c r="E23" s="150"/>
      <c r="F23" s="151"/>
      <c r="G23" s="151"/>
      <c r="H23" s="152"/>
      <c r="I23" s="151">
        <f t="shared" si="0"/>
        <v>0</v>
      </c>
    </row>
    <row r="24" spans="2:9" ht="12.75">
      <c r="B24" s="145" t="s">
        <v>138</v>
      </c>
      <c r="C24" s="445" t="s">
        <v>139</v>
      </c>
      <c r="D24" s="445"/>
      <c r="E24" s="146"/>
      <c r="F24" s="147">
        <f>SUM(F25:F27)</f>
        <v>0</v>
      </c>
      <c r="G24" s="147">
        <f>SUM(G25:G27)</f>
        <v>0</v>
      </c>
      <c r="H24" s="147">
        <f>SUM(H25:H27)</f>
        <v>0</v>
      </c>
      <c r="I24" s="147">
        <f t="shared" si="0"/>
        <v>0</v>
      </c>
    </row>
    <row r="25" spans="2:9" ht="12.75">
      <c r="B25" s="148"/>
      <c r="C25" s="149" t="s">
        <v>128</v>
      </c>
      <c r="D25" s="150" t="s">
        <v>129</v>
      </c>
      <c r="E25" s="150"/>
      <c r="F25" s="151">
        <v>0</v>
      </c>
      <c r="G25" s="151"/>
      <c r="H25" s="152"/>
      <c r="I25" s="151">
        <f t="shared" si="0"/>
        <v>0</v>
      </c>
    </row>
    <row r="26" spans="2:9" ht="12.75">
      <c r="B26" s="148"/>
      <c r="C26" s="149" t="s">
        <v>130</v>
      </c>
      <c r="D26" s="150" t="s">
        <v>131</v>
      </c>
      <c r="E26" s="150"/>
      <c r="F26" s="151"/>
      <c r="G26" s="151"/>
      <c r="H26" s="152"/>
      <c r="I26" s="151">
        <f t="shared" si="0"/>
        <v>0</v>
      </c>
    </row>
    <row r="27" spans="2:9" ht="14.25" customHeight="1">
      <c r="B27" s="148"/>
      <c r="C27" s="149" t="s">
        <v>132</v>
      </c>
      <c r="D27" s="150" t="s">
        <v>133</v>
      </c>
      <c r="E27" s="150"/>
      <c r="F27" s="151"/>
      <c r="G27" s="151"/>
      <c r="H27" s="152"/>
      <c r="I27" s="151">
        <f t="shared" si="0"/>
        <v>0</v>
      </c>
    </row>
    <row r="28" spans="2:9" ht="12.75">
      <c r="B28" s="145" t="s">
        <v>140</v>
      </c>
      <c r="C28" s="445" t="s">
        <v>141</v>
      </c>
      <c r="D28" s="445"/>
      <c r="E28" s="146"/>
      <c r="F28" s="153">
        <f>+F29+F30+F34+F35+F42</f>
        <v>0</v>
      </c>
      <c r="G28" s="153" t="e">
        <f>G29+#REF!+G30+G34+#REF!</f>
        <v>#REF!</v>
      </c>
      <c r="H28" s="153" t="e">
        <f>H29+#REF!+H30+H34+#REF!</f>
        <v>#REF!</v>
      </c>
      <c r="I28" s="147" t="e">
        <f t="shared" si="0"/>
        <v>#REF!</v>
      </c>
    </row>
    <row r="29" spans="2:9" ht="12.75">
      <c r="B29" s="154" t="s">
        <v>142</v>
      </c>
      <c r="C29" s="453" t="s">
        <v>143</v>
      </c>
      <c r="D29" s="454"/>
      <c r="E29" s="364"/>
      <c r="F29" s="155"/>
      <c r="G29" s="155"/>
      <c r="H29" s="156"/>
      <c r="I29" s="157">
        <f t="shared" si="0"/>
        <v>0</v>
      </c>
    </row>
    <row r="30" spans="2:9" ht="12.75">
      <c r="B30" s="154" t="s">
        <v>144</v>
      </c>
      <c r="C30" s="453" t="s">
        <v>145</v>
      </c>
      <c r="D30" s="454"/>
      <c r="E30" s="364"/>
      <c r="F30" s="155">
        <v>0</v>
      </c>
      <c r="G30" s="155"/>
      <c r="H30" s="156"/>
      <c r="I30" s="157">
        <f t="shared" si="0"/>
        <v>0</v>
      </c>
    </row>
    <row r="31" spans="2:9" ht="12.75">
      <c r="B31" s="154"/>
      <c r="C31" s="453"/>
      <c r="D31" s="454"/>
      <c r="E31" s="364"/>
      <c r="F31" s="155"/>
      <c r="G31" s="155"/>
      <c r="H31" s="156"/>
      <c r="I31" s="157"/>
    </row>
    <row r="32" spans="2:9" ht="12.75">
      <c r="B32" s="154"/>
      <c r="C32" s="453"/>
      <c r="D32" s="454"/>
      <c r="E32" s="364"/>
      <c r="F32" s="155"/>
      <c r="G32" s="155"/>
      <c r="H32" s="156"/>
      <c r="I32" s="157"/>
    </row>
    <row r="33" spans="2:9" ht="12.75">
      <c r="B33" s="154"/>
      <c r="C33" s="461"/>
      <c r="D33" s="454"/>
      <c r="E33" s="364"/>
      <c r="F33" s="155"/>
      <c r="G33" s="155"/>
      <c r="H33" s="156"/>
      <c r="I33" s="157"/>
    </row>
    <row r="34" spans="2:9" ht="12.75">
      <c r="B34" s="154" t="s">
        <v>146</v>
      </c>
      <c r="C34" s="453" t="s">
        <v>147</v>
      </c>
      <c r="D34" s="454"/>
      <c r="E34" s="364"/>
      <c r="F34" s="155">
        <v>0</v>
      </c>
      <c r="G34" s="155"/>
      <c r="H34" s="156"/>
      <c r="I34" s="157">
        <f t="shared" si="0"/>
        <v>0</v>
      </c>
    </row>
    <row r="35" spans="2:9" ht="12.75">
      <c r="B35" s="154" t="s">
        <v>148</v>
      </c>
      <c r="C35" s="453" t="s">
        <v>149</v>
      </c>
      <c r="D35" s="454"/>
      <c r="E35" s="364"/>
      <c r="F35" s="155">
        <f>+F36+F37+F38+F39+F40+F41</f>
        <v>0</v>
      </c>
      <c r="G35" s="155"/>
      <c r="H35" s="156"/>
      <c r="I35" s="157"/>
    </row>
    <row r="36" spans="2:9" ht="15.75" customHeight="1">
      <c r="B36" s="154"/>
      <c r="C36" s="453" t="s">
        <v>196</v>
      </c>
      <c r="D36" s="460"/>
      <c r="E36" s="365"/>
      <c r="F36" s="155">
        <v>0</v>
      </c>
      <c r="G36" s="155"/>
      <c r="H36" s="156"/>
      <c r="I36" s="157"/>
    </row>
    <row r="37" spans="2:9" ht="12.75">
      <c r="B37" s="154"/>
      <c r="C37" s="453" t="s">
        <v>150</v>
      </c>
      <c r="D37" s="460"/>
      <c r="E37" s="365"/>
      <c r="F37" s="155">
        <v>0</v>
      </c>
      <c r="G37" s="155"/>
      <c r="H37" s="156"/>
      <c r="I37" s="157"/>
    </row>
    <row r="38" spans="2:9" ht="12.75">
      <c r="B38" s="154"/>
      <c r="C38" s="453" t="s">
        <v>151</v>
      </c>
      <c r="D38" s="460"/>
      <c r="E38" s="365"/>
      <c r="F38" s="155">
        <v>0</v>
      </c>
      <c r="G38" s="155"/>
      <c r="H38" s="156"/>
      <c r="I38" s="157"/>
    </row>
    <row r="39" spans="2:9" ht="12.75">
      <c r="B39" s="154"/>
      <c r="C39" s="453" t="s">
        <v>197</v>
      </c>
      <c r="D39" s="460"/>
      <c r="E39" s="365"/>
      <c r="F39" s="155">
        <v>0</v>
      </c>
      <c r="G39" s="155"/>
      <c r="H39" s="156"/>
      <c r="I39" s="157"/>
    </row>
    <row r="40" spans="2:9" ht="15.75" customHeight="1">
      <c r="B40" s="154"/>
      <c r="C40" s="453" t="s">
        <v>152</v>
      </c>
      <c r="D40" s="454"/>
      <c r="E40" s="364"/>
      <c r="F40" s="155">
        <v>0</v>
      </c>
      <c r="G40" s="155"/>
      <c r="H40" s="156"/>
      <c r="I40" s="157"/>
    </row>
    <row r="41" spans="2:9" ht="14.25" customHeight="1">
      <c r="B41" s="154"/>
      <c r="C41" s="453"/>
      <c r="D41" s="454"/>
      <c r="E41" s="364"/>
      <c r="F41" s="155"/>
      <c r="G41" s="155"/>
      <c r="H41" s="156"/>
      <c r="I41" s="157"/>
    </row>
    <row r="42" spans="2:9" ht="12.75">
      <c r="B42" s="154" t="s">
        <v>153</v>
      </c>
      <c r="C42" s="453" t="s">
        <v>154</v>
      </c>
      <c r="D42" s="454"/>
      <c r="E42" s="364"/>
      <c r="F42" s="155">
        <f>+F43+F44</f>
        <v>0</v>
      </c>
      <c r="G42" s="155"/>
      <c r="H42" s="156"/>
      <c r="I42" s="157"/>
    </row>
    <row r="43" spans="2:9" ht="12.75">
      <c r="B43" s="148"/>
      <c r="C43" s="453" t="s">
        <v>155</v>
      </c>
      <c r="D43" s="454"/>
      <c r="E43" s="364"/>
      <c r="F43" s="155">
        <v>0</v>
      </c>
      <c r="G43" s="155"/>
      <c r="H43" s="156"/>
      <c r="I43" s="157"/>
    </row>
    <row r="44" spans="2:9" ht="13.5" thickBot="1">
      <c r="B44" s="158"/>
      <c r="C44" s="455" t="s">
        <v>156</v>
      </c>
      <c r="D44" s="456"/>
      <c r="E44" s="368"/>
      <c r="F44" s="159"/>
      <c r="G44" s="155"/>
      <c r="H44" s="156"/>
      <c r="I44" s="157"/>
    </row>
    <row r="45" spans="2:9" ht="14.25" customHeight="1" thickTop="1">
      <c r="B45" s="160"/>
      <c r="C45" s="161" t="s">
        <v>128</v>
      </c>
      <c r="D45" s="162" t="s">
        <v>129</v>
      </c>
      <c r="E45" s="162"/>
      <c r="F45" s="163">
        <v>0</v>
      </c>
      <c r="G45" s="164"/>
      <c r="H45" s="152"/>
      <c r="I45" s="151">
        <f>+G45+H45</f>
        <v>0</v>
      </c>
    </row>
    <row r="46" spans="2:9" ht="12.75">
      <c r="B46" s="165"/>
      <c r="C46" s="149" t="s">
        <v>130</v>
      </c>
      <c r="D46" s="150" t="s">
        <v>131</v>
      </c>
      <c r="E46" s="150"/>
      <c r="F46" s="164"/>
      <c r="G46" s="164"/>
      <c r="H46" s="152"/>
      <c r="I46" s="151">
        <f>+G46+H46</f>
        <v>0</v>
      </c>
    </row>
    <row r="47" spans="2:9" ht="12.75">
      <c r="B47" s="165"/>
      <c r="C47" s="149" t="s">
        <v>132</v>
      </c>
      <c r="D47" s="150" t="s">
        <v>133</v>
      </c>
      <c r="E47" s="150"/>
      <c r="F47" s="164"/>
      <c r="G47" s="164"/>
      <c r="H47" s="152"/>
      <c r="I47" s="151">
        <f>+G47+H47</f>
        <v>0</v>
      </c>
    </row>
    <row r="48" spans="2:9" ht="12.75">
      <c r="B48" s="166" t="s">
        <v>157</v>
      </c>
      <c r="C48" s="446" t="s">
        <v>158</v>
      </c>
      <c r="D48" s="447"/>
      <c r="E48" s="167">
        <f>E12+E16+E20+E24+E28</f>
        <v>70386</v>
      </c>
      <c r="F48" s="167">
        <f>F12+F16+F20+F24+F28</f>
        <v>74697</v>
      </c>
      <c r="G48" s="167" t="e">
        <f>G12+G16+G20+G24+G28</f>
        <v>#REF!</v>
      </c>
      <c r="H48" s="167" t="e">
        <f>H12+H16+H20+H24+H28</f>
        <v>#REF!</v>
      </c>
      <c r="I48" s="168" t="e">
        <f t="shared" si="0"/>
        <v>#REF!</v>
      </c>
    </row>
    <row r="49" spans="2:9" s="202" customFormat="1" ht="18" customHeight="1">
      <c r="B49" s="371"/>
      <c r="C49" s="169" t="s">
        <v>128</v>
      </c>
      <c r="D49" s="170" t="s">
        <v>129</v>
      </c>
      <c r="E49" s="171">
        <f>SUM(E13,E17,E21,E25,E45)</f>
        <v>70386</v>
      </c>
      <c r="F49" s="171">
        <f>SUM(F13,F17,F21,F25,F45)</f>
        <v>74697</v>
      </c>
      <c r="G49" s="171"/>
      <c r="H49" s="172"/>
      <c r="I49" s="173">
        <f t="shared" si="0"/>
        <v>0</v>
      </c>
    </row>
    <row r="50" spans="2:9" s="202" customFormat="1" ht="18" customHeight="1">
      <c r="B50" s="372"/>
      <c r="C50" s="169" t="s">
        <v>130</v>
      </c>
      <c r="D50" s="170" t="s">
        <v>131</v>
      </c>
      <c r="E50" s="170"/>
      <c r="F50" s="171">
        <f>SUM(F14,F18,F22,F26,F46)</f>
        <v>0</v>
      </c>
      <c r="G50" s="171"/>
      <c r="H50" s="172"/>
      <c r="I50" s="173">
        <f t="shared" si="0"/>
        <v>0</v>
      </c>
    </row>
    <row r="51" spans="2:9" s="202" customFormat="1" ht="18" customHeight="1">
      <c r="B51" s="372"/>
      <c r="C51" s="169" t="s">
        <v>132</v>
      </c>
      <c r="D51" s="170" t="s">
        <v>133</v>
      </c>
      <c r="E51" s="170"/>
      <c r="F51" s="171">
        <f>SUM(F15,F19,F23,F27,F47)</f>
        <v>0</v>
      </c>
      <c r="G51" s="171"/>
      <c r="H51" s="172"/>
      <c r="I51" s="173">
        <f t="shared" si="0"/>
        <v>0</v>
      </c>
    </row>
    <row r="52" spans="2:9" s="202" customFormat="1" ht="18" customHeight="1">
      <c r="B52" s="458" t="s">
        <v>159</v>
      </c>
      <c r="C52" s="458"/>
      <c r="D52" s="458"/>
      <c r="E52" s="458"/>
      <c r="F52" s="458"/>
      <c r="G52" s="459"/>
      <c r="H52" s="459"/>
      <c r="I52" s="459"/>
    </row>
    <row r="53" spans="2:9" s="202" customFormat="1" ht="18" customHeight="1">
      <c r="B53" s="145" t="s">
        <v>160</v>
      </c>
      <c r="C53" s="445" t="s">
        <v>161</v>
      </c>
      <c r="D53" s="445"/>
      <c r="E53" s="147">
        <f>SUM(E54:E56)</f>
        <v>182</v>
      </c>
      <c r="F53" s="147">
        <f>SUM(F54:F56)</f>
        <v>570</v>
      </c>
      <c r="G53" s="147">
        <f>SUM(G54:G56)</f>
        <v>0</v>
      </c>
      <c r="H53" s="147">
        <f>SUM(H54:H56)</f>
        <v>0</v>
      </c>
      <c r="I53" s="147">
        <f>+G53+H53</f>
        <v>0</v>
      </c>
    </row>
    <row r="54" spans="2:9" s="202" customFormat="1" ht="18" customHeight="1">
      <c r="B54" s="145"/>
      <c r="C54" s="149" t="s">
        <v>128</v>
      </c>
      <c r="D54" s="150" t="s">
        <v>129</v>
      </c>
      <c r="E54" s="370">
        <v>182</v>
      </c>
      <c r="F54" s="151">
        <v>570</v>
      </c>
      <c r="G54" s="151"/>
      <c r="H54" s="174"/>
      <c r="I54" s="151">
        <f aca="true" t="shared" si="1" ref="I54:I68">+G54+H54</f>
        <v>0</v>
      </c>
    </row>
    <row r="55" spans="2:9" s="202" customFormat="1" ht="18" customHeight="1">
      <c r="B55" s="145"/>
      <c r="C55" s="149" t="s">
        <v>130</v>
      </c>
      <c r="D55" s="150" t="s">
        <v>131</v>
      </c>
      <c r="E55" s="150"/>
      <c r="F55" s="151">
        <v>0</v>
      </c>
      <c r="G55" s="151"/>
      <c r="H55" s="152"/>
      <c r="I55" s="151">
        <f t="shared" si="1"/>
        <v>0</v>
      </c>
    </row>
    <row r="56" spans="2:9" s="202" customFormat="1" ht="18" customHeight="1">
      <c r="B56" s="145"/>
      <c r="C56" s="149" t="s">
        <v>132</v>
      </c>
      <c r="D56" s="150" t="s">
        <v>133</v>
      </c>
      <c r="E56" s="150"/>
      <c r="F56" s="151"/>
      <c r="G56" s="151"/>
      <c r="H56" s="152"/>
      <c r="I56" s="151">
        <f t="shared" si="1"/>
        <v>0</v>
      </c>
    </row>
    <row r="57" spans="2:9" s="202" customFormat="1" ht="12.75" customHeight="1">
      <c r="B57" s="145" t="s">
        <v>162</v>
      </c>
      <c r="C57" s="445" t="s">
        <v>163</v>
      </c>
      <c r="D57" s="445"/>
      <c r="E57" s="146"/>
      <c r="F57" s="147">
        <f>SUM(F58:F60)</f>
        <v>0</v>
      </c>
      <c r="G57" s="147">
        <f>SUM(G58:G60)</f>
        <v>0</v>
      </c>
      <c r="H57" s="147">
        <f>SUM(H58:H60)</f>
        <v>0</v>
      </c>
      <c r="I57" s="147">
        <f t="shared" si="1"/>
        <v>0</v>
      </c>
    </row>
    <row r="58" spans="2:9" s="202" customFormat="1" ht="12.75">
      <c r="B58" s="145"/>
      <c r="C58" s="149" t="s">
        <v>128</v>
      </c>
      <c r="D58" s="150" t="s">
        <v>129</v>
      </c>
      <c r="E58" s="150"/>
      <c r="F58" s="151"/>
      <c r="G58" s="151"/>
      <c r="H58" s="152"/>
      <c r="I58" s="151">
        <f t="shared" si="1"/>
        <v>0</v>
      </c>
    </row>
    <row r="59" spans="2:9" s="202" customFormat="1" ht="12.75">
      <c r="B59" s="145"/>
      <c r="C59" s="149" t="s">
        <v>130</v>
      </c>
      <c r="D59" s="150" t="s">
        <v>131</v>
      </c>
      <c r="E59" s="150"/>
      <c r="F59" s="151">
        <v>0</v>
      </c>
      <c r="G59" s="151"/>
      <c r="H59" s="152"/>
      <c r="I59" s="151">
        <f t="shared" si="1"/>
        <v>0</v>
      </c>
    </row>
    <row r="60" spans="2:9" s="202" customFormat="1" ht="12.75">
      <c r="B60" s="145"/>
      <c r="C60" s="149" t="s">
        <v>132</v>
      </c>
      <c r="D60" s="150" t="s">
        <v>133</v>
      </c>
      <c r="E60" s="150"/>
      <c r="F60" s="151"/>
      <c r="G60" s="151"/>
      <c r="H60" s="152"/>
      <c r="I60" s="151">
        <f t="shared" si="1"/>
        <v>0</v>
      </c>
    </row>
    <row r="61" spans="2:9" s="52" customFormat="1" ht="18" customHeight="1">
      <c r="B61" s="145" t="s">
        <v>164</v>
      </c>
      <c r="C61" s="445" t="s">
        <v>165</v>
      </c>
      <c r="D61" s="445"/>
      <c r="E61" s="146"/>
      <c r="F61" s="147">
        <f>F62+F63+F64</f>
        <v>0</v>
      </c>
      <c r="G61" s="147"/>
      <c r="H61" s="156"/>
      <c r="I61" s="147">
        <f t="shared" si="1"/>
        <v>0</v>
      </c>
    </row>
    <row r="62" spans="2:9" s="52" customFormat="1" ht="14.25">
      <c r="B62" s="145"/>
      <c r="C62" s="149" t="s">
        <v>128</v>
      </c>
      <c r="D62" s="150" t="s">
        <v>129</v>
      </c>
      <c r="E62" s="150"/>
      <c r="F62" s="151">
        <v>0</v>
      </c>
      <c r="G62" s="151"/>
      <c r="H62" s="152"/>
      <c r="I62" s="151">
        <f t="shared" si="1"/>
        <v>0</v>
      </c>
    </row>
    <row r="63" spans="2:9" s="52" customFormat="1" ht="14.25">
      <c r="B63" s="145"/>
      <c r="C63" s="149" t="s">
        <v>130</v>
      </c>
      <c r="D63" s="150" t="s">
        <v>131</v>
      </c>
      <c r="E63" s="150"/>
      <c r="F63" s="151"/>
      <c r="G63" s="151"/>
      <c r="H63" s="152"/>
      <c r="I63" s="151">
        <f t="shared" si="1"/>
        <v>0</v>
      </c>
    </row>
    <row r="64" spans="2:9" s="52" customFormat="1" ht="14.25">
      <c r="B64" s="175"/>
      <c r="C64" s="149" t="s">
        <v>132</v>
      </c>
      <c r="D64" s="150" t="s">
        <v>133</v>
      </c>
      <c r="E64" s="150"/>
      <c r="F64" s="151"/>
      <c r="G64" s="151"/>
      <c r="H64" s="152"/>
      <c r="I64" s="151">
        <f t="shared" si="1"/>
        <v>0</v>
      </c>
    </row>
    <row r="65" spans="2:9" s="199" customFormat="1" ht="12.75" customHeight="1">
      <c r="B65" s="166" t="s">
        <v>166</v>
      </c>
      <c r="C65" s="446" t="s">
        <v>167</v>
      </c>
      <c r="D65" s="447"/>
      <c r="E65" s="168">
        <f>E53+E57+E61</f>
        <v>182</v>
      </c>
      <c r="F65" s="168">
        <f>F53+F57+F61</f>
        <v>570</v>
      </c>
      <c r="G65" s="168">
        <f>G53+G57+G61</f>
        <v>0</v>
      </c>
      <c r="H65" s="168">
        <f>H53+H57+H61</f>
        <v>0</v>
      </c>
      <c r="I65" s="168">
        <f t="shared" si="1"/>
        <v>0</v>
      </c>
    </row>
    <row r="66" spans="2:9" s="199" customFormat="1" ht="12.75">
      <c r="B66" s="448"/>
      <c r="C66" s="169" t="s">
        <v>128</v>
      </c>
      <c r="D66" s="170" t="s">
        <v>129</v>
      </c>
      <c r="E66" s="170"/>
      <c r="F66" s="168"/>
      <c r="G66" s="168"/>
      <c r="H66" s="172"/>
      <c r="I66" s="173">
        <f t="shared" si="1"/>
        <v>0</v>
      </c>
    </row>
    <row r="67" spans="2:9" s="199" customFormat="1" ht="12.75">
      <c r="B67" s="449"/>
      <c r="C67" s="169" t="s">
        <v>130</v>
      </c>
      <c r="D67" s="170" t="s">
        <v>131</v>
      </c>
      <c r="E67" s="170"/>
      <c r="F67" s="168"/>
      <c r="G67" s="168"/>
      <c r="H67" s="172"/>
      <c r="I67" s="173">
        <f t="shared" si="1"/>
        <v>0</v>
      </c>
    </row>
    <row r="68" spans="2:9" s="199" customFormat="1" ht="15">
      <c r="B68" s="450"/>
      <c r="C68" s="169" t="s">
        <v>132</v>
      </c>
      <c r="D68" s="176" t="s">
        <v>133</v>
      </c>
      <c r="E68" s="176"/>
      <c r="F68" s="168"/>
      <c r="G68" s="168"/>
      <c r="H68" s="172"/>
      <c r="I68" s="173">
        <f t="shared" si="1"/>
        <v>0</v>
      </c>
    </row>
    <row r="69" spans="2:9" s="199" customFormat="1" ht="15.75">
      <c r="B69" s="177" t="s">
        <v>168</v>
      </c>
      <c r="C69" s="451" t="s">
        <v>169</v>
      </c>
      <c r="D69" s="452"/>
      <c r="E69" s="178">
        <f>+E48+E65</f>
        <v>70568</v>
      </c>
      <c r="F69" s="178">
        <f>+F48+F65</f>
        <v>75267</v>
      </c>
      <c r="G69" s="179"/>
      <c r="H69" s="180"/>
      <c r="I69" s="181"/>
    </row>
    <row r="70" spans="2:9" ht="12.75" hidden="1">
      <c r="B70" s="443"/>
      <c r="C70" s="443"/>
      <c r="D70" s="443"/>
      <c r="E70" s="183"/>
      <c r="F70" s="147"/>
      <c r="G70" s="147"/>
      <c r="H70" s="156"/>
      <c r="I70" s="184">
        <f>+G70+H70</f>
        <v>0</v>
      </c>
    </row>
    <row r="71" spans="2:9" ht="12.75" hidden="1">
      <c r="B71" s="166" t="s">
        <v>170</v>
      </c>
      <c r="C71" s="438" t="s">
        <v>171</v>
      </c>
      <c r="D71" s="444"/>
      <c r="E71" s="363"/>
      <c r="F71" s="167">
        <f>+F72+F77</f>
        <v>0</v>
      </c>
      <c r="G71" s="167" t="e">
        <f>#REF!+G70</f>
        <v>#REF!</v>
      </c>
      <c r="H71" s="167" t="e">
        <f>#REF!+H70</f>
        <v>#REF!</v>
      </c>
      <c r="I71" s="167" t="e">
        <f>+G71+H71</f>
        <v>#REF!</v>
      </c>
    </row>
    <row r="72" spans="2:9" ht="12.75" hidden="1">
      <c r="B72" s="170" t="s">
        <v>172</v>
      </c>
      <c r="C72" s="438" t="s">
        <v>173</v>
      </c>
      <c r="D72" s="439"/>
      <c r="E72" s="361"/>
      <c r="F72" s="167">
        <f>+F73+F74+F75+F76</f>
        <v>0</v>
      </c>
      <c r="G72" s="167"/>
      <c r="H72" s="167"/>
      <c r="I72" s="167"/>
    </row>
    <row r="73" spans="2:9" ht="12.75" hidden="1">
      <c r="B73" s="185" t="s">
        <v>174</v>
      </c>
      <c r="C73" s="438" t="s">
        <v>175</v>
      </c>
      <c r="D73" s="439"/>
      <c r="E73" s="361"/>
      <c r="F73" s="167"/>
      <c r="G73" s="167"/>
      <c r="H73" s="167"/>
      <c r="I73" s="167"/>
    </row>
    <row r="74" spans="2:9" ht="12.75" hidden="1">
      <c r="B74" s="185" t="s">
        <v>176</v>
      </c>
      <c r="C74" s="438" t="s">
        <v>177</v>
      </c>
      <c r="D74" s="439"/>
      <c r="E74" s="361"/>
      <c r="F74" s="167"/>
      <c r="G74" s="167"/>
      <c r="H74" s="167"/>
      <c r="I74" s="167"/>
    </row>
    <row r="75" spans="2:9" ht="12.75" hidden="1">
      <c r="B75" s="185" t="s">
        <v>178</v>
      </c>
      <c r="C75" s="438" t="s">
        <v>179</v>
      </c>
      <c r="D75" s="439"/>
      <c r="E75" s="361"/>
      <c r="F75" s="167"/>
      <c r="G75" s="167"/>
      <c r="H75" s="167"/>
      <c r="I75" s="167"/>
    </row>
    <row r="76" spans="2:9" ht="12.75" hidden="1">
      <c r="B76" s="185" t="s">
        <v>180</v>
      </c>
      <c r="C76" s="438" t="s">
        <v>181</v>
      </c>
      <c r="D76" s="439"/>
      <c r="E76" s="361"/>
      <c r="F76" s="167"/>
      <c r="G76" s="167"/>
      <c r="H76" s="167"/>
      <c r="I76" s="167"/>
    </row>
    <row r="77" spans="2:9" ht="12.75" hidden="1">
      <c r="B77" s="170" t="s">
        <v>182</v>
      </c>
      <c r="C77" s="438" t="s">
        <v>183</v>
      </c>
      <c r="D77" s="439"/>
      <c r="E77" s="361"/>
      <c r="F77" s="167"/>
      <c r="G77" s="167"/>
      <c r="H77" s="167"/>
      <c r="I77" s="167"/>
    </row>
    <row r="78" spans="2:9" ht="12.75" hidden="1">
      <c r="B78" s="186" t="s">
        <v>184</v>
      </c>
      <c r="C78" s="440" t="s">
        <v>185</v>
      </c>
      <c r="D78" s="441"/>
      <c r="E78" s="362"/>
      <c r="F78" s="187" t="e">
        <f>#REF!+F71</f>
        <v>#REF!</v>
      </c>
      <c r="G78" s="187" t="e">
        <f>G48+G71</f>
        <v>#REF!</v>
      </c>
      <c r="H78" s="187" t="e">
        <f>H48+H71</f>
        <v>#REF!</v>
      </c>
      <c r="I78" s="187" t="e">
        <f>I48+I71</f>
        <v>#REF!</v>
      </c>
    </row>
    <row r="79" spans="2:9" ht="12.75" hidden="1">
      <c r="B79" s="442"/>
      <c r="C79" s="188" t="s">
        <v>128</v>
      </c>
      <c r="D79" s="189" t="s">
        <v>129</v>
      </c>
      <c r="E79" s="189"/>
      <c r="F79" s="190"/>
      <c r="G79" s="190"/>
      <c r="H79" s="191"/>
      <c r="I79" s="192">
        <f>+G79+H79</f>
        <v>0</v>
      </c>
    </row>
    <row r="80" spans="2:9" ht="12.75" hidden="1">
      <c r="B80" s="442"/>
      <c r="C80" s="188" t="s">
        <v>130</v>
      </c>
      <c r="D80" s="189" t="s">
        <v>131</v>
      </c>
      <c r="E80" s="189"/>
      <c r="F80" s="190"/>
      <c r="G80" s="190"/>
      <c r="H80" s="191"/>
      <c r="I80" s="192">
        <f>+G80+H80</f>
        <v>0</v>
      </c>
    </row>
    <row r="81" spans="2:9" ht="12.75" hidden="1">
      <c r="B81" s="442"/>
      <c r="C81" s="188" t="s">
        <v>132</v>
      </c>
      <c r="D81" s="189" t="s">
        <v>133</v>
      </c>
      <c r="E81" s="189"/>
      <c r="F81" s="190">
        <v>0</v>
      </c>
      <c r="G81" s="190">
        <v>0</v>
      </c>
      <c r="H81" s="191"/>
      <c r="I81" s="192">
        <f>+G81+H81</f>
        <v>0</v>
      </c>
    </row>
  </sheetData>
  <sheetProtection/>
  <mergeCells count="43">
    <mergeCell ref="C29:D29"/>
    <mergeCell ref="D1:F1"/>
    <mergeCell ref="B9:D9"/>
    <mergeCell ref="C10:D10"/>
    <mergeCell ref="B11:F11"/>
    <mergeCell ref="C24:D24"/>
    <mergeCell ref="C28:D28"/>
    <mergeCell ref="C12:D12"/>
    <mergeCell ref="C16:D16"/>
    <mergeCell ref="C20:D20"/>
    <mergeCell ref="C36:D36"/>
    <mergeCell ref="C30:D30"/>
    <mergeCell ref="C31:D31"/>
    <mergeCell ref="C32:D32"/>
    <mergeCell ref="C33:D33"/>
    <mergeCell ref="C34:D34"/>
    <mergeCell ref="C42:D42"/>
    <mergeCell ref="C43:D43"/>
    <mergeCell ref="C41:D41"/>
    <mergeCell ref="C44:D44"/>
    <mergeCell ref="C48:D48"/>
    <mergeCell ref="C35:D35"/>
    <mergeCell ref="C37:D37"/>
    <mergeCell ref="C38:D38"/>
    <mergeCell ref="C39:D39"/>
    <mergeCell ref="C40:D40"/>
    <mergeCell ref="C77:D77"/>
    <mergeCell ref="C53:D53"/>
    <mergeCell ref="B52:I52"/>
    <mergeCell ref="C57:D57"/>
    <mergeCell ref="C61:D61"/>
    <mergeCell ref="C65:D65"/>
    <mergeCell ref="B70:D70"/>
    <mergeCell ref="C78:D78"/>
    <mergeCell ref="C71:D71"/>
    <mergeCell ref="C72:D72"/>
    <mergeCell ref="C69:D69"/>
    <mergeCell ref="B66:B68"/>
    <mergeCell ref="B79:B81"/>
    <mergeCell ref="C73:D73"/>
    <mergeCell ref="C74:D74"/>
    <mergeCell ref="C75:D75"/>
    <mergeCell ref="C76:D76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6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I81"/>
  <sheetViews>
    <sheetView view="pageBreakPreview" zoomScale="60" zoomScalePageLayoutView="0" workbookViewId="0" topLeftCell="A34">
      <selection activeCell="K21" sqref="K21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3.140625" style="0" customWidth="1"/>
    <col min="6" max="6" width="10.7109375" style="0" customWidth="1"/>
    <col min="7" max="7" width="10.7109375" style="0" hidden="1" customWidth="1"/>
    <col min="8" max="8" width="10.57421875" style="0" hidden="1" customWidth="1"/>
    <col min="9" max="9" width="8.8515625" style="0" hidden="1" customWidth="1"/>
  </cols>
  <sheetData>
    <row r="1" spans="4:6" ht="12.75">
      <c r="D1" s="474" t="s">
        <v>290</v>
      </c>
      <c r="E1" s="474"/>
      <c r="F1" s="475"/>
    </row>
    <row r="3" spans="2:7" ht="12.75">
      <c r="B3" s="203"/>
      <c r="C3" s="203"/>
      <c r="D3" s="203" t="s">
        <v>225</v>
      </c>
      <c r="E3" s="203"/>
      <c r="F3" s="204"/>
      <c r="G3" s="204"/>
    </row>
    <row r="4" spans="2:7" ht="12.75">
      <c r="B4" s="203"/>
      <c r="C4" s="203"/>
      <c r="D4" s="203" t="s">
        <v>193</v>
      </c>
      <c r="E4" s="203"/>
      <c r="F4" s="204"/>
      <c r="G4" s="204"/>
    </row>
    <row r="5" spans="2:9" ht="12.75" customHeight="1">
      <c r="B5" s="373"/>
      <c r="C5" s="373"/>
      <c r="D5" s="205" t="s">
        <v>375</v>
      </c>
      <c r="E5" s="205"/>
      <c r="F5" s="206"/>
      <c r="G5" s="207"/>
      <c r="H5" s="139"/>
      <c r="I5" s="140" t="s">
        <v>123</v>
      </c>
    </row>
    <row r="6" spans="2:9" ht="12.75">
      <c r="B6" s="205"/>
      <c r="C6" s="205"/>
      <c r="D6" s="205"/>
      <c r="E6" s="205"/>
      <c r="F6" s="206"/>
      <c r="G6" s="207"/>
      <c r="H6" s="139"/>
      <c r="I6" s="140"/>
    </row>
    <row r="7" spans="2:9" ht="12.75">
      <c r="B7" s="205"/>
      <c r="C7" s="205"/>
      <c r="D7" s="205"/>
      <c r="E7" s="205"/>
      <c r="F7" s="206"/>
      <c r="G7" s="207"/>
      <c r="H7" s="139"/>
      <c r="I7" s="140"/>
    </row>
    <row r="8" spans="2:9" ht="12.75">
      <c r="B8" s="135"/>
      <c r="C8" s="135"/>
      <c r="D8" s="135"/>
      <c r="E8" s="135"/>
      <c r="F8" s="135"/>
      <c r="G8" s="135"/>
      <c r="H8" s="135"/>
      <c r="I8" s="135"/>
    </row>
    <row r="9" spans="2:9" ht="12.75">
      <c r="B9" s="466"/>
      <c r="C9" s="466"/>
      <c r="D9" s="466"/>
      <c r="E9" s="137"/>
      <c r="F9" s="138" t="s">
        <v>122</v>
      </c>
      <c r="G9" s="139"/>
      <c r="H9" s="139"/>
      <c r="I9" s="140" t="s">
        <v>123</v>
      </c>
    </row>
    <row r="10" spans="2:9" s="209" customFormat="1" ht="51">
      <c r="B10" s="141" t="s">
        <v>124</v>
      </c>
      <c r="C10" s="467"/>
      <c r="D10" s="467"/>
      <c r="E10" s="142" t="s">
        <v>377</v>
      </c>
      <c r="F10" s="142" t="s">
        <v>2</v>
      </c>
      <c r="G10" s="143" t="s">
        <v>3</v>
      </c>
      <c r="H10" s="143" t="s">
        <v>4</v>
      </c>
      <c r="I10" s="143" t="s">
        <v>3</v>
      </c>
    </row>
    <row r="11" spans="2:9" ht="15.75" customHeight="1">
      <c r="B11" s="458" t="s">
        <v>125</v>
      </c>
      <c r="C11" s="458"/>
      <c r="D11" s="458"/>
      <c r="E11" s="458"/>
      <c r="F11" s="458"/>
      <c r="G11" s="144"/>
      <c r="H11" s="144"/>
      <c r="I11" s="144"/>
    </row>
    <row r="12" spans="2:9" ht="14.25" customHeight="1">
      <c r="B12" s="145" t="s">
        <v>126</v>
      </c>
      <c r="C12" s="445" t="s">
        <v>127</v>
      </c>
      <c r="D12" s="445"/>
      <c r="E12" s="147">
        <f>SUM(E13:E15)</f>
        <v>47839</v>
      </c>
      <c r="F12" s="147">
        <f>SUM(F13:F15)</f>
        <v>56860</v>
      </c>
      <c r="G12" s="147">
        <f>SUM(G13:G15)</f>
        <v>0</v>
      </c>
      <c r="H12" s="147">
        <f>SUM(H13:H15)</f>
        <v>0</v>
      </c>
      <c r="I12" s="147">
        <f>+G12+H12</f>
        <v>0</v>
      </c>
    </row>
    <row r="13" spans="2:9" ht="12.75">
      <c r="B13" s="148"/>
      <c r="C13" s="149" t="s">
        <v>128</v>
      </c>
      <c r="D13" s="150" t="s">
        <v>129</v>
      </c>
      <c r="E13" s="151">
        <v>47839</v>
      </c>
      <c r="F13" s="151">
        <v>56860</v>
      </c>
      <c r="G13" s="151"/>
      <c r="H13" s="152"/>
      <c r="I13" s="151">
        <f aca="true" t="shared" si="0" ref="I13:I51">+G13+H13</f>
        <v>0</v>
      </c>
    </row>
    <row r="14" spans="2:9" ht="12.75">
      <c r="B14" s="148"/>
      <c r="C14" s="149" t="s">
        <v>130</v>
      </c>
      <c r="D14" s="150" t="s">
        <v>131</v>
      </c>
      <c r="E14" s="150"/>
      <c r="F14" s="151"/>
      <c r="G14" s="151"/>
      <c r="H14" s="152"/>
      <c r="I14" s="151">
        <f t="shared" si="0"/>
        <v>0</v>
      </c>
    </row>
    <row r="15" spans="2:9" ht="12.75">
      <c r="B15" s="148"/>
      <c r="C15" s="149" t="s">
        <v>132</v>
      </c>
      <c r="D15" s="150" t="s">
        <v>133</v>
      </c>
      <c r="E15" s="150"/>
      <c r="F15" s="151"/>
      <c r="G15" s="151"/>
      <c r="H15" s="152"/>
      <c r="I15" s="151">
        <f t="shared" si="0"/>
        <v>0</v>
      </c>
    </row>
    <row r="16" spans="2:9" ht="32.25" customHeight="1">
      <c r="B16" s="145" t="s">
        <v>134</v>
      </c>
      <c r="C16" s="445" t="s">
        <v>135</v>
      </c>
      <c r="D16" s="445"/>
      <c r="E16" s="147">
        <f>SUM(E17:E19)</f>
        <v>12497</v>
      </c>
      <c r="F16" s="147">
        <f>SUM(F17:F19)</f>
        <v>15351</v>
      </c>
      <c r="G16" s="147">
        <f>SUM(G17:G19)</f>
        <v>0</v>
      </c>
      <c r="H16" s="147">
        <f>SUM(H17:H19)</f>
        <v>0</v>
      </c>
      <c r="I16" s="147">
        <f t="shared" si="0"/>
        <v>0</v>
      </c>
    </row>
    <row r="17" spans="2:9" ht="12.75">
      <c r="B17" s="148"/>
      <c r="C17" s="149" t="s">
        <v>128</v>
      </c>
      <c r="D17" s="150" t="s">
        <v>129</v>
      </c>
      <c r="E17" s="151">
        <v>12497</v>
      </c>
      <c r="F17" s="151">
        <v>15351</v>
      </c>
      <c r="G17" s="151"/>
      <c r="H17" s="152"/>
      <c r="I17" s="151">
        <f t="shared" si="0"/>
        <v>0</v>
      </c>
    </row>
    <row r="18" spans="2:9" ht="12.75">
      <c r="B18" s="148"/>
      <c r="C18" s="149" t="s">
        <v>130</v>
      </c>
      <c r="D18" s="150" t="s">
        <v>131</v>
      </c>
      <c r="E18" s="150"/>
      <c r="F18" s="151"/>
      <c r="G18" s="151"/>
      <c r="H18" s="152"/>
      <c r="I18" s="151">
        <f t="shared" si="0"/>
        <v>0</v>
      </c>
    </row>
    <row r="19" spans="2:9" ht="12.75">
      <c r="B19" s="148"/>
      <c r="C19" s="149" t="s">
        <v>132</v>
      </c>
      <c r="D19" s="150" t="s">
        <v>133</v>
      </c>
      <c r="E19" s="150"/>
      <c r="F19" s="151"/>
      <c r="G19" s="151"/>
      <c r="H19" s="152"/>
      <c r="I19" s="151">
        <f t="shared" si="0"/>
        <v>0</v>
      </c>
    </row>
    <row r="20" spans="2:9" ht="14.25" customHeight="1">
      <c r="B20" s="145" t="s">
        <v>136</v>
      </c>
      <c r="C20" s="445" t="s">
        <v>137</v>
      </c>
      <c r="D20" s="445"/>
      <c r="E20" s="147">
        <f>SUM(E21:E23)</f>
        <v>5803</v>
      </c>
      <c r="F20" s="147">
        <f>SUM(F21:F23)</f>
        <v>9595</v>
      </c>
      <c r="G20" s="147">
        <f>SUM(G21:G23)</f>
        <v>0</v>
      </c>
      <c r="H20" s="147">
        <f>SUM(H21:H23)</f>
        <v>0</v>
      </c>
      <c r="I20" s="147">
        <f t="shared" si="0"/>
        <v>0</v>
      </c>
    </row>
    <row r="21" spans="2:9" ht="12.75">
      <c r="B21" s="148"/>
      <c r="C21" s="149" t="s">
        <v>128</v>
      </c>
      <c r="D21" s="150" t="s">
        <v>129</v>
      </c>
      <c r="E21" s="151">
        <v>5803</v>
      </c>
      <c r="F21" s="151">
        <v>9595</v>
      </c>
      <c r="G21" s="151"/>
      <c r="H21" s="152"/>
      <c r="I21" s="151">
        <f t="shared" si="0"/>
        <v>0</v>
      </c>
    </row>
    <row r="22" spans="2:9" ht="12.75">
      <c r="B22" s="148"/>
      <c r="C22" s="149" t="s">
        <v>130</v>
      </c>
      <c r="D22" s="150" t="s">
        <v>131</v>
      </c>
      <c r="E22" s="150"/>
      <c r="F22" s="151"/>
      <c r="G22" s="151"/>
      <c r="H22" s="152"/>
      <c r="I22" s="151">
        <f t="shared" si="0"/>
        <v>0</v>
      </c>
    </row>
    <row r="23" spans="2:9" ht="12.75">
      <c r="B23" s="148"/>
      <c r="C23" s="149" t="s">
        <v>132</v>
      </c>
      <c r="D23" s="150" t="s">
        <v>133</v>
      </c>
      <c r="E23" s="150"/>
      <c r="F23" s="151"/>
      <c r="G23" s="151"/>
      <c r="H23" s="152"/>
      <c r="I23" s="151">
        <f t="shared" si="0"/>
        <v>0</v>
      </c>
    </row>
    <row r="24" spans="2:9" ht="14.25" customHeight="1">
      <c r="B24" s="145" t="s">
        <v>138</v>
      </c>
      <c r="C24" s="445" t="s">
        <v>139</v>
      </c>
      <c r="D24" s="445"/>
      <c r="E24" s="146"/>
      <c r="F24" s="147">
        <f>SUM(F25:F27)</f>
        <v>0</v>
      </c>
      <c r="G24" s="147">
        <f>SUM(G25:G27)</f>
        <v>0</v>
      </c>
      <c r="H24" s="147">
        <f>SUM(H25:H27)</f>
        <v>0</v>
      </c>
      <c r="I24" s="147">
        <f t="shared" si="0"/>
        <v>0</v>
      </c>
    </row>
    <row r="25" spans="2:9" ht="12.75">
      <c r="B25" s="148"/>
      <c r="C25" s="149" t="s">
        <v>128</v>
      </c>
      <c r="D25" s="150" t="s">
        <v>129</v>
      </c>
      <c r="E25" s="150"/>
      <c r="F25" s="151">
        <v>0</v>
      </c>
      <c r="G25" s="151"/>
      <c r="H25" s="152"/>
      <c r="I25" s="151">
        <f t="shared" si="0"/>
        <v>0</v>
      </c>
    </row>
    <row r="26" spans="2:9" ht="12.75">
      <c r="B26" s="148"/>
      <c r="C26" s="149" t="s">
        <v>130</v>
      </c>
      <c r="D26" s="150" t="s">
        <v>131</v>
      </c>
      <c r="E26" s="150"/>
      <c r="F26" s="151"/>
      <c r="G26" s="151"/>
      <c r="H26" s="152"/>
      <c r="I26" s="151">
        <f t="shared" si="0"/>
        <v>0</v>
      </c>
    </row>
    <row r="27" spans="2:9" ht="12.75">
      <c r="B27" s="148"/>
      <c r="C27" s="149" t="s">
        <v>132</v>
      </c>
      <c r="D27" s="150" t="s">
        <v>133</v>
      </c>
      <c r="E27" s="150"/>
      <c r="F27" s="151"/>
      <c r="G27" s="151"/>
      <c r="H27" s="152"/>
      <c r="I27" s="151">
        <f t="shared" si="0"/>
        <v>0</v>
      </c>
    </row>
    <row r="28" spans="2:9" ht="14.25" customHeight="1">
      <c r="B28" s="145" t="s">
        <v>140</v>
      </c>
      <c r="C28" s="445" t="s">
        <v>141</v>
      </c>
      <c r="D28" s="445"/>
      <c r="E28" s="146"/>
      <c r="F28" s="153">
        <f>+F29+F30+F34+F35+F42</f>
        <v>0</v>
      </c>
      <c r="G28" s="153" t="e">
        <f>G29+#REF!+G30+G34+#REF!</f>
        <v>#REF!</v>
      </c>
      <c r="H28" s="153" t="e">
        <f>H29+#REF!+H30+H34+#REF!</f>
        <v>#REF!</v>
      </c>
      <c r="I28" s="147" t="e">
        <f t="shared" si="0"/>
        <v>#REF!</v>
      </c>
    </row>
    <row r="29" spans="2:9" ht="12.75">
      <c r="B29" s="154" t="s">
        <v>142</v>
      </c>
      <c r="C29" s="453" t="s">
        <v>143</v>
      </c>
      <c r="D29" s="454"/>
      <c r="E29" s="364"/>
      <c r="F29" s="155"/>
      <c r="G29" s="155"/>
      <c r="H29" s="156"/>
      <c r="I29" s="157">
        <f t="shared" si="0"/>
        <v>0</v>
      </c>
    </row>
    <row r="30" spans="2:9" ht="12.75">
      <c r="B30" s="154" t="s">
        <v>144</v>
      </c>
      <c r="C30" s="453" t="s">
        <v>145</v>
      </c>
      <c r="D30" s="454"/>
      <c r="E30" s="364"/>
      <c r="F30" s="155">
        <v>0</v>
      </c>
      <c r="G30" s="155"/>
      <c r="H30" s="156"/>
      <c r="I30" s="157">
        <f t="shared" si="0"/>
        <v>0</v>
      </c>
    </row>
    <row r="31" spans="2:9" ht="12.75">
      <c r="B31" s="154"/>
      <c r="C31" s="453"/>
      <c r="D31" s="454"/>
      <c r="E31" s="364"/>
      <c r="F31" s="155"/>
      <c r="G31" s="155"/>
      <c r="H31" s="156"/>
      <c r="I31" s="157"/>
    </row>
    <row r="32" spans="2:9" ht="12.75">
      <c r="B32" s="154"/>
      <c r="C32" s="453"/>
      <c r="D32" s="454"/>
      <c r="E32" s="364"/>
      <c r="F32" s="155"/>
      <c r="G32" s="155"/>
      <c r="H32" s="156"/>
      <c r="I32" s="157"/>
    </row>
    <row r="33" spans="2:9" ht="12.75">
      <c r="B33" s="154"/>
      <c r="C33" s="461"/>
      <c r="D33" s="454"/>
      <c r="E33" s="364"/>
      <c r="F33" s="155"/>
      <c r="G33" s="155"/>
      <c r="H33" s="156"/>
      <c r="I33" s="157"/>
    </row>
    <row r="34" spans="2:9" ht="12.75">
      <c r="B34" s="154" t="s">
        <v>146</v>
      </c>
      <c r="C34" s="453" t="s">
        <v>147</v>
      </c>
      <c r="D34" s="454"/>
      <c r="E34" s="364"/>
      <c r="F34" s="155">
        <v>0</v>
      </c>
      <c r="G34" s="155"/>
      <c r="H34" s="156"/>
      <c r="I34" s="157">
        <f t="shared" si="0"/>
        <v>0</v>
      </c>
    </row>
    <row r="35" spans="2:9" ht="12.75">
      <c r="B35" s="154" t="s">
        <v>148</v>
      </c>
      <c r="C35" s="453" t="s">
        <v>149</v>
      </c>
      <c r="D35" s="454"/>
      <c r="E35" s="364"/>
      <c r="F35" s="155">
        <f>+F36+F37+F38+F39+F40+F41</f>
        <v>0</v>
      </c>
      <c r="G35" s="155"/>
      <c r="H35" s="156"/>
      <c r="I35" s="157"/>
    </row>
    <row r="36" spans="2:9" ht="12.75">
      <c r="B36" s="154"/>
      <c r="C36" s="453" t="s">
        <v>196</v>
      </c>
      <c r="D36" s="460"/>
      <c r="E36" s="365"/>
      <c r="F36" s="155">
        <v>0</v>
      </c>
      <c r="G36" s="155"/>
      <c r="H36" s="156"/>
      <c r="I36" s="157"/>
    </row>
    <row r="37" spans="2:9" ht="15.75" customHeight="1">
      <c r="B37" s="154"/>
      <c r="C37" s="453" t="s">
        <v>150</v>
      </c>
      <c r="D37" s="460"/>
      <c r="E37" s="365"/>
      <c r="F37" s="155">
        <v>0</v>
      </c>
      <c r="G37" s="155"/>
      <c r="H37" s="156"/>
      <c r="I37" s="157"/>
    </row>
    <row r="38" spans="2:9" ht="12.75">
      <c r="B38" s="154"/>
      <c r="C38" s="453" t="s">
        <v>151</v>
      </c>
      <c r="D38" s="460"/>
      <c r="E38" s="365"/>
      <c r="F38" s="155">
        <v>0</v>
      </c>
      <c r="G38" s="155"/>
      <c r="H38" s="156"/>
      <c r="I38" s="157"/>
    </row>
    <row r="39" spans="2:9" ht="12.75">
      <c r="B39" s="154"/>
      <c r="C39" s="453" t="s">
        <v>197</v>
      </c>
      <c r="D39" s="460"/>
      <c r="E39" s="365"/>
      <c r="F39" s="155">
        <v>0</v>
      </c>
      <c r="G39" s="155"/>
      <c r="H39" s="156"/>
      <c r="I39" s="157"/>
    </row>
    <row r="40" spans="2:9" ht="12.75">
      <c r="B40" s="154"/>
      <c r="C40" s="453" t="s">
        <v>152</v>
      </c>
      <c r="D40" s="454"/>
      <c r="E40" s="364"/>
      <c r="F40" s="155">
        <v>0</v>
      </c>
      <c r="G40" s="155"/>
      <c r="H40" s="156"/>
      <c r="I40" s="157"/>
    </row>
    <row r="41" spans="2:9" ht="15.75" customHeight="1">
      <c r="B41" s="154"/>
      <c r="C41" s="453"/>
      <c r="D41" s="454"/>
      <c r="E41" s="364"/>
      <c r="F41" s="155"/>
      <c r="G41" s="155"/>
      <c r="H41" s="156"/>
      <c r="I41" s="157"/>
    </row>
    <row r="42" spans="2:9" ht="14.25" customHeight="1">
      <c r="B42" s="154" t="s">
        <v>153</v>
      </c>
      <c r="C42" s="453" t="s">
        <v>154</v>
      </c>
      <c r="D42" s="454"/>
      <c r="E42" s="364"/>
      <c r="F42" s="155">
        <f>+F43+F44</f>
        <v>0</v>
      </c>
      <c r="G42" s="155"/>
      <c r="H42" s="156"/>
      <c r="I42" s="157"/>
    </row>
    <row r="43" spans="2:9" ht="12.75">
      <c r="B43" s="148"/>
      <c r="C43" s="453" t="s">
        <v>155</v>
      </c>
      <c r="D43" s="454"/>
      <c r="E43" s="364"/>
      <c r="F43" s="155">
        <v>0</v>
      </c>
      <c r="G43" s="155"/>
      <c r="H43" s="156"/>
      <c r="I43" s="157"/>
    </row>
    <row r="44" spans="2:9" ht="13.5" thickBot="1">
      <c r="B44" s="158"/>
      <c r="C44" s="455" t="s">
        <v>156</v>
      </c>
      <c r="D44" s="456"/>
      <c r="E44" s="368"/>
      <c r="F44" s="159"/>
      <c r="G44" s="155"/>
      <c r="H44" s="156"/>
      <c r="I44" s="157"/>
    </row>
    <row r="45" spans="2:9" ht="13.5" thickTop="1">
      <c r="B45" s="160"/>
      <c r="C45" s="161" t="s">
        <v>128</v>
      </c>
      <c r="D45" s="162" t="s">
        <v>129</v>
      </c>
      <c r="E45" s="162"/>
      <c r="F45" s="163">
        <f>+F29+F30+F34+F35+F42</f>
        <v>0</v>
      </c>
      <c r="G45" s="164"/>
      <c r="H45" s="152"/>
      <c r="I45" s="151">
        <f>+G45+H45</f>
        <v>0</v>
      </c>
    </row>
    <row r="46" spans="2:9" ht="14.25" customHeight="1">
      <c r="B46" s="165"/>
      <c r="C46" s="149" t="s">
        <v>130</v>
      </c>
      <c r="D46" s="150" t="s">
        <v>131</v>
      </c>
      <c r="E46" s="150"/>
      <c r="F46" s="164"/>
      <c r="G46" s="164"/>
      <c r="H46" s="152"/>
      <c r="I46" s="151">
        <f>+G46+H46</f>
        <v>0</v>
      </c>
    </row>
    <row r="47" spans="2:9" ht="12.75">
      <c r="B47" s="165"/>
      <c r="C47" s="149" t="s">
        <v>132</v>
      </c>
      <c r="D47" s="150" t="s">
        <v>133</v>
      </c>
      <c r="E47" s="150"/>
      <c r="F47" s="164"/>
      <c r="G47" s="164"/>
      <c r="H47" s="152"/>
      <c r="I47" s="151">
        <f>+G47+H47</f>
        <v>0</v>
      </c>
    </row>
    <row r="48" spans="2:9" ht="12.75">
      <c r="B48" s="166" t="s">
        <v>157</v>
      </c>
      <c r="C48" s="446" t="s">
        <v>158</v>
      </c>
      <c r="D48" s="447"/>
      <c r="E48" s="167">
        <f>E12+E16+E20+E24+E28</f>
        <v>66139</v>
      </c>
      <c r="F48" s="167">
        <f>F12+F16+F20+F24+F28</f>
        <v>81806</v>
      </c>
      <c r="G48" s="167" t="e">
        <f>G12+G16+G20+G24+G28</f>
        <v>#REF!</v>
      </c>
      <c r="H48" s="167" t="e">
        <f>H12+H16+H20+H24+H28</f>
        <v>#REF!</v>
      </c>
      <c r="I48" s="168" t="e">
        <f t="shared" si="0"/>
        <v>#REF!</v>
      </c>
    </row>
    <row r="49" spans="2:9" ht="12.75">
      <c r="B49" s="457"/>
      <c r="C49" s="169" t="s">
        <v>128</v>
      </c>
      <c r="D49" s="170" t="s">
        <v>129</v>
      </c>
      <c r="E49" s="171">
        <f>SUM(E13,E17,E21,E25,E45)</f>
        <v>66139</v>
      </c>
      <c r="F49" s="171">
        <f>SUM(F13,F17,F21,F25,F45)</f>
        <v>81806</v>
      </c>
      <c r="G49" s="171"/>
      <c r="H49" s="172"/>
      <c r="I49" s="173">
        <f t="shared" si="0"/>
        <v>0</v>
      </c>
    </row>
    <row r="50" spans="2:9" ht="14.25" customHeight="1">
      <c r="B50" s="457"/>
      <c r="C50" s="169" t="s">
        <v>130</v>
      </c>
      <c r="D50" s="170" t="s">
        <v>131</v>
      </c>
      <c r="E50" s="170"/>
      <c r="F50" s="171">
        <f>SUM(F14,F18,F22,F26,F46)</f>
        <v>0</v>
      </c>
      <c r="G50" s="171"/>
      <c r="H50" s="172"/>
      <c r="I50" s="173">
        <f t="shared" si="0"/>
        <v>0</v>
      </c>
    </row>
    <row r="51" spans="2:9" ht="12.75">
      <c r="B51" s="457"/>
      <c r="C51" s="169" t="s">
        <v>132</v>
      </c>
      <c r="D51" s="170" t="s">
        <v>133</v>
      </c>
      <c r="E51" s="170"/>
      <c r="F51" s="171">
        <f>SUM(F15,F19,F23,F27,F47)</f>
        <v>0</v>
      </c>
      <c r="G51" s="171"/>
      <c r="H51" s="172"/>
      <c r="I51" s="173">
        <f t="shared" si="0"/>
        <v>0</v>
      </c>
    </row>
    <row r="52" spans="2:9" ht="12.75">
      <c r="B52" s="458" t="s">
        <v>159</v>
      </c>
      <c r="C52" s="458"/>
      <c r="D52" s="458"/>
      <c r="E52" s="458"/>
      <c r="F52" s="458"/>
      <c r="G52" s="459"/>
      <c r="H52" s="459"/>
      <c r="I52" s="459"/>
    </row>
    <row r="53" spans="2:9" ht="12.75">
      <c r="B53" s="145" t="s">
        <v>160</v>
      </c>
      <c r="C53" s="445" t="s">
        <v>161</v>
      </c>
      <c r="D53" s="445"/>
      <c r="E53" s="147">
        <f>SUM(E54:E56)</f>
        <v>991</v>
      </c>
      <c r="F53" s="147">
        <f>SUM(F54:F56)</f>
        <v>1200</v>
      </c>
      <c r="G53" s="147">
        <f>SUM(G54:G56)</f>
        <v>0</v>
      </c>
      <c r="H53" s="147">
        <f>SUM(H54:H56)</f>
        <v>0</v>
      </c>
      <c r="I53" s="147">
        <f>+G53+H53</f>
        <v>0</v>
      </c>
    </row>
    <row r="54" spans="2:9" ht="15.75" customHeight="1">
      <c r="B54" s="145"/>
      <c r="C54" s="149" t="s">
        <v>128</v>
      </c>
      <c r="D54" s="150" t="s">
        <v>129</v>
      </c>
      <c r="E54" s="370">
        <v>991</v>
      </c>
      <c r="F54" s="151">
        <v>1200</v>
      </c>
      <c r="G54" s="151"/>
      <c r="H54" s="174"/>
      <c r="I54" s="151">
        <f aca="true" t="shared" si="1" ref="I54:I68">+G54+H54</f>
        <v>0</v>
      </c>
    </row>
    <row r="55" spans="2:9" ht="12.75" customHeight="1">
      <c r="B55" s="145"/>
      <c r="C55" s="149" t="s">
        <v>130</v>
      </c>
      <c r="D55" s="150" t="s">
        <v>131</v>
      </c>
      <c r="E55" s="150"/>
      <c r="F55" s="151">
        <v>0</v>
      </c>
      <c r="G55" s="151"/>
      <c r="H55" s="152"/>
      <c r="I55" s="151">
        <f t="shared" si="1"/>
        <v>0</v>
      </c>
    </row>
    <row r="56" spans="2:9" ht="12.75" customHeight="1">
      <c r="B56" s="145"/>
      <c r="C56" s="149" t="s">
        <v>132</v>
      </c>
      <c r="D56" s="150" t="s">
        <v>133</v>
      </c>
      <c r="E56" s="150"/>
      <c r="F56" s="151"/>
      <c r="G56" s="151"/>
      <c r="H56" s="152"/>
      <c r="I56" s="151">
        <f t="shared" si="1"/>
        <v>0</v>
      </c>
    </row>
    <row r="57" spans="2:9" ht="12.75">
      <c r="B57" s="145" t="s">
        <v>162</v>
      </c>
      <c r="C57" s="445" t="s">
        <v>163</v>
      </c>
      <c r="D57" s="445"/>
      <c r="E57" s="146"/>
      <c r="F57" s="147">
        <f>SUM(F58:F60)</f>
        <v>0</v>
      </c>
      <c r="G57" s="147">
        <f>SUM(G58:G60)</f>
        <v>0</v>
      </c>
      <c r="H57" s="147">
        <f>SUM(H58:H60)</f>
        <v>0</v>
      </c>
      <c r="I57" s="147">
        <f t="shared" si="1"/>
        <v>0</v>
      </c>
    </row>
    <row r="58" spans="2:9" ht="12.75">
      <c r="B58" s="145"/>
      <c r="C58" s="149" t="s">
        <v>128</v>
      </c>
      <c r="D58" s="150" t="s">
        <v>129</v>
      </c>
      <c r="E58" s="150"/>
      <c r="F58" s="151"/>
      <c r="G58" s="151"/>
      <c r="H58" s="152"/>
      <c r="I58" s="151">
        <f t="shared" si="1"/>
        <v>0</v>
      </c>
    </row>
    <row r="59" spans="2:9" ht="12.75">
      <c r="B59" s="145"/>
      <c r="C59" s="149" t="s">
        <v>130</v>
      </c>
      <c r="D59" s="150" t="s">
        <v>131</v>
      </c>
      <c r="E59" s="150"/>
      <c r="F59" s="151">
        <v>0</v>
      </c>
      <c r="G59" s="151"/>
      <c r="H59" s="152"/>
      <c r="I59" s="151">
        <f t="shared" si="1"/>
        <v>0</v>
      </c>
    </row>
    <row r="60" spans="2:9" ht="12.75">
      <c r="B60" s="145"/>
      <c r="C60" s="149" t="s">
        <v>132</v>
      </c>
      <c r="D60" s="150" t="s">
        <v>133</v>
      </c>
      <c r="E60" s="150"/>
      <c r="F60" s="151"/>
      <c r="G60" s="151"/>
      <c r="H60" s="152"/>
      <c r="I60" s="151">
        <f t="shared" si="1"/>
        <v>0</v>
      </c>
    </row>
    <row r="61" spans="2:9" ht="12.75">
      <c r="B61" s="145" t="s">
        <v>164</v>
      </c>
      <c r="C61" s="445" t="s">
        <v>165</v>
      </c>
      <c r="D61" s="445"/>
      <c r="E61" s="146"/>
      <c r="F61" s="147">
        <f>F62+F63+F64</f>
        <v>0</v>
      </c>
      <c r="G61" s="147"/>
      <c r="H61" s="156"/>
      <c r="I61" s="147">
        <f t="shared" si="1"/>
        <v>0</v>
      </c>
    </row>
    <row r="62" spans="2:9" ht="12.75">
      <c r="B62" s="145"/>
      <c r="C62" s="149" t="s">
        <v>128</v>
      </c>
      <c r="D62" s="150" t="s">
        <v>129</v>
      </c>
      <c r="E62" s="150"/>
      <c r="F62" s="151">
        <v>0</v>
      </c>
      <c r="G62" s="151"/>
      <c r="H62" s="152"/>
      <c r="I62" s="151">
        <f t="shared" si="1"/>
        <v>0</v>
      </c>
    </row>
    <row r="63" spans="2:9" ht="15.75" customHeight="1">
      <c r="B63" s="145"/>
      <c r="C63" s="149" t="s">
        <v>130</v>
      </c>
      <c r="D63" s="150" t="s">
        <v>131</v>
      </c>
      <c r="E63" s="150"/>
      <c r="F63" s="151"/>
      <c r="G63" s="151"/>
      <c r="H63" s="152"/>
      <c r="I63" s="151">
        <f t="shared" si="1"/>
        <v>0</v>
      </c>
    </row>
    <row r="64" spans="2:9" ht="12.75" customHeight="1">
      <c r="B64" s="175"/>
      <c r="C64" s="149" t="s">
        <v>132</v>
      </c>
      <c r="D64" s="150" t="s">
        <v>133</v>
      </c>
      <c r="E64" s="150"/>
      <c r="F64" s="151"/>
      <c r="G64" s="151"/>
      <c r="H64" s="152"/>
      <c r="I64" s="151">
        <f t="shared" si="1"/>
        <v>0</v>
      </c>
    </row>
    <row r="65" spans="2:9" ht="12.75">
      <c r="B65" s="166" t="s">
        <v>166</v>
      </c>
      <c r="C65" s="446" t="s">
        <v>167</v>
      </c>
      <c r="D65" s="447"/>
      <c r="E65" s="168">
        <f>E53+E57+E61</f>
        <v>991</v>
      </c>
      <c r="F65" s="168">
        <f>F53+F57+F61</f>
        <v>1200</v>
      </c>
      <c r="G65" s="168">
        <f>G53+G57+G61</f>
        <v>0</v>
      </c>
      <c r="H65" s="168">
        <f>H53+H57+H61</f>
        <v>0</v>
      </c>
      <c r="I65" s="168">
        <f t="shared" si="1"/>
        <v>0</v>
      </c>
    </row>
    <row r="66" spans="2:9" ht="12.75">
      <c r="B66" s="448"/>
      <c r="C66" s="169" t="s">
        <v>128</v>
      </c>
      <c r="D66" s="170" t="s">
        <v>129</v>
      </c>
      <c r="E66" s="170"/>
      <c r="F66" s="168"/>
      <c r="G66" s="168"/>
      <c r="H66" s="172"/>
      <c r="I66" s="173">
        <f t="shared" si="1"/>
        <v>0</v>
      </c>
    </row>
    <row r="67" spans="2:9" ht="12.75">
      <c r="B67" s="449"/>
      <c r="C67" s="169" t="s">
        <v>130</v>
      </c>
      <c r="D67" s="170" t="s">
        <v>131</v>
      </c>
      <c r="E67" s="170"/>
      <c r="F67" s="168"/>
      <c r="G67" s="168"/>
      <c r="H67" s="172"/>
      <c r="I67" s="173">
        <f t="shared" si="1"/>
        <v>0</v>
      </c>
    </row>
    <row r="68" spans="2:9" ht="15">
      <c r="B68" s="450"/>
      <c r="C68" s="169" t="s">
        <v>132</v>
      </c>
      <c r="D68" s="176" t="s">
        <v>133</v>
      </c>
      <c r="E68" s="176"/>
      <c r="F68" s="168"/>
      <c r="G68" s="168"/>
      <c r="H68" s="172"/>
      <c r="I68" s="173">
        <f t="shared" si="1"/>
        <v>0</v>
      </c>
    </row>
    <row r="69" spans="2:9" ht="15.75">
      <c r="B69" s="177" t="s">
        <v>168</v>
      </c>
      <c r="C69" s="451" t="s">
        <v>169</v>
      </c>
      <c r="D69" s="452"/>
      <c r="E69" s="178">
        <f>+E48+E65</f>
        <v>67130</v>
      </c>
      <c r="F69" s="178">
        <f>+F48+F65</f>
        <v>83006</v>
      </c>
      <c r="G69" s="179"/>
      <c r="H69" s="180"/>
      <c r="I69" s="181"/>
    </row>
    <row r="70" spans="2:9" ht="12.75" hidden="1">
      <c r="B70" s="443"/>
      <c r="C70" s="443"/>
      <c r="D70" s="443"/>
      <c r="E70" s="183"/>
      <c r="F70" s="147"/>
      <c r="G70" s="147"/>
      <c r="H70" s="156"/>
      <c r="I70" s="184">
        <f>+G70+H70</f>
        <v>0</v>
      </c>
    </row>
    <row r="71" spans="2:9" ht="12.75" hidden="1">
      <c r="B71" s="166" t="s">
        <v>170</v>
      </c>
      <c r="C71" s="438" t="s">
        <v>171</v>
      </c>
      <c r="D71" s="444"/>
      <c r="E71" s="363"/>
      <c r="F71" s="167">
        <f>+F72+F77</f>
        <v>0</v>
      </c>
      <c r="G71" s="167">
        <f>G65+G70</f>
        <v>0</v>
      </c>
      <c r="H71" s="167">
        <f>H65+H70</f>
        <v>0</v>
      </c>
      <c r="I71" s="167">
        <f>+G71+H71</f>
        <v>0</v>
      </c>
    </row>
    <row r="72" spans="2:9" ht="12.75" hidden="1">
      <c r="B72" s="170" t="s">
        <v>172</v>
      </c>
      <c r="C72" s="438" t="s">
        <v>173</v>
      </c>
      <c r="D72" s="439"/>
      <c r="E72" s="361"/>
      <c r="F72" s="167">
        <f>+F73+F74+F75+F76</f>
        <v>0</v>
      </c>
      <c r="G72" s="167"/>
      <c r="H72" s="167"/>
      <c r="I72" s="167"/>
    </row>
    <row r="73" spans="2:9" ht="12.75" hidden="1">
      <c r="B73" s="185" t="s">
        <v>174</v>
      </c>
      <c r="C73" s="438" t="s">
        <v>175</v>
      </c>
      <c r="D73" s="439"/>
      <c r="E73" s="361"/>
      <c r="F73" s="167"/>
      <c r="G73" s="167"/>
      <c r="H73" s="167"/>
      <c r="I73" s="167"/>
    </row>
    <row r="74" spans="2:9" ht="12.75" hidden="1">
      <c r="B74" s="185" t="s">
        <v>176</v>
      </c>
      <c r="C74" s="438" t="s">
        <v>177</v>
      </c>
      <c r="D74" s="439"/>
      <c r="E74" s="361"/>
      <c r="F74" s="167"/>
      <c r="G74" s="167"/>
      <c r="H74" s="167"/>
      <c r="I74" s="167"/>
    </row>
    <row r="75" spans="2:9" ht="12.75" hidden="1">
      <c r="B75" s="185" t="s">
        <v>178</v>
      </c>
      <c r="C75" s="438" t="s">
        <v>179</v>
      </c>
      <c r="D75" s="439"/>
      <c r="E75" s="361"/>
      <c r="F75" s="167"/>
      <c r="G75" s="167"/>
      <c r="H75" s="167"/>
      <c r="I75" s="167"/>
    </row>
    <row r="76" spans="2:9" ht="12.75" hidden="1">
      <c r="B76" s="185" t="s">
        <v>180</v>
      </c>
      <c r="C76" s="438" t="s">
        <v>181</v>
      </c>
      <c r="D76" s="439"/>
      <c r="E76" s="361"/>
      <c r="F76" s="167"/>
      <c r="G76" s="167"/>
      <c r="H76" s="167"/>
      <c r="I76" s="167"/>
    </row>
    <row r="77" spans="2:9" ht="12.75" hidden="1">
      <c r="B77" s="170" t="s">
        <v>182</v>
      </c>
      <c r="C77" s="438" t="s">
        <v>183</v>
      </c>
      <c r="D77" s="439"/>
      <c r="E77" s="361"/>
      <c r="F77" s="167"/>
      <c r="G77" s="167"/>
      <c r="H77" s="167"/>
      <c r="I77" s="167"/>
    </row>
    <row r="78" spans="2:9" ht="12.75" hidden="1">
      <c r="B78" s="186" t="s">
        <v>184</v>
      </c>
      <c r="C78" s="440" t="s">
        <v>185</v>
      </c>
      <c r="D78" s="441"/>
      <c r="E78" s="362"/>
      <c r="F78" s="187">
        <f>F69+F71</f>
        <v>83006</v>
      </c>
      <c r="G78" s="187" t="e">
        <f>G48+G71</f>
        <v>#REF!</v>
      </c>
      <c r="H78" s="187" t="e">
        <f>H48+H71</f>
        <v>#REF!</v>
      </c>
      <c r="I78" s="187" t="e">
        <f>I48+I71</f>
        <v>#REF!</v>
      </c>
    </row>
    <row r="79" spans="2:9" ht="12.75" hidden="1">
      <c r="B79" s="442"/>
      <c r="C79" s="188" t="s">
        <v>128</v>
      </c>
      <c r="D79" s="189" t="s">
        <v>129</v>
      </c>
      <c r="E79" s="189"/>
      <c r="F79" s="190"/>
      <c r="G79" s="190"/>
      <c r="H79" s="191"/>
      <c r="I79" s="192">
        <f>+G79+H79</f>
        <v>0</v>
      </c>
    </row>
    <row r="80" spans="2:9" ht="12.75" hidden="1">
      <c r="B80" s="442"/>
      <c r="C80" s="188" t="s">
        <v>130</v>
      </c>
      <c r="D80" s="189" t="s">
        <v>131</v>
      </c>
      <c r="E80" s="189"/>
      <c r="F80" s="190"/>
      <c r="G80" s="190"/>
      <c r="H80" s="191"/>
      <c r="I80" s="192">
        <f>+G80+H80</f>
        <v>0</v>
      </c>
    </row>
    <row r="81" spans="2:9" ht="12.75" hidden="1">
      <c r="B81" s="442"/>
      <c r="C81" s="188" t="s">
        <v>132</v>
      </c>
      <c r="D81" s="189" t="s">
        <v>133</v>
      </c>
      <c r="E81" s="189"/>
      <c r="F81" s="190">
        <v>0</v>
      </c>
      <c r="G81" s="190">
        <v>0</v>
      </c>
      <c r="H81" s="191"/>
      <c r="I81" s="192">
        <f>+G81+H81</f>
        <v>0</v>
      </c>
    </row>
  </sheetData>
  <sheetProtection/>
  <mergeCells count="44">
    <mergeCell ref="C10:D10"/>
    <mergeCell ref="C12:D12"/>
    <mergeCell ref="C16:D16"/>
    <mergeCell ref="C20:D20"/>
    <mergeCell ref="B9:D9"/>
    <mergeCell ref="B11:F11"/>
    <mergeCell ref="D1:F1"/>
    <mergeCell ref="C24:D24"/>
    <mergeCell ref="C28:D28"/>
    <mergeCell ref="C37:D37"/>
    <mergeCell ref="C42:D42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C43:D43"/>
    <mergeCell ref="C44:D44"/>
    <mergeCell ref="C48:D48"/>
    <mergeCell ref="B49:B51"/>
    <mergeCell ref="C74:D74"/>
    <mergeCell ref="B52:I52"/>
    <mergeCell ref="C53:D53"/>
    <mergeCell ref="C57:D57"/>
    <mergeCell ref="C61:D61"/>
    <mergeCell ref="C65:D65"/>
    <mergeCell ref="B66:B68"/>
    <mergeCell ref="C75:D75"/>
    <mergeCell ref="C76:D76"/>
    <mergeCell ref="C77:D77"/>
    <mergeCell ref="C78:D78"/>
    <mergeCell ref="B79:B81"/>
    <mergeCell ref="C69:D69"/>
    <mergeCell ref="B70:D70"/>
    <mergeCell ref="C71:D71"/>
    <mergeCell ref="C72:D72"/>
    <mergeCell ref="C73:D7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58">
      <selection activeCell="J21" sqref="J21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3.140625" style="369" customWidth="1"/>
    <col min="6" max="6" width="10.7109375" style="0" customWidth="1"/>
    <col min="7" max="9" width="0" style="0" hidden="1" customWidth="1"/>
  </cols>
  <sheetData>
    <row r="1" spans="4:6" ht="12.75">
      <c r="D1" s="474" t="s">
        <v>379</v>
      </c>
      <c r="E1" s="474"/>
      <c r="F1" s="475"/>
    </row>
    <row r="3" spans="2:7" ht="12.75">
      <c r="B3" s="203"/>
      <c r="C3" s="203"/>
      <c r="D3" s="203" t="s">
        <v>380</v>
      </c>
      <c r="E3" s="374"/>
      <c r="F3" s="204"/>
      <c r="G3" s="204"/>
    </row>
    <row r="4" spans="2:7" ht="12.75">
      <c r="B4" s="203"/>
      <c r="C4" s="203"/>
      <c r="D4" s="203" t="s">
        <v>193</v>
      </c>
      <c r="E4" s="374"/>
      <c r="F4" s="204"/>
      <c r="G4" s="204"/>
    </row>
    <row r="5" spans="2:9" ht="12.75" customHeight="1">
      <c r="B5" s="373"/>
      <c r="C5" s="373"/>
      <c r="D5" s="205" t="s">
        <v>375</v>
      </c>
      <c r="E5" s="375"/>
      <c r="F5" s="206"/>
      <c r="G5" s="207"/>
      <c r="H5" s="139"/>
      <c r="I5" s="140" t="s">
        <v>123</v>
      </c>
    </row>
    <row r="6" spans="2:9" ht="12.75">
      <c r="B6" s="205"/>
      <c r="C6" s="205"/>
      <c r="D6" s="205"/>
      <c r="E6" s="375"/>
      <c r="F6" s="206"/>
      <c r="G6" s="207"/>
      <c r="H6" s="139"/>
      <c r="I6" s="140"/>
    </row>
    <row r="7" spans="2:9" ht="12.75">
      <c r="B7" s="205"/>
      <c r="C7" s="205"/>
      <c r="D7" s="205"/>
      <c r="E7" s="375"/>
      <c r="F7" s="206"/>
      <c r="G7" s="207"/>
      <c r="H7" s="139"/>
      <c r="I7" s="140"/>
    </row>
    <row r="8" spans="2:9" ht="12.75">
      <c r="B8" s="135"/>
      <c r="C8" s="135"/>
      <c r="D8" s="135"/>
      <c r="E8" s="136"/>
      <c r="F8" s="135"/>
      <c r="G8" s="135"/>
      <c r="H8" s="135"/>
      <c r="I8" s="135"/>
    </row>
    <row r="9" spans="2:9" ht="12.75">
      <c r="B9" s="466"/>
      <c r="C9" s="466"/>
      <c r="D9" s="466"/>
      <c r="E9" s="376"/>
      <c r="F9" s="138" t="s">
        <v>122</v>
      </c>
      <c r="G9" s="139"/>
      <c r="H9" s="139"/>
      <c r="I9" s="140" t="s">
        <v>123</v>
      </c>
    </row>
    <row r="10" spans="1:9" ht="48">
      <c r="A10" s="209"/>
      <c r="B10" s="141" t="s">
        <v>124</v>
      </c>
      <c r="C10" s="467"/>
      <c r="D10" s="467"/>
      <c r="E10" s="142" t="s">
        <v>377</v>
      </c>
      <c r="F10" s="142" t="s">
        <v>2</v>
      </c>
      <c r="G10" s="143" t="s">
        <v>3</v>
      </c>
      <c r="H10" s="143" t="s">
        <v>4</v>
      </c>
      <c r="I10" s="143" t="s">
        <v>3</v>
      </c>
    </row>
    <row r="11" spans="2:9" ht="12.75">
      <c r="B11" s="458" t="s">
        <v>125</v>
      </c>
      <c r="C11" s="458"/>
      <c r="D11" s="458"/>
      <c r="E11" s="458"/>
      <c r="F11" s="458"/>
      <c r="G11" s="144"/>
      <c r="H11" s="144"/>
      <c r="I11" s="144"/>
    </row>
    <row r="12" spans="2:9" ht="12.75">
      <c r="B12" s="145" t="s">
        <v>126</v>
      </c>
      <c r="C12" s="445" t="s">
        <v>127</v>
      </c>
      <c r="D12" s="445"/>
      <c r="E12" s="147">
        <f>SUM(E13:E15)</f>
        <v>2768</v>
      </c>
      <c r="F12" s="147">
        <f>SUM(F13:F15)</f>
        <v>15730</v>
      </c>
      <c r="G12" s="147">
        <f>SUM(G13:G15)</f>
        <v>0</v>
      </c>
      <c r="H12" s="147">
        <f>SUM(H13:H15)</f>
        <v>0</v>
      </c>
      <c r="I12" s="147">
        <f>+G12+H12</f>
        <v>0</v>
      </c>
    </row>
    <row r="13" spans="2:9" ht="12.75">
      <c r="B13" s="148"/>
      <c r="C13" s="149" t="s">
        <v>128</v>
      </c>
      <c r="D13" s="150" t="s">
        <v>129</v>
      </c>
      <c r="E13" s="151">
        <v>0</v>
      </c>
      <c r="F13" s="151">
        <v>0</v>
      </c>
      <c r="G13" s="151"/>
      <c r="H13" s="152"/>
      <c r="I13" s="151">
        <f aca="true" t="shared" si="0" ref="I13:I51">+G13+H13</f>
        <v>0</v>
      </c>
    </row>
    <row r="14" spans="2:9" ht="12.75">
      <c r="B14" s="148"/>
      <c r="C14" s="149" t="s">
        <v>130</v>
      </c>
      <c r="D14" s="150" t="s">
        <v>131</v>
      </c>
      <c r="E14" s="370">
        <v>2768</v>
      </c>
      <c r="F14" s="151">
        <v>15730</v>
      </c>
      <c r="G14" s="151"/>
      <c r="H14" s="152"/>
      <c r="I14" s="151">
        <f t="shared" si="0"/>
        <v>0</v>
      </c>
    </row>
    <row r="15" spans="2:9" ht="12.75">
      <c r="B15" s="148"/>
      <c r="C15" s="149" t="s">
        <v>132</v>
      </c>
      <c r="D15" s="150" t="s">
        <v>133</v>
      </c>
      <c r="E15" s="370"/>
      <c r="F15" s="151"/>
      <c r="G15" s="151"/>
      <c r="H15" s="152"/>
      <c r="I15" s="151">
        <f t="shared" si="0"/>
        <v>0</v>
      </c>
    </row>
    <row r="16" spans="2:9" ht="12.75">
      <c r="B16" s="145" t="s">
        <v>134</v>
      </c>
      <c r="C16" s="445" t="s">
        <v>135</v>
      </c>
      <c r="D16" s="445"/>
      <c r="E16" s="147">
        <f>SUM(E17:E19)</f>
        <v>726</v>
      </c>
      <c r="F16" s="147">
        <f>SUM(F17:F19)</f>
        <v>4158</v>
      </c>
      <c r="G16" s="147">
        <f>SUM(G17:G19)</f>
        <v>0</v>
      </c>
      <c r="H16" s="147">
        <f>SUM(H17:H19)</f>
        <v>0</v>
      </c>
      <c r="I16" s="147">
        <f t="shared" si="0"/>
        <v>0</v>
      </c>
    </row>
    <row r="17" spans="2:9" ht="12.75">
      <c r="B17" s="148"/>
      <c r="C17" s="149" t="s">
        <v>128</v>
      </c>
      <c r="D17" s="150" t="s">
        <v>129</v>
      </c>
      <c r="E17" s="151">
        <v>0</v>
      </c>
      <c r="F17" s="151">
        <v>0</v>
      </c>
      <c r="G17" s="151"/>
      <c r="H17" s="152"/>
      <c r="I17" s="151">
        <f t="shared" si="0"/>
        <v>0</v>
      </c>
    </row>
    <row r="18" spans="2:9" ht="12.75">
      <c r="B18" s="148"/>
      <c r="C18" s="149" t="s">
        <v>130</v>
      </c>
      <c r="D18" s="150" t="s">
        <v>131</v>
      </c>
      <c r="E18" s="370">
        <v>726</v>
      </c>
      <c r="F18" s="151">
        <v>4158</v>
      </c>
      <c r="G18" s="151"/>
      <c r="H18" s="152"/>
      <c r="I18" s="151">
        <f t="shared" si="0"/>
        <v>0</v>
      </c>
    </row>
    <row r="19" spans="2:9" ht="12.75">
      <c r="B19" s="148"/>
      <c r="C19" s="149" t="s">
        <v>132</v>
      </c>
      <c r="D19" s="150" t="s">
        <v>133</v>
      </c>
      <c r="E19" s="370"/>
      <c r="F19" s="151"/>
      <c r="G19" s="151"/>
      <c r="H19" s="152"/>
      <c r="I19" s="151">
        <f t="shared" si="0"/>
        <v>0</v>
      </c>
    </row>
    <row r="20" spans="2:9" ht="12.75">
      <c r="B20" s="145" t="s">
        <v>136</v>
      </c>
      <c r="C20" s="445" t="s">
        <v>137</v>
      </c>
      <c r="D20" s="445"/>
      <c r="E20" s="147">
        <f>SUM(E21:E23)</f>
        <v>1520</v>
      </c>
      <c r="F20" s="147">
        <f>SUM(F21:F23)</f>
        <v>5015</v>
      </c>
      <c r="G20" s="147">
        <f>SUM(G21:G23)</f>
        <v>0</v>
      </c>
      <c r="H20" s="147">
        <f>SUM(H21:H23)</f>
        <v>0</v>
      </c>
      <c r="I20" s="147">
        <f t="shared" si="0"/>
        <v>0</v>
      </c>
    </row>
    <row r="21" spans="2:9" ht="12.75">
      <c r="B21" s="148"/>
      <c r="C21" s="149" t="s">
        <v>128</v>
      </c>
      <c r="D21" s="150" t="s">
        <v>129</v>
      </c>
      <c r="E21" s="151">
        <v>0</v>
      </c>
      <c r="F21" s="151">
        <v>0</v>
      </c>
      <c r="G21" s="151"/>
      <c r="H21" s="152"/>
      <c r="I21" s="151">
        <f t="shared" si="0"/>
        <v>0</v>
      </c>
    </row>
    <row r="22" spans="2:9" ht="12.75">
      <c r="B22" s="148"/>
      <c r="C22" s="149" t="s">
        <v>130</v>
      </c>
      <c r="D22" s="150" t="s">
        <v>131</v>
      </c>
      <c r="E22" s="370">
        <v>1520</v>
      </c>
      <c r="F22" s="151">
        <v>5015</v>
      </c>
      <c r="G22" s="151"/>
      <c r="H22" s="152"/>
      <c r="I22" s="151">
        <f t="shared" si="0"/>
        <v>0</v>
      </c>
    </row>
    <row r="23" spans="2:9" ht="12.75">
      <c r="B23" s="148"/>
      <c r="C23" s="149" t="s">
        <v>132</v>
      </c>
      <c r="D23" s="150" t="s">
        <v>133</v>
      </c>
      <c r="E23" s="370"/>
      <c r="F23" s="151"/>
      <c r="G23" s="151"/>
      <c r="H23" s="152"/>
      <c r="I23" s="151">
        <f t="shared" si="0"/>
        <v>0</v>
      </c>
    </row>
    <row r="24" spans="2:9" ht="12.75">
      <c r="B24" s="145" t="s">
        <v>138</v>
      </c>
      <c r="C24" s="445" t="s">
        <v>139</v>
      </c>
      <c r="D24" s="445"/>
      <c r="E24" s="377"/>
      <c r="F24" s="147">
        <f>SUM(F25:F27)</f>
        <v>0</v>
      </c>
      <c r="G24" s="147">
        <f>SUM(G25:G27)</f>
        <v>0</v>
      </c>
      <c r="H24" s="147">
        <f>SUM(H25:H27)</f>
        <v>0</v>
      </c>
      <c r="I24" s="147">
        <f t="shared" si="0"/>
        <v>0</v>
      </c>
    </row>
    <row r="25" spans="2:9" ht="12.75">
      <c r="B25" s="148"/>
      <c r="C25" s="149" t="s">
        <v>128</v>
      </c>
      <c r="D25" s="150" t="s">
        <v>129</v>
      </c>
      <c r="E25" s="370"/>
      <c r="F25" s="151">
        <v>0</v>
      </c>
      <c r="G25" s="151"/>
      <c r="H25" s="152"/>
      <c r="I25" s="151">
        <f t="shared" si="0"/>
        <v>0</v>
      </c>
    </row>
    <row r="26" spans="2:9" ht="12.75">
      <c r="B26" s="148"/>
      <c r="C26" s="149" t="s">
        <v>130</v>
      </c>
      <c r="D26" s="150" t="s">
        <v>131</v>
      </c>
      <c r="E26" s="370"/>
      <c r="F26" s="151"/>
      <c r="G26" s="151"/>
      <c r="H26" s="152"/>
      <c r="I26" s="151">
        <f t="shared" si="0"/>
        <v>0</v>
      </c>
    </row>
    <row r="27" spans="2:9" ht="12.75">
      <c r="B27" s="148"/>
      <c r="C27" s="149" t="s">
        <v>132</v>
      </c>
      <c r="D27" s="150" t="s">
        <v>133</v>
      </c>
      <c r="E27" s="370"/>
      <c r="F27" s="151"/>
      <c r="G27" s="151"/>
      <c r="H27" s="152"/>
      <c r="I27" s="151">
        <f t="shared" si="0"/>
        <v>0</v>
      </c>
    </row>
    <row r="28" spans="2:9" ht="12.75">
      <c r="B28" s="145" t="s">
        <v>140</v>
      </c>
      <c r="C28" s="445" t="s">
        <v>141</v>
      </c>
      <c r="D28" s="445"/>
      <c r="E28" s="377"/>
      <c r="F28" s="153">
        <f>+F29+F30+F34+F35+F42</f>
        <v>0</v>
      </c>
      <c r="G28" s="153" t="e">
        <f>G29+#REF!+G30+G34+#REF!</f>
        <v>#REF!</v>
      </c>
      <c r="H28" s="153" t="e">
        <f>H29+#REF!+H30+H34+#REF!</f>
        <v>#REF!</v>
      </c>
      <c r="I28" s="147" t="e">
        <f t="shared" si="0"/>
        <v>#REF!</v>
      </c>
    </row>
    <row r="29" spans="2:9" ht="12.75">
      <c r="B29" s="154" t="s">
        <v>142</v>
      </c>
      <c r="C29" s="453" t="s">
        <v>143</v>
      </c>
      <c r="D29" s="454"/>
      <c r="E29" s="378"/>
      <c r="F29" s="155"/>
      <c r="G29" s="155"/>
      <c r="H29" s="156"/>
      <c r="I29" s="157">
        <f t="shared" si="0"/>
        <v>0</v>
      </c>
    </row>
    <row r="30" spans="2:9" ht="12.75">
      <c r="B30" s="154" t="s">
        <v>144</v>
      </c>
      <c r="C30" s="453" t="s">
        <v>145</v>
      </c>
      <c r="D30" s="454"/>
      <c r="E30" s="378"/>
      <c r="F30" s="155">
        <v>0</v>
      </c>
      <c r="G30" s="155"/>
      <c r="H30" s="156"/>
      <c r="I30" s="157">
        <f t="shared" si="0"/>
        <v>0</v>
      </c>
    </row>
    <row r="31" spans="2:9" ht="12.75">
      <c r="B31" s="154"/>
      <c r="C31" s="453"/>
      <c r="D31" s="454"/>
      <c r="E31" s="378"/>
      <c r="F31" s="155"/>
      <c r="G31" s="155"/>
      <c r="H31" s="156"/>
      <c r="I31" s="157"/>
    </row>
    <row r="32" spans="2:9" ht="12.75">
      <c r="B32" s="154"/>
      <c r="C32" s="453"/>
      <c r="D32" s="454"/>
      <c r="E32" s="378"/>
      <c r="F32" s="155"/>
      <c r="G32" s="155"/>
      <c r="H32" s="156"/>
      <c r="I32" s="157"/>
    </row>
    <row r="33" spans="2:9" ht="12.75">
      <c r="B33" s="154"/>
      <c r="C33" s="461"/>
      <c r="D33" s="454"/>
      <c r="E33" s="378"/>
      <c r="F33" s="155"/>
      <c r="G33" s="155"/>
      <c r="H33" s="156"/>
      <c r="I33" s="157"/>
    </row>
    <row r="34" spans="2:9" ht="12.75">
      <c r="B34" s="154" t="s">
        <v>146</v>
      </c>
      <c r="C34" s="453" t="s">
        <v>147</v>
      </c>
      <c r="D34" s="454"/>
      <c r="E34" s="378"/>
      <c r="F34" s="155">
        <v>0</v>
      </c>
      <c r="G34" s="155"/>
      <c r="H34" s="156"/>
      <c r="I34" s="157">
        <f t="shared" si="0"/>
        <v>0</v>
      </c>
    </row>
    <row r="35" spans="2:9" ht="12.75">
      <c r="B35" s="154" t="s">
        <v>148</v>
      </c>
      <c r="C35" s="453" t="s">
        <v>149</v>
      </c>
      <c r="D35" s="454"/>
      <c r="E35" s="378"/>
      <c r="F35" s="155">
        <f>+F36+F37+F38+F39+F40+F41</f>
        <v>0</v>
      </c>
      <c r="G35" s="155"/>
      <c r="H35" s="156"/>
      <c r="I35" s="157"/>
    </row>
    <row r="36" spans="2:9" ht="12.75">
      <c r="B36" s="154"/>
      <c r="C36" s="453" t="s">
        <v>196</v>
      </c>
      <c r="D36" s="460"/>
      <c r="E36" s="379"/>
      <c r="F36" s="155">
        <v>0</v>
      </c>
      <c r="G36" s="155"/>
      <c r="H36" s="156"/>
      <c r="I36" s="157"/>
    </row>
    <row r="37" spans="2:9" ht="12.75">
      <c r="B37" s="154"/>
      <c r="C37" s="453" t="s">
        <v>150</v>
      </c>
      <c r="D37" s="460"/>
      <c r="E37" s="379"/>
      <c r="F37" s="155">
        <v>0</v>
      </c>
      <c r="G37" s="155"/>
      <c r="H37" s="156"/>
      <c r="I37" s="157"/>
    </row>
    <row r="38" spans="2:9" ht="12.75">
      <c r="B38" s="154"/>
      <c r="C38" s="453" t="s">
        <v>151</v>
      </c>
      <c r="D38" s="460"/>
      <c r="E38" s="379"/>
      <c r="F38" s="155">
        <v>0</v>
      </c>
      <c r="G38" s="155"/>
      <c r="H38" s="156"/>
      <c r="I38" s="157"/>
    </row>
    <row r="39" spans="2:9" ht="12.75">
      <c r="B39" s="154"/>
      <c r="C39" s="453" t="s">
        <v>197</v>
      </c>
      <c r="D39" s="460"/>
      <c r="E39" s="379"/>
      <c r="F39" s="155">
        <v>0</v>
      </c>
      <c r="G39" s="155"/>
      <c r="H39" s="156"/>
      <c r="I39" s="157"/>
    </row>
    <row r="40" spans="2:9" ht="12.75">
      <c r="B40" s="154"/>
      <c r="C40" s="453" t="s">
        <v>152</v>
      </c>
      <c r="D40" s="454"/>
      <c r="E40" s="378"/>
      <c r="F40" s="155">
        <v>0</v>
      </c>
      <c r="G40" s="155"/>
      <c r="H40" s="156"/>
      <c r="I40" s="157"/>
    </row>
    <row r="41" spans="2:9" ht="12.75">
      <c r="B41" s="154"/>
      <c r="C41" s="453"/>
      <c r="D41" s="454"/>
      <c r="E41" s="378"/>
      <c r="F41" s="155"/>
      <c r="G41" s="155"/>
      <c r="H41" s="156"/>
      <c r="I41" s="157"/>
    </row>
    <row r="42" spans="2:9" ht="12.75">
      <c r="B42" s="154" t="s">
        <v>153</v>
      </c>
      <c r="C42" s="453" t="s">
        <v>154</v>
      </c>
      <c r="D42" s="454"/>
      <c r="E42" s="378"/>
      <c r="F42" s="155">
        <f>+F43+F44</f>
        <v>0</v>
      </c>
      <c r="G42" s="155"/>
      <c r="H42" s="156"/>
      <c r="I42" s="157"/>
    </row>
    <row r="43" spans="2:9" ht="12.75">
      <c r="B43" s="148"/>
      <c r="C43" s="453" t="s">
        <v>155</v>
      </c>
      <c r="D43" s="454"/>
      <c r="E43" s="378"/>
      <c r="F43" s="155">
        <v>0</v>
      </c>
      <c r="G43" s="155"/>
      <c r="H43" s="156"/>
      <c r="I43" s="157"/>
    </row>
    <row r="44" spans="2:9" ht="13.5" thickBot="1">
      <c r="B44" s="158"/>
      <c r="C44" s="455" t="s">
        <v>156</v>
      </c>
      <c r="D44" s="456"/>
      <c r="E44" s="380"/>
      <c r="F44" s="159"/>
      <c r="G44" s="155"/>
      <c r="H44" s="156"/>
      <c r="I44" s="157"/>
    </row>
    <row r="45" spans="2:9" ht="13.5" thickTop="1">
      <c r="B45" s="160"/>
      <c r="C45" s="161" t="s">
        <v>128</v>
      </c>
      <c r="D45" s="162" t="s">
        <v>129</v>
      </c>
      <c r="E45" s="381"/>
      <c r="F45" s="163">
        <f>+F29+F30+F34+F35+F42</f>
        <v>0</v>
      </c>
      <c r="G45" s="164"/>
      <c r="H45" s="152"/>
      <c r="I45" s="151">
        <f>+G45+H45</f>
        <v>0</v>
      </c>
    </row>
    <row r="46" spans="2:9" ht="12.75">
      <c r="B46" s="165"/>
      <c r="C46" s="149" t="s">
        <v>130</v>
      </c>
      <c r="D46" s="150" t="s">
        <v>131</v>
      </c>
      <c r="E46" s="370"/>
      <c r="F46" s="164"/>
      <c r="G46" s="164"/>
      <c r="H46" s="152"/>
      <c r="I46" s="151">
        <f>+G46+H46</f>
        <v>0</v>
      </c>
    </row>
    <row r="47" spans="2:9" ht="12.75">
      <c r="B47" s="165"/>
      <c r="C47" s="149" t="s">
        <v>132</v>
      </c>
      <c r="D47" s="150" t="s">
        <v>133</v>
      </c>
      <c r="E47" s="370"/>
      <c r="F47" s="164"/>
      <c r="G47" s="164"/>
      <c r="H47" s="152"/>
      <c r="I47" s="151">
        <f>+G47+H47</f>
        <v>0</v>
      </c>
    </row>
    <row r="48" spans="2:9" ht="12.75">
      <c r="B48" s="166" t="s">
        <v>157</v>
      </c>
      <c r="C48" s="446" t="s">
        <v>158</v>
      </c>
      <c r="D48" s="447"/>
      <c r="E48" s="168">
        <f>E12+E16+E20+E24+E28</f>
        <v>5014</v>
      </c>
      <c r="F48" s="167">
        <f>F12+F16+F20+F24+F28</f>
        <v>24903</v>
      </c>
      <c r="G48" s="167" t="e">
        <f>G12+G16+G20+G24+G28</f>
        <v>#REF!</v>
      </c>
      <c r="H48" s="167" t="e">
        <f>H12+H16+H20+H24+H28</f>
        <v>#REF!</v>
      </c>
      <c r="I48" s="168" t="e">
        <f t="shared" si="0"/>
        <v>#REF!</v>
      </c>
    </row>
    <row r="49" spans="2:9" ht="12.75">
      <c r="B49" s="457"/>
      <c r="C49" s="169" t="s">
        <v>128</v>
      </c>
      <c r="D49" s="170" t="s">
        <v>129</v>
      </c>
      <c r="E49" s="382">
        <f>SUM(E13,E17,E21,E25,E45)</f>
        <v>0</v>
      </c>
      <c r="F49" s="171">
        <f>SUM(F13,F17,F21,F25,F45)</f>
        <v>0</v>
      </c>
      <c r="G49" s="171"/>
      <c r="H49" s="172"/>
      <c r="I49" s="173">
        <f t="shared" si="0"/>
        <v>0</v>
      </c>
    </row>
    <row r="50" spans="2:9" ht="12.75">
      <c r="B50" s="457"/>
      <c r="C50" s="169" t="s">
        <v>130</v>
      </c>
      <c r="D50" s="170" t="s">
        <v>131</v>
      </c>
      <c r="E50" s="383"/>
      <c r="F50" s="171">
        <f>SUM(F14,F18,F22,F26,F46)</f>
        <v>24903</v>
      </c>
      <c r="G50" s="171"/>
      <c r="H50" s="172"/>
      <c r="I50" s="173">
        <f t="shared" si="0"/>
        <v>0</v>
      </c>
    </row>
    <row r="51" spans="2:9" ht="12.75">
      <c r="B51" s="457"/>
      <c r="C51" s="169" t="s">
        <v>132</v>
      </c>
      <c r="D51" s="170" t="s">
        <v>133</v>
      </c>
      <c r="E51" s="383"/>
      <c r="F51" s="171">
        <f>SUM(F15,F19,F23,F27,F47)</f>
        <v>0</v>
      </c>
      <c r="G51" s="171"/>
      <c r="H51" s="172"/>
      <c r="I51" s="173">
        <f t="shared" si="0"/>
        <v>0</v>
      </c>
    </row>
    <row r="52" spans="2:9" ht="12.75">
      <c r="B52" s="458" t="s">
        <v>159</v>
      </c>
      <c r="C52" s="458"/>
      <c r="D52" s="458"/>
      <c r="E52" s="458"/>
      <c r="F52" s="458"/>
      <c r="G52" s="459"/>
      <c r="H52" s="459"/>
      <c r="I52" s="459"/>
    </row>
    <row r="53" spans="2:9" ht="12.75">
      <c r="B53" s="145" t="s">
        <v>160</v>
      </c>
      <c r="C53" s="445" t="s">
        <v>161</v>
      </c>
      <c r="D53" s="445"/>
      <c r="E53" s="147">
        <f>SUM(E54:E56)</f>
        <v>133</v>
      </c>
      <c r="F53" s="147">
        <f>SUM(F54:F56)</f>
        <v>400</v>
      </c>
      <c r="G53" s="147">
        <f>SUM(G54:G56)</f>
        <v>0</v>
      </c>
      <c r="H53" s="147">
        <f>SUM(H54:H56)</f>
        <v>0</v>
      </c>
      <c r="I53" s="147">
        <f>+G53+H53</f>
        <v>0</v>
      </c>
    </row>
    <row r="54" spans="2:9" ht="12.75">
      <c r="B54" s="145"/>
      <c r="C54" s="149" t="s">
        <v>128</v>
      </c>
      <c r="D54" s="150" t="s">
        <v>129</v>
      </c>
      <c r="E54" s="370">
        <v>133</v>
      </c>
      <c r="F54" s="151">
        <v>400</v>
      </c>
      <c r="G54" s="151"/>
      <c r="H54" s="174"/>
      <c r="I54" s="151">
        <f aca="true" t="shared" si="1" ref="I54:I68">+G54+H54</f>
        <v>0</v>
      </c>
    </row>
    <row r="55" spans="2:9" ht="12.75">
      <c r="B55" s="145"/>
      <c r="C55" s="149" t="s">
        <v>130</v>
      </c>
      <c r="D55" s="150" t="s">
        <v>131</v>
      </c>
      <c r="E55" s="370"/>
      <c r="F55" s="151">
        <v>0</v>
      </c>
      <c r="G55" s="151"/>
      <c r="H55" s="152"/>
      <c r="I55" s="151">
        <f t="shared" si="1"/>
        <v>0</v>
      </c>
    </row>
    <row r="56" spans="2:9" ht="12.75">
      <c r="B56" s="145"/>
      <c r="C56" s="149" t="s">
        <v>132</v>
      </c>
      <c r="D56" s="150" t="s">
        <v>133</v>
      </c>
      <c r="E56" s="370"/>
      <c r="F56" s="151"/>
      <c r="G56" s="151"/>
      <c r="H56" s="152"/>
      <c r="I56" s="151">
        <f t="shared" si="1"/>
        <v>0</v>
      </c>
    </row>
    <row r="57" spans="2:9" ht="12.75">
      <c r="B57" s="145" t="s">
        <v>162</v>
      </c>
      <c r="C57" s="445" t="s">
        <v>163</v>
      </c>
      <c r="D57" s="445"/>
      <c r="E57" s="377"/>
      <c r="F57" s="147">
        <f>SUM(F58:F60)</f>
        <v>0</v>
      </c>
      <c r="G57" s="147">
        <f>SUM(G58:G60)</f>
        <v>0</v>
      </c>
      <c r="H57" s="147">
        <f>SUM(H58:H60)</f>
        <v>0</v>
      </c>
      <c r="I57" s="147">
        <f t="shared" si="1"/>
        <v>0</v>
      </c>
    </row>
    <row r="58" spans="2:9" ht="12.75">
      <c r="B58" s="145"/>
      <c r="C58" s="149" t="s">
        <v>128</v>
      </c>
      <c r="D58" s="150" t="s">
        <v>129</v>
      </c>
      <c r="E58" s="370"/>
      <c r="F58" s="151"/>
      <c r="G58" s="151"/>
      <c r="H58" s="152"/>
      <c r="I58" s="151">
        <f t="shared" si="1"/>
        <v>0</v>
      </c>
    </row>
    <row r="59" spans="2:9" ht="12.75">
      <c r="B59" s="145"/>
      <c r="C59" s="149" t="s">
        <v>130</v>
      </c>
      <c r="D59" s="150" t="s">
        <v>131</v>
      </c>
      <c r="E59" s="370"/>
      <c r="F59" s="151">
        <v>0</v>
      </c>
      <c r="G59" s="151"/>
      <c r="H59" s="152"/>
      <c r="I59" s="151">
        <f t="shared" si="1"/>
        <v>0</v>
      </c>
    </row>
    <row r="60" spans="2:9" ht="12.75">
      <c r="B60" s="145"/>
      <c r="C60" s="149" t="s">
        <v>132</v>
      </c>
      <c r="D60" s="150" t="s">
        <v>133</v>
      </c>
      <c r="E60" s="370"/>
      <c r="F60" s="151"/>
      <c r="G60" s="151"/>
      <c r="H60" s="152"/>
      <c r="I60" s="151">
        <f t="shared" si="1"/>
        <v>0</v>
      </c>
    </row>
    <row r="61" spans="2:9" ht="12.75">
      <c r="B61" s="145" t="s">
        <v>164</v>
      </c>
      <c r="C61" s="445" t="s">
        <v>165</v>
      </c>
      <c r="D61" s="445"/>
      <c r="E61" s="377"/>
      <c r="F61" s="147">
        <f>F62+F63+F64</f>
        <v>0</v>
      </c>
      <c r="G61" s="147"/>
      <c r="H61" s="156"/>
      <c r="I61" s="147">
        <f t="shared" si="1"/>
        <v>0</v>
      </c>
    </row>
    <row r="62" spans="2:9" ht="12.75">
      <c r="B62" s="145"/>
      <c r="C62" s="149" t="s">
        <v>128</v>
      </c>
      <c r="D62" s="150" t="s">
        <v>129</v>
      </c>
      <c r="E62" s="370"/>
      <c r="F62" s="151">
        <v>0</v>
      </c>
      <c r="G62" s="151"/>
      <c r="H62" s="152"/>
      <c r="I62" s="151">
        <f t="shared" si="1"/>
        <v>0</v>
      </c>
    </row>
    <row r="63" spans="2:9" ht="12.75">
      <c r="B63" s="145"/>
      <c r="C63" s="149" t="s">
        <v>130</v>
      </c>
      <c r="D63" s="150" t="s">
        <v>131</v>
      </c>
      <c r="E63" s="370"/>
      <c r="F63" s="151"/>
      <c r="G63" s="151"/>
      <c r="H63" s="152"/>
      <c r="I63" s="151">
        <f t="shared" si="1"/>
        <v>0</v>
      </c>
    </row>
    <row r="64" spans="2:9" ht="12.75">
      <c r="B64" s="175"/>
      <c r="C64" s="149" t="s">
        <v>132</v>
      </c>
      <c r="D64" s="150" t="s">
        <v>133</v>
      </c>
      <c r="E64" s="370"/>
      <c r="F64" s="151"/>
      <c r="G64" s="151"/>
      <c r="H64" s="152"/>
      <c r="I64" s="151">
        <f t="shared" si="1"/>
        <v>0</v>
      </c>
    </row>
    <row r="65" spans="2:9" ht="12.75">
      <c r="B65" s="166" t="s">
        <v>166</v>
      </c>
      <c r="C65" s="446" t="s">
        <v>167</v>
      </c>
      <c r="D65" s="447"/>
      <c r="E65" s="168">
        <f>E53+E57+E61</f>
        <v>133</v>
      </c>
      <c r="F65" s="168">
        <f>F53+F57+F61</f>
        <v>400</v>
      </c>
      <c r="G65" s="168">
        <f>G53+G57+G61</f>
        <v>0</v>
      </c>
      <c r="H65" s="168">
        <f>H53+H57+H61</f>
        <v>0</v>
      </c>
      <c r="I65" s="168">
        <f t="shared" si="1"/>
        <v>0</v>
      </c>
    </row>
    <row r="66" spans="2:9" ht="12.75">
      <c r="B66" s="448"/>
      <c r="C66" s="169" t="s">
        <v>128</v>
      </c>
      <c r="D66" s="170" t="s">
        <v>129</v>
      </c>
      <c r="E66" s="383"/>
      <c r="F66" s="168"/>
      <c r="G66" s="168"/>
      <c r="H66" s="172"/>
      <c r="I66" s="173">
        <f t="shared" si="1"/>
        <v>0</v>
      </c>
    </row>
    <row r="67" spans="2:9" ht="12.75">
      <c r="B67" s="449"/>
      <c r="C67" s="169" t="s">
        <v>130</v>
      </c>
      <c r="D67" s="170" t="s">
        <v>131</v>
      </c>
      <c r="E67" s="383"/>
      <c r="F67" s="168"/>
      <c r="G67" s="168"/>
      <c r="H67" s="172"/>
      <c r="I67" s="173">
        <f t="shared" si="1"/>
        <v>0</v>
      </c>
    </row>
    <row r="68" spans="2:9" ht="15">
      <c r="B68" s="450"/>
      <c r="C68" s="169" t="s">
        <v>132</v>
      </c>
      <c r="D68" s="176" t="s">
        <v>133</v>
      </c>
      <c r="E68" s="384"/>
      <c r="F68" s="168"/>
      <c r="G68" s="168"/>
      <c r="H68" s="172"/>
      <c r="I68" s="173">
        <f t="shared" si="1"/>
        <v>0</v>
      </c>
    </row>
    <row r="69" spans="2:9" ht="15.75">
      <c r="B69" s="177" t="s">
        <v>168</v>
      </c>
      <c r="C69" s="451" t="s">
        <v>169</v>
      </c>
      <c r="D69" s="452"/>
      <c r="E69" s="178">
        <f>+E48+E65</f>
        <v>5147</v>
      </c>
      <c r="F69" s="178">
        <f>+F48+F65</f>
        <v>25303</v>
      </c>
      <c r="G69" s="179"/>
      <c r="H69" s="180"/>
      <c r="I69" s="181"/>
    </row>
  </sheetData>
  <sheetProtection/>
  <mergeCells count="34">
    <mergeCell ref="C69:D69"/>
    <mergeCell ref="C43:D43"/>
    <mergeCell ref="C44:D44"/>
    <mergeCell ref="C48:D48"/>
    <mergeCell ref="B49:B51"/>
    <mergeCell ref="B52:I52"/>
    <mergeCell ref="C41:D41"/>
    <mergeCell ref="C42:D42"/>
    <mergeCell ref="C57:D57"/>
    <mergeCell ref="C61:D61"/>
    <mergeCell ref="C65:D65"/>
    <mergeCell ref="B66:B68"/>
    <mergeCell ref="C32:D32"/>
    <mergeCell ref="C33:D33"/>
    <mergeCell ref="C34:D34"/>
    <mergeCell ref="C35:D35"/>
    <mergeCell ref="C36:D36"/>
    <mergeCell ref="C53:D53"/>
    <mergeCell ref="C37:D37"/>
    <mergeCell ref="C38:D38"/>
    <mergeCell ref="C39:D39"/>
    <mergeCell ref="C40:D40"/>
    <mergeCell ref="C20:D20"/>
    <mergeCell ref="C24:D24"/>
    <mergeCell ref="C28:D28"/>
    <mergeCell ref="C29:D29"/>
    <mergeCell ref="C30:D30"/>
    <mergeCell ref="C31:D31"/>
    <mergeCell ref="D1:F1"/>
    <mergeCell ref="B9:D9"/>
    <mergeCell ref="C10:D10"/>
    <mergeCell ref="B11:F11"/>
    <mergeCell ref="C12:D12"/>
    <mergeCell ref="C16:D16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K81"/>
  <sheetViews>
    <sheetView zoomScalePageLayoutView="0" workbookViewId="0" topLeftCell="A64">
      <selection activeCell="K11" sqref="K11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1.00390625" style="0" customWidth="1"/>
    <col min="6" max="6" width="10.7109375" style="0" customWidth="1"/>
    <col min="7" max="7" width="13.7109375" style="0" hidden="1" customWidth="1"/>
    <col min="8" max="8" width="12.28125" style="0" hidden="1" customWidth="1"/>
    <col min="9" max="9" width="13.140625" style="0" hidden="1" customWidth="1"/>
  </cols>
  <sheetData>
    <row r="1" spans="2:6" ht="12.75">
      <c r="B1" s="198"/>
      <c r="C1" s="198"/>
      <c r="D1" s="469" t="s">
        <v>291</v>
      </c>
      <c r="E1" s="469"/>
      <c r="F1" s="469"/>
    </row>
    <row r="3" spans="2:6" ht="15.75">
      <c r="B3" s="470" t="s">
        <v>413</v>
      </c>
      <c r="C3" s="470"/>
      <c r="D3" s="470"/>
      <c r="E3" s="470"/>
      <c r="F3" s="470"/>
    </row>
    <row r="4" spans="2:6" ht="14.25">
      <c r="B4" s="471" t="s">
        <v>186</v>
      </c>
      <c r="C4" s="471"/>
      <c r="D4" s="471"/>
      <c r="E4" s="471"/>
      <c r="F4" s="471"/>
    </row>
    <row r="5" spans="2:6" ht="15.75">
      <c r="B5" s="470" t="s">
        <v>375</v>
      </c>
      <c r="C5" s="470"/>
      <c r="D5" s="470"/>
      <c r="E5" s="470"/>
      <c r="F5" s="470"/>
    </row>
    <row r="6" spans="2:6" ht="20.25">
      <c r="B6" s="472"/>
      <c r="C6" s="472"/>
      <c r="D6" s="472"/>
      <c r="E6" s="472"/>
      <c r="F6" s="472"/>
    </row>
    <row r="7" spans="2:9" ht="15.75">
      <c r="B7" s="476"/>
      <c r="C7" s="476"/>
      <c r="D7" s="476"/>
      <c r="E7" s="367"/>
      <c r="F7" s="212"/>
      <c r="G7" s="212"/>
      <c r="H7" s="212"/>
      <c r="I7" s="213" t="s">
        <v>123</v>
      </c>
    </row>
    <row r="8" spans="2:11" ht="32.25" customHeight="1">
      <c r="B8" s="135"/>
      <c r="C8" s="135"/>
      <c r="D8" s="135"/>
      <c r="E8" s="135"/>
      <c r="F8" s="135"/>
      <c r="G8" s="135"/>
      <c r="H8" s="135"/>
      <c r="I8" s="135"/>
      <c r="J8" s="214"/>
      <c r="K8" s="214"/>
    </row>
    <row r="9" spans="2:11" ht="15.75" customHeight="1">
      <c r="B9" s="466"/>
      <c r="C9" s="466"/>
      <c r="D9" s="466"/>
      <c r="E9" s="137"/>
      <c r="F9" s="138" t="s">
        <v>122</v>
      </c>
      <c r="G9" s="139"/>
      <c r="H9" s="139"/>
      <c r="I9" s="140" t="s">
        <v>123</v>
      </c>
      <c r="J9" s="214"/>
      <c r="K9" s="214"/>
    </row>
    <row r="10" spans="2:11" ht="38.25">
      <c r="B10" s="141" t="s">
        <v>124</v>
      </c>
      <c r="C10" s="467"/>
      <c r="D10" s="467"/>
      <c r="E10" s="142" t="s">
        <v>377</v>
      </c>
      <c r="F10" s="142" t="s">
        <v>2</v>
      </c>
      <c r="G10" s="143" t="s">
        <v>3</v>
      </c>
      <c r="H10" s="143" t="s">
        <v>4</v>
      </c>
      <c r="I10" s="143" t="s">
        <v>3</v>
      </c>
      <c r="J10" s="215"/>
      <c r="K10" s="214"/>
    </row>
    <row r="11" spans="2:11" s="217" customFormat="1" ht="12.75" customHeight="1">
      <c r="B11" s="458" t="s">
        <v>125</v>
      </c>
      <c r="C11" s="458"/>
      <c r="D11" s="458"/>
      <c r="E11" s="458"/>
      <c r="F11" s="458"/>
      <c r="G11" s="144"/>
      <c r="H11" s="144"/>
      <c r="I11" s="144"/>
      <c r="J11" s="216"/>
      <c r="K11" s="216"/>
    </row>
    <row r="12" spans="2:11" s="217" customFormat="1" ht="12.75" customHeight="1">
      <c r="B12" s="145" t="s">
        <v>126</v>
      </c>
      <c r="C12" s="445" t="s">
        <v>127</v>
      </c>
      <c r="D12" s="445"/>
      <c r="E12" s="147">
        <f>SUM(E13:E15)</f>
        <v>324958</v>
      </c>
      <c r="F12" s="147">
        <f>SUM(F13:F15)</f>
        <v>262878</v>
      </c>
      <c r="G12" s="147">
        <f>SUM(G13:G15)</f>
        <v>0</v>
      </c>
      <c r="H12" s="147">
        <f>SUM(H13:H15)</f>
        <v>0</v>
      </c>
      <c r="I12" s="147">
        <f>+G12+H12</f>
        <v>0</v>
      </c>
      <c r="J12" s="216"/>
      <c r="K12" s="216"/>
    </row>
    <row r="13" spans="2:11" s="217" customFormat="1" ht="12.75">
      <c r="B13" s="148"/>
      <c r="C13" s="149" t="s">
        <v>128</v>
      </c>
      <c r="D13" s="150" t="s">
        <v>129</v>
      </c>
      <c r="E13" s="151">
        <f>'2.a Önk. önmaga'!E13+'2.b Polg. hiv'!E13+'2.c Művház'!E13+'2.d Konyha'!E13+'2.e Óvoda'!E13+'2.f Bölcsőde'!E13</f>
        <v>322190</v>
      </c>
      <c r="F13" s="151">
        <f>'2.a Önk. önmaga'!F13+'2.b Polg. hiv'!F13+'2.c Művház'!F13+'2.d Konyha'!F13+'2.e Óvoda'!F13+'2.f Bölcsőde'!F13</f>
        <v>247148</v>
      </c>
      <c r="G13" s="151"/>
      <c r="H13" s="152"/>
      <c r="I13" s="151">
        <f aca="true" t="shared" si="0" ref="I13:I51">+G13+H13</f>
        <v>0</v>
      </c>
      <c r="J13" s="216"/>
      <c r="K13" s="216"/>
    </row>
    <row r="14" spans="2:11" ht="15.75" customHeight="1">
      <c r="B14" s="148"/>
      <c r="C14" s="149" t="s">
        <v>130</v>
      </c>
      <c r="D14" s="150" t="s">
        <v>131</v>
      </c>
      <c r="E14" s="151">
        <f>'2.a Önk. önmaga'!E14+'2.b Polg. hiv'!E14+'2.c Művház'!E14+'2.d Konyha'!E14+'2.e Óvoda'!E14+'2.f Bölcsőde'!E14</f>
        <v>2768</v>
      </c>
      <c r="F14" s="151">
        <f>'2.a Önk. önmaga'!F14+'2.b Polg. hiv'!F14+'2.c Művház'!F14+'2.d Konyha'!F14+'2.e Óvoda'!F14+'2.f Bölcsőde'!F14</f>
        <v>15730</v>
      </c>
      <c r="G14" s="151"/>
      <c r="H14" s="152"/>
      <c r="I14" s="151">
        <f t="shared" si="0"/>
        <v>0</v>
      </c>
      <c r="J14" s="215"/>
      <c r="K14" s="214"/>
    </row>
    <row r="15" spans="2:11" s="217" customFormat="1" ht="12.75">
      <c r="B15" s="148"/>
      <c r="C15" s="149" t="s">
        <v>132</v>
      </c>
      <c r="D15" s="150" t="s">
        <v>133</v>
      </c>
      <c r="E15" s="151">
        <f>'2.a Önk. önmaga'!E15+'2.b Polg. hiv'!E15+'2.c Művház'!E15+'2.d Konyha'!E15+'2.e Óvoda'!E15+'2.f Bölcsőde'!E15</f>
        <v>0</v>
      </c>
      <c r="F15" s="151">
        <f>'2.a Önk. önmaga'!F15+'2.b Polg. hiv'!F15+'2.c Művház'!F15+'2.d Konyha'!F15+'2.e Óvoda'!F15+'2.f Bölcsőde'!F15</f>
        <v>0</v>
      </c>
      <c r="G15" s="151"/>
      <c r="H15" s="152"/>
      <c r="I15" s="151">
        <f t="shared" si="0"/>
        <v>0</v>
      </c>
      <c r="J15" s="216"/>
      <c r="K15" s="216"/>
    </row>
    <row r="16" spans="2:11" s="217" customFormat="1" ht="12.75" customHeight="1">
      <c r="B16" s="145" t="s">
        <v>134</v>
      </c>
      <c r="C16" s="445" t="s">
        <v>135</v>
      </c>
      <c r="D16" s="445"/>
      <c r="E16" s="147">
        <f>SUM(E17:E19)</f>
        <v>64295</v>
      </c>
      <c r="F16" s="147">
        <f>SUM(F17:F19)</f>
        <v>59812</v>
      </c>
      <c r="G16" s="147">
        <f>SUM(G17:G19)</f>
        <v>0</v>
      </c>
      <c r="H16" s="147">
        <f>SUM(H17:H19)</f>
        <v>0</v>
      </c>
      <c r="I16" s="147">
        <f t="shared" si="0"/>
        <v>0</v>
      </c>
      <c r="J16" s="216"/>
      <c r="K16" s="216"/>
    </row>
    <row r="17" spans="2:11" s="217" customFormat="1" ht="12.75">
      <c r="B17" s="148"/>
      <c r="C17" s="149" t="s">
        <v>128</v>
      </c>
      <c r="D17" s="150" t="s">
        <v>129</v>
      </c>
      <c r="E17" s="151">
        <f>'2.a Önk. önmaga'!E17+'2.b Polg. hiv'!E17+'2.c Művház'!E17+'2.d Konyha'!E17+'2.e Óvoda'!E17+'2.f Bölcsőde'!E17</f>
        <v>63569</v>
      </c>
      <c r="F17" s="151">
        <f>'2.a Önk. önmaga'!F17+'2.b Polg. hiv'!F17+'2.c Művház'!F17+'2.d Konyha'!F17+'2.e Óvoda'!F17+'2.f Bölcsőde'!F17</f>
        <v>55654</v>
      </c>
      <c r="G17" s="151"/>
      <c r="H17" s="152"/>
      <c r="I17" s="151">
        <f t="shared" si="0"/>
        <v>0</v>
      </c>
      <c r="J17" s="216"/>
      <c r="K17" s="216"/>
    </row>
    <row r="18" spans="2:11" ht="15.75" customHeight="1">
      <c r="B18" s="148"/>
      <c r="C18" s="149" t="s">
        <v>130</v>
      </c>
      <c r="D18" s="150" t="s">
        <v>131</v>
      </c>
      <c r="E18" s="151">
        <f>'2.a Önk. önmaga'!E18+'2.b Polg. hiv'!E18+'2.c Művház'!E18+'2.d Konyha'!E18+'2.e Óvoda'!E18+'2.f Bölcsőde'!E18</f>
        <v>726</v>
      </c>
      <c r="F18" s="151">
        <f>'2.a Önk. önmaga'!F18+'2.b Polg. hiv'!F18+'2.c Művház'!F18+'2.d Konyha'!F18+'2.e Óvoda'!F18+'2.f Bölcsőde'!F18</f>
        <v>4158</v>
      </c>
      <c r="G18" s="151"/>
      <c r="H18" s="152"/>
      <c r="I18" s="151">
        <f t="shared" si="0"/>
        <v>0</v>
      </c>
      <c r="J18" s="215"/>
      <c r="K18" s="214"/>
    </row>
    <row r="19" spans="2:11" ht="12.75">
      <c r="B19" s="148"/>
      <c r="C19" s="149" t="s">
        <v>132</v>
      </c>
      <c r="D19" s="150" t="s">
        <v>133</v>
      </c>
      <c r="E19" s="151">
        <f>'2.a Önk. önmaga'!E19+'2.b Polg. hiv'!E19+'2.c Művház'!E19+'2.d Konyha'!E19+'2.e Óvoda'!E19+'2.f Bölcsőde'!E19</f>
        <v>0</v>
      </c>
      <c r="F19" s="151">
        <f>'2.a Önk. önmaga'!F19+'2.b Polg. hiv'!F19+'2.c Művház'!F19+'2.d Konyha'!F19+'2.e Óvoda'!F19+'2.f Bölcsőde'!F19</f>
        <v>0</v>
      </c>
      <c r="G19" s="151"/>
      <c r="H19" s="152"/>
      <c r="I19" s="151">
        <f t="shared" si="0"/>
        <v>0</v>
      </c>
      <c r="J19" s="214"/>
      <c r="K19" s="214"/>
    </row>
    <row r="20" spans="2:11" ht="12.75" customHeight="1">
      <c r="B20" s="145" t="s">
        <v>136</v>
      </c>
      <c r="C20" s="445" t="s">
        <v>137</v>
      </c>
      <c r="D20" s="445"/>
      <c r="E20" s="147">
        <f>SUM(E21:E23)</f>
        <v>375408</v>
      </c>
      <c r="F20" s="147">
        <f>SUM(F21:F23)</f>
        <v>370131</v>
      </c>
      <c r="G20" s="147">
        <f>SUM(G21:G23)</f>
        <v>0</v>
      </c>
      <c r="H20" s="147">
        <f>SUM(H21:H23)</f>
        <v>0</v>
      </c>
      <c r="I20" s="147">
        <f t="shared" si="0"/>
        <v>0</v>
      </c>
      <c r="J20" s="214"/>
      <c r="K20" s="214"/>
    </row>
    <row r="21" spans="2:11" ht="12.75">
      <c r="B21" s="148"/>
      <c r="C21" s="149" t="s">
        <v>128</v>
      </c>
      <c r="D21" s="150" t="s">
        <v>129</v>
      </c>
      <c r="E21" s="151">
        <f>'2.a Önk. önmaga'!E21+'2.b Polg. hiv'!E21+'2.c Művház'!E21+'2.d Konyha'!E21+'2.e Óvoda'!E21+'2.f Bölcsőde'!E21</f>
        <v>373888</v>
      </c>
      <c r="F21" s="151">
        <f>'2.a Önk. önmaga'!F21+'2.b Polg. hiv'!F21+'2.c Művház'!F21+'2.d Konyha'!F21+'2.e Óvoda'!F21+'2.f Bölcsőde'!F21</f>
        <v>365116</v>
      </c>
      <c r="G21" s="151"/>
      <c r="H21" s="152"/>
      <c r="I21" s="151">
        <f t="shared" si="0"/>
        <v>0</v>
      </c>
      <c r="J21" s="214"/>
      <c r="K21" s="214"/>
    </row>
    <row r="22" spans="2:11" ht="12.75">
      <c r="B22" s="148"/>
      <c r="C22" s="149" t="s">
        <v>130</v>
      </c>
      <c r="D22" s="150" t="s">
        <v>131</v>
      </c>
      <c r="E22" s="151">
        <f>'2.a Önk. önmaga'!E22+'2.b Polg. hiv'!E22+'2.c Művház'!E22+'2.d Konyha'!E22+'2.e Óvoda'!E22+'2.f Bölcsőde'!E22</f>
        <v>1520</v>
      </c>
      <c r="F22" s="151">
        <f>'2.a Önk. önmaga'!F22+'2.b Polg. hiv'!F22+'2.c Művház'!F22+'2.d Konyha'!F22+'2.e Óvoda'!F22+'2.f Bölcsőde'!F22</f>
        <v>5015</v>
      </c>
      <c r="G22" s="151"/>
      <c r="H22" s="152"/>
      <c r="I22" s="151">
        <f t="shared" si="0"/>
        <v>0</v>
      </c>
      <c r="J22" s="215"/>
      <c r="K22" s="214"/>
    </row>
    <row r="23" spans="2:11" ht="12.75">
      <c r="B23" s="148"/>
      <c r="C23" s="149" t="s">
        <v>132</v>
      </c>
      <c r="D23" s="150" t="s">
        <v>133</v>
      </c>
      <c r="E23" s="151">
        <f>'2.a Önk. önmaga'!E23+'2.b Polg. hiv'!E23+'2.c Művház'!E23+'2.d Konyha'!E23+'2.e Óvoda'!E23+'2.f Bölcsőde'!E23</f>
        <v>0</v>
      </c>
      <c r="F23" s="151">
        <f>'2.a Önk. önmaga'!F23+'2.b Polg. hiv'!F23+'2.c Művház'!F23+'2.d Konyha'!F23+'2.e Óvoda'!F23+'2.f Bölcsőde'!F23</f>
        <v>0</v>
      </c>
      <c r="G23" s="151"/>
      <c r="H23" s="152"/>
      <c r="I23" s="151">
        <f t="shared" si="0"/>
        <v>0</v>
      </c>
      <c r="J23" s="214"/>
      <c r="K23" s="214"/>
    </row>
    <row r="24" spans="2:11" ht="12.75" customHeight="1">
      <c r="B24" s="145" t="s">
        <v>138</v>
      </c>
      <c r="C24" s="445" t="s">
        <v>139</v>
      </c>
      <c r="D24" s="445"/>
      <c r="E24" s="147">
        <f>SUM(E25:E27)</f>
        <v>82866</v>
      </c>
      <c r="F24" s="147">
        <f>SUM(F25:F27)</f>
        <v>44444</v>
      </c>
      <c r="G24" s="147">
        <f>SUM(G25:G27)</f>
        <v>0</v>
      </c>
      <c r="H24" s="147">
        <f>SUM(H25:H27)</f>
        <v>0</v>
      </c>
      <c r="I24" s="147">
        <f t="shared" si="0"/>
        <v>0</v>
      </c>
      <c r="J24" s="214"/>
      <c r="K24" s="214"/>
    </row>
    <row r="25" spans="2:11" ht="12.75">
      <c r="B25" s="148"/>
      <c r="C25" s="149" t="s">
        <v>128</v>
      </c>
      <c r="D25" s="150" t="s">
        <v>129</v>
      </c>
      <c r="E25" s="151">
        <f>'2.a Önk. önmaga'!E25+'2.b Polg. hiv'!E25+'2.c Művház'!E25+'2.d Konyha'!E25+'2.e Óvoda'!E25+'2.f Bölcsőde'!E25</f>
        <v>82766</v>
      </c>
      <c r="F25" s="151">
        <f>'2.a Önk. önmaga'!F25+'2.b Polg. hiv'!F25+'2.c Művház'!F25+'2.d Konyha'!F25+'2.e Óvoda'!F25+'2.f Bölcsőde'!F25</f>
        <v>44444</v>
      </c>
      <c r="G25" s="151"/>
      <c r="H25" s="152"/>
      <c r="I25" s="151">
        <f t="shared" si="0"/>
        <v>0</v>
      </c>
      <c r="J25" s="214"/>
      <c r="K25" s="214"/>
    </row>
    <row r="26" spans="2:11" ht="15.75" customHeight="1">
      <c r="B26" s="148"/>
      <c r="C26" s="149" t="s">
        <v>130</v>
      </c>
      <c r="D26" s="150" t="s">
        <v>131</v>
      </c>
      <c r="E26" s="151">
        <f>'2.a Önk. önmaga'!E26+'2.b Polg. hiv'!E26+'2.c Művház'!E26+'2.d Konyha'!E26+'2.e Óvoda'!E26+'2.f Bölcsőde'!E26</f>
        <v>0</v>
      </c>
      <c r="F26" s="151">
        <f>'2.a Önk. önmaga'!F26+'2.b Polg. hiv'!F26+'2.c Művház'!F26+'2.d Konyha'!F26+'2.e Óvoda'!F26+'2.f Bölcsőde'!F26</f>
        <v>0</v>
      </c>
      <c r="G26" s="151"/>
      <c r="H26" s="152"/>
      <c r="I26" s="151">
        <f t="shared" si="0"/>
        <v>0</v>
      </c>
      <c r="J26" s="215"/>
      <c r="K26" s="214"/>
    </row>
    <row r="27" spans="2:11" ht="30" customHeight="1">
      <c r="B27" s="148"/>
      <c r="C27" s="149" t="s">
        <v>132</v>
      </c>
      <c r="D27" s="150" t="s">
        <v>133</v>
      </c>
      <c r="E27" s="151">
        <f>'2.a Önk. önmaga'!E27+'2.b Polg. hiv'!E27+'2.c Művház'!E27+'2.d Konyha'!E27+'2.e Óvoda'!E27+'2.f Bölcsőde'!E27</f>
        <v>100</v>
      </c>
      <c r="F27" s="151">
        <f>'2.a Önk. önmaga'!F27+'2.b Polg. hiv'!F27+'2.c Művház'!F27+'2.d Konyha'!F27+'2.e Óvoda'!F27+'2.f Bölcsőde'!F27</f>
        <v>0</v>
      </c>
      <c r="G27" s="151"/>
      <c r="H27" s="152"/>
      <c r="I27" s="151">
        <f t="shared" si="0"/>
        <v>0</v>
      </c>
      <c r="J27" s="214"/>
      <c r="K27" s="214"/>
    </row>
    <row r="28" spans="2:11" ht="27.75" customHeight="1">
      <c r="B28" s="145" t="s">
        <v>140</v>
      </c>
      <c r="C28" s="445" t="s">
        <v>141</v>
      </c>
      <c r="D28" s="445"/>
      <c r="E28" s="153">
        <f>+E29+E30+E34+E35+E42</f>
        <v>4845</v>
      </c>
      <c r="F28" s="153">
        <f>+F29+F30+F34+F35+F42</f>
        <v>16364</v>
      </c>
      <c r="G28" s="153" t="e">
        <f>G29+#REF!+G30+G34+#REF!</f>
        <v>#REF!</v>
      </c>
      <c r="H28" s="153" t="e">
        <f>H29+#REF!+H30+H34+#REF!</f>
        <v>#REF!</v>
      </c>
      <c r="I28" s="147" t="e">
        <f t="shared" si="0"/>
        <v>#REF!</v>
      </c>
      <c r="J28" s="214"/>
      <c r="K28" s="214"/>
    </row>
    <row r="29" spans="2:11" ht="12.75" customHeight="1">
      <c r="B29" s="154" t="s">
        <v>142</v>
      </c>
      <c r="C29" s="453" t="s">
        <v>143</v>
      </c>
      <c r="D29" s="454"/>
      <c r="E29" s="151">
        <f>'2.a Önk. önmaga'!E29+'2.b Polg. hiv'!E29+'2.c Művház'!E29+'2.d Konyha'!E29+'2.e Óvoda'!E29+'2.f Bölcsőde'!E29</f>
        <v>1858</v>
      </c>
      <c r="F29" s="151">
        <f>'2.a Önk. önmaga'!F29+'2.b Polg. hiv'!F29+'2.c Művház'!F29+'2.d Konyha'!F29+'2.e Óvoda'!F29+'2.f Bölcsőde'!F29</f>
        <v>2000</v>
      </c>
      <c r="G29" s="155"/>
      <c r="H29" s="156"/>
      <c r="I29" s="157">
        <f t="shared" si="0"/>
        <v>0</v>
      </c>
      <c r="J29" s="214"/>
      <c r="K29" s="214"/>
    </row>
    <row r="30" spans="2:11" ht="12.75" customHeight="1">
      <c r="B30" s="154" t="s">
        <v>144</v>
      </c>
      <c r="C30" s="453" t="s">
        <v>145</v>
      </c>
      <c r="D30" s="454"/>
      <c r="E30" s="151">
        <f>'2.a Önk. önmaga'!E30+'2.b Polg. hiv'!E30+'2.c Művház'!E30+'2.d Konyha'!E30+'2.e Óvoda'!E30+'2.f Bölcsőde'!E30</f>
        <v>324</v>
      </c>
      <c r="F30" s="151">
        <f>'2.a Önk. önmaga'!F30+'2.b Polg. hiv'!F30+'2.c Művház'!F30+'2.d Konyha'!F30+'2.e Óvoda'!F30+'2.f Bölcsőde'!F30</f>
        <v>0</v>
      </c>
      <c r="G30" s="155"/>
      <c r="H30" s="156"/>
      <c r="I30" s="157">
        <f t="shared" si="0"/>
        <v>0</v>
      </c>
      <c r="J30" s="214"/>
      <c r="K30" s="214"/>
    </row>
    <row r="31" spans="2:11" ht="12.75">
      <c r="B31" s="154"/>
      <c r="C31" s="453"/>
      <c r="D31" s="454"/>
      <c r="E31" s="151">
        <f>'2.a Önk. önmaga'!E31+'2.b Polg. hiv'!E31+'2.c Művház'!E31+'2.d Konyha'!E31+'2.e Óvoda'!E31+'2.f Bölcsőde'!E31</f>
        <v>0</v>
      </c>
      <c r="F31" s="151">
        <f>'2.a Önk. önmaga'!F31+'2.b Polg. hiv'!F31+'2.c Művház'!F31+'2.d Konyha'!F31+'2.e Óvoda'!F31+'2.f Bölcsőde'!F31</f>
        <v>0</v>
      </c>
      <c r="G31" s="155"/>
      <c r="H31" s="156"/>
      <c r="I31" s="157"/>
      <c r="J31" s="214"/>
      <c r="K31" s="214"/>
    </row>
    <row r="32" spans="2:11" ht="32.25" customHeight="1">
      <c r="B32" s="154"/>
      <c r="C32" s="453"/>
      <c r="D32" s="454"/>
      <c r="E32" s="151">
        <f>'2.a Önk. önmaga'!E32+'2.b Polg. hiv'!E32+'2.c Művház'!E32+'2.d Konyha'!E32+'2.e Óvoda'!E32+'2.f Bölcsőde'!E32</f>
        <v>0</v>
      </c>
      <c r="F32" s="151">
        <f>'2.a Önk. önmaga'!F32+'2.b Polg. hiv'!F32+'2.c Művház'!F32+'2.d Konyha'!F32+'2.e Óvoda'!F32+'2.f Bölcsőde'!F32</f>
        <v>0</v>
      </c>
      <c r="G32" s="155"/>
      <c r="H32" s="156"/>
      <c r="I32" s="157"/>
      <c r="J32" s="214"/>
      <c r="K32" s="214"/>
    </row>
    <row r="33" spans="2:11" ht="23.25" customHeight="1">
      <c r="B33" s="154"/>
      <c r="C33" s="461"/>
      <c r="D33" s="454"/>
      <c r="E33" s="151">
        <f>'2.a Önk. önmaga'!E33+'2.b Polg. hiv'!E33+'2.c Művház'!E33+'2.d Konyha'!E33+'2.e Óvoda'!E33+'2.f Bölcsőde'!E33</f>
        <v>0</v>
      </c>
      <c r="F33" s="151">
        <f>'2.a Önk. önmaga'!F33+'2.b Polg. hiv'!F33+'2.c Művház'!F33+'2.d Konyha'!F33+'2.e Óvoda'!F33+'2.f Bölcsőde'!F33</f>
        <v>0</v>
      </c>
      <c r="G33" s="155"/>
      <c r="H33" s="156"/>
      <c r="I33" s="157"/>
      <c r="J33" s="214"/>
      <c r="K33" s="214"/>
    </row>
    <row r="34" spans="2:11" ht="27" customHeight="1">
      <c r="B34" s="154" t="s">
        <v>146</v>
      </c>
      <c r="C34" s="453" t="s">
        <v>147</v>
      </c>
      <c r="D34" s="454"/>
      <c r="E34" s="151">
        <f>'2.a Önk. önmaga'!E34+'2.b Polg. hiv'!E34+'2.c Művház'!E34+'2.d Konyha'!E34+'2.e Óvoda'!E34+'2.f Bölcsőde'!E34</f>
        <v>0</v>
      </c>
      <c r="F34" s="151">
        <f>'2.a Önk. önmaga'!F34+'2.b Polg. hiv'!F34+'2.c Művház'!F34+'2.d Konyha'!F34+'2.e Óvoda'!F34+'2.f Bölcsőde'!F34</f>
        <v>0</v>
      </c>
      <c r="G34" s="155"/>
      <c r="H34" s="156"/>
      <c r="I34" s="157">
        <f t="shared" si="0"/>
        <v>0</v>
      </c>
      <c r="J34" s="214"/>
      <c r="K34" s="214"/>
    </row>
    <row r="35" spans="2:11" ht="15.75" customHeight="1">
      <c r="B35" s="154" t="s">
        <v>148</v>
      </c>
      <c r="C35" s="453" t="s">
        <v>149</v>
      </c>
      <c r="D35" s="454"/>
      <c r="E35" s="151">
        <f>'2.a Önk. önmaga'!E35+'2.b Polg. hiv'!E35+'2.c Művház'!E35+'2.d Konyha'!E35+'2.e Óvoda'!E35+'2.f Bölcsőde'!E35</f>
        <v>2663</v>
      </c>
      <c r="F35" s="151">
        <f>'2.a Önk. önmaga'!F35+'2.b Polg. hiv'!F35+'2.c Művház'!F35+'2.d Konyha'!F35+'2.e Óvoda'!F35+'2.f Bölcsőde'!F35</f>
        <v>2600</v>
      </c>
      <c r="G35" s="155"/>
      <c r="H35" s="156"/>
      <c r="I35" s="157"/>
      <c r="J35" s="214"/>
      <c r="K35" s="214"/>
    </row>
    <row r="36" spans="2:11" ht="15.75" customHeight="1">
      <c r="B36" s="154"/>
      <c r="C36" s="453" t="s">
        <v>196</v>
      </c>
      <c r="D36" s="460"/>
      <c r="E36" s="151">
        <f>'2.a Önk. önmaga'!E36+'2.b Polg. hiv'!E36+'2.c Művház'!E36+'2.d Konyha'!E36+'2.e Óvoda'!E36+'2.f Bölcsőde'!E36</f>
        <v>139</v>
      </c>
      <c r="F36" s="151">
        <f>'2.a Önk. önmaga'!F36+'2.b Polg. hiv'!F36+'2.c Művház'!F36+'2.d Konyha'!F36+'2.e Óvoda'!F36+'2.f Bölcsőde'!F36</f>
        <v>0</v>
      </c>
      <c r="G36" s="155"/>
      <c r="H36" s="156"/>
      <c r="I36" s="157"/>
      <c r="J36" s="214"/>
      <c r="K36" s="214"/>
    </row>
    <row r="37" spans="2:11" ht="15.75" customHeight="1">
      <c r="B37" s="154"/>
      <c r="C37" s="453" t="s">
        <v>150</v>
      </c>
      <c r="D37" s="460"/>
      <c r="E37" s="151">
        <f>'2.a Önk. önmaga'!E37+'2.b Polg. hiv'!E37+'2.c Művház'!E37+'2.d Konyha'!E37+'2.e Óvoda'!E37+'2.f Bölcsőde'!E37</f>
        <v>0</v>
      </c>
      <c r="F37" s="151">
        <f>'2.a Önk. önmaga'!F37+'2.b Polg. hiv'!F37+'2.c Művház'!F37+'2.d Konyha'!F37+'2.e Óvoda'!F37+'2.f Bölcsőde'!F37</f>
        <v>0</v>
      </c>
      <c r="G37" s="155"/>
      <c r="H37" s="156"/>
      <c r="I37" s="157"/>
      <c r="J37" s="214"/>
      <c r="K37" s="214"/>
    </row>
    <row r="38" spans="2:11" ht="12.75" customHeight="1">
      <c r="B38" s="154"/>
      <c r="C38" s="453" t="s">
        <v>151</v>
      </c>
      <c r="D38" s="460"/>
      <c r="E38" s="151">
        <f>'2.a Önk. önmaga'!E38+'2.b Polg. hiv'!E38+'2.c Művház'!E38+'2.d Konyha'!E38+'2.e Óvoda'!E38+'2.f Bölcsőde'!E38</f>
        <v>2524</v>
      </c>
      <c r="F38" s="151">
        <f>'2.a Önk. önmaga'!F38+'2.b Polg. hiv'!F38+'2.c Művház'!F38+'2.d Konyha'!F38+'2.e Óvoda'!F38+'2.f Bölcsőde'!F38</f>
        <v>2600</v>
      </c>
      <c r="G38" s="155"/>
      <c r="H38" s="156"/>
      <c r="I38" s="157"/>
      <c r="J38" s="214"/>
      <c r="K38" s="214"/>
    </row>
    <row r="39" spans="2:11" ht="12.75" customHeight="1">
      <c r="B39" s="154"/>
      <c r="C39" s="453" t="s">
        <v>197</v>
      </c>
      <c r="D39" s="460"/>
      <c r="E39" s="151">
        <f>'2.a Önk. önmaga'!E39+'2.b Polg. hiv'!E39+'2.c Művház'!E39+'2.d Konyha'!E39+'2.e Óvoda'!E39+'2.f Bölcsőde'!E39</f>
        <v>0</v>
      </c>
      <c r="F39" s="151">
        <f>'2.a Önk. önmaga'!F39+'2.b Polg. hiv'!F39+'2.c Művház'!F39+'2.d Konyha'!F39+'2.e Óvoda'!F39+'2.f Bölcsőde'!F39</f>
        <v>0</v>
      </c>
      <c r="G39" s="155"/>
      <c r="H39" s="156"/>
      <c r="I39" s="157"/>
      <c r="J39" s="214"/>
      <c r="K39" s="214"/>
    </row>
    <row r="40" spans="2:11" ht="15.75" customHeight="1">
      <c r="B40" s="154"/>
      <c r="C40" s="453" t="s">
        <v>152</v>
      </c>
      <c r="D40" s="454"/>
      <c r="E40" s="151">
        <f>'2.a Önk. önmaga'!E40+'2.b Polg. hiv'!E40+'2.c Művház'!E40+'2.d Konyha'!E40+'2.e Óvoda'!E40+'2.f Bölcsőde'!E40</f>
        <v>0</v>
      </c>
      <c r="F40" s="151">
        <f>'2.a Önk. önmaga'!F40+'2.b Polg. hiv'!F40+'2.c Művház'!F40+'2.d Konyha'!F40+'2.e Óvoda'!F40+'2.f Bölcsőde'!F40</f>
        <v>0</v>
      </c>
      <c r="G40" s="155"/>
      <c r="H40" s="156"/>
      <c r="I40" s="157"/>
      <c r="J40" s="214"/>
      <c r="K40" s="214"/>
    </row>
    <row r="41" spans="2:11" ht="15.75" customHeight="1">
      <c r="B41" s="154"/>
      <c r="C41" s="453"/>
      <c r="D41" s="454"/>
      <c r="E41" s="151">
        <f>'2.a Önk. önmaga'!E41+'2.b Polg. hiv'!E41+'2.c Művház'!E41+'2.d Konyha'!E41+'2.e Óvoda'!E41+'2.f Bölcsőde'!E41</f>
        <v>0</v>
      </c>
      <c r="F41" s="151">
        <f>'2.a Önk. önmaga'!F41+'2.b Polg. hiv'!F41+'2.c Művház'!F41+'2.d Konyha'!F41+'2.e Óvoda'!F41+'2.f Bölcsőde'!F41</f>
        <v>0</v>
      </c>
      <c r="G41" s="155"/>
      <c r="H41" s="156"/>
      <c r="I41" s="157"/>
      <c r="J41" s="214"/>
      <c r="K41" s="214"/>
    </row>
    <row r="42" spans="2:11" ht="16.5" customHeight="1">
      <c r="B42" s="154" t="s">
        <v>153</v>
      </c>
      <c r="C42" s="453" t="s">
        <v>154</v>
      </c>
      <c r="D42" s="454"/>
      <c r="E42" s="151">
        <f>'2.a Önk. önmaga'!E42+'2.b Polg. hiv'!E42+'2.c Művház'!E42+'2.d Konyha'!E42+'2.e Óvoda'!E42+'2.f Bölcsőde'!E42</f>
        <v>0</v>
      </c>
      <c r="F42" s="151">
        <f>'2.a Önk. önmaga'!F42+'2.b Polg. hiv'!F42+'2.c Művház'!F42+'2.d Konyha'!F42+'2.e Óvoda'!F42+'2.f Bölcsőde'!F42</f>
        <v>11764</v>
      </c>
      <c r="G42" s="155"/>
      <c r="H42" s="156"/>
      <c r="I42" s="157"/>
      <c r="J42" s="214"/>
      <c r="K42" s="214"/>
    </row>
    <row r="43" spans="2:11" ht="12.75" customHeight="1">
      <c r="B43" s="148"/>
      <c r="C43" s="453" t="s">
        <v>155</v>
      </c>
      <c r="D43" s="454"/>
      <c r="E43" s="151">
        <f>'2.a Önk. önmaga'!E43+'2.b Polg. hiv'!E43+'2.c Művház'!E43+'2.d Konyha'!E43+'2.e Óvoda'!E43+'2.f Bölcsőde'!E43</f>
        <v>0</v>
      </c>
      <c r="F43" s="151">
        <f>'2.a Önk. önmaga'!F43+'2.b Polg. hiv'!F43+'2.c Művház'!F43+'2.d Konyha'!F43+'2.e Óvoda'!F43+'2.f Bölcsőde'!F43</f>
        <v>11764</v>
      </c>
      <c r="G43" s="155"/>
      <c r="H43" s="156"/>
      <c r="I43" s="157"/>
      <c r="J43" s="215"/>
      <c r="K43" s="214"/>
    </row>
    <row r="44" spans="2:11" ht="13.5" customHeight="1" thickBot="1">
      <c r="B44" s="158"/>
      <c r="C44" s="455" t="s">
        <v>156</v>
      </c>
      <c r="D44" s="456"/>
      <c r="E44" s="151">
        <f>'2.a Önk. önmaga'!E44+'2.b Polg. hiv'!E44+'2.c Művház'!E44+'2.d Konyha'!E44+'2.e Óvoda'!E44+'2.f Bölcsőde'!E44</f>
        <v>0</v>
      </c>
      <c r="F44" s="151">
        <f>'2.a Önk. önmaga'!F44+'2.b Polg. hiv'!F44+'2.c Művház'!F44+'2.d Konyha'!F44+'2.e Óvoda'!F44+'2.f Bölcsőde'!F44</f>
        <v>0</v>
      </c>
      <c r="G44" s="155"/>
      <c r="H44" s="156"/>
      <c r="I44" s="157"/>
      <c r="J44" s="214"/>
      <c r="K44" s="214"/>
    </row>
    <row r="45" spans="2:11" ht="13.5" thickTop="1">
      <c r="B45" s="160"/>
      <c r="C45" s="161" t="s">
        <v>128</v>
      </c>
      <c r="D45" s="162" t="s">
        <v>129</v>
      </c>
      <c r="E45" s="151">
        <f>'2.a Önk. önmaga'!E45+'2.b Polg. hiv'!E45+'2.c Művház'!E45+'2.d Konyha'!E45+'2.e Óvoda'!E45+'2.f Bölcsőde'!E45</f>
        <v>4586</v>
      </c>
      <c r="F45" s="151">
        <f>'2.a Önk. önmaga'!F45+'2.b Polg. hiv'!F45+'2.c Művház'!F45+'2.d Konyha'!F45+'2.e Óvoda'!F45+'2.f Bölcsőde'!F45</f>
        <v>16364</v>
      </c>
      <c r="G45" s="164"/>
      <c r="H45" s="152"/>
      <c r="I45" s="151">
        <f>+G45+H45</f>
        <v>0</v>
      </c>
      <c r="J45" s="214"/>
      <c r="K45" s="214"/>
    </row>
    <row r="46" spans="2:11" ht="12.75">
      <c r="B46" s="165"/>
      <c r="C46" s="149" t="s">
        <v>130</v>
      </c>
      <c r="D46" s="150" t="s">
        <v>131</v>
      </c>
      <c r="E46" s="151">
        <f>'2.a Önk. önmaga'!E46+'2.b Polg. hiv'!E46+'2.c Művház'!E46+'2.d Konyha'!E46+'2.e Óvoda'!E46+'2.f Bölcsőde'!E46</f>
        <v>0</v>
      </c>
      <c r="F46" s="151">
        <f>'2.a Önk. önmaga'!F46+'2.b Polg. hiv'!F46+'2.c Művház'!F46+'2.d Konyha'!F46+'2.e Óvoda'!F46+'2.f Bölcsőde'!F46</f>
        <v>0</v>
      </c>
      <c r="G46" s="164"/>
      <c r="H46" s="152"/>
      <c r="I46" s="151">
        <f>+G46+H46</f>
        <v>0</v>
      </c>
      <c r="J46" s="215"/>
      <c r="K46" s="214"/>
    </row>
    <row r="47" spans="2:11" ht="12.75">
      <c r="B47" s="165"/>
      <c r="C47" s="149" t="s">
        <v>132</v>
      </c>
      <c r="D47" s="150" t="s">
        <v>133</v>
      </c>
      <c r="E47" s="151">
        <f>'2.a Önk. önmaga'!E47+'2.b Polg. hiv'!E47+'2.c Művház'!E47+'2.d Konyha'!E47+'2.e Óvoda'!E47+'2.f Bölcsőde'!E47</f>
        <v>0</v>
      </c>
      <c r="F47" s="151">
        <f>'2.a Önk. önmaga'!F47+'2.b Polg. hiv'!F47+'2.c Művház'!F47+'2.d Konyha'!F47+'2.e Óvoda'!F47+'2.f Bölcsőde'!F47</f>
        <v>0</v>
      </c>
      <c r="G47" s="164"/>
      <c r="H47" s="152"/>
      <c r="I47" s="151">
        <f>+G47+H47</f>
        <v>0</v>
      </c>
      <c r="J47" s="214"/>
      <c r="K47" s="214"/>
    </row>
    <row r="48" spans="2:9" ht="12.75" customHeight="1">
      <c r="B48" s="166" t="s">
        <v>157</v>
      </c>
      <c r="C48" s="446" t="s">
        <v>158</v>
      </c>
      <c r="D48" s="447"/>
      <c r="E48" s="167">
        <f>E12+E16+E20+E24+E28</f>
        <v>852372</v>
      </c>
      <c r="F48" s="167">
        <f>F12+F16+F20+F24+F28</f>
        <v>753629</v>
      </c>
      <c r="G48" s="167" t="e">
        <f>G12+G16+G20+G24+G28</f>
        <v>#REF!</v>
      </c>
      <c r="H48" s="167" t="e">
        <f>H12+H16+H20+H24+H28</f>
        <v>#REF!</v>
      </c>
      <c r="I48" s="168" t="e">
        <f t="shared" si="0"/>
        <v>#REF!</v>
      </c>
    </row>
    <row r="49" spans="2:9" ht="12.75">
      <c r="B49" s="457"/>
      <c r="C49" s="169" t="s">
        <v>128</v>
      </c>
      <c r="D49" s="170" t="s">
        <v>129</v>
      </c>
      <c r="E49" s="171">
        <f aca="true" t="shared" si="1" ref="E49:F51">SUM(E13,E17,E21,E25,E45)</f>
        <v>846999</v>
      </c>
      <c r="F49" s="171">
        <f t="shared" si="1"/>
        <v>728726</v>
      </c>
      <c r="G49" s="171"/>
      <c r="H49" s="172"/>
      <c r="I49" s="173">
        <f t="shared" si="0"/>
        <v>0</v>
      </c>
    </row>
    <row r="50" spans="2:9" ht="15.75" customHeight="1">
      <c r="B50" s="457"/>
      <c r="C50" s="169" t="s">
        <v>130</v>
      </c>
      <c r="D50" s="170" t="s">
        <v>131</v>
      </c>
      <c r="E50" s="171">
        <f t="shared" si="1"/>
        <v>5014</v>
      </c>
      <c r="F50" s="171">
        <f t="shared" si="1"/>
        <v>24903</v>
      </c>
      <c r="G50" s="171"/>
      <c r="H50" s="172"/>
      <c r="I50" s="173">
        <f t="shared" si="0"/>
        <v>0</v>
      </c>
    </row>
    <row r="51" spans="2:9" ht="12.75">
      <c r="B51" s="457"/>
      <c r="C51" s="169" t="s">
        <v>132</v>
      </c>
      <c r="D51" s="170" t="s">
        <v>133</v>
      </c>
      <c r="E51" s="171">
        <f t="shared" si="1"/>
        <v>100</v>
      </c>
      <c r="F51" s="171">
        <f t="shared" si="1"/>
        <v>0</v>
      </c>
      <c r="G51" s="171"/>
      <c r="H51" s="172"/>
      <c r="I51" s="173">
        <f t="shared" si="0"/>
        <v>0</v>
      </c>
    </row>
    <row r="52" spans="2:9" ht="12.75" customHeight="1">
      <c r="B52" s="458" t="s">
        <v>159</v>
      </c>
      <c r="C52" s="458"/>
      <c r="D52" s="458"/>
      <c r="E52" s="458"/>
      <c r="F52" s="458"/>
      <c r="G52" s="459"/>
      <c r="H52" s="459"/>
      <c r="I52" s="459"/>
    </row>
    <row r="53" spans="2:9" ht="12.75" customHeight="1">
      <c r="B53" s="145" t="s">
        <v>160</v>
      </c>
      <c r="C53" s="445" t="s">
        <v>161</v>
      </c>
      <c r="D53" s="445"/>
      <c r="E53" s="147">
        <f>SUM(E54:E56)</f>
        <v>354263</v>
      </c>
      <c r="F53" s="147">
        <f>SUM(F54:F56)</f>
        <v>305231</v>
      </c>
      <c r="G53" s="147">
        <f>SUM(G54:G56)</f>
        <v>0</v>
      </c>
      <c r="H53" s="147">
        <f>SUM(H54:H56)</f>
        <v>0</v>
      </c>
      <c r="I53" s="147">
        <f>+G53+H53</f>
        <v>0</v>
      </c>
    </row>
    <row r="54" spans="2:9" ht="12.75">
      <c r="B54" s="145"/>
      <c r="C54" s="149" t="s">
        <v>128</v>
      </c>
      <c r="D54" s="150" t="s">
        <v>129</v>
      </c>
      <c r="E54" s="151">
        <f>'2.a Önk. önmaga'!E54+'2.b Polg. hiv'!E54+'2.c Művház'!E54+'2.d Konyha'!E54+'2.e Óvoda'!E54+'2.f Bölcsőde'!E54</f>
        <v>354263</v>
      </c>
      <c r="F54" s="151">
        <f>'2.a Önk. önmaga'!F54+'2.b Polg. hiv'!F54+'2.c Művház'!F54+'2.d Konyha'!F54+'2.e Óvoda'!F54+'2.f Bölcsőde'!F54</f>
        <v>292231</v>
      </c>
      <c r="G54" s="151"/>
      <c r="H54" s="174"/>
      <c r="I54" s="151">
        <f aca="true" t="shared" si="2" ref="I54:I68">+G54+H54</f>
        <v>0</v>
      </c>
    </row>
    <row r="55" spans="2:9" ht="15.75" customHeight="1">
      <c r="B55" s="145"/>
      <c r="C55" s="149" t="s">
        <v>130</v>
      </c>
      <c r="D55" s="150" t="s">
        <v>131</v>
      </c>
      <c r="E55" s="151">
        <f>'2.a Önk. önmaga'!E55+'2.b Polg. hiv'!E55+'2.c Művház'!E55+'2.d Konyha'!E55+'2.e Óvoda'!E55+'2.f Bölcsőde'!E55</f>
        <v>0</v>
      </c>
      <c r="F55" s="151">
        <f>'2.a Önk. önmaga'!F55+'2.b Polg. hiv'!F55+'2.c Művház'!F55+'2.d Konyha'!F55+'2.e Óvoda'!F55+'2.f Bölcsőde'!F55</f>
        <v>13000</v>
      </c>
      <c r="G55" s="151"/>
      <c r="H55" s="152"/>
      <c r="I55" s="151">
        <f t="shared" si="2"/>
        <v>0</v>
      </c>
    </row>
    <row r="56" spans="2:9" ht="12.75">
      <c r="B56" s="145"/>
      <c r="C56" s="149" t="s">
        <v>132</v>
      </c>
      <c r="D56" s="150" t="s">
        <v>133</v>
      </c>
      <c r="E56" s="151">
        <f>'2.a Önk. önmaga'!E56+'2.b Polg. hiv'!E56+'2.c Művház'!E56+'2.d Konyha'!E56+'2.e Óvoda'!E56+'2.f Bölcsőde'!E56</f>
        <v>0</v>
      </c>
      <c r="F56" s="151">
        <f>'2.a Önk. önmaga'!F56+'2.b Polg. hiv'!F56+'2.c Művház'!F56+'2.d Konyha'!F56+'2.e Óvoda'!F56+'2.f Bölcsőde'!F56</f>
        <v>0</v>
      </c>
      <c r="G56" s="151"/>
      <c r="H56" s="152"/>
      <c r="I56" s="151">
        <f t="shared" si="2"/>
        <v>0</v>
      </c>
    </row>
    <row r="57" spans="2:9" ht="12.75">
      <c r="B57" s="145" t="s">
        <v>162</v>
      </c>
      <c r="C57" s="445" t="s">
        <v>163</v>
      </c>
      <c r="D57" s="445"/>
      <c r="E57" s="147">
        <f>SUM(E58:E60)</f>
        <v>5308</v>
      </c>
      <c r="F57" s="147">
        <f>SUM(F58:F60)</f>
        <v>20000</v>
      </c>
      <c r="G57" s="147">
        <f>SUM(G58:G60)</f>
        <v>0</v>
      </c>
      <c r="H57" s="147">
        <f>SUM(H58:H60)</f>
        <v>0</v>
      </c>
      <c r="I57" s="147">
        <f t="shared" si="2"/>
        <v>0</v>
      </c>
    </row>
    <row r="58" spans="2:9" ht="12.75">
      <c r="B58" s="145"/>
      <c r="C58" s="149" t="s">
        <v>128</v>
      </c>
      <c r="D58" s="150" t="s">
        <v>129</v>
      </c>
      <c r="E58" s="151">
        <f>'2.a Önk. önmaga'!E58+'2.b Polg. hiv'!E58+'2.c Művház'!E58+'2.d Konyha'!E58+'2.e Óvoda'!E58+'2.f Bölcsőde'!E58</f>
        <v>5308</v>
      </c>
      <c r="F58" s="151">
        <f>'2.a Önk. önmaga'!F58+'2.b Polg. hiv'!F58+'2.c Művház'!F58+'2.d Konyha'!F58+'2.e Óvoda'!F58+'2.f Bölcsőde'!F58</f>
        <v>20000</v>
      </c>
      <c r="G58" s="151"/>
      <c r="H58" s="152"/>
      <c r="I58" s="151">
        <f t="shared" si="2"/>
        <v>0</v>
      </c>
    </row>
    <row r="59" spans="2:9" ht="15.75" customHeight="1">
      <c r="B59" s="145"/>
      <c r="C59" s="149" t="s">
        <v>130</v>
      </c>
      <c r="D59" s="150" t="s">
        <v>131</v>
      </c>
      <c r="E59" s="151">
        <f>'2.a Önk. önmaga'!E59+'2.b Polg. hiv'!E59+'2.c Művház'!E59+'2.d Konyha'!E59+'2.e Óvoda'!E59+'2.f Bölcsőde'!E59</f>
        <v>0</v>
      </c>
      <c r="F59" s="151">
        <f>'2.a Önk. önmaga'!F59+'2.b Polg. hiv'!F59+'2.c Művház'!F59+'2.d Konyha'!F59+'2.e Óvoda'!F59+'2.f Bölcsőde'!F59</f>
        <v>0</v>
      </c>
      <c r="G59" s="151"/>
      <c r="H59" s="152"/>
      <c r="I59" s="151">
        <f t="shared" si="2"/>
        <v>0</v>
      </c>
    </row>
    <row r="60" spans="2:9" ht="12.75">
      <c r="B60" s="145"/>
      <c r="C60" s="149" t="s">
        <v>132</v>
      </c>
      <c r="D60" s="150" t="s">
        <v>133</v>
      </c>
      <c r="E60" s="151">
        <f>'2.a Önk. önmaga'!E60+'2.b Polg. hiv'!E60+'2.c Művház'!E60+'2.d Konyha'!E60+'2.e Óvoda'!E60+'2.f Bölcsőde'!E60</f>
        <v>0</v>
      </c>
      <c r="F60" s="151">
        <f>'2.a Önk. önmaga'!F60+'2.b Polg. hiv'!F60+'2.c Művház'!F60+'2.d Konyha'!F60+'2.e Óvoda'!F60+'2.f Bölcsőde'!F60</f>
        <v>0</v>
      </c>
      <c r="G60" s="151"/>
      <c r="H60" s="152"/>
      <c r="I60" s="151">
        <f t="shared" si="2"/>
        <v>0</v>
      </c>
    </row>
    <row r="61" spans="2:9" ht="12.75" customHeight="1">
      <c r="B61" s="145" t="s">
        <v>164</v>
      </c>
      <c r="C61" s="445" t="s">
        <v>165</v>
      </c>
      <c r="D61" s="445"/>
      <c r="E61" s="147">
        <f>E62+E63+E64</f>
        <v>0</v>
      </c>
      <c r="F61" s="147">
        <f>F62+F63+F64</f>
        <v>5406</v>
      </c>
      <c r="G61" s="147"/>
      <c r="H61" s="156"/>
      <c r="I61" s="147">
        <f t="shared" si="2"/>
        <v>0</v>
      </c>
    </row>
    <row r="62" spans="2:9" ht="12.75">
      <c r="B62" s="145"/>
      <c r="C62" s="149" t="s">
        <v>128</v>
      </c>
      <c r="D62" s="150" t="s">
        <v>129</v>
      </c>
      <c r="E62" s="151">
        <f>'2.a Önk. önmaga'!E62+'2.b Polg. hiv'!E62+'2.c Művház'!E62+'2.d Konyha'!E62+'2.e Óvoda'!E62+'2.f Bölcsőde'!E62</f>
        <v>0</v>
      </c>
      <c r="F62" s="151">
        <f>'2.a Önk. önmaga'!F62+'2.b Polg. hiv'!F62+'2.c Művház'!F62+'2.d Konyha'!F62+'2.e Óvoda'!F62+'2.f Bölcsőde'!F62</f>
        <v>5406</v>
      </c>
      <c r="G62" s="151"/>
      <c r="H62" s="152"/>
      <c r="I62" s="151">
        <f t="shared" si="2"/>
        <v>0</v>
      </c>
    </row>
    <row r="63" spans="2:9" ht="12.75">
      <c r="B63" s="145"/>
      <c r="C63" s="149" t="s">
        <v>130</v>
      </c>
      <c r="D63" s="150" t="s">
        <v>131</v>
      </c>
      <c r="E63" s="151">
        <f>'2.a Önk. önmaga'!E63+'2.b Polg. hiv'!E63+'2.c Művház'!E63+'2.d Konyha'!E63+'2.e Óvoda'!E63+'2.f Bölcsőde'!E63</f>
        <v>0</v>
      </c>
      <c r="F63" s="151">
        <f>'2.a Önk. önmaga'!F63+'2.b Polg. hiv'!F63+'2.c Művház'!F63+'2.d Konyha'!F63+'2.e Óvoda'!F63+'2.f Bölcsőde'!F63</f>
        <v>0</v>
      </c>
      <c r="G63" s="151"/>
      <c r="H63" s="152"/>
      <c r="I63" s="151">
        <f t="shared" si="2"/>
        <v>0</v>
      </c>
    </row>
    <row r="64" spans="2:9" ht="12.75">
      <c r="B64" s="175"/>
      <c r="C64" s="149" t="s">
        <v>132</v>
      </c>
      <c r="D64" s="150" t="s">
        <v>133</v>
      </c>
      <c r="E64" s="151">
        <f>'2.a Önk. önmaga'!E64+'2.b Polg. hiv'!E64+'2.c Művház'!E64+'2.d Konyha'!E64+'2.e Óvoda'!E64+'2.f Bölcsőde'!E64</f>
        <v>0</v>
      </c>
      <c r="F64" s="151">
        <f>'2.a Önk. önmaga'!F64+'2.b Polg. hiv'!F64+'2.c Művház'!F64+'2.d Konyha'!F64+'2.e Óvoda'!F64+'2.f Bölcsőde'!F64</f>
        <v>0</v>
      </c>
      <c r="G64" s="151"/>
      <c r="H64" s="152"/>
      <c r="I64" s="151">
        <f t="shared" si="2"/>
        <v>0</v>
      </c>
    </row>
    <row r="65" spans="2:9" ht="12.75" customHeight="1">
      <c r="B65" s="166" t="s">
        <v>166</v>
      </c>
      <c r="C65" s="446" t="s">
        <v>167</v>
      </c>
      <c r="D65" s="447"/>
      <c r="E65" s="168">
        <f>E53+E57+E61</f>
        <v>359571</v>
      </c>
      <c r="F65" s="168">
        <f>F53+F57+F61</f>
        <v>330637</v>
      </c>
      <c r="G65" s="168">
        <f>G53+G57+G61</f>
        <v>0</v>
      </c>
      <c r="H65" s="168">
        <f>H53+H57+H61</f>
        <v>0</v>
      </c>
      <c r="I65" s="168">
        <f t="shared" si="2"/>
        <v>0</v>
      </c>
    </row>
    <row r="66" spans="2:11" ht="17.25" customHeight="1">
      <c r="B66" s="448"/>
      <c r="C66" s="169" t="s">
        <v>128</v>
      </c>
      <c r="D66" s="170" t="s">
        <v>129</v>
      </c>
      <c r="E66" s="168">
        <f>'2.a Önk. önmaga'!E66+'2.b Polg. hiv'!E66+'2.c Művház'!E66+'2.d Konyha'!E66+'2.e Óvoda'!E66+'2.f Bölcsőde'!E66</f>
        <v>0</v>
      </c>
      <c r="F66" s="168">
        <f>'2.a Önk. önmaga'!F66+'2.b Polg. hiv'!F66+'2.c Művház'!F66+'2.d Konyha'!F66+'2.e Óvoda'!F66+'2.f Bölcsőde'!F66</f>
        <v>0</v>
      </c>
      <c r="G66" s="168"/>
      <c r="H66" s="172"/>
      <c r="I66" s="173">
        <f t="shared" si="2"/>
        <v>0</v>
      </c>
      <c r="J66" s="218"/>
      <c r="K66" s="218"/>
    </row>
    <row r="67" spans="2:11" ht="42" customHeight="1">
      <c r="B67" s="449"/>
      <c r="C67" s="169" t="s">
        <v>130</v>
      </c>
      <c r="D67" s="170" t="s">
        <v>131</v>
      </c>
      <c r="E67" s="168">
        <f>'2.a Önk. önmaga'!E67+'2.b Polg. hiv'!E67+'2.c Művház'!E67+'2.d Konyha'!E67+'2.e Óvoda'!E67+'2.f Bölcsőde'!E67</f>
        <v>0</v>
      </c>
      <c r="F67" s="168">
        <f>'2.a Önk. önmaga'!F67+'2.b Polg. hiv'!F67+'2.c Művház'!F67+'2.d Konyha'!F67+'2.e Óvoda'!F67+'2.f Bölcsőde'!F67</f>
        <v>0</v>
      </c>
      <c r="G67" s="168"/>
      <c r="H67" s="172"/>
      <c r="I67" s="173">
        <f t="shared" si="2"/>
        <v>0</v>
      </c>
      <c r="J67" s="218"/>
      <c r="K67" s="218"/>
    </row>
    <row r="68" spans="2:9" s="218" customFormat="1" ht="15.75" customHeight="1">
      <c r="B68" s="450"/>
      <c r="C68" s="169" t="s">
        <v>132</v>
      </c>
      <c r="D68" s="176" t="s">
        <v>133</v>
      </c>
      <c r="E68" s="168">
        <f>'2.a Önk. önmaga'!E68+'2.b Polg. hiv'!E68+'2.c Művház'!E68+'2.d Konyha'!E68+'2.e Óvoda'!E68+'2.f Bölcsőde'!E68</f>
        <v>0</v>
      </c>
      <c r="F68" s="168">
        <f>'2.a Önk. önmaga'!F68+'2.b Polg. hiv'!F68+'2.c Művház'!F68+'2.d Konyha'!F68+'2.e Óvoda'!F68+'2.f Bölcsőde'!F68</f>
        <v>0</v>
      </c>
      <c r="G68" s="168"/>
      <c r="H68" s="172"/>
      <c r="I68" s="173">
        <f t="shared" si="2"/>
        <v>0</v>
      </c>
    </row>
    <row r="69" spans="2:9" s="218" customFormat="1" ht="15" customHeight="1">
      <c r="B69" s="177" t="s">
        <v>168</v>
      </c>
      <c r="C69" s="451" t="s">
        <v>169</v>
      </c>
      <c r="D69" s="452"/>
      <c r="E69" s="178">
        <f>+E48+E65</f>
        <v>1211943</v>
      </c>
      <c r="F69" s="178">
        <f>+F48+F65</f>
        <v>1084266</v>
      </c>
      <c r="G69" s="179"/>
      <c r="H69" s="180"/>
      <c r="I69" s="181"/>
    </row>
    <row r="70" spans="2:9" s="218" customFormat="1" ht="15.75" customHeight="1">
      <c r="B70" s="443"/>
      <c r="C70" s="443"/>
      <c r="D70" s="443"/>
      <c r="E70" s="183"/>
      <c r="F70" s="147"/>
      <c r="G70" s="147"/>
      <c r="H70" s="156"/>
      <c r="I70" s="184">
        <f>+G70+H70</f>
        <v>0</v>
      </c>
    </row>
    <row r="71" spans="2:9" s="218" customFormat="1" ht="15" customHeight="1">
      <c r="B71" s="166" t="s">
        <v>170</v>
      </c>
      <c r="C71" s="438" t="s">
        <v>171</v>
      </c>
      <c r="D71" s="444"/>
      <c r="E71" s="168">
        <f>'2.a Önk. önmaga'!E71+'2.b Polg. hiv'!E71+'2.c Művház'!E71+'2.d Konyha'!E71+'2.e Óvoda'!E71</f>
        <v>0</v>
      </c>
      <c r="F71" s="168">
        <f>'2.a Önk. önmaga'!F71+'2.b Polg. hiv'!F71+'2.c Művház'!F71+'2.d Konyha'!F71+'2.e Óvoda'!F71</f>
        <v>0</v>
      </c>
      <c r="G71" s="167">
        <f>G65+G70</f>
        <v>0</v>
      </c>
      <c r="H71" s="167">
        <f>H65+H70</f>
        <v>0</v>
      </c>
      <c r="I71" s="167">
        <f>+G71+H71</f>
        <v>0</v>
      </c>
    </row>
    <row r="72" spans="2:9" s="218" customFormat="1" ht="15.75" customHeight="1">
      <c r="B72" s="170" t="s">
        <v>172</v>
      </c>
      <c r="C72" s="438" t="s">
        <v>173</v>
      </c>
      <c r="D72" s="439"/>
      <c r="E72" s="168">
        <f>'2.a Önk. önmaga'!E72+'2.b Polg. hiv'!E72+'2.c Művház'!E72+'2.d Konyha'!E72+'2.e Óvoda'!E72</f>
        <v>0</v>
      </c>
      <c r="F72" s="168">
        <f>'2.a Önk. önmaga'!F72+'2.b Polg. hiv'!F72+'2.c Művház'!F72+'2.d Konyha'!F72+'2.e Óvoda'!F72</f>
        <v>0</v>
      </c>
      <c r="G72" s="167"/>
      <c r="H72" s="167"/>
      <c r="I72" s="167"/>
    </row>
    <row r="73" spans="2:9" s="218" customFormat="1" ht="15" customHeight="1">
      <c r="B73" s="185" t="s">
        <v>174</v>
      </c>
      <c r="C73" s="438" t="s">
        <v>175</v>
      </c>
      <c r="D73" s="439"/>
      <c r="E73" s="168">
        <f>'2.a Önk. önmaga'!E73+'2.b Polg. hiv'!E73+'2.c Művház'!E73+'2.d Konyha'!E73+'2.e Óvoda'!E73</f>
        <v>0</v>
      </c>
      <c r="F73" s="168">
        <f>'2.a Önk. önmaga'!F73+'2.b Polg. hiv'!F73+'2.c Művház'!F73+'2.d Konyha'!F73+'2.e Óvoda'!F73</f>
        <v>0</v>
      </c>
      <c r="G73" s="167"/>
      <c r="H73" s="167"/>
      <c r="I73" s="167"/>
    </row>
    <row r="74" spans="2:9" s="218" customFormat="1" ht="15.75" customHeight="1">
      <c r="B74" s="185" t="s">
        <v>176</v>
      </c>
      <c r="C74" s="438" t="s">
        <v>177</v>
      </c>
      <c r="D74" s="439"/>
      <c r="E74" s="168">
        <f>'2.a Önk. önmaga'!E74+'2.b Polg. hiv'!E74+'2.c Művház'!E74+'2.d Konyha'!E74+'2.e Óvoda'!E74</f>
        <v>0</v>
      </c>
      <c r="F74" s="168">
        <f>'2.a Önk. önmaga'!F74+'2.b Polg. hiv'!F74+'2.c Művház'!F74+'2.d Konyha'!F74+'2.e Óvoda'!F74</f>
        <v>0</v>
      </c>
      <c r="G74" s="167"/>
      <c r="H74" s="167"/>
      <c r="I74" s="167"/>
    </row>
    <row r="75" spans="2:9" ht="15.75" customHeight="1">
      <c r="B75" s="185" t="s">
        <v>178</v>
      </c>
      <c r="C75" s="438" t="s">
        <v>179</v>
      </c>
      <c r="D75" s="439"/>
      <c r="E75" s="168">
        <f>'2.a Önk. önmaga'!E75+'2.b Polg. hiv'!E75+'2.c Művház'!E75+'2.d Konyha'!E75+'2.e Óvoda'!E75</f>
        <v>0</v>
      </c>
      <c r="F75" s="168">
        <f>'2.a Önk. önmaga'!F75+'2.b Polg. hiv'!F75+'2.c Művház'!F75+'2.d Konyha'!F75+'2.e Óvoda'!F75</f>
        <v>0</v>
      </c>
      <c r="G75" s="167"/>
      <c r="H75" s="167"/>
      <c r="I75" s="167"/>
    </row>
    <row r="76" spans="2:9" ht="12.75">
      <c r="B76" s="185" t="s">
        <v>180</v>
      </c>
      <c r="C76" s="438" t="s">
        <v>181</v>
      </c>
      <c r="D76" s="439"/>
      <c r="E76" s="168">
        <f>'2.a Önk. önmaga'!E76+'2.b Polg. hiv'!E76+'2.c Művház'!E76+'2.d Konyha'!E76+'2.e Óvoda'!E76</f>
        <v>0</v>
      </c>
      <c r="F76" s="168">
        <f>'2.a Önk. önmaga'!F76+'2.b Polg. hiv'!F76+'2.c Művház'!F76+'2.d Konyha'!F76+'2.e Óvoda'!F76</f>
        <v>0</v>
      </c>
      <c r="G76" s="167"/>
      <c r="H76" s="167"/>
      <c r="I76" s="167"/>
    </row>
    <row r="77" spans="2:9" ht="12.75">
      <c r="B77" s="170" t="s">
        <v>182</v>
      </c>
      <c r="C77" s="438" t="s">
        <v>183</v>
      </c>
      <c r="D77" s="439"/>
      <c r="E77" s="168">
        <f>'2.a Önk. önmaga'!E77+'2.b Polg. hiv'!E77+'2.c Művház'!E77+'2.d Konyha'!E77+'2.e Óvoda'!E77</f>
        <v>0</v>
      </c>
      <c r="F77" s="168">
        <f>'2.a Önk. önmaga'!F77+'2.b Polg. hiv'!F77+'2.c Művház'!F77+'2.d Konyha'!F77+'2.e Óvoda'!F77</f>
        <v>0</v>
      </c>
      <c r="G77" s="167"/>
      <c r="H77" s="167"/>
      <c r="I77" s="167"/>
    </row>
    <row r="78" spans="2:9" ht="12.75">
      <c r="B78" s="186" t="s">
        <v>184</v>
      </c>
      <c r="C78" s="440" t="s">
        <v>185</v>
      </c>
      <c r="D78" s="441"/>
      <c r="E78" s="187">
        <f>E69+E71</f>
        <v>1211943</v>
      </c>
      <c r="F78" s="187">
        <f>F69+F71</f>
        <v>1084266</v>
      </c>
      <c r="G78" s="187" t="e">
        <f>G48+G71</f>
        <v>#REF!</v>
      </c>
      <c r="H78" s="187" t="e">
        <f>H48+H71</f>
        <v>#REF!</v>
      </c>
      <c r="I78" s="187" t="e">
        <f>I48+I71</f>
        <v>#REF!</v>
      </c>
    </row>
    <row r="79" spans="2:9" ht="12.75">
      <c r="B79" s="442"/>
      <c r="C79" s="188" t="s">
        <v>128</v>
      </c>
      <c r="D79" s="189" t="s">
        <v>129</v>
      </c>
      <c r="E79" s="190">
        <f>'2.a Önk. önmaga'!E79+'2.b Polg. hiv'!E79+'2.c Művház'!E79+'2.d Konyha'!E79+'2.e Óvoda'!E79</f>
        <v>0</v>
      </c>
      <c r="F79" s="190">
        <f>'2.a Önk. önmaga'!F79+'2.b Polg. hiv'!F79+'2.c Művház'!F79+'2.d Konyha'!F79+'2.e Óvoda'!F79</f>
        <v>0</v>
      </c>
      <c r="G79" s="190"/>
      <c r="H79" s="191"/>
      <c r="I79" s="192">
        <f>+G79+H79</f>
        <v>0</v>
      </c>
    </row>
    <row r="80" spans="2:9" ht="12.75">
      <c r="B80" s="442"/>
      <c r="C80" s="188" t="s">
        <v>130</v>
      </c>
      <c r="D80" s="189" t="s">
        <v>131</v>
      </c>
      <c r="E80" s="190">
        <f>'2.a Önk. önmaga'!E80+'2.b Polg. hiv'!E80+'2.c Művház'!E80+'2.d Konyha'!E80+'2.e Óvoda'!E80</f>
        <v>0</v>
      </c>
      <c r="F80" s="190">
        <f>'2.a Önk. önmaga'!F80+'2.b Polg. hiv'!F80+'2.c Művház'!F80+'2.d Konyha'!F80+'2.e Óvoda'!F80</f>
        <v>0</v>
      </c>
      <c r="G80" s="190"/>
      <c r="H80" s="191"/>
      <c r="I80" s="192">
        <f>+G80+H80</f>
        <v>0</v>
      </c>
    </row>
    <row r="81" spans="2:9" ht="12.75">
      <c r="B81" s="442"/>
      <c r="C81" s="188" t="s">
        <v>132</v>
      </c>
      <c r="D81" s="189" t="s">
        <v>133</v>
      </c>
      <c r="E81" s="190">
        <f>'2.a Önk. önmaga'!E81+'2.b Polg. hiv'!E81+'2.c Művház'!E81+'2.d Konyha'!E81+'2.e Óvoda'!E81</f>
        <v>0</v>
      </c>
      <c r="F81" s="190">
        <f>'2.a Önk. önmaga'!F81+'2.b Polg. hiv'!F81+'2.c Művház'!F81+'2.d Konyha'!F81+'2.e Óvoda'!F81</f>
        <v>0</v>
      </c>
      <c r="G81" s="190">
        <v>0</v>
      </c>
      <c r="H81" s="191"/>
      <c r="I81" s="192">
        <f>+G81+H81</f>
        <v>0</v>
      </c>
    </row>
  </sheetData>
  <sheetProtection/>
  <mergeCells count="49">
    <mergeCell ref="C10:D10"/>
    <mergeCell ref="B9:D9"/>
    <mergeCell ref="B11:F11"/>
    <mergeCell ref="D1:F1"/>
    <mergeCell ref="B3:F3"/>
    <mergeCell ref="B4:F4"/>
    <mergeCell ref="B5:F5"/>
    <mergeCell ref="B6:F6"/>
    <mergeCell ref="B7:D7"/>
    <mergeCell ref="C12:D12"/>
    <mergeCell ref="C16:D16"/>
    <mergeCell ref="C20:D20"/>
    <mergeCell ref="C37:D37"/>
    <mergeCell ref="C38:D38"/>
    <mergeCell ref="C39:D39"/>
    <mergeCell ref="C28:D28"/>
    <mergeCell ref="C24:D24"/>
    <mergeCell ref="C43:D43"/>
    <mergeCell ref="C29:D29"/>
    <mergeCell ref="C30:D30"/>
    <mergeCell ref="C31:D31"/>
    <mergeCell ref="B49:B51"/>
    <mergeCell ref="B52:I52"/>
    <mergeCell ref="C41:D41"/>
    <mergeCell ref="C42:D42"/>
    <mergeCell ref="C53:D53"/>
    <mergeCell ref="C57:D57"/>
    <mergeCell ref="C48:D48"/>
    <mergeCell ref="C32:D32"/>
    <mergeCell ref="C33:D33"/>
    <mergeCell ref="C34:D34"/>
    <mergeCell ref="C35:D35"/>
    <mergeCell ref="C36:D36"/>
    <mergeCell ref="C44:D44"/>
    <mergeCell ref="C40:D40"/>
    <mergeCell ref="C78:D78"/>
    <mergeCell ref="C69:D69"/>
    <mergeCell ref="C71:D71"/>
    <mergeCell ref="C72:D72"/>
    <mergeCell ref="C73:D73"/>
    <mergeCell ref="B79:B81"/>
    <mergeCell ref="C61:D61"/>
    <mergeCell ref="C65:D65"/>
    <mergeCell ref="B66:B68"/>
    <mergeCell ref="B70:D70"/>
    <mergeCell ref="C76:D76"/>
    <mergeCell ref="C77:D77"/>
    <mergeCell ref="C74:D74"/>
    <mergeCell ref="C75:D7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40"/>
  <sheetViews>
    <sheetView zoomScalePageLayoutView="0" workbookViewId="0" topLeftCell="B1">
      <selection activeCell="I6" sqref="I6:L6"/>
    </sheetView>
  </sheetViews>
  <sheetFormatPr defaultColWidth="8.8515625" defaultRowHeight="12.75"/>
  <cols>
    <col min="1" max="1" width="8.8515625" style="135" customWidth="1"/>
    <col min="2" max="2" width="7.421875" style="236" customWidth="1"/>
    <col min="3" max="3" width="8.8515625" style="135" customWidth="1"/>
    <col min="4" max="4" width="32.28125" style="135" customWidth="1"/>
    <col min="5" max="5" width="17.8515625" style="135" customWidth="1"/>
    <col min="6" max="6" width="16.28125" style="135" customWidth="1"/>
    <col min="7" max="7" width="17.140625" style="221" customWidth="1"/>
    <col min="8" max="8" width="0.13671875" style="221" customWidth="1"/>
    <col min="9" max="9" width="8.140625" style="236" customWidth="1"/>
    <col min="10" max="10" width="13.421875" style="135" customWidth="1"/>
    <col min="11" max="11" width="35.421875" style="135" customWidth="1"/>
    <col min="12" max="12" width="16.140625" style="135" customWidth="1"/>
    <col min="13" max="13" width="15.421875" style="135" customWidth="1"/>
    <col min="14" max="14" width="15.57421875" style="221" customWidth="1"/>
    <col min="15" max="15" width="9.57421875" style="221" hidden="1" customWidth="1"/>
    <col min="16" max="16" width="10.57421875" style="221" hidden="1" customWidth="1"/>
    <col min="17" max="17" width="0.13671875" style="221" customWidth="1"/>
    <col min="18" max="16384" width="8.8515625" style="135" customWidth="1"/>
  </cols>
  <sheetData>
    <row r="1" spans="2:17" ht="12.75">
      <c r="B1" s="219"/>
      <c r="C1" s="139"/>
      <c r="D1" s="500"/>
      <c r="E1" s="500"/>
      <c r="F1" s="500"/>
      <c r="G1" s="500"/>
      <c r="H1" s="220"/>
      <c r="I1" s="219"/>
      <c r="J1" s="139"/>
      <c r="K1" s="501" t="s">
        <v>293</v>
      </c>
      <c r="L1" s="501"/>
      <c r="M1" s="501"/>
      <c r="N1" s="501"/>
      <c r="O1" s="502"/>
      <c r="P1" s="502"/>
      <c r="Q1" s="502"/>
    </row>
    <row r="3" spans="2:17" ht="15.75">
      <c r="B3" s="503" t="s">
        <v>413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4"/>
      <c r="P3" s="504"/>
      <c r="Q3" s="504"/>
    </row>
    <row r="4" spans="2:17" ht="14.25">
      <c r="B4" s="505" t="s">
        <v>199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4"/>
      <c r="P4" s="504"/>
      <c r="Q4" s="504"/>
    </row>
    <row r="5" spans="2:17" ht="15.75">
      <c r="B5" s="503" t="s">
        <v>375</v>
      </c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4"/>
      <c r="P5" s="504"/>
      <c r="Q5" s="504"/>
    </row>
    <row r="6" spans="2:17" ht="15" customHeight="1">
      <c r="B6" s="219"/>
      <c r="C6" s="139"/>
      <c r="D6" s="466"/>
      <c r="E6" s="466"/>
      <c r="F6" s="466"/>
      <c r="G6" s="466"/>
      <c r="H6" s="137"/>
      <c r="I6" s="466"/>
      <c r="J6" s="466"/>
      <c r="K6" s="466"/>
      <c r="L6" s="466"/>
      <c r="M6" s="137"/>
      <c r="N6" s="222" t="s">
        <v>200</v>
      </c>
      <c r="O6" s="222"/>
      <c r="P6" s="222"/>
      <c r="Q6" s="140" t="s">
        <v>123</v>
      </c>
    </row>
    <row r="7" spans="2:17" s="225" customFormat="1" ht="41.25" customHeight="1">
      <c r="B7" s="223" t="s">
        <v>124</v>
      </c>
      <c r="C7" s="496" t="s">
        <v>1</v>
      </c>
      <c r="D7" s="496"/>
      <c r="E7" s="208" t="s">
        <v>381</v>
      </c>
      <c r="F7" s="208" t="s">
        <v>377</v>
      </c>
      <c r="G7" s="208" t="s">
        <v>2</v>
      </c>
      <c r="H7" s="224" t="s">
        <v>3</v>
      </c>
      <c r="I7" s="223" t="s">
        <v>124</v>
      </c>
      <c r="J7" s="497"/>
      <c r="K7" s="497"/>
      <c r="L7" s="208" t="s">
        <v>381</v>
      </c>
      <c r="M7" s="208" t="s">
        <v>377</v>
      </c>
      <c r="N7" s="208" t="s">
        <v>2</v>
      </c>
      <c r="O7" s="224" t="s">
        <v>3</v>
      </c>
      <c r="P7" s="224" t="s">
        <v>4</v>
      </c>
      <c r="Q7" s="224" t="s">
        <v>3</v>
      </c>
    </row>
    <row r="8" spans="2:17" ht="12.75">
      <c r="B8" s="486" t="s">
        <v>125</v>
      </c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98"/>
      <c r="P8" s="498"/>
      <c r="Q8" s="499"/>
    </row>
    <row r="9" spans="2:17" ht="12.75">
      <c r="B9" s="226" t="s">
        <v>20</v>
      </c>
      <c r="C9" s="445" t="s">
        <v>201</v>
      </c>
      <c r="D9" s="445"/>
      <c r="E9" s="145">
        <v>486757</v>
      </c>
      <c r="F9" s="145">
        <v>587322</v>
      </c>
      <c r="G9" s="145">
        <v>515393</v>
      </c>
      <c r="H9" s="145"/>
      <c r="I9" s="145" t="s">
        <v>194</v>
      </c>
      <c r="J9" s="445" t="s">
        <v>127</v>
      </c>
      <c r="K9" s="445"/>
      <c r="L9" s="145">
        <v>186421</v>
      </c>
      <c r="M9" s="145">
        <v>324958</v>
      </c>
      <c r="N9" s="145">
        <v>262878</v>
      </c>
      <c r="O9" s="145"/>
      <c r="P9" s="226"/>
      <c r="Q9" s="227">
        <f>+O9+P9</f>
        <v>0</v>
      </c>
    </row>
    <row r="10" spans="2:17" ht="23.25" customHeight="1">
      <c r="B10" s="226" t="s">
        <v>36</v>
      </c>
      <c r="C10" s="445" t="s">
        <v>7</v>
      </c>
      <c r="D10" s="445"/>
      <c r="E10" s="145">
        <v>58424</v>
      </c>
      <c r="F10" s="145">
        <v>60015</v>
      </c>
      <c r="G10" s="145">
        <v>57000</v>
      </c>
      <c r="H10" s="145"/>
      <c r="I10" s="145" t="s">
        <v>187</v>
      </c>
      <c r="J10" s="445" t="s">
        <v>135</v>
      </c>
      <c r="K10" s="445"/>
      <c r="L10" s="145">
        <v>41981</v>
      </c>
      <c r="M10" s="145">
        <v>64295</v>
      </c>
      <c r="N10" s="145">
        <v>59812</v>
      </c>
      <c r="O10" s="145"/>
      <c r="P10" s="226"/>
      <c r="Q10" s="227">
        <f aca="true" t="shared" si="0" ref="Q10:Q23">+O10+P10</f>
        <v>0</v>
      </c>
    </row>
    <row r="11" spans="2:17" ht="12.75">
      <c r="B11" s="226" t="s">
        <v>202</v>
      </c>
      <c r="C11" s="445" t="s">
        <v>44</v>
      </c>
      <c r="D11" s="445"/>
      <c r="E11" s="145">
        <v>112437</v>
      </c>
      <c r="F11" s="145">
        <v>137996</v>
      </c>
      <c r="G11" s="145">
        <v>114004</v>
      </c>
      <c r="H11" s="145"/>
      <c r="I11" s="145" t="s">
        <v>188</v>
      </c>
      <c r="J11" s="445" t="s">
        <v>137</v>
      </c>
      <c r="K11" s="445"/>
      <c r="L11" s="145">
        <v>265810</v>
      </c>
      <c r="M11" s="145">
        <v>375408</v>
      </c>
      <c r="N11" s="145">
        <v>370131</v>
      </c>
      <c r="O11" s="145"/>
      <c r="P11" s="226"/>
      <c r="Q11" s="227">
        <f t="shared" si="0"/>
        <v>0</v>
      </c>
    </row>
    <row r="12" spans="2:17" ht="12.75">
      <c r="B12" s="226" t="s">
        <v>65</v>
      </c>
      <c r="C12" s="480" t="s">
        <v>203</v>
      </c>
      <c r="D12" s="480"/>
      <c r="E12" s="145">
        <v>799</v>
      </c>
      <c r="F12" s="145">
        <v>3864</v>
      </c>
      <c r="G12" s="145">
        <v>24</v>
      </c>
      <c r="H12" s="145"/>
      <c r="I12" s="145" t="s">
        <v>189</v>
      </c>
      <c r="J12" s="445" t="s">
        <v>139</v>
      </c>
      <c r="K12" s="445"/>
      <c r="L12" s="145">
        <v>102186</v>
      </c>
      <c r="M12" s="145">
        <v>82866</v>
      </c>
      <c r="N12" s="145">
        <v>44444</v>
      </c>
      <c r="O12" s="145"/>
      <c r="P12" s="226"/>
      <c r="Q12" s="227">
        <f t="shared" si="0"/>
        <v>0</v>
      </c>
    </row>
    <row r="13" spans="2:17" ht="12.75">
      <c r="B13" s="228"/>
      <c r="C13" s="490"/>
      <c r="D13" s="491"/>
      <c r="E13" s="154"/>
      <c r="F13" s="154"/>
      <c r="G13" s="154"/>
      <c r="H13" s="154"/>
      <c r="I13" s="145" t="s">
        <v>190</v>
      </c>
      <c r="J13" s="445" t="s">
        <v>141</v>
      </c>
      <c r="K13" s="445"/>
      <c r="L13" s="145">
        <f>SUM(L14:L18)</f>
        <v>1225</v>
      </c>
      <c r="M13" s="145">
        <f>SUM(M14:M18)</f>
        <v>4845</v>
      </c>
      <c r="N13" s="145">
        <f>SUM(N14:N18)</f>
        <v>16364</v>
      </c>
      <c r="O13" s="145">
        <f>SUM(O14:O17)</f>
        <v>0</v>
      </c>
      <c r="P13" s="145">
        <f>SUM(P14:P17)</f>
        <v>0</v>
      </c>
      <c r="Q13" s="227">
        <f t="shared" si="0"/>
        <v>0</v>
      </c>
    </row>
    <row r="14" spans="2:17" ht="12.75">
      <c r="B14" s="228"/>
      <c r="C14" s="490"/>
      <c r="D14" s="491"/>
      <c r="E14" s="154"/>
      <c r="F14" s="154"/>
      <c r="G14" s="154"/>
      <c r="H14" s="154"/>
      <c r="I14" s="148" t="s">
        <v>204</v>
      </c>
      <c r="J14" s="453" t="s">
        <v>195</v>
      </c>
      <c r="K14" s="460"/>
      <c r="L14" s="148">
        <v>0</v>
      </c>
      <c r="M14" s="148">
        <v>1858</v>
      </c>
      <c r="N14" s="148">
        <v>2000</v>
      </c>
      <c r="O14" s="148"/>
      <c r="P14" s="228"/>
      <c r="Q14" s="229">
        <f t="shared" si="0"/>
        <v>0</v>
      </c>
    </row>
    <row r="15" spans="2:17" ht="12.75" customHeight="1">
      <c r="B15" s="228"/>
      <c r="C15" s="490"/>
      <c r="D15" s="491"/>
      <c r="E15" s="154"/>
      <c r="F15" s="154"/>
      <c r="G15" s="154"/>
      <c r="H15" s="154"/>
      <c r="I15" s="228" t="s">
        <v>205</v>
      </c>
      <c r="J15" s="493" t="s">
        <v>206</v>
      </c>
      <c r="K15" s="493"/>
      <c r="L15" s="148">
        <v>159</v>
      </c>
      <c r="M15" s="148">
        <v>324</v>
      </c>
      <c r="N15" s="148">
        <v>0</v>
      </c>
      <c r="O15" s="148"/>
      <c r="P15" s="228"/>
      <c r="Q15" s="229">
        <f t="shared" si="0"/>
        <v>0</v>
      </c>
    </row>
    <row r="16" spans="2:17" ht="27.75" customHeight="1">
      <c r="B16" s="228"/>
      <c r="C16" s="494"/>
      <c r="D16" s="495"/>
      <c r="E16" s="154"/>
      <c r="F16" s="154"/>
      <c r="G16" s="154"/>
      <c r="H16" s="154"/>
      <c r="I16" s="228" t="s">
        <v>207</v>
      </c>
      <c r="J16" s="493" t="s">
        <v>208</v>
      </c>
      <c r="K16" s="493"/>
      <c r="L16" s="148">
        <v>0</v>
      </c>
      <c r="M16" s="148">
        <v>0</v>
      </c>
      <c r="N16" s="148">
        <v>0</v>
      </c>
      <c r="O16" s="148"/>
      <c r="P16" s="228"/>
      <c r="Q16" s="229">
        <f t="shared" si="0"/>
        <v>0</v>
      </c>
    </row>
    <row r="17" spans="2:17" ht="12.75">
      <c r="B17" s="228"/>
      <c r="C17" s="490"/>
      <c r="D17" s="491"/>
      <c r="E17" s="154"/>
      <c r="F17" s="154"/>
      <c r="G17" s="154"/>
      <c r="H17" s="154"/>
      <c r="I17" s="228" t="s">
        <v>209</v>
      </c>
      <c r="J17" s="493" t="s">
        <v>367</v>
      </c>
      <c r="K17" s="493"/>
      <c r="L17" s="148">
        <v>1066</v>
      </c>
      <c r="M17" s="148">
        <v>2663</v>
      </c>
      <c r="N17" s="148">
        <v>2600</v>
      </c>
      <c r="O17" s="148"/>
      <c r="P17" s="228"/>
      <c r="Q17" s="229">
        <f t="shared" si="0"/>
        <v>0</v>
      </c>
    </row>
    <row r="18" spans="2:17" ht="12.75">
      <c r="B18" s="228"/>
      <c r="C18" s="490"/>
      <c r="D18" s="491"/>
      <c r="E18" s="154"/>
      <c r="F18" s="154"/>
      <c r="G18" s="154"/>
      <c r="H18" s="154"/>
      <c r="I18" s="228" t="s">
        <v>210</v>
      </c>
      <c r="J18" s="493" t="s">
        <v>154</v>
      </c>
      <c r="K18" s="493"/>
      <c r="L18" s="148">
        <v>0</v>
      </c>
      <c r="M18" s="148">
        <v>0</v>
      </c>
      <c r="N18" s="148">
        <v>11764</v>
      </c>
      <c r="O18" s="148"/>
      <c r="P18" s="228"/>
      <c r="Q18" s="229">
        <f t="shared" si="0"/>
        <v>0</v>
      </c>
    </row>
    <row r="19" spans="2:17" ht="12.75">
      <c r="B19" s="228"/>
      <c r="C19" s="490"/>
      <c r="D19" s="491"/>
      <c r="E19" s="154"/>
      <c r="F19" s="154"/>
      <c r="G19" s="154"/>
      <c r="H19" s="154"/>
      <c r="I19" s="228"/>
      <c r="J19" s="493"/>
      <c r="K19" s="493"/>
      <c r="L19" s="148"/>
      <c r="M19" s="148"/>
      <c r="N19" s="148"/>
      <c r="O19" s="148"/>
      <c r="P19" s="228"/>
      <c r="Q19" s="229"/>
    </row>
    <row r="20" spans="2:17" ht="12.75">
      <c r="B20" s="228"/>
      <c r="C20" s="490"/>
      <c r="D20" s="491"/>
      <c r="E20" s="154"/>
      <c r="F20" s="154"/>
      <c r="G20" s="154"/>
      <c r="H20" s="154"/>
      <c r="I20" s="228"/>
      <c r="J20" s="492"/>
      <c r="K20" s="460"/>
      <c r="L20" s="148"/>
      <c r="M20" s="148"/>
      <c r="N20" s="148"/>
      <c r="O20" s="148"/>
      <c r="P20" s="228"/>
      <c r="Q20" s="229"/>
    </row>
    <row r="21" spans="2:17" ht="12.75">
      <c r="B21" s="228"/>
      <c r="C21" s="490"/>
      <c r="D21" s="491"/>
      <c r="E21" s="154"/>
      <c r="F21" s="154"/>
      <c r="G21" s="154"/>
      <c r="H21" s="154"/>
      <c r="I21" s="228"/>
      <c r="J21" s="492"/>
      <c r="K21" s="460"/>
      <c r="L21" s="148"/>
      <c r="M21" s="148"/>
      <c r="N21" s="148"/>
      <c r="O21" s="148"/>
      <c r="P21" s="228"/>
      <c r="Q21" s="229"/>
    </row>
    <row r="22" spans="2:17" ht="12.75">
      <c r="B22" s="228"/>
      <c r="C22" s="490"/>
      <c r="D22" s="491"/>
      <c r="E22" s="154"/>
      <c r="F22" s="154"/>
      <c r="G22" s="154"/>
      <c r="H22" s="154"/>
      <c r="I22" s="228"/>
      <c r="J22" s="492"/>
      <c r="K22" s="460"/>
      <c r="L22" s="148"/>
      <c r="M22" s="148"/>
      <c r="N22" s="148"/>
      <c r="O22" s="148"/>
      <c r="P22" s="228"/>
      <c r="Q22" s="229"/>
    </row>
    <row r="23" spans="2:17" ht="38.25">
      <c r="B23" s="385" t="s">
        <v>68</v>
      </c>
      <c r="C23" s="484" t="s">
        <v>211</v>
      </c>
      <c r="D23" s="485"/>
      <c r="E23" s="386">
        <f>SUM(E9:E18)</f>
        <v>658417</v>
      </c>
      <c r="F23" s="386">
        <f>SUM(F9:F18)</f>
        <v>789197</v>
      </c>
      <c r="G23" s="386">
        <f>SUM(G9:G18)</f>
        <v>686421</v>
      </c>
      <c r="H23" s="386">
        <f>SUM(H9:H18)</f>
        <v>0</v>
      </c>
      <c r="I23" s="385" t="s">
        <v>212</v>
      </c>
      <c r="J23" s="484" t="s">
        <v>191</v>
      </c>
      <c r="K23" s="485"/>
      <c r="L23" s="386">
        <f>L9+L10+L11+L13+L12</f>
        <v>597623</v>
      </c>
      <c r="M23" s="386">
        <f>M9+M10+M11+M13+M12</f>
        <v>852372</v>
      </c>
      <c r="N23" s="386">
        <f>N9+N10+N11+N13+N12</f>
        <v>753629</v>
      </c>
      <c r="O23" s="386">
        <f>O9+O10+O11+O13+O12</f>
        <v>0</v>
      </c>
      <c r="P23" s="386">
        <f>P9+P10+P11+P13+P12</f>
        <v>0</v>
      </c>
      <c r="Q23" s="386">
        <f t="shared" si="0"/>
        <v>0</v>
      </c>
    </row>
    <row r="24" spans="2:17" ht="12.75">
      <c r="B24" s="486" t="s">
        <v>159</v>
      </c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8"/>
      <c r="P24" s="488"/>
      <c r="Q24" s="489"/>
    </row>
    <row r="25" spans="2:17" ht="29.25" customHeight="1">
      <c r="B25" s="226" t="s">
        <v>69</v>
      </c>
      <c r="C25" s="445" t="s">
        <v>16</v>
      </c>
      <c r="D25" s="445"/>
      <c r="E25" s="145">
        <v>124532</v>
      </c>
      <c r="F25" s="145">
        <v>365046</v>
      </c>
      <c r="G25" s="145">
        <v>290087</v>
      </c>
      <c r="H25" s="145"/>
      <c r="I25" s="145" t="s">
        <v>192</v>
      </c>
      <c r="J25" s="445" t="s">
        <v>161</v>
      </c>
      <c r="K25" s="445"/>
      <c r="L25" s="145">
        <v>65536</v>
      </c>
      <c r="M25" s="145">
        <v>354263</v>
      </c>
      <c r="N25" s="145">
        <v>305231</v>
      </c>
      <c r="O25" s="145"/>
      <c r="P25" s="227"/>
      <c r="Q25" s="227">
        <f>+O25+P25</f>
        <v>0</v>
      </c>
    </row>
    <row r="26" spans="2:17" ht="25.5" customHeight="1">
      <c r="B26" s="226" t="s">
        <v>76</v>
      </c>
      <c r="C26" s="445" t="s">
        <v>213</v>
      </c>
      <c r="D26" s="445"/>
      <c r="E26" s="145">
        <v>2066</v>
      </c>
      <c r="F26" s="145">
        <v>14</v>
      </c>
      <c r="G26" s="145">
        <v>5406</v>
      </c>
      <c r="H26" s="145"/>
      <c r="I26" s="145" t="s">
        <v>214</v>
      </c>
      <c r="J26" s="445" t="s">
        <v>163</v>
      </c>
      <c r="K26" s="445"/>
      <c r="L26" s="145">
        <v>85535</v>
      </c>
      <c r="M26" s="145">
        <v>5308</v>
      </c>
      <c r="N26" s="145">
        <v>20000</v>
      </c>
      <c r="O26" s="145"/>
      <c r="P26" s="228"/>
      <c r="Q26" s="227">
        <f aca="true" t="shared" si="1" ref="Q26:Q33">+O26+P26</f>
        <v>0</v>
      </c>
    </row>
    <row r="27" spans="2:17" ht="12.75">
      <c r="B27" s="226" t="s">
        <v>85</v>
      </c>
      <c r="C27" s="480" t="s">
        <v>17</v>
      </c>
      <c r="D27" s="480"/>
      <c r="E27" s="145">
        <v>34360</v>
      </c>
      <c r="F27" s="145">
        <v>182</v>
      </c>
      <c r="G27" s="145">
        <v>0</v>
      </c>
      <c r="H27" s="145"/>
      <c r="I27" s="145" t="s">
        <v>164</v>
      </c>
      <c r="J27" s="445" t="s">
        <v>165</v>
      </c>
      <c r="K27" s="445"/>
      <c r="L27" s="145">
        <v>2267</v>
      </c>
      <c r="M27" s="145">
        <v>0</v>
      </c>
      <c r="N27" s="145">
        <v>5406</v>
      </c>
      <c r="O27" s="145"/>
      <c r="P27" s="228"/>
      <c r="Q27" s="227">
        <f t="shared" si="1"/>
        <v>0</v>
      </c>
    </row>
    <row r="28" spans="2:17" ht="33.75" customHeight="1">
      <c r="B28" s="166" t="s">
        <v>215</v>
      </c>
      <c r="C28" s="481" t="s">
        <v>216</v>
      </c>
      <c r="D28" s="447"/>
      <c r="E28" s="230">
        <f>SUM(E25:E27)</f>
        <v>160958</v>
      </c>
      <c r="F28" s="230">
        <f>SUM(F25:F27)</f>
        <v>365242</v>
      </c>
      <c r="G28" s="230">
        <f>SUM(G25:G27)</f>
        <v>295493</v>
      </c>
      <c r="H28" s="230">
        <f>SUM(H25:H27)</f>
        <v>0</v>
      </c>
      <c r="I28" s="166" t="s">
        <v>217</v>
      </c>
      <c r="J28" s="446" t="s">
        <v>167</v>
      </c>
      <c r="K28" s="447"/>
      <c r="L28" s="230">
        <f>SUM(L25:L27)</f>
        <v>153338</v>
      </c>
      <c r="M28" s="230">
        <f>SUM(M25:M27)</f>
        <v>359571</v>
      </c>
      <c r="N28" s="230">
        <f>SUM(N25:N27)</f>
        <v>330637</v>
      </c>
      <c r="O28" s="230">
        <f>SUM(O25:O27)</f>
        <v>0</v>
      </c>
      <c r="P28" s="230">
        <f>SUM(P25:P27)</f>
        <v>0</v>
      </c>
      <c r="Q28" s="230">
        <f t="shared" si="1"/>
        <v>0</v>
      </c>
    </row>
    <row r="29" spans="2:17" s="232" customFormat="1" ht="15.75">
      <c r="B29" s="211" t="s">
        <v>91</v>
      </c>
      <c r="C29" s="482" t="s">
        <v>218</v>
      </c>
      <c r="D29" s="483"/>
      <c r="E29" s="231">
        <f>+E23+E28</f>
        <v>819375</v>
      </c>
      <c r="F29" s="231">
        <f>+F23+F28</f>
        <v>1154439</v>
      </c>
      <c r="G29" s="231">
        <f>+G23+G28</f>
        <v>981914</v>
      </c>
      <c r="H29" s="231">
        <f>SUM(H28:H28)</f>
        <v>0</v>
      </c>
      <c r="I29" s="211" t="s">
        <v>168</v>
      </c>
      <c r="J29" s="482" t="s">
        <v>219</v>
      </c>
      <c r="K29" s="483"/>
      <c r="L29" s="231">
        <f>+L23+L28</f>
        <v>750961</v>
      </c>
      <c r="M29" s="231">
        <f>+M23+M28</f>
        <v>1211943</v>
      </c>
      <c r="N29" s="231">
        <f>+N23+N28</f>
        <v>1084266</v>
      </c>
      <c r="O29" s="231">
        <f>SUM(O28:O28)</f>
        <v>0</v>
      </c>
      <c r="P29" s="231">
        <f>SUM(P28:P28)</f>
        <v>0</v>
      </c>
      <c r="Q29" s="231">
        <f t="shared" si="1"/>
        <v>0</v>
      </c>
    </row>
    <row r="30" spans="2:17" ht="13.5">
      <c r="B30" s="226" t="s">
        <v>92</v>
      </c>
      <c r="C30" s="445" t="s">
        <v>220</v>
      </c>
      <c r="D30" s="445"/>
      <c r="E30" s="233">
        <f>SUM(E31:E32)</f>
        <v>51269</v>
      </c>
      <c r="F30" s="233">
        <f>SUM(F31:F32)</f>
        <v>149959</v>
      </c>
      <c r="G30" s="233">
        <f>SUM(G31:G32)</f>
        <v>102352</v>
      </c>
      <c r="H30" s="233"/>
      <c r="I30" s="183" t="s">
        <v>221</v>
      </c>
      <c r="J30" s="478" t="s">
        <v>171</v>
      </c>
      <c r="K30" s="479"/>
      <c r="L30" s="234">
        <f>SUM(L31:L32)</f>
        <v>85286</v>
      </c>
      <c r="M30" s="234">
        <f>SUM(M31:M32)</f>
        <v>0</v>
      </c>
      <c r="N30" s="234">
        <f>SUM(N31:N32)</f>
        <v>0</v>
      </c>
      <c r="O30" s="145"/>
      <c r="P30" s="228"/>
      <c r="Q30" s="229">
        <f t="shared" si="1"/>
        <v>0</v>
      </c>
    </row>
    <row r="31" spans="2:17" ht="12.75">
      <c r="B31" s="226"/>
      <c r="C31" s="453" t="s">
        <v>365</v>
      </c>
      <c r="D31" s="460"/>
      <c r="E31" s="360">
        <v>3000</v>
      </c>
      <c r="F31" s="360">
        <v>72752</v>
      </c>
      <c r="G31" s="360">
        <v>67208</v>
      </c>
      <c r="H31" s="233"/>
      <c r="I31" s="183"/>
      <c r="J31" s="453" t="s">
        <v>365</v>
      </c>
      <c r="K31" s="460"/>
      <c r="L31" s="148">
        <v>0</v>
      </c>
      <c r="M31" s="148"/>
      <c r="N31" s="148">
        <v>0</v>
      </c>
      <c r="O31" s="145"/>
      <c r="P31" s="228"/>
      <c r="Q31" s="229"/>
    </row>
    <row r="32" spans="2:17" ht="12.75">
      <c r="B32" s="146"/>
      <c r="C32" s="453" t="s">
        <v>366</v>
      </c>
      <c r="D32" s="460"/>
      <c r="E32" s="148">
        <v>48269</v>
      </c>
      <c r="F32" s="148">
        <v>77207</v>
      </c>
      <c r="G32" s="148">
        <v>35144</v>
      </c>
      <c r="H32" s="145"/>
      <c r="I32" s="183"/>
      <c r="J32" s="453" t="s">
        <v>366</v>
      </c>
      <c r="K32" s="460"/>
      <c r="L32" s="148">
        <v>85286</v>
      </c>
      <c r="M32" s="148"/>
      <c r="N32" s="148">
        <v>0</v>
      </c>
      <c r="O32" s="210"/>
      <c r="P32" s="228"/>
      <c r="Q32" s="229">
        <f t="shared" si="1"/>
        <v>0</v>
      </c>
    </row>
    <row r="33" spans="2:17" ht="39" customHeight="1">
      <c r="B33" s="186" t="s">
        <v>222</v>
      </c>
      <c r="C33" s="477" t="s">
        <v>223</v>
      </c>
      <c r="D33" s="477"/>
      <c r="E33" s="235">
        <f>+E29+E30</f>
        <v>870644</v>
      </c>
      <c r="F33" s="235">
        <f>+F29+F30</f>
        <v>1304398</v>
      </c>
      <c r="G33" s="235">
        <f>+G29+G30</f>
        <v>1084266</v>
      </c>
      <c r="H33" s="235" t="e">
        <f>#REF!+H29+H30</f>
        <v>#REF!</v>
      </c>
      <c r="I33" s="186" t="s">
        <v>224</v>
      </c>
      <c r="J33" s="477" t="s">
        <v>185</v>
      </c>
      <c r="K33" s="477"/>
      <c r="L33" s="235">
        <f>+L29+L30</f>
        <v>836247</v>
      </c>
      <c r="M33" s="235">
        <f>+M29+M30</f>
        <v>1211943</v>
      </c>
      <c r="N33" s="235">
        <f>+N29+N30</f>
        <v>1084266</v>
      </c>
      <c r="O33" s="235" t="e">
        <f>O23+O29+#REF!</f>
        <v>#REF!</v>
      </c>
      <c r="P33" s="235" t="e">
        <f>P23+P29+#REF!</f>
        <v>#REF!</v>
      </c>
      <c r="Q33" s="235" t="e">
        <f t="shared" si="1"/>
        <v>#REF!</v>
      </c>
    </row>
    <row r="34" spans="7:8" ht="12.75">
      <c r="G34" s="237"/>
      <c r="H34" s="237"/>
    </row>
    <row r="36" ht="12.75">
      <c r="K36" s="238"/>
    </row>
    <row r="37" ht="12.75">
      <c r="K37" s="238"/>
    </row>
    <row r="38" ht="12.75">
      <c r="K38" s="238"/>
    </row>
    <row r="39" ht="12.75">
      <c r="K39" s="238"/>
    </row>
    <row r="40" ht="12.75">
      <c r="K40" s="238"/>
    </row>
  </sheetData>
  <sheetProtection/>
  <mergeCells count="59">
    <mergeCell ref="D1:G1"/>
    <mergeCell ref="K1:Q1"/>
    <mergeCell ref="B3:Q3"/>
    <mergeCell ref="B4:Q4"/>
    <mergeCell ref="B5:Q5"/>
    <mergeCell ref="D6:G6"/>
    <mergeCell ref="I6:L6"/>
    <mergeCell ref="C7:D7"/>
    <mergeCell ref="J7:K7"/>
    <mergeCell ref="B8:Q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B24:Q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3:D33"/>
    <mergeCell ref="J33:K33"/>
    <mergeCell ref="C30:D30"/>
    <mergeCell ref="J30:K30"/>
    <mergeCell ref="C31:D31"/>
    <mergeCell ref="J31:K31"/>
    <mergeCell ref="C32:D32"/>
    <mergeCell ref="J32:K32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6">
      <selection activeCell="H22" sqref="H22"/>
    </sheetView>
  </sheetViews>
  <sheetFormatPr defaultColWidth="8.8515625" defaultRowHeight="12.75"/>
  <cols>
    <col min="1" max="1" width="54.421875" style="247" customWidth="1"/>
    <col min="2" max="2" width="9.28125" style="247" customWidth="1"/>
    <col min="3" max="3" width="2.140625" style="247" customWidth="1"/>
    <col min="4" max="4" width="46.8515625" style="247" bestFit="1" customWidth="1"/>
    <col min="5" max="5" width="14.28125" style="247" customWidth="1"/>
    <col min="6" max="6" width="10.421875" style="247" customWidth="1"/>
    <col min="7" max="7" width="11.00390625" style="247" customWidth="1"/>
    <col min="8" max="16384" width="8.8515625" style="247" customWidth="1"/>
  </cols>
  <sheetData>
    <row r="1" spans="1:6" s="239" customFormat="1" ht="15">
      <c r="A1" s="527" t="s">
        <v>294</v>
      </c>
      <c r="B1" s="528"/>
      <c r="C1" s="528"/>
      <c r="D1" s="528"/>
      <c r="E1" s="528"/>
      <c r="F1" s="528"/>
    </row>
    <row r="2" spans="1:6" s="239" customFormat="1" ht="15.75">
      <c r="A2" s="529" t="s">
        <v>227</v>
      </c>
      <c r="B2" s="529"/>
      <c r="C2" s="529"/>
      <c r="D2" s="529"/>
      <c r="E2" s="529"/>
      <c r="F2" s="529"/>
    </row>
    <row r="3" spans="1:6" s="239" customFormat="1" ht="15.75">
      <c r="A3" s="529" t="s">
        <v>228</v>
      </c>
      <c r="B3" s="529"/>
      <c r="C3" s="529"/>
      <c r="D3" s="529"/>
      <c r="E3" s="529"/>
      <c r="F3" s="529"/>
    </row>
    <row r="4" spans="1:6" s="239" customFormat="1" ht="15.75">
      <c r="A4" s="529" t="s">
        <v>371</v>
      </c>
      <c r="B4" s="529"/>
      <c r="C4" s="529"/>
      <c r="D4" s="529"/>
      <c r="E4" s="529"/>
      <c r="F4" s="529"/>
    </row>
    <row r="5" spans="1:6" s="242" customFormat="1" ht="13.5" thickBot="1">
      <c r="A5" s="240" t="s">
        <v>229</v>
      </c>
      <c r="B5" s="240"/>
      <c r="C5" s="241"/>
      <c r="E5" s="530" t="s">
        <v>230</v>
      </c>
      <c r="F5" s="530"/>
    </row>
    <row r="6" spans="1:6" s="242" customFormat="1" ht="22.5" customHeight="1" thickBot="1">
      <c r="A6" s="531" t="s">
        <v>231</v>
      </c>
      <c r="B6" s="531"/>
      <c r="C6" s="243"/>
      <c r="D6" s="532" t="s">
        <v>232</v>
      </c>
      <c r="E6" s="533"/>
      <c r="F6" s="534"/>
    </row>
    <row r="7" spans="1:6" ht="12.75">
      <c r="A7" s="244" t="s">
        <v>233</v>
      </c>
      <c r="B7" s="245">
        <f>B9+B12+B14</f>
        <v>0</v>
      </c>
      <c r="C7" s="519"/>
      <c r="D7" s="520" t="s">
        <v>234</v>
      </c>
      <c r="E7" s="521"/>
      <c r="F7" s="246">
        <f>SUM(F8:F11,F14,F17,F19:F20,F22:F23)</f>
        <v>322506</v>
      </c>
    </row>
    <row r="8" spans="1:6" ht="12.75">
      <c r="A8" s="248" t="s">
        <v>235</v>
      </c>
      <c r="B8" s="249">
        <f>SUM(B9)</f>
        <v>0</v>
      </c>
      <c r="C8" s="519"/>
      <c r="D8" s="250" t="s">
        <v>368</v>
      </c>
      <c r="E8" s="251" t="s">
        <v>236</v>
      </c>
      <c r="F8" s="252">
        <v>9000</v>
      </c>
    </row>
    <row r="9" spans="1:6" ht="12.75">
      <c r="A9" s="253" t="s">
        <v>237</v>
      </c>
      <c r="B9" s="254"/>
      <c r="C9" s="519"/>
      <c r="D9" s="250" t="s">
        <v>376</v>
      </c>
      <c r="E9" s="251" t="s">
        <v>236</v>
      </c>
      <c r="F9" s="252">
        <v>3500</v>
      </c>
    </row>
    <row r="10" spans="1:6" ht="12.75">
      <c r="A10" s="255" t="s">
        <v>238</v>
      </c>
      <c r="B10" s="256">
        <f>SUM(B12:B14)</f>
        <v>0</v>
      </c>
      <c r="C10" s="519"/>
      <c r="D10" s="516" t="s">
        <v>239</v>
      </c>
      <c r="E10" s="251" t="s">
        <v>240</v>
      </c>
      <c r="F10" s="257">
        <v>268357</v>
      </c>
    </row>
    <row r="11" spans="1:6" ht="12.75">
      <c r="A11" s="258" t="s">
        <v>241</v>
      </c>
      <c r="B11" s="259"/>
      <c r="C11" s="519"/>
      <c r="D11" s="522"/>
      <c r="E11" s="251" t="s">
        <v>236</v>
      </c>
      <c r="F11" s="260">
        <v>6384</v>
      </c>
    </row>
    <row r="12" spans="1:6" ht="12.75">
      <c r="A12" s="261" t="s">
        <v>242</v>
      </c>
      <c r="B12" s="259">
        <v>0</v>
      </c>
      <c r="C12" s="519"/>
      <c r="D12" s="523"/>
      <c r="E12" s="262" t="s">
        <v>243</v>
      </c>
      <c r="F12" s="263">
        <f>F10+F11</f>
        <v>274741</v>
      </c>
    </row>
    <row r="13" spans="1:6" ht="12.75">
      <c r="A13" s="258" t="s">
        <v>244</v>
      </c>
      <c r="B13" s="259"/>
      <c r="C13" s="519"/>
      <c r="D13" s="511" t="s">
        <v>263</v>
      </c>
      <c r="E13" s="262" t="s">
        <v>240</v>
      </c>
      <c r="F13" s="267"/>
    </row>
    <row r="14" spans="1:6" ht="12.75">
      <c r="A14" s="261" t="s">
        <v>245</v>
      </c>
      <c r="B14" s="259">
        <v>0</v>
      </c>
      <c r="C14" s="519"/>
      <c r="D14" s="512"/>
      <c r="E14" s="251" t="s">
        <v>236</v>
      </c>
      <c r="F14" s="267">
        <v>7000</v>
      </c>
    </row>
    <row r="15" spans="1:6" ht="12.75">
      <c r="A15" s="261"/>
      <c r="B15" s="259"/>
      <c r="C15" s="519"/>
      <c r="D15" s="513"/>
      <c r="E15" s="262" t="s">
        <v>243</v>
      </c>
      <c r="F15" s="269">
        <f>SUM(F13:F14)</f>
        <v>7000</v>
      </c>
    </row>
    <row r="16" spans="1:6" ht="12.75" customHeight="1">
      <c r="A16" s="264" t="s">
        <v>246</v>
      </c>
      <c r="B16" s="265">
        <f>SUM(B17,B21:B22)</f>
        <v>24160</v>
      </c>
      <c r="C16" s="519"/>
      <c r="D16" s="511" t="s">
        <v>369</v>
      </c>
      <c r="E16" s="262" t="s">
        <v>240</v>
      </c>
      <c r="F16" s="267">
        <v>0</v>
      </c>
    </row>
    <row r="17" spans="1:6" ht="12.75">
      <c r="A17" s="261" t="s">
        <v>247</v>
      </c>
      <c r="B17" s="259">
        <f>SUM(B18:B20)</f>
        <v>24160</v>
      </c>
      <c r="C17" s="519"/>
      <c r="D17" s="512"/>
      <c r="E17" s="251" t="s">
        <v>236</v>
      </c>
      <c r="F17" s="267">
        <v>265</v>
      </c>
    </row>
    <row r="18" spans="1:6" ht="12.75">
      <c r="A18" s="266" t="s">
        <v>248</v>
      </c>
      <c r="B18" s="259">
        <v>21090</v>
      </c>
      <c r="C18" s="519"/>
      <c r="D18" s="513"/>
      <c r="E18" s="262" t="s">
        <v>243</v>
      </c>
      <c r="F18" s="269">
        <f>SUM(F16:F17)</f>
        <v>265</v>
      </c>
    </row>
    <row r="19" spans="1:6" ht="12.75">
      <c r="A19" s="266" t="s">
        <v>249</v>
      </c>
      <c r="B19" s="259">
        <v>1842</v>
      </c>
      <c r="C19" s="519"/>
      <c r="D19" s="516" t="s">
        <v>370</v>
      </c>
      <c r="E19" s="251" t="s">
        <v>401</v>
      </c>
      <c r="F19" s="260">
        <v>15000</v>
      </c>
    </row>
    <row r="20" spans="1:6" ht="12.75">
      <c r="A20" s="266" t="s">
        <v>250</v>
      </c>
      <c r="B20" s="259">
        <v>1228</v>
      </c>
      <c r="C20" s="519"/>
      <c r="D20" s="517"/>
      <c r="E20" s="251" t="s">
        <v>236</v>
      </c>
      <c r="F20" s="260">
        <v>5000</v>
      </c>
    </row>
    <row r="21" spans="1:6" ht="12.75">
      <c r="A21" s="261" t="s">
        <v>251</v>
      </c>
      <c r="B21" s="259"/>
      <c r="C21" s="519"/>
      <c r="D21" s="518"/>
      <c r="E21" s="262" t="s">
        <v>243</v>
      </c>
      <c r="F21" s="263">
        <f>SUM(F19:F20)</f>
        <v>20000</v>
      </c>
    </row>
    <row r="22" spans="1:6" ht="12.75">
      <c r="A22" s="261" t="s">
        <v>252</v>
      </c>
      <c r="B22" s="259">
        <f>SUM(B23)</f>
        <v>0</v>
      </c>
      <c r="C22" s="519"/>
      <c r="D22" s="414" t="s">
        <v>402</v>
      </c>
      <c r="E22" s="251" t="s">
        <v>236</v>
      </c>
      <c r="F22" s="260">
        <v>4000</v>
      </c>
    </row>
    <row r="23" spans="1:6" ht="25.5">
      <c r="A23" s="263"/>
      <c r="B23" s="259"/>
      <c r="C23" s="519"/>
      <c r="D23" s="414" t="s">
        <v>405</v>
      </c>
      <c r="E23" s="251" t="s">
        <v>236</v>
      </c>
      <c r="F23" s="260">
        <v>4000</v>
      </c>
    </row>
    <row r="24" spans="1:6" ht="12.75">
      <c r="A24" s="264" t="s">
        <v>253</v>
      </c>
      <c r="B24" s="265">
        <f>SUM(B25,B27)</f>
        <v>5406</v>
      </c>
      <c r="C24" s="519"/>
      <c r="D24" s="414"/>
      <c r="E24" s="251"/>
      <c r="F24" s="267"/>
    </row>
    <row r="25" spans="1:6" ht="12.75">
      <c r="A25" s="255" t="s">
        <v>254</v>
      </c>
      <c r="B25" s="259"/>
      <c r="C25" s="519"/>
      <c r="D25" s="524"/>
      <c r="E25" s="251"/>
      <c r="F25" s="267"/>
    </row>
    <row r="26" spans="1:6" ht="12.75">
      <c r="A26" s="268" t="s">
        <v>255</v>
      </c>
      <c r="B26" s="259"/>
      <c r="C26" s="519"/>
      <c r="D26" s="525"/>
      <c r="E26" s="262"/>
      <c r="F26" s="269"/>
    </row>
    <row r="27" spans="1:6" ht="12.75">
      <c r="A27" s="255" t="s">
        <v>256</v>
      </c>
      <c r="B27" s="259">
        <f>SUM(B28:B29)</f>
        <v>5406</v>
      </c>
      <c r="C27" s="519"/>
      <c r="D27" s="526"/>
      <c r="E27" s="262"/>
      <c r="F27" s="266"/>
    </row>
    <row r="28" spans="1:6" ht="12.75">
      <c r="A28" s="261" t="s">
        <v>257</v>
      </c>
      <c r="B28" s="259"/>
      <c r="C28" s="519"/>
      <c r="D28" s="524"/>
      <c r="E28" s="251"/>
      <c r="F28" s="260"/>
    </row>
    <row r="29" spans="1:6" ht="12.75">
      <c r="A29" s="270" t="s">
        <v>258</v>
      </c>
      <c r="B29" s="259">
        <v>5406</v>
      </c>
      <c r="C29" s="519"/>
      <c r="D29" s="525"/>
      <c r="E29" s="262"/>
      <c r="F29" s="263"/>
    </row>
    <row r="30" spans="1:6" ht="12.75">
      <c r="A30" s="264" t="s">
        <v>259</v>
      </c>
      <c r="B30" s="264">
        <f>SUM(B32,B34,B37)</f>
        <v>265927</v>
      </c>
      <c r="C30" s="519"/>
      <c r="D30" s="526"/>
      <c r="E30" s="251"/>
      <c r="F30" s="260"/>
    </row>
    <row r="31" spans="1:6" ht="12.75">
      <c r="A31" s="255" t="s">
        <v>260</v>
      </c>
      <c r="B31" s="266"/>
      <c r="C31" s="519"/>
      <c r="D31" s="524"/>
      <c r="E31" s="251"/>
      <c r="F31" s="260"/>
    </row>
    <row r="32" spans="1:6" ht="12.75">
      <c r="A32" s="261" t="s">
        <v>261</v>
      </c>
      <c r="B32" s="266">
        <f>SUM(B33)</f>
        <v>18660</v>
      </c>
      <c r="C32" s="519"/>
      <c r="D32" s="525"/>
      <c r="E32" s="262"/>
      <c r="F32" s="263"/>
    </row>
    <row r="33" spans="1:6" ht="12.75">
      <c r="A33" s="266" t="s">
        <v>262</v>
      </c>
      <c r="B33" s="266">
        <v>18660</v>
      </c>
      <c r="C33" s="519"/>
      <c r="D33" s="526"/>
      <c r="E33" s="262"/>
      <c r="F33" s="267"/>
    </row>
    <row r="34" spans="1:6" ht="12.75">
      <c r="A34" s="266" t="s">
        <v>264</v>
      </c>
      <c r="B34" s="266">
        <f>SUM(B35)</f>
        <v>0</v>
      </c>
      <c r="C34" s="519"/>
      <c r="D34" s="524"/>
      <c r="E34" s="251"/>
      <c r="F34" s="267"/>
    </row>
    <row r="35" spans="1:6" ht="12.75">
      <c r="A35" s="266" t="s">
        <v>265</v>
      </c>
      <c r="B35" s="266">
        <v>0</v>
      </c>
      <c r="C35" s="519"/>
      <c r="D35" s="525"/>
      <c r="E35" s="262"/>
      <c r="F35" s="269"/>
    </row>
    <row r="36" spans="1:6" ht="12.75">
      <c r="A36" s="266"/>
      <c r="B36" s="266"/>
      <c r="C36" s="519"/>
      <c r="D36" s="526"/>
      <c r="E36" s="260"/>
      <c r="F36" s="266"/>
    </row>
    <row r="37" spans="1:6" ht="12.75">
      <c r="A37" s="261" t="s">
        <v>266</v>
      </c>
      <c r="B37" s="259">
        <f>SUM(B38:B44)</f>
        <v>247267</v>
      </c>
      <c r="C37" s="519"/>
      <c r="D37" s="508"/>
      <c r="E37" s="262"/>
      <c r="F37" s="271"/>
    </row>
    <row r="38" spans="1:6" ht="12.75">
      <c r="A38" s="266"/>
      <c r="B38" s="266"/>
      <c r="C38" s="519"/>
      <c r="D38" s="509"/>
      <c r="E38" s="251"/>
      <c r="F38" s="272"/>
    </row>
    <row r="39" spans="1:6" ht="12.75">
      <c r="A39" s="266" t="s">
        <v>267</v>
      </c>
      <c r="B39" s="266">
        <v>247267</v>
      </c>
      <c r="C39" s="519"/>
      <c r="D39" s="510"/>
      <c r="E39" s="262"/>
      <c r="F39" s="273"/>
    </row>
    <row r="40" spans="1:6" ht="12.75">
      <c r="A40" s="269" t="s">
        <v>268</v>
      </c>
      <c r="B40" s="259">
        <v>0</v>
      </c>
      <c r="C40" s="519"/>
      <c r="D40" s="508"/>
      <c r="E40" s="262"/>
      <c r="F40" s="269"/>
    </row>
    <row r="41" spans="1:6" ht="12.75">
      <c r="A41" s="269" t="s">
        <v>269</v>
      </c>
      <c r="B41" s="266">
        <v>0</v>
      </c>
      <c r="C41" s="519"/>
      <c r="D41" s="509"/>
      <c r="E41" s="251"/>
      <c r="F41" s="267"/>
    </row>
    <row r="42" spans="1:6" ht="12.75" customHeight="1">
      <c r="A42" s="269"/>
      <c r="B42" s="269"/>
      <c r="C42" s="519"/>
      <c r="D42" s="510"/>
      <c r="E42" s="262"/>
      <c r="F42" s="269"/>
    </row>
    <row r="43" spans="1:6" ht="12.75" customHeight="1">
      <c r="A43" s="269"/>
      <c r="B43" s="266"/>
      <c r="C43" s="519"/>
      <c r="D43" s="508"/>
      <c r="E43" s="262"/>
      <c r="F43" s="269"/>
    </row>
    <row r="44" spans="1:6" ht="12.75" customHeight="1">
      <c r="A44" s="268"/>
      <c r="B44" s="266"/>
      <c r="C44" s="519"/>
      <c r="D44" s="509"/>
      <c r="E44" s="251"/>
      <c r="F44" s="267"/>
    </row>
    <row r="45" spans="1:6" ht="12.75" customHeight="1">
      <c r="A45" s="264" t="s">
        <v>270</v>
      </c>
      <c r="B45" s="264">
        <f>SUM(B46)</f>
        <v>0</v>
      </c>
      <c r="C45" s="519"/>
      <c r="D45" s="510"/>
      <c r="E45" s="262"/>
      <c r="F45" s="269"/>
    </row>
    <row r="46" spans="1:6" ht="12.75" customHeight="1">
      <c r="A46" s="255" t="s">
        <v>271</v>
      </c>
      <c r="B46" s="266">
        <f>SUM(B47:B51)</f>
        <v>0</v>
      </c>
      <c r="C46" s="519"/>
      <c r="D46" s="511"/>
      <c r="E46" s="274"/>
      <c r="F46" s="269"/>
    </row>
    <row r="47" spans="1:6" ht="12.75" customHeight="1">
      <c r="A47" s="268" t="s">
        <v>272</v>
      </c>
      <c r="B47" s="266"/>
      <c r="C47" s="519"/>
      <c r="D47" s="512"/>
      <c r="E47" s="251"/>
      <c r="F47" s="267"/>
    </row>
    <row r="48" spans="1:6" ht="12.75" customHeight="1">
      <c r="A48" s="268" t="s">
        <v>273</v>
      </c>
      <c r="B48" s="266"/>
      <c r="C48" s="519"/>
      <c r="D48" s="513"/>
      <c r="E48" s="262"/>
      <c r="F48" s="269"/>
    </row>
    <row r="49" spans="1:6" ht="12.75" customHeight="1">
      <c r="A49" s="255" t="s">
        <v>274</v>
      </c>
      <c r="B49" s="266"/>
      <c r="C49" s="519"/>
      <c r="D49" s="275"/>
      <c r="E49" s="274"/>
      <c r="F49" s="269"/>
    </row>
    <row r="50" spans="1:6" ht="12.75" customHeight="1">
      <c r="A50" s="268"/>
      <c r="B50" s="266"/>
      <c r="C50" s="519"/>
      <c r="D50" s="276"/>
      <c r="E50" s="251"/>
      <c r="F50" s="267"/>
    </row>
    <row r="51" spans="1:6" ht="12.75" customHeight="1">
      <c r="A51" s="268"/>
      <c r="B51" s="266"/>
      <c r="C51" s="519"/>
      <c r="D51" s="514" t="s">
        <v>275</v>
      </c>
      <c r="E51" s="515"/>
      <c r="F51" s="277">
        <v>495</v>
      </c>
    </row>
    <row r="52" spans="1:6" ht="12.75" customHeight="1">
      <c r="A52" s="264" t="s">
        <v>276</v>
      </c>
      <c r="B52" s="265">
        <f>SUM(B53)</f>
        <v>35144</v>
      </c>
      <c r="C52" s="519"/>
      <c r="D52" s="514" t="s">
        <v>374</v>
      </c>
      <c r="E52" s="515"/>
      <c r="F52" s="277">
        <v>60</v>
      </c>
    </row>
    <row r="53" spans="1:6" ht="12.75" customHeight="1">
      <c r="A53" s="255" t="s">
        <v>277</v>
      </c>
      <c r="B53" s="259">
        <v>35144</v>
      </c>
      <c r="C53" s="519"/>
      <c r="D53" s="514" t="s">
        <v>278</v>
      </c>
      <c r="E53" s="515"/>
      <c r="F53" s="277">
        <v>570</v>
      </c>
    </row>
    <row r="54" spans="1:6" ht="12.75" customHeight="1">
      <c r="A54" s="261"/>
      <c r="B54" s="259"/>
      <c r="C54" s="519"/>
      <c r="D54" s="514" t="s">
        <v>279</v>
      </c>
      <c r="E54" s="515"/>
      <c r="F54" s="277">
        <v>1200</v>
      </c>
    </row>
    <row r="55" spans="1:6" ht="12.75" customHeight="1">
      <c r="A55" s="266"/>
      <c r="B55" s="259"/>
      <c r="C55" s="519"/>
      <c r="D55" s="514" t="s">
        <v>372</v>
      </c>
      <c r="E55" s="515"/>
      <c r="F55" s="277">
        <v>400</v>
      </c>
    </row>
    <row r="56" spans="1:6" ht="12.75">
      <c r="A56" s="264" t="s">
        <v>280</v>
      </c>
      <c r="B56" s="264">
        <f>B60+B61</f>
        <v>0</v>
      </c>
      <c r="C56" s="519"/>
      <c r="D56" s="278"/>
      <c r="E56" s="251"/>
      <c r="F56" s="257"/>
    </row>
    <row r="57" spans="1:6" ht="12.75">
      <c r="A57" s="267"/>
      <c r="B57" s="267"/>
      <c r="C57" s="519"/>
      <c r="D57" s="279"/>
      <c r="E57" s="274"/>
      <c r="F57" s="268"/>
    </row>
    <row r="58" spans="1:6" ht="12.75">
      <c r="A58" s="267"/>
      <c r="B58" s="267"/>
      <c r="C58" s="519"/>
      <c r="D58" s="280"/>
      <c r="E58" s="274"/>
      <c r="F58" s="261"/>
    </row>
    <row r="59" spans="1:6" ht="12.75" customHeight="1">
      <c r="A59" s="281" t="s">
        <v>281</v>
      </c>
      <c r="B59" s="257">
        <f>SUM(B60:B61)</f>
        <v>0</v>
      </c>
      <c r="C59" s="519"/>
      <c r="D59" s="514" t="s">
        <v>282</v>
      </c>
      <c r="E59" s="515"/>
      <c r="F59" s="277">
        <v>5406</v>
      </c>
    </row>
    <row r="60" spans="1:6" ht="12.75">
      <c r="A60" s="268" t="s">
        <v>283</v>
      </c>
      <c r="B60" s="282"/>
      <c r="C60" s="519"/>
      <c r="D60" s="514" t="s">
        <v>373</v>
      </c>
      <c r="E60" s="515"/>
      <c r="F60" s="277">
        <v>0</v>
      </c>
    </row>
    <row r="61" spans="1:6" ht="12.75">
      <c r="A61" s="261" t="s">
        <v>285</v>
      </c>
      <c r="B61" s="259"/>
      <c r="C61" s="519"/>
      <c r="D61" s="514" t="s">
        <v>284</v>
      </c>
      <c r="E61" s="515"/>
      <c r="F61" s="264"/>
    </row>
    <row r="62" spans="1:6" ht="12.75">
      <c r="A62" s="283" t="s">
        <v>286</v>
      </c>
      <c r="B62" s="284">
        <f>B7+B16+B24+B30+B45+B56+B52</f>
        <v>330637</v>
      </c>
      <c r="C62" s="285"/>
      <c r="D62" s="283" t="s">
        <v>287</v>
      </c>
      <c r="E62" s="283"/>
      <c r="F62" s="284">
        <f>SUM(F7,F51,F52,F53,F54,F55,F59:F61)</f>
        <v>330637</v>
      </c>
    </row>
    <row r="63" spans="1:6" ht="12.75">
      <c r="A63" s="506" t="s">
        <v>288</v>
      </c>
      <c r="B63" s="506"/>
      <c r="C63" s="506"/>
      <c r="D63" s="506"/>
      <c r="E63" s="506"/>
      <c r="F63" s="506"/>
    </row>
    <row r="64" spans="1:6" ht="12.75">
      <c r="A64" s="507"/>
      <c r="B64" s="507"/>
      <c r="C64" s="507"/>
      <c r="D64" s="507"/>
      <c r="E64" s="507"/>
      <c r="F64" s="507"/>
    </row>
  </sheetData>
  <sheetProtection/>
  <mergeCells count="30">
    <mergeCell ref="D28:D30"/>
    <mergeCell ref="D31:D33"/>
    <mergeCell ref="D34:D36"/>
    <mergeCell ref="D61:E61"/>
    <mergeCell ref="D37:D39"/>
    <mergeCell ref="D59:E59"/>
    <mergeCell ref="D60:E60"/>
    <mergeCell ref="A1:F1"/>
    <mergeCell ref="A2:F2"/>
    <mergeCell ref="A3:F3"/>
    <mergeCell ref="A4:F4"/>
    <mergeCell ref="E5:F5"/>
    <mergeCell ref="A6:B6"/>
    <mergeCell ref="D6:F6"/>
    <mergeCell ref="D16:D18"/>
    <mergeCell ref="D19:D21"/>
    <mergeCell ref="D53:E53"/>
    <mergeCell ref="C7:C61"/>
    <mergeCell ref="D7:E7"/>
    <mergeCell ref="D10:D12"/>
    <mergeCell ref="D13:D15"/>
    <mergeCell ref="D54:E54"/>
    <mergeCell ref="D55:E55"/>
    <mergeCell ref="D25:D27"/>
    <mergeCell ref="A63:F64"/>
    <mergeCell ref="D40:D42"/>
    <mergeCell ref="D43:D45"/>
    <mergeCell ref="D46:D48"/>
    <mergeCell ref="D51:E51"/>
    <mergeCell ref="D52:E52"/>
  </mergeCells>
  <printOptions horizontalCentered="1"/>
  <pageMargins left="0" right="0" top="0.3937007874015748" bottom="0" header="0.5118110236220472" footer="0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6.00390625" style="340" customWidth="1"/>
    <col min="2" max="2" width="11.7109375" style="340" customWidth="1"/>
    <col min="3" max="3" width="15.00390625" style="340" customWidth="1"/>
    <col min="4" max="16384" width="9.140625" style="340" customWidth="1"/>
  </cols>
  <sheetData>
    <row r="1" ht="12.75">
      <c r="C1" s="341" t="s">
        <v>389</v>
      </c>
    </row>
    <row r="3" spans="1:3" ht="15">
      <c r="A3" s="535" t="s">
        <v>352</v>
      </c>
      <c r="B3" s="535"/>
      <c r="C3" s="535"/>
    </row>
    <row r="4" spans="1:3" ht="15.75">
      <c r="A4" s="536" t="s">
        <v>371</v>
      </c>
      <c r="B4" s="536"/>
      <c r="C4" s="536"/>
    </row>
    <row r="5" spans="1:3" ht="13.5" thickBot="1">
      <c r="A5" s="342"/>
      <c r="C5" s="343" t="s">
        <v>230</v>
      </c>
    </row>
    <row r="6" spans="1:3" ht="13.5" thickBot="1">
      <c r="A6" s="537" t="s">
        <v>353</v>
      </c>
      <c r="B6" s="537"/>
      <c r="C6" s="537"/>
    </row>
    <row r="7" spans="1:3" ht="12.75">
      <c r="A7" s="538"/>
      <c r="B7" s="539"/>
      <c r="C7" s="344"/>
    </row>
    <row r="8" spans="1:3" ht="12.75" customHeight="1">
      <c r="A8" s="516" t="s">
        <v>239</v>
      </c>
      <c r="B8" s="251" t="s">
        <v>240</v>
      </c>
      <c r="C8" s="257">
        <v>343490</v>
      </c>
    </row>
    <row r="9" spans="1:3" ht="12.75">
      <c r="A9" s="522"/>
      <c r="B9" s="251" t="s">
        <v>236</v>
      </c>
      <c r="C9" s="260">
        <v>8171</v>
      </c>
    </row>
    <row r="10" spans="1:3" ht="12.75">
      <c r="A10" s="523"/>
      <c r="B10" s="262" t="s">
        <v>243</v>
      </c>
      <c r="C10" s="263">
        <f>C8+C9</f>
        <v>351661</v>
      </c>
    </row>
    <row r="11" spans="1:3" ht="12.75">
      <c r="A11" s="511" t="s">
        <v>263</v>
      </c>
      <c r="B11" s="262" t="s">
        <v>240</v>
      </c>
      <c r="C11" s="267"/>
    </row>
    <row r="12" spans="1:3" ht="12.75">
      <c r="A12" s="512"/>
      <c r="B12" s="251" t="s">
        <v>236</v>
      </c>
      <c r="C12" s="267">
        <v>7000</v>
      </c>
    </row>
    <row r="13" spans="1:3" ht="12.75">
      <c r="A13" s="513"/>
      <c r="B13" s="262" t="s">
        <v>243</v>
      </c>
      <c r="C13" s="269">
        <f>SUM(C11:C12)</f>
        <v>7000</v>
      </c>
    </row>
    <row r="14" spans="1:3" ht="12.75">
      <c r="A14" s="511" t="s">
        <v>369</v>
      </c>
      <c r="B14" s="262" t="s">
        <v>240</v>
      </c>
      <c r="C14" s="267">
        <v>0</v>
      </c>
    </row>
    <row r="15" spans="1:3" ht="12.75">
      <c r="A15" s="512"/>
      <c r="B15" s="251" t="s">
        <v>236</v>
      </c>
      <c r="C15" s="267">
        <v>265</v>
      </c>
    </row>
    <row r="16" spans="1:3" ht="12.75" customHeight="1">
      <c r="A16" s="513"/>
      <c r="B16" s="262" t="s">
        <v>243</v>
      </c>
      <c r="C16" s="269">
        <f>SUM(C14:C15)</f>
        <v>265</v>
      </c>
    </row>
    <row r="17" spans="1:3" ht="12.75">
      <c r="A17" s="516" t="s">
        <v>409</v>
      </c>
      <c r="B17" s="251" t="s">
        <v>240</v>
      </c>
      <c r="C17" s="267">
        <v>17553</v>
      </c>
    </row>
    <row r="18" spans="1:3" ht="12.75">
      <c r="A18" s="522"/>
      <c r="B18" s="251" t="s">
        <v>408</v>
      </c>
      <c r="C18" s="267">
        <v>5780</v>
      </c>
    </row>
    <row r="19" spans="1:3" ht="12.75" customHeight="1">
      <c r="A19" s="523"/>
      <c r="B19" s="262" t="s">
        <v>243</v>
      </c>
      <c r="C19" s="269">
        <f>SUM(C17:C18)</f>
        <v>23333</v>
      </c>
    </row>
    <row r="20" spans="1:3" ht="12.75">
      <c r="A20" s="511"/>
      <c r="B20" s="262"/>
      <c r="C20" s="267"/>
    </row>
    <row r="21" spans="1:3" ht="12.75">
      <c r="A21" s="512"/>
      <c r="B21" s="251"/>
      <c r="C21" s="267"/>
    </row>
    <row r="22" spans="1:3" ht="12.75" customHeight="1">
      <c r="A22" s="513"/>
      <c r="B22" s="262"/>
      <c r="C22" s="269"/>
    </row>
    <row r="23" spans="1:3" ht="12.75">
      <c r="A23" s="283" t="s">
        <v>287</v>
      </c>
      <c r="B23" s="283"/>
      <c r="C23" s="284">
        <f>SUM(C8:C9,C12,C15,C17:C18)</f>
        <v>382259</v>
      </c>
    </row>
  </sheetData>
  <sheetProtection/>
  <mergeCells count="9">
    <mergeCell ref="A17:A19"/>
    <mergeCell ref="A20:A22"/>
    <mergeCell ref="A8:A10"/>
    <mergeCell ref="A11:A13"/>
    <mergeCell ref="A14:A16"/>
    <mergeCell ref="A3:C3"/>
    <mergeCell ref="A4:C4"/>
    <mergeCell ref="A6:C6"/>
    <mergeCell ref="A7:B7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60" zoomScalePageLayoutView="0" workbookViewId="0" topLeftCell="A34">
      <selection activeCell="M58" sqref="M58"/>
    </sheetView>
  </sheetViews>
  <sheetFormatPr defaultColWidth="11.421875" defaultRowHeight="24.75" customHeight="1"/>
  <cols>
    <col min="1" max="1" width="6.7109375" style="287" customWidth="1"/>
    <col min="2" max="2" width="32.421875" style="325" customWidth="1"/>
    <col min="3" max="3" width="15.57421875" style="287" customWidth="1"/>
    <col min="4" max="4" width="10.7109375" style="287" customWidth="1"/>
    <col min="5" max="5" width="10.28125" style="287" customWidth="1"/>
    <col min="6" max="6" width="10.00390625" style="287" customWidth="1"/>
    <col min="7" max="7" width="9.57421875" style="287" customWidth="1"/>
    <col min="8" max="8" width="8.28125" style="287" bestFit="1" customWidth="1"/>
    <col min="9" max="9" width="9.28125" style="287" customWidth="1"/>
    <col min="10" max="10" width="7.8515625" style="287" customWidth="1"/>
    <col min="11" max="11" width="12.57421875" style="287" customWidth="1"/>
    <col min="12" max="12" width="12.28125" style="287" customWidth="1"/>
    <col min="13" max="13" width="15.57421875" style="289" customWidth="1"/>
    <col min="14" max="14" width="14.7109375" style="287" customWidth="1"/>
    <col min="15" max="15" width="8.28125" style="287" customWidth="1"/>
    <col min="16" max="29" width="11.421875" style="287" customWidth="1"/>
    <col min="30" max="16384" width="11.421875" style="287" customWidth="1"/>
  </cols>
  <sheetData>
    <row r="1" spans="2:12" ht="24.75" customHeight="1" thickBot="1">
      <c r="B1" s="288"/>
      <c r="K1" s="540" t="s">
        <v>226</v>
      </c>
      <c r="L1" s="540"/>
    </row>
    <row r="2" spans="1:12" ht="15.75">
      <c r="A2" s="541" t="s">
        <v>227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</row>
    <row r="3" spans="1:12" ht="15.75">
      <c r="A3" s="541" t="s">
        <v>403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2" ht="15.75">
      <c r="A4" s="541" t="s">
        <v>371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</row>
    <row r="5" spans="1:12" ht="24.75" customHeight="1">
      <c r="A5" s="542"/>
      <c r="B5" s="542"/>
      <c r="C5" s="542"/>
      <c r="D5" s="542"/>
      <c r="E5" s="542"/>
      <c r="F5" s="542"/>
      <c r="G5" s="542"/>
      <c r="H5" s="542"/>
      <c r="I5" s="542"/>
      <c r="J5" s="290"/>
      <c r="K5" s="542"/>
      <c r="L5" s="542"/>
    </row>
    <row r="6" spans="1:14" s="292" customFormat="1" ht="16.5" customHeight="1" thickBot="1">
      <c r="A6" s="543"/>
      <c r="B6" s="545" t="s">
        <v>295</v>
      </c>
      <c r="C6" s="544" t="s">
        <v>296</v>
      </c>
      <c r="D6" s="544"/>
      <c r="E6" s="544"/>
      <c r="F6" s="544"/>
      <c r="G6" s="544"/>
      <c r="H6" s="544"/>
      <c r="I6" s="544"/>
      <c r="J6" s="291"/>
      <c r="K6" s="547" t="s">
        <v>297</v>
      </c>
      <c r="L6" s="549" t="s">
        <v>298</v>
      </c>
      <c r="M6" s="550"/>
      <c r="N6" s="387"/>
    </row>
    <row r="7" spans="1:14" s="295" customFormat="1" ht="43.5" thickBot="1">
      <c r="A7" s="544"/>
      <c r="B7" s="546"/>
      <c r="C7" s="293" t="s">
        <v>299</v>
      </c>
      <c r="D7" s="294" t="s">
        <v>300</v>
      </c>
      <c r="E7" s="293" t="s">
        <v>301</v>
      </c>
      <c r="F7" s="294" t="s">
        <v>300</v>
      </c>
      <c r="G7" s="293" t="s">
        <v>302</v>
      </c>
      <c r="H7" s="294" t="s">
        <v>300</v>
      </c>
      <c r="I7" s="293" t="s">
        <v>303</v>
      </c>
      <c r="J7" s="294" t="s">
        <v>300</v>
      </c>
      <c r="K7" s="548"/>
      <c r="L7" s="549"/>
      <c r="M7" s="550"/>
      <c r="N7" s="388"/>
    </row>
    <row r="8" spans="1:15" s="295" customFormat="1" ht="15">
      <c r="A8" s="296" t="s">
        <v>5</v>
      </c>
      <c r="B8" s="297" t="s">
        <v>304</v>
      </c>
      <c r="C8" s="296">
        <f aca="true" t="shared" si="0" ref="C8:L8">SUM(C9:C18)</f>
        <v>14</v>
      </c>
      <c r="D8" s="298">
        <f t="shared" si="0"/>
        <v>15</v>
      </c>
      <c r="E8" s="296">
        <f t="shared" si="0"/>
        <v>0</v>
      </c>
      <c r="F8" s="298">
        <f t="shared" si="0"/>
        <v>0</v>
      </c>
      <c r="G8" s="296">
        <f t="shared" si="0"/>
        <v>0</v>
      </c>
      <c r="H8" s="298">
        <f t="shared" si="0"/>
        <v>0</v>
      </c>
      <c r="I8" s="296">
        <f t="shared" si="0"/>
        <v>0</v>
      </c>
      <c r="J8" s="298">
        <f t="shared" si="0"/>
        <v>0</v>
      </c>
      <c r="K8" s="393">
        <f t="shared" si="0"/>
        <v>14</v>
      </c>
      <c r="L8" s="403">
        <f t="shared" si="0"/>
        <v>15</v>
      </c>
      <c r="M8" s="396"/>
      <c r="N8" s="389"/>
      <c r="O8" s="300"/>
    </row>
    <row r="9" spans="1:15" s="295" customFormat="1" ht="15">
      <c r="A9" s="301"/>
      <c r="B9" s="302" t="s">
        <v>305</v>
      </c>
      <c r="C9" s="303">
        <v>1</v>
      </c>
      <c r="D9" s="304">
        <v>1</v>
      </c>
      <c r="E9" s="303"/>
      <c r="F9" s="304"/>
      <c r="G9" s="303"/>
      <c r="H9" s="304"/>
      <c r="I9" s="303"/>
      <c r="J9" s="304"/>
      <c r="K9" s="399">
        <f aca="true" t="shared" si="1" ref="K9:L24">SUM(C9,E9,I9,G9)</f>
        <v>1</v>
      </c>
      <c r="L9" s="404">
        <f>SUM(D9,F9,J9,H9)</f>
        <v>1</v>
      </c>
      <c r="M9" s="397"/>
      <c r="N9" s="389"/>
      <c r="O9" s="300"/>
    </row>
    <row r="10" spans="1:15" s="295" customFormat="1" ht="15">
      <c r="A10" s="301"/>
      <c r="B10" s="302" t="s">
        <v>306</v>
      </c>
      <c r="C10" s="303">
        <v>1</v>
      </c>
      <c r="D10" s="304">
        <v>1</v>
      </c>
      <c r="E10" s="303"/>
      <c r="F10" s="304"/>
      <c r="G10" s="303"/>
      <c r="H10" s="304"/>
      <c r="I10" s="303"/>
      <c r="J10" s="304"/>
      <c r="K10" s="399">
        <f t="shared" si="1"/>
        <v>1</v>
      </c>
      <c r="L10" s="404">
        <f t="shared" si="1"/>
        <v>1</v>
      </c>
      <c r="M10" s="397"/>
      <c r="N10" s="389"/>
      <c r="O10" s="300"/>
    </row>
    <row r="11" spans="1:15" s="295" customFormat="1" ht="15">
      <c r="A11" s="301"/>
      <c r="B11" s="302" t="s">
        <v>307</v>
      </c>
      <c r="C11" s="303">
        <v>1</v>
      </c>
      <c r="D11" s="304">
        <v>1</v>
      </c>
      <c r="E11" s="303"/>
      <c r="F11" s="304"/>
      <c r="G11" s="303"/>
      <c r="H11" s="304"/>
      <c r="I11" s="303"/>
      <c r="J11" s="304"/>
      <c r="K11" s="399">
        <f t="shared" si="1"/>
        <v>1</v>
      </c>
      <c r="L11" s="404">
        <f t="shared" si="1"/>
        <v>1</v>
      </c>
      <c r="M11" s="397"/>
      <c r="N11" s="389"/>
      <c r="O11" s="300"/>
    </row>
    <row r="12" spans="1:15" s="295" customFormat="1" ht="15">
      <c r="A12" s="301"/>
      <c r="B12" s="302" t="s">
        <v>308</v>
      </c>
      <c r="C12" s="303">
        <v>1</v>
      </c>
      <c r="D12" s="304">
        <v>1</v>
      </c>
      <c r="E12" s="303"/>
      <c r="F12" s="304"/>
      <c r="G12" s="303"/>
      <c r="H12" s="304"/>
      <c r="I12" s="303"/>
      <c r="J12" s="304"/>
      <c r="K12" s="399">
        <f t="shared" si="1"/>
        <v>1</v>
      </c>
      <c r="L12" s="404">
        <f t="shared" si="1"/>
        <v>1</v>
      </c>
      <c r="M12" s="397"/>
      <c r="N12" s="389"/>
      <c r="O12" s="300"/>
    </row>
    <row r="13" spans="1:15" s="295" customFormat="1" ht="15">
      <c r="A13" s="301"/>
      <c r="B13" s="302" t="s">
        <v>309</v>
      </c>
      <c r="C13" s="303">
        <v>2</v>
      </c>
      <c r="D13" s="304">
        <v>3</v>
      </c>
      <c r="E13" s="303"/>
      <c r="F13" s="304"/>
      <c r="G13" s="303"/>
      <c r="H13" s="304"/>
      <c r="I13" s="303"/>
      <c r="J13" s="304"/>
      <c r="K13" s="399">
        <f t="shared" si="1"/>
        <v>2</v>
      </c>
      <c r="L13" s="404">
        <f t="shared" si="1"/>
        <v>3</v>
      </c>
      <c r="M13" s="397"/>
      <c r="N13" s="389"/>
      <c r="O13" s="300"/>
    </row>
    <row r="14" spans="1:15" s="295" customFormat="1" ht="28.5">
      <c r="A14" s="301"/>
      <c r="B14" s="302" t="s">
        <v>310</v>
      </c>
      <c r="C14" s="303">
        <v>1</v>
      </c>
      <c r="D14" s="304">
        <v>1</v>
      </c>
      <c r="E14" s="303"/>
      <c r="F14" s="304"/>
      <c r="G14" s="303"/>
      <c r="H14" s="304"/>
      <c r="I14" s="303"/>
      <c r="J14" s="304"/>
      <c r="K14" s="399">
        <f t="shared" si="1"/>
        <v>1</v>
      </c>
      <c r="L14" s="404">
        <f t="shared" si="1"/>
        <v>1</v>
      </c>
      <c r="M14" s="397"/>
      <c r="N14" s="389"/>
      <c r="O14" s="300"/>
    </row>
    <row r="15" spans="1:15" s="295" customFormat="1" ht="16.5" customHeight="1">
      <c r="A15" s="301"/>
      <c r="B15" s="302" t="s">
        <v>311</v>
      </c>
      <c r="C15" s="303">
        <v>1</v>
      </c>
      <c r="D15" s="304">
        <v>1</v>
      </c>
      <c r="E15" s="303"/>
      <c r="F15" s="304"/>
      <c r="G15" s="303"/>
      <c r="H15" s="304"/>
      <c r="I15" s="303"/>
      <c r="J15" s="304"/>
      <c r="K15" s="399">
        <f t="shared" si="1"/>
        <v>1</v>
      </c>
      <c r="L15" s="404">
        <f t="shared" si="1"/>
        <v>1</v>
      </c>
      <c r="M15" s="397"/>
      <c r="N15" s="389"/>
      <c r="O15" s="300"/>
    </row>
    <row r="16" spans="1:15" s="295" customFormat="1" ht="15">
      <c r="A16" s="301"/>
      <c r="B16" s="302" t="s">
        <v>312</v>
      </c>
      <c r="C16" s="303">
        <v>1</v>
      </c>
      <c r="D16" s="304">
        <v>1</v>
      </c>
      <c r="E16" s="303"/>
      <c r="F16" s="304"/>
      <c r="G16" s="303"/>
      <c r="H16" s="304"/>
      <c r="I16" s="303"/>
      <c r="J16" s="304"/>
      <c r="K16" s="399">
        <f t="shared" si="1"/>
        <v>1</v>
      </c>
      <c r="L16" s="404">
        <f t="shared" si="1"/>
        <v>1</v>
      </c>
      <c r="M16" s="397"/>
      <c r="N16" s="389"/>
      <c r="O16" s="300"/>
    </row>
    <row r="17" spans="1:15" s="295" customFormat="1" ht="15">
      <c r="A17" s="301"/>
      <c r="B17" s="302" t="s">
        <v>313</v>
      </c>
      <c r="C17" s="303">
        <v>3</v>
      </c>
      <c r="D17" s="304">
        <v>3</v>
      </c>
      <c r="E17" s="303"/>
      <c r="F17" s="304"/>
      <c r="G17" s="303"/>
      <c r="H17" s="304"/>
      <c r="I17" s="303"/>
      <c r="J17" s="304"/>
      <c r="K17" s="399">
        <f t="shared" si="1"/>
        <v>3</v>
      </c>
      <c r="L17" s="404">
        <f t="shared" si="1"/>
        <v>3</v>
      </c>
      <c r="M17" s="397"/>
      <c r="N17" s="389"/>
      <c r="O17" s="300"/>
    </row>
    <row r="18" spans="1:15" s="295" customFormat="1" ht="15">
      <c r="A18" s="301"/>
      <c r="B18" s="302" t="s">
        <v>314</v>
      </c>
      <c r="C18" s="303">
        <v>2</v>
      </c>
      <c r="D18" s="304">
        <v>2</v>
      </c>
      <c r="E18" s="303"/>
      <c r="F18" s="304"/>
      <c r="G18" s="303"/>
      <c r="H18" s="304"/>
      <c r="I18" s="303"/>
      <c r="J18" s="304"/>
      <c r="K18" s="399">
        <f t="shared" si="1"/>
        <v>2</v>
      </c>
      <c r="L18" s="404">
        <f t="shared" si="1"/>
        <v>2</v>
      </c>
      <c r="M18" s="397"/>
      <c r="N18" s="389"/>
      <c r="O18" s="300"/>
    </row>
    <row r="19" spans="1:15" s="308" customFormat="1" ht="15.75">
      <c r="A19" s="305" t="s">
        <v>13</v>
      </c>
      <c r="B19" s="306" t="s">
        <v>315</v>
      </c>
      <c r="C19" s="305">
        <f aca="true" t="shared" si="2" ref="C19:H19">SUM(C20:C34)</f>
        <v>1</v>
      </c>
      <c r="D19" s="305">
        <f t="shared" si="2"/>
        <v>1</v>
      </c>
      <c r="E19" s="305">
        <f t="shared" si="2"/>
        <v>12</v>
      </c>
      <c r="F19" s="305">
        <f t="shared" si="2"/>
        <v>14</v>
      </c>
      <c r="G19" s="305">
        <f t="shared" si="2"/>
        <v>5</v>
      </c>
      <c r="H19" s="305">
        <f t="shared" si="2"/>
        <v>3</v>
      </c>
      <c r="I19" s="305">
        <f>SUM(I20:I35)</f>
        <v>5.5</v>
      </c>
      <c r="J19" s="305">
        <f>SUM(J20:J35)</f>
        <v>7.25</v>
      </c>
      <c r="K19" s="394">
        <f>SUM(K20:K36)</f>
        <v>263.5</v>
      </c>
      <c r="L19" s="403">
        <f>SUM(L20:L35)</f>
        <v>25.25</v>
      </c>
      <c r="M19" s="398"/>
      <c r="N19" s="390"/>
      <c r="O19" s="307"/>
    </row>
    <row r="20" spans="1:15" s="295" customFormat="1" ht="15">
      <c r="A20" s="301"/>
      <c r="B20" s="302" t="s">
        <v>316</v>
      </c>
      <c r="C20" s="303">
        <v>1</v>
      </c>
      <c r="D20" s="304">
        <v>1</v>
      </c>
      <c r="E20" s="303"/>
      <c r="F20" s="304"/>
      <c r="G20" s="303"/>
      <c r="H20" s="304"/>
      <c r="I20" s="303"/>
      <c r="J20" s="304"/>
      <c r="K20" s="399">
        <f t="shared" si="1"/>
        <v>1</v>
      </c>
      <c r="L20" s="404">
        <f>SUM(D20,F20,J20,H20)</f>
        <v>1</v>
      </c>
      <c r="M20" s="397"/>
      <c r="N20" s="389"/>
      <c r="O20" s="300"/>
    </row>
    <row r="21" spans="1:15" s="295" customFormat="1" ht="15">
      <c r="A21" s="301"/>
      <c r="B21" s="302" t="s">
        <v>404</v>
      </c>
      <c r="C21" s="303"/>
      <c r="D21" s="304"/>
      <c r="E21" s="303"/>
      <c r="F21" s="304"/>
      <c r="G21" s="303">
        <v>1</v>
      </c>
      <c r="H21" s="304">
        <v>0</v>
      </c>
      <c r="I21" s="303">
        <v>0</v>
      </c>
      <c r="J21" s="304">
        <v>1</v>
      </c>
      <c r="K21" s="399">
        <f t="shared" si="1"/>
        <v>1</v>
      </c>
      <c r="L21" s="404">
        <f t="shared" si="1"/>
        <v>1</v>
      </c>
      <c r="M21" s="397"/>
      <c r="N21" s="389"/>
      <c r="O21" s="300"/>
    </row>
    <row r="22" spans="1:15" s="295" customFormat="1" ht="15" customHeight="1">
      <c r="A22" s="301"/>
      <c r="B22" s="302" t="s">
        <v>317</v>
      </c>
      <c r="C22" s="303"/>
      <c r="D22" s="304"/>
      <c r="E22" s="303"/>
      <c r="F22" s="304"/>
      <c r="G22" s="303">
        <v>1</v>
      </c>
      <c r="H22" s="304">
        <v>1</v>
      </c>
      <c r="I22" s="303"/>
      <c r="J22" s="304"/>
      <c r="K22" s="399">
        <f t="shared" si="1"/>
        <v>1</v>
      </c>
      <c r="L22" s="404">
        <f t="shared" si="1"/>
        <v>1</v>
      </c>
      <c r="M22" s="397"/>
      <c r="N22" s="389"/>
      <c r="O22" s="300"/>
    </row>
    <row r="23" spans="1:15" s="295" customFormat="1" ht="15">
      <c r="A23" s="301"/>
      <c r="B23" s="302" t="s">
        <v>318</v>
      </c>
      <c r="C23" s="303"/>
      <c r="D23" s="304"/>
      <c r="E23" s="303"/>
      <c r="F23" s="304"/>
      <c r="G23" s="303">
        <v>1</v>
      </c>
      <c r="H23" s="304">
        <v>1</v>
      </c>
      <c r="I23" s="303"/>
      <c r="J23" s="304"/>
      <c r="K23" s="399">
        <f t="shared" si="1"/>
        <v>1</v>
      </c>
      <c r="L23" s="404">
        <f t="shared" si="1"/>
        <v>1</v>
      </c>
      <c r="M23" s="397"/>
      <c r="N23" s="389"/>
      <c r="O23" s="300"/>
    </row>
    <row r="24" spans="1:15" s="295" customFormat="1" ht="15">
      <c r="A24" s="301"/>
      <c r="B24" s="302" t="s">
        <v>319</v>
      </c>
      <c r="C24" s="303"/>
      <c r="D24" s="304"/>
      <c r="E24" s="303">
        <v>1</v>
      </c>
      <c r="F24" s="304">
        <v>1</v>
      </c>
      <c r="G24" s="303"/>
      <c r="H24" s="304"/>
      <c r="I24" s="303"/>
      <c r="J24" s="304"/>
      <c r="K24" s="399">
        <f t="shared" si="1"/>
        <v>1</v>
      </c>
      <c r="L24" s="404">
        <f t="shared" si="1"/>
        <v>1</v>
      </c>
      <c r="M24" s="397"/>
      <c r="N24" s="389"/>
      <c r="O24" s="300"/>
    </row>
    <row r="25" spans="1:15" s="295" customFormat="1" ht="15">
      <c r="A25" s="301"/>
      <c r="B25" s="302" t="s">
        <v>320</v>
      </c>
      <c r="C25" s="303"/>
      <c r="D25" s="304"/>
      <c r="E25" s="303">
        <v>0</v>
      </c>
      <c r="F25" s="304">
        <v>1</v>
      </c>
      <c r="G25" s="303"/>
      <c r="H25" s="304"/>
      <c r="I25" s="303"/>
      <c r="J25" s="304"/>
      <c r="K25" s="399">
        <f aca="true" t="shared" si="3" ref="K25:L36">SUM(C25,E25,I25,G25)</f>
        <v>0</v>
      </c>
      <c r="L25" s="404">
        <f t="shared" si="3"/>
        <v>1</v>
      </c>
      <c r="M25" s="397"/>
      <c r="N25" s="389"/>
      <c r="O25" s="300"/>
    </row>
    <row r="26" spans="1:15" s="295" customFormat="1" ht="15">
      <c r="A26" s="301"/>
      <c r="B26" s="302" t="s">
        <v>321</v>
      </c>
      <c r="C26" s="303"/>
      <c r="D26" s="304"/>
      <c r="E26" s="303">
        <v>1</v>
      </c>
      <c r="F26" s="304">
        <v>2</v>
      </c>
      <c r="G26" s="303">
        <v>1</v>
      </c>
      <c r="H26" s="304">
        <v>0</v>
      </c>
      <c r="I26" s="309"/>
      <c r="J26" s="310"/>
      <c r="K26" s="399">
        <f t="shared" si="3"/>
        <v>2</v>
      </c>
      <c r="L26" s="404">
        <f t="shared" si="3"/>
        <v>2</v>
      </c>
      <c r="M26" s="397"/>
      <c r="N26" s="389"/>
      <c r="O26" s="300"/>
    </row>
    <row r="27" spans="1:15" s="295" customFormat="1" ht="15">
      <c r="A27" s="301"/>
      <c r="B27" s="302" t="s">
        <v>322</v>
      </c>
      <c r="C27" s="303"/>
      <c r="D27" s="304"/>
      <c r="E27" s="303">
        <v>3</v>
      </c>
      <c r="F27" s="304">
        <v>3</v>
      </c>
      <c r="G27" s="303"/>
      <c r="H27" s="304"/>
      <c r="I27" s="303"/>
      <c r="J27" s="304"/>
      <c r="K27" s="399">
        <f t="shared" si="3"/>
        <v>3</v>
      </c>
      <c r="L27" s="404">
        <f t="shared" si="3"/>
        <v>3</v>
      </c>
      <c r="M27" s="397"/>
      <c r="N27" s="389"/>
      <c r="O27" s="300"/>
    </row>
    <row r="28" spans="1:15" s="295" customFormat="1" ht="15">
      <c r="A28" s="301"/>
      <c r="B28" s="302" t="s">
        <v>323</v>
      </c>
      <c r="C28" s="303"/>
      <c r="D28" s="304"/>
      <c r="E28" s="303"/>
      <c r="F28" s="304"/>
      <c r="G28" s="303"/>
      <c r="H28" s="304"/>
      <c r="I28" s="303">
        <v>1.5</v>
      </c>
      <c r="J28" s="303">
        <v>1.5</v>
      </c>
      <c r="K28" s="399">
        <f t="shared" si="3"/>
        <v>1.5</v>
      </c>
      <c r="L28" s="404">
        <f t="shared" si="3"/>
        <v>1.5</v>
      </c>
      <c r="M28" s="397"/>
      <c r="N28" s="389"/>
      <c r="O28" s="300"/>
    </row>
    <row r="29" spans="1:15" s="295" customFormat="1" ht="15">
      <c r="A29" s="301"/>
      <c r="B29" s="302" t="s">
        <v>324</v>
      </c>
      <c r="C29" s="303"/>
      <c r="D29" s="304"/>
      <c r="E29" s="303">
        <v>2</v>
      </c>
      <c r="F29" s="304">
        <v>2</v>
      </c>
      <c r="G29" s="303"/>
      <c r="H29" s="304"/>
      <c r="I29" s="303"/>
      <c r="J29" s="304"/>
      <c r="K29" s="399">
        <f t="shared" si="3"/>
        <v>2</v>
      </c>
      <c r="L29" s="404">
        <f t="shared" si="3"/>
        <v>2</v>
      </c>
      <c r="M29" s="397"/>
      <c r="N29" s="389"/>
      <c r="O29" s="300"/>
    </row>
    <row r="30" spans="1:15" s="295" customFormat="1" ht="15">
      <c r="A30" s="301"/>
      <c r="B30" s="302" t="s">
        <v>325</v>
      </c>
      <c r="C30" s="303"/>
      <c r="D30" s="304"/>
      <c r="E30" s="303"/>
      <c r="F30" s="304"/>
      <c r="G30" s="303"/>
      <c r="H30" s="304"/>
      <c r="I30" s="303">
        <v>1</v>
      </c>
      <c r="J30" s="304">
        <v>1</v>
      </c>
      <c r="K30" s="399">
        <f t="shared" si="3"/>
        <v>1</v>
      </c>
      <c r="L30" s="404">
        <f t="shared" si="3"/>
        <v>1</v>
      </c>
      <c r="M30" s="397"/>
      <c r="N30" s="389"/>
      <c r="O30" s="300"/>
    </row>
    <row r="31" spans="1:15" s="295" customFormat="1" ht="15" customHeight="1">
      <c r="A31" s="301"/>
      <c r="B31" s="302" t="s">
        <v>326</v>
      </c>
      <c r="C31" s="303"/>
      <c r="D31" s="304"/>
      <c r="E31" s="303"/>
      <c r="F31" s="304"/>
      <c r="G31" s="303"/>
      <c r="H31" s="304"/>
      <c r="I31" s="303">
        <v>2</v>
      </c>
      <c r="J31" s="304">
        <v>2</v>
      </c>
      <c r="K31" s="399">
        <f t="shared" si="3"/>
        <v>2</v>
      </c>
      <c r="L31" s="404">
        <f t="shared" si="3"/>
        <v>2</v>
      </c>
      <c r="M31" s="397"/>
      <c r="N31" s="389"/>
      <c r="O31" s="300"/>
    </row>
    <row r="32" spans="1:15" s="295" customFormat="1" ht="15">
      <c r="A32" s="301"/>
      <c r="B32" s="302" t="s">
        <v>327</v>
      </c>
      <c r="C32" s="303"/>
      <c r="D32" s="304"/>
      <c r="E32" s="303">
        <v>2</v>
      </c>
      <c r="F32" s="304">
        <v>2</v>
      </c>
      <c r="G32" s="303"/>
      <c r="H32" s="304"/>
      <c r="I32" s="303"/>
      <c r="J32" s="304"/>
      <c r="K32" s="399">
        <f t="shared" si="3"/>
        <v>2</v>
      </c>
      <c r="L32" s="404">
        <f t="shared" si="3"/>
        <v>2</v>
      </c>
      <c r="M32" s="397"/>
      <c r="N32" s="389"/>
      <c r="O32" s="300"/>
    </row>
    <row r="33" spans="1:15" s="295" customFormat="1" ht="15">
      <c r="A33" s="301"/>
      <c r="B33" s="302" t="s">
        <v>328</v>
      </c>
      <c r="C33" s="303"/>
      <c r="D33" s="304"/>
      <c r="E33" s="303">
        <v>3</v>
      </c>
      <c r="F33" s="304">
        <v>3</v>
      </c>
      <c r="G33" s="303">
        <v>1</v>
      </c>
      <c r="H33" s="304">
        <v>1</v>
      </c>
      <c r="I33" s="303"/>
      <c r="J33" s="304"/>
      <c r="K33" s="399">
        <f>SUM(C33,E33,I33,G33)</f>
        <v>4</v>
      </c>
      <c r="L33" s="404">
        <f t="shared" si="3"/>
        <v>4</v>
      </c>
      <c r="M33" s="397"/>
      <c r="N33" s="389"/>
      <c r="O33" s="300"/>
    </row>
    <row r="34" spans="1:15" s="295" customFormat="1" ht="18.75" customHeight="1">
      <c r="A34" s="311"/>
      <c r="B34" s="312" t="s">
        <v>329</v>
      </c>
      <c r="C34" s="313"/>
      <c r="D34" s="314"/>
      <c r="E34" s="313"/>
      <c r="F34" s="314"/>
      <c r="G34" s="313"/>
      <c r="H34" s="314"/>
      <c r="I34" s="313">
        <v>0</v>
      </c>
      <c r="J34" s="315">
        <v>0.75</v>
      </c>
      <c r="K34" s="401">
        <f>SUM(C34,E34,I34)</f>
        <v>0</v>
      </c>
      <c r="L34" s="406">
        <f t="shared" si="3"/>
        <v>0.75</v>
      </c>
      <c r="M34" s="397"/>
      <c r="N34" s="389"/>
      <c r="O34" s="300"/>
    </row>
    <row r="35" spans="1:15" s="295" customFormat="1" ht="18.75" customHeight="1">
      <c r="A35" s="411"/>
      <c r="B35" s="412" t="s">
        <v>314</v>
      </c>
      <c r="C35" s="404"/>
      <c r="D35" s="404"/>
      <c r="E35" s="404"/>
      <c r="F35" s="404"/>
      <c r="G35" s="404"/>
      <c r="H35" s="404"/>
      <c r="I35" s="404">
        <v>1</v>
      </c>
      <c r="J35" s="413">
        <v>1</v>
      </c>
      <c r="K35" s="401">
        <f>SUM(C35,E35,I35)</f>
        <v>1</v>
      </c>
      <c r="L35" s="406">
        <f t="shared" si="3"/>
        <v>1</v>
      </c>
      <c r="M35" s="397"/>
      <c r="N35" s="389"/>
      <c r="O35" s="300"/>
    </row>
    <row r="36" spans="1:15" s="295" customFormat="1" ht="18.75" customHeight="1">
      <c r="A36" s="411"/>
      <c r="B36" s="412" t="s">
        <v>400</v>
      </c>
      <c r="C36" s="404"/>
      <c r="D36" s="404"/>
      <c r="E36" s="404"/>
      <c r="F36" s="404"/>
      <c r="G36" s="404"/>
      <c r="H36" s="404"/>
      <c r="I36" s="404">
        <v>240</v>
      </c>
      <c r="J36" s="413">
        <v>0</v>
      </c>
      <c r="K36" s="401">
        <f>SUM(C36,E36,I36)</f>
        <v>240</v>
      </c>
      <c r="L36" s="406">
        <f t="shared" si="3"/>
        <v>0</v>
      </c>
      <c r="M36" s="397"/>
      <c r="N36" s="389"/>
      <c r="O36" s="300"/>
    </row>
    <row r="37" spans="1:15" s="295" customFormat="1" ht="15">
      <c r="A37" s="407" t="s">
        <v>13</v>
      </c>
      <c r="B37" s="408" t="s">
        <v>330</v>
      </c>
      <c r="C37" s="407">
        <f>SUM(C39:C40)</f>
        <v>0</v>
      </c>
      <c r="D37" s="409">
        <f>SUM(D39:D40)</f>
        <v>0</v>
      </c>
      <c r="E37" s="407">
        <f>SUM(E38:E40)</f>
        <v>1</v>
      </c>
      <c r="F37" s="409">
        <f>SUM(F38:F40)</f>
        <v>1</v>
      </c>
      <c r="G37" s="407"/>
      <c r="H37" s="409"/>
      <c r="I37" s="407">
        <f>SUM(I38:I40)</f>
        <v>5</v>
      </c>
      <c r="J37" s="409">
        <f>SUM(J38:J40)</f>
        <v>5</v>
      </c>
      <c r="K37" s="299">
        <f>SUM(K38:K40)</f>
        <v>6</v>
      </c>
      <c r="L37" s="410">
        <f>SUM(L38:L40)</f>
        <v>6</v>
      </c>
      <c r="M37" s="397"/>
      <c r="N37" s="389"/>
      <c r="O37" s="300"/>
    </row>
    <row r="38" spans="1:15" s="295" customFormat="1" ht="28.5">
      <c r="A38" s="301"/>
      <c r="B38" s="302" t="s">
        <v>331</v>
      </c>
      <c r="C38" s="303"/>
      <c r="D38" s="304"/>
      <c r="E38" s="303"/>
      <c r="F38" s="304"/>
      <c r="G38" s="303"/>
      <c r="H38" s="304"/>
      <c r="I38" s="303">
        <v>1</v>
      </c>
      <c r="J38" s="304">
        <v>1</v>
      </c>
      <c r="K38" s="399">
        <f aca="true" t="shared" si="4" ref="K38:L40">C38+E38+G38+I38</f>
        <v>1</v>
      </c>
      <c r="L38" s="404">
        <f t="shared" si="4"/>
        <v>1</v>
      </c>
      <c r="M38" s="397"/>
      <c r="N38" s="389"/>
      <c r="O38" s="300"/>
    </row>
    <row r="39" spans="1:15" s="295" customFormat="1" ht="15">
      <c r="A39" s="301"/>
      <c r="B39" s="302" t="s">
        <v>332</v>
      </c>
      <c r="C39" s="303"/>
      <c r="D39" s="304"/>
      <c r="E39" s="303"/>
      <c r="F39" s="304"/>
      <c r="G39" s="303"/>
      <c r="H39" s="304"/>
      <c r="I39" s="303">
        <v>2</v>
      </c>
      <c r="J39" s="304">
        <v>2</v>
      </c>
      <c r="K39" s="399">
        <f t="shared" si="4"/>
        <v>2</v>
      </c>
      <c r="L39" s="404">
        <f t="shared" si="4"/>
        <v>2</v>
      </c>
      <c r="M39" s="397"/>
      <c r="N39" s="389"/>
      <c r="O39" s="300"/>
    </row>
    <row r="40" spans="1:15" s="295" customFormat="1" ht="16.5" customHeight="1" thickBot="1">
      <c r="A40" s="311"/>
      <c r="B40" s="312" t="s">
        <v>333</v>
      </c>
      <c r="C40" s="313"/>
      <c r="D40" s="314"/>
      <c r="E40" s="313">
        <v>1</v>
      </c>
      <c r="F40" s="314">
        <v>1</v>
      </c>
      <c r="G40" s="313"/>
      <c r="H40" s="314"/>
      <c r="I40" s="313">
        <v>2</v>
      </c>
      <c r="J40" s="315">
        <v>2</v>
      </c>
      <c r="K40" s="399">
        <f t="shared" si="4"/>
        <v>3</v>
      </c>
      <c r="L40" s="404">
        <f t="shared" si="4"/>
        <v>3</v>
      </c>
      <c r="M40" s="397"/>
      <c r="N40" s="389"/>
      <c r="O40" s="300"/>
    </row>
    <row r="41" spans="1:15" s="295" customFormat="1" ht="18.75" customHeight="1">
      <c r="A41" s="296" t="s">
        <v>334</v>
      </c>
      <c r="B41" s="297" t="s">
        <v>363</v>
      </c>
      <c r="C41" s="296">
        <f>SUM(C42:C44)</f>
        <v>0</v>
      </c>
      <c r="D41" s="298">
        <f>SUM(D42:D44)</f>
        <v>0</v>
      </c>
      <c r="E41" s="296">
        <f>SUM(E42:E45)</f>
        <v>4</v>
      </c>
      <c r="F41" s="298">
        <f aca="true" t="shared" si="5" ref="F41:K41">SUM(F42:F45)</f>
        <v>4</v>
      </c>
      <c r="G41" s="296">
        <f t="shared" si="5"/>
        <v>0</v>
      </c>
      <c r="H41" s="298">
        <f t="shared" si="5"/>
        <v>0</v>
      </c>
      <c r="I41" s="296">
        <f t="shared" si="5"/>
        <v>0</v>
      </c>
      <c r="J41" s="298">
        <f t="shared" si="5"/>
        <v>0</v>
      </c>
      <c r="K41" s="393">
        <f t="shared" si="5"/>
        <v>4</v>
      </c>
      <c r="L41" s="403">
        <f>SUM(L42:L45)</f>
        <v>4</v>
      </c>
      <c r="M41" s="397"/>
      <c r="N41" s="389"/>
      <c r="O41" s="300"/>
    </row>
    <row r="42" spans="1:15" s="295" customFormat="1" ht="16.5" customHeight="1">
      <c r="A42" s="301"/>
      <c r="B42" s="302" t="s">
        <v>331</v>
      </c>
      <c r="C42" s="303"/>
      <c r="D42" s="304"/>
      <c r="E42" s="303">
        <v>1</v>
      </c>
      <c r="F42" s="304">
        <v>1</v>
      </c>
      <c r="G42" s="303"/>
      <c r="H42" s="304"/>
      <c r="I42" s="303"/>
      <c r="J42" s="304"/>
      <c r="K42" s="399">
        <f aca="true" t="shared" si="6" ref="K42:L45">SUM(C42,E42,I42,G42)</f>
        <v>1</v>
      </c>
      <c r="L42" s="404">
        <f t="shared" si="6"/>
        <v>1</v>
      </c>
      <c r="M42" s="397"/>
      <c r="N42" s="389"/>
      <c r="O42" s="300"/>
    </row>
    <row r="43" spans="1:15" s="295" customFormat="1" ht="15">
      <c r="A43" s="301"/>
      <c r="B43" s="302" t="s">
        <v>335</v>
      </c>
      <c r="C43" s="303"/>
      <c r="D43" s="304"/>
      <c r="E43" s="303">
        <v>1</v>
      </c>
      <c r="F43" s="304">
        <v>1</v>
      </c>
      <c r="G43" s="303"/>
      <c r="H43" s="304"/>
      <c r="I43" s="303"/>
      <c r="J43" s="304"/>
      <c r="K43" s="399">
        <f t="shared" si="6"/>
        <v>1</v>
      </c>
      <c r="L43" s="404">
        <f t="shared" si="6"/>
        <v>1</v>
      </c>
      <c r="M43" s="397"/>
      <c r="N43" s="389"/>
      <c r="O43" s="300"/>
    </row>
    <row r="44" spans="1:15" s="295" customFormat="1" ht="15">
      <c r="A44" s="301"/>
      <c r="B44" s="302" t="s">
        <v>336</v>
      </c>
      <c r="C44" s="303"/>
      <c r="D44" s="304"/>
      <c r="E44" s="303">
        <v>1</v>
      </c>
      <c r="F44" s="304">
        <v>1</v>
      </c>
      <c r="G44" s="303"/>
      <c r="H44" s="304"/>
      <c r="I44" s="303"/>
      <c r="J44" s="304"/>
      <c r="K44" s="399">
        <f t="shared" si="6"/>
        <v>1</v>
      </c>
      <c r="L44" s="404">
        <f t="shared" si="6"/>
        <v>1</v>
      </c>
      <c r="M44" s="397"/>
      <c r="N44" s="389"/>
      <c r="O44" s="300"/>
    </row>
    <row r="45" spans="1:14" ht="15" customHeight="1">
      <c r="A45" s="303"/>
      <c r="B45" s="316" t="s">
        <v>337</v>
      </c>
      <c r="C45" s="303"/>
      <c r="D45" s="304"/>
      <c r="E45" s="303">
        <v>1</v>
      </c>
      <c r="F45" s="310">
        <v>1</v>
      </c>
      <c r="G45" s="303"/>
      <c r="H45" s="304"/>
      <c r="I45" s="303"/>
      <c r="J45" s="304"/>
      <c r="K45" s="399">
        <f t="shared" si="6"/>
        <v>1</v>
      </c>
      <c r="L45" s="404">
        <f t="shared" si="6"/>
        <v>1</v>
      </c>
      <c r="M45" s="391"/>
      <c r="N45" s="392"/>
    </row>
    <row r="46" spans="1:14" ht="15">
      <c r="A46" s="317" t="s">
        <v>338</v>
      </c>
      <c r="B46" s="318" t="s">
        <v>292</v>
      </c>
      <c r="C46" s="317">
        <f aca="true" t="shared" si="7" ref="C46:L46">SUM(C47:C51)</f>
        <v>0</v>
      </c>
      <c r="D46" s="319">
        <f t="shared" si="7"/>
        <v>0</v>
      </c>
      <c r="E46" s="317">
        <f t="shared" si="7"/>
        <v>22</v>
      </c>
      <c r="F46" s="319">
        <f t="shared" si="7"/>
        <v>22</v>
      </c>
      <c r="G46" s="317">
        <f t="shared" si="7"/>
        <v>0</v>
      </c>
      <c r="H46" s="319">
        <f t="shared" si="7"/>
        <v>0</v>
      </c>
      <c r="I46" s="317">
        <f t="shared" si="7"/>
        <v>0</v>
      </c>
      <c r="J46" s="319">
        <f t="shared" si="7"/>
        <v>0</v>
      </c>
      <c r="K46" s="400">
        <f t="shared" si="7"/>
        <v>22</v>
      </c>
      <c r="L46" s="403">
        <f t="shared" si="7"/>
        <v>22</v>
      </c>
      <c r="M46" s="391"/>
      <c r="N46" s="392"/>
    </row>
    <row r="47" spans="1:14" ht="17.25" customHeight="1">
      <c r="A47" s="313"/>
      <c r="B47" s="320" t="s">
        <v>331</v>
      </c>
      <c r="C47" s="313"/>
      <c r="D47" s="314"/>
      <c r="E47" s="313">
        <v>1</v>
      </c>
      <c r="F47" s="314">
        <v>1</v>
      </c>
      <c r="G47" s="313"/>
      <c r="H47" s="314"/>
      <c r="I47" s="313"/>
      <c r="J47" s="314"/>
      <c r="K47" s="399">
        <f>SUM(C47,E47,I47,G47)</f>
        <v>1</v>
      </c>
      <c r="L47" s="404">
        <f>SUM(D47,F47,J47,H47)</f>
        <v>1</v>
      </c>
      <c r="M47" s="391"/>
      <c r="N47" s="392"/>
    </row>
    <row r="48" spans="1:14" ht="15" customHeight="1">
      <c r="A48" s="313"/>
      <c r="B48" s="320" t="s">
        <v>339</v>
      </c>
      <c r="C48" s="313"/>
      <c r="D48" s="314"/>
      <c r="E48" s="313">
        <v>12</v>
      </c>
      <c r="F48" s="314">
        <v>12</v>
      </c>
      <c r="G48" s="313"/>
      <c r="H48" s="314"/>
      <c r="I48" s="313"/>
      <c r="J48" s="314"/>
      <c r="K48" s="399">
        <f aca="true" t="shared" si="8" ref="K48:L51">SUM(C48,E48,I48,G48)</f>
        <v>12</v>
      </c>
      <c r="L48" s="404">
        <f t="shared" si="8"/>
        <v>12</v>
      </c>
      <c r="M48" s="391"/>
      <c r="N48" s="392"/>
    </row>
    <row r="49" spans="1:14" ht="15.75" customHeight="1">
      <c r="A49" s="313"/>
      <c r="B49" s="320" t="s">
        <v>340</v>
      </c>
      <c r="C49" s="313"/>
      <c r="D49" s="314"/>
      <c r="E49" s="313">
        <v>6</v>
      </c>
      <c r="F49" s="314">
        <v>6</v>
      </c>
      <c r="G49" s="313"/>
      <c r="H49" s="314"/>
      <c r="I49" s="313"/>
      <c r="J49" s="314"/>
      <c r="K49" s="399">
        <f t="shared" si="8"/>
        <v>6</v>
      </c>
      <c r="L49" s="404">
        <f t="shared" si="8"/>
        <v>6</v>
      </c>
      <c r="M49" s="391"/>
      <c r="N49" s="392"/>
    </row>
    <row r="50" spans="1:14" ht="15">
      <c r="A50" s="313"/>
      <c r="B50" s="321" t="s">
        <v>350</v>
      </c>
      <c r="C50" s="313"/>
      <c r="D50" s="314"/>
      <c r="E50" s="313">
        <v>2</v>
      </c>
      <c r="F50" s="314">
        <v>2</v>
      </c>
      <c r="G50" s="313"/>
      <c r="H50" s="314"/>
      <c r="I50" s="313"/>
      <c r="J50" s="314"/>
      <c r="K50" s="401">
        <f t="shared" si="8"/>
        <v>2</v>
      </c>
      <c r="L50" s="404">
        <f t="shared" si="8"/>
        <v>2</v>
      </c>
      <c r="M50" s="391"/>
      <c r="N50" s="392"/>
    </row>
    <row r="51" spans="1:15" s="289" customFormat="1" ht="15.75" customHeight="1">
      <c r="A51" s="313"/>
      <c r="B51" s="321" t="s">
        <v>351</v>
      </c>
      <c r="C51" s="313"/>
      <c r="D51" s="314"/>
      <c r="E51" s="313">
        <v>1</v>
      </c>
      <c r="F51" s="314">
        <v>1</v>
      </c>
      <c r="G51" s="313"/>
      <c r="H51" s="314"/>
      <c r="I51" s="313"/>
      <c r="J51" s="314"/>
      <c r="K51" s="401">
        <f t="shared" si="8"/>
        <v>1</v>
      </c>
      <c r="L51" s="404">
        <f t="shared" si="8"/>
        <v>1</v>
      </c>
      <c r="M51" s="391"/>
      <c r="N51" s="392"/>
      <c r="O51" s="287"/>
    </row>
    <row r="52" spans="1:14" ht="15">
      <c r="A52" s="317" t="s">
        <v>382</v>
      </c>
      <c r="B52" s="318" t="s">
        <v>378</v>
      </c>
      <c r="C52" s="317">
        <f aca="true" t="shared" si="9" ref="C52:L52">SUM(C53:C56)</f>
        <v>0</v>
      </c>
      <c r="D52" s="317">
        <f t="shared" si="9"/>
        <v>0</v>
      </c>
      <c r="E52" s="317">
        <f t="shared" si="9"/>
        <v>8.075</v>
      </c>
      <c r="F52" s="317">
        <f t="shared" si="9"/>
        <v>8.075</v>
      </c>
      <c r="G52" s="317">
        <f t="shared" si="9"/>
        <v>0</v>
      </c>
      <c r="H52" s="317">
        <f t="shared" si="9"/>
        <v>0</v>
      </c>
      <c r="I52" s="317">
        <f t="shared" si="9"/>
        <v>0</v>
      </c>
      <c r="J52" s="317">
        <f t="shared" si="9"/>
        <v>0</v>
      </c>
      <c r="K52" s="395">
        <f t="shared" si="9"/>
        <v>8.075</v>
      </c>
      <c r="L52" s="403">
        <f t="shared" si="9"/>
        <v>8.075</v>
      </c>
      <c r="M52" s="391"/>
      <c r="N52" s="392"/>
    </row>
    <row r="53" spans="1:15" s="289" customFormat="1" ht="15.75" customHeight="1">
      <c r="A53" s="313"/>
      <c r="B53" s="320" t="s">
        <v>383</v>
      </c>
      <c r="C53" s="313"/>
      <c r="D53" s="314"/>
      <c r="E53" s="313">
        <v>1</v>
      </c>
      <c r="F53" s="314">
        <v>1</v>
      </c>
      <c r="G53" s="313"/>
      <c r="H53" s="314"/>
      <c r="I53" s="313"/>
      <c r="J53" s="314"/>
      <c r="K53" s="399">
        <f aca="true" t="shared" si="10" ref="K53:L56">SUM(C53,E53,I53,G53)</f>
        <v>1</v>
      </c>
      <c r="L53" s="404">
        <f t="shared" si="10"/>
        <v>1</v>
      </c>
      <c r="M53" s="391"/>
      <c r="N53" s="392"/>
      <c r="O53" s="287"/>
    </row>
    <row r="54" spans="1:15" s="289" customFormat="1" ht="15.75" customHeight="1">
      <c r="A54" s="313"/>
      <c r="B54" s="320" t="s">
        <v>384</v>
      </c>
      <c r="C54" s="313"/>
      <c r="D54" s="314"/>
      <c r="E54" s="313">
        <v>6</v>
      </c>
      <c r="F54" s="314">
        <v>6</v>
      </c>
      <c r="G54" s="313"/>
      <c r="H54" s="314"/>
      <c r="I54" s="313"/>
      <c r="J54" s="314"/>
      <c r="K54" s="399">
        <f t="shared" si="10"/>
        <v>6</v>
      </c>
      <c r="L54" s="404">
        <f t="shared" si="10"/>
        <v>6</v>
      </c>
      <c r="M54" s="391"/>
      <c r="N54" s="392"/>
      <c r="O54" s="287"/>
    </row>
    <row r="55" spans="1:15" s="289" customFormat="1" ht="15.75" customHeight="1">
      <c r="A55" s="313"/>
      <c r="B55" s="320" t="s">
        <v>385</v>
      </c>
      <c r="C55" s="313"/>
      <c r="D55" s="314"/>
      <c r="E55" s="313">
        <v>0.075</v>
      </c>
      <c r="F55" s="315">
        <v>0.075</v>
      </c>
      <c r="G55" s="313"/>
      <c r="H55" s="314"/>
      <c r="I55" s="313"/>
      <c r="J55" s="314"/>
      <c r="K55" s="399">
        <f t="shared" si="10"/>
        <v>0.075</v>
      </c>
      <c r="L55" s="404">
        <f t="shared" si="10"/>
        <v>0.075</v>
      </c>
      <c r="M55" s="391"/>
      <c r="N55" s="392"/>
      <c r="O55" s="287"/>
    </row>
    <row r="56" spans="1:15" s="289" customFormat="1" ht="15.75" customHeight="1">
      <c r="A56" s="313"/>
      <c r="B56" s="320" t="s">
        <v>386</v>
      </c>
      <c r="C56" s="313"/>
      <c r="D56" s="314"/>
      <c r="E56" s="313">
        <v>1</v>
      </c>
      <c r="F56" s="314">
        <v>1</v>
      </c>
      <c r="G56" s="313"/>
      <c r="H56" s="314"/>
      <c r="I56" s="313"/>
      <c r="J56" s="314"/>
      <c r="K56" s="399">
        <f t="shared" si="10"/>
        <v>1</v>
      </c>
      <c r="L56" s="404">
        <f t="shared" si="10"/>
        <v>1</v>
      </c>
      <c r="M56" s="391"/>
      <c r="N56" s="392"/>
      <c r="O56" s="287"/>
    </row>
    <row r="57" spans="1:15" s="289" customFormat="1" ht="24.75" customHeight="1" thickBot="1">
      <c r="A57" s="322"/>
      <c r="B57" s="323" t="s">
        <v>341</v>
      </c>
      <c r="C57" s="322">
        <f aca="true" t="shared" si="11" ref="C57:L57">C41+C37+C19+C8+C46+C52</f>
        <v>15</v>
      </c>
      <c r="D57" s="324">
        <f t="shared" si="11"/>
        <v>16</v>
      </c>
      <c r="E57" s="322">
        <f t="shared" si="11"/>
        <v>47.075</v>
      </c>
      <c r="F57" s="324">
        <f t="shared" si="11"/>
        <v>49.075</v>
      </c>
      <c r="G57" s="322">
        <f t="shared" si="11"/>
        <v>5</v>
      </c>
      <c r="H57" s="324">
        <f t="shared" si="11"/>
        <v>3</v>
      </c>
      <c r="I57" s="322">
        <f t="shared" si="11"/>
        <v>10.5</v>
      </c>
      <c r="J57" s="324">
        <f t="shared" si="11"/>
        <v>12.25</v>
      </c>
      <c r="K57" s="402">
        <f t="shared" si="11"/>
        <v>317.575</v>
      </c>
      <c r="L57" s="405">
        <f t="shared" si="11"/>
        <v>80.325</v>
      </c>
      <c r="M57" s="391"/>
      <c r="N57" s="392"/>
      <c r="O57" s="287"/>
    </row>
  </sheetData>
  <sheetProtection/>
  <mergeCells count="12">
    <mergeCell ref="A6:A7"/>
    <mergeCell ref="B6:B7"/>
    <mergeCell ref="C6:I6"/>
    <mergeCell ref="K6:K7"/>
    <mergeCell ref="L6:L7"/>
    <mergeCell ref="M6:M7"/>
    <mergeCell ref="K1:L1"/>
    <mergeCell ref="A2:L2"/>
    <mergeCell ref="A3:L3"/>
    <mergeCell ref="A4:L4"/>
    <mergeCell ref="A5:I5"/>
    <mergeCell ref="K5:L5"/>
  </mergeCells>
  <printOptions horizontalCentered="1"/>
  <pageMargins left="0.4724409448818898" right="0.4330708661417323" top="0.7480314960629921" bottom="0.4330708661417323" header="0.5905511811023623" footer="0.31496062992125984"/>
  <pageSetup horizontalDpi="600" verticalDpi="600" orientation="portrait" paperSize="9" scale="59" r:id="rId3"/>
  <rowBreaks count="1" manualBreakCount="1">
    <brk id="58" max="25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24" sqref="E24"/>
    </sheetView>
  </sheetViews>
  <sheetFormatPr defaultColWidth="9.140625" defaultRowHeight="12.75"/>
  <cols>
    <col min="1" max="1" width="36.57421875" style="326" customWidth="1"/>
    <col min="2" max="2" width="18.140625" style="326" customWidth="1"/>
    <col min="3" max="3" width="18.7109375" style="326" customWidth="1"/>
    <col min="4" max="16384" width="9.140625" style="326" customWidth="1"/>
  </cols>
  <sheetData>
    <row r="1" ht="12.75">
      <c r="C1" s="327" t="s">
        <v>388</v>
      </c>
    </row>
    <row r="2" spans="1:3" ht="16.5">
      <c r="A2" s="551" t="s">
        <v>342</v>
      </c>
      <c r="B2" s="551"/>
      <c r="C2" s="551"/>
    </row>
    <row r="3" spans="1:3" ht="15.75">
      <c r="A3" s="552" t="s">
        <v>343</v>
      </c>
      <c r="B3" s="552"/>
      <c r="C3" s="552"/>
    </row>
    <row r="4" spans="1:3" ht="16.5" thickBot="1">
      <c r="A4" s="328"/>
      <c r="B4" s="328"/>
      <c r="C4" s="328" t="s">
        <v>0</v>
      </c>
    </row>
    <row r="5" spans="1:3" ht="32.25" thickBot="1">
      <c r="A5" s="329" t="s">
        <v>344</v>
      </c>
      <c r="B5" s="330" t="s">
        <v>345</v>
      </c>
      <c r="C5" s="331" t="s">
        <v>346</v>
      </c>
    </row>
    <row r="6" spans="1:3" ht="18">
      <c r="A6" s="332" t="s">
        <v>347</v>
      </c>
      <c r="B6" s="333">
        <f>SUM(B7:B8)</f>
        <v>382</v>
      </c>
      <c r="C6" s="334">
        <f>SUM(C7:C8)</f>
        <v>1910</v>
      </c>
    </row>
    <row r="7" spans="1:3" ht="28.5">
      <c r="A7" s="332" t="s">
        <v>348</v>
      </c>
      <c r="B7" s="335">
        <v>382</v>
      </c>
      <c r="C7" s="336">
        <v>1910</v>
      </c>
    </row>
    <row r="8" spans="1:3" ht="28.5">
      <c r="A8" s="332" t="s">
        <v>349</v>
      </c>
      <c r="B8" s="335">
        <v>0</v>
      </c>
      <c r="C8" s="336">
        <v>0</v>
      </c>
    </row>
    <row r="9" spans="1:3" ht="18">
      <c r="A9" s="332"/>
      <c r="B9" s="335"/>
      <c r="C9" s="336"/>
    </row>
    <row r="10" spans="1:3" ht="18.75" thickBot="1">
      <c r="A10" s="332"/>
      <c r="B10" s="335"/>
      <c r="C10" s="336"/>
    </row>
    <row r="11" spans="1:3" ht="17.25" thickBot="1">
      <c r="A11" s="337" t="s">
        <v>341</v>
      </c>
      <c r="B11" s="338">
        <f>SUM(B6)</f>
        <v>382</v>
      </c>
      <c r="C11" s="339">
        <f>SUM(C6)</f>
        <v>1910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61">
      <selection activeCell="F75" sqref="F75:F76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2890625" style="1" customWidth="1"/>
    <col min="4" max="4" width="10.28125" style="2" bestFit="1" customWidth="1"/>
    <col min="5" max="5" width="50.140625" style="3" customWidth="1"/>
    <col min="6" max="6" width="18.421875" style="5" customWidth="1"/>
    <col min="7" max="7" width="12.28125" style="4" hidden="1" customWidth="1"/>
    <col min="8" max="8" width="0.71875" style="4" hidden="1" customWidth="1"/>
    <col min="9" max="9" width="12.57421875" style="4" hidden="1" customWidth="1"/>
    <col min="10" max="16384" width="9.140625" style="3" customWidth="1"/>
  </cols>
  <sheetData>
    <row r="1" ht="30">
      <c r="F1" s="4" t="s">
        <v>391</v>
      </c>
    </row>
    <row r="3" spans="3:9" ht="15">
      <c r="C3" s="416" t="s">
        <v>119</v>
      </c>
      <c r="D3" s="417"/>
      <c r="E3" s="417"/>
      <c r="F3" s="417"/>
      <c r="G3" s="418"/>
      <c r="H3" s="418"/>
      <c r="I3" s="418"/>
    </row>
    <row r="4" spans="3:9" ht="15">
      <c r="C4" s="416" t="s">
        <v>19</v>
      </c>
      <c r="D4" s="419"/>
      <c r="E4" s="419"/>
      <c r="F4" s="417"/>
      <c r="G4" s="418"/>
      <c r="H4" s="418"/>
      <c r="I4" s="418"/>
    </row>
    <row r="5" spans="3:9" ht="15">
      <c r="C5" s="416" t="s">
        <v>375</v>
      </c>
      <c r="D5" s="419"/>
      <c r="E5" s="419"/>
      <c r="F5" s="417"/>
      <c r="G5" s="418"/>
      <c r="H5" s="418"/>
      <c r="I5" s="418"/>
    </row>
    <row r="6" ht="15.75" customHeight="1" thickBot="1">
      <c r="I6" s="4" t="s">
        <v>0</v>
      </c>
    </row>
    <row r="7" spans="3:9" ht="21" customHeight="1" thickTop="1">
      <c r="C7" s="420" t="s">
        <v>1</v>
      </c>
      <c r="D7" s="421"/>
      <c r="E7" s="422"/>
      <c r="F7" s="426" t="s">
        <v>2</v>
      </c>
      <c r="G7" s="428" t="s">
        <v>3</v>
      </c>
      <c r="H7" s="428" t="s">
        <v>4</v>
      </c>
      <c r="I7" s="430" t="s">
        <v>3</v>
      </c>
    </row>
    <row r="8" spans="3:9" ht="29.25" customHeight="1" thickBot="1">
      <c r="C8" s="423"/>
      <c r="D8" s="424"/>
      <c r="E8" s="425"/>
      <c r="F8" s="427"/>
      <c r="G8" s="429"/>
      <c r="H8" s="429"/>
      <c r="I8" s="431"/>
    </row>
    <row r="9" spans="3:9" s="36" customFormat="1" ht="16.5" customHeight="1">
      <c r="C9" s="436" t="s">
        <v>5</v>
      </c>
      <c r="D9" s="437"/>
      <c r="E9" s="6" t="s">
        <v>6</v>
      </c>
      <c r="F9" s="7"/>
      <c r="G9" s="8"/>
      <c r="H9" s="8"/>
      <c r="I9" s="9"/>
    </row>
    <row r="10" spans="3:9" s="26" customFormat="1" ht="16.5" customHeight="1">
      <c r="C10" s="10"/>
      <c r="D10" s="11" t="s">
        <v>20</v>
      </c>
      <c r="E10" s="12" t="s">
        <v>8</v>
      </c>
      <c r="F10" s="13">
        <f>+F11+F19+F20</f>
        <v>0</v>
      </c>
      <c r="G10" s="14"/>
      <c r="H10" s="15"/>
      <c r="I10" s="16"/>
    </row>
    <row r="11" spans="3:9" s="26" customFormat="1" ht="16.5" customHeight="1">
      <c r="C11" s="10"/>
      <c r="D11" s="17" t="s">
        <v>21</v>
      </c>
      <c r="E11" s="18" t="s">
        <v>22</v>
      </c>
      <c r="F11" s="19">
        <f>+F12+F13+F14+F15+F16+F17</f>
        <v>0</v>
      </c>
      <c r="G11" s="14"/>
      <c r="H11" s="15"/>
      <c r="I11" s="16"/>
    </row>
    <row r="12" spans="3:9" s="26" customFormat="1" ht="16.5" customHeight="1">
      <c r="C12" s="10"/>
      <c r="D12" s="20" t="s">
        <v>23</v>
      </c>
      <c r="E12" s="21" t="s">
        <v>24</v>
      </c>
      <c r="F12" s="22"/>
      <c r="G12" s="14"/>
      <c r="H12" s="15"/>
      <c r="I12" s="16"/>
    </row>
    <row r="13" spans="3:9" s="26" customFormat="1" ht="15">
      <c r="C13" s="10"/>
      <c r="D13" s="20" t="s">
        <v>25</v>
      </c>
      <c r="E13" s="21" t="s">
        <v>26</v>
      </c>
      <c r="F13" s="22"/>
      <c r="G13" s="14"/>
      <c r="H13" s="15"/>
      <c r="I13" s="16"/>
    </row>
    <row r="14" spans="3:9" s="26" customFormat="1" ht="30">
      <c r="C14" s="10"/>
      <c r="D14" s="17" t="s">
        <v>27</v>
      </c>
      <c r="E14" s="18" t="s">
        <v>28</v>
      </c>
      <c r="F14" s="19"/>
      <c r="G14" s="14"/>
      <c r="H14" s="15"/>
      <c r="I14" s="16"/>
    </row>
    <row r="15" spans="3:9" s="26" customFormat="1" ht="16.5" customHeight="1">
      <c r="C15" s="10"/>
      <c r="D15" s="17" t="s">
        <v>29</v>
      </c>
      <c r="E15" s="18" t="s">
        <v>30</v>
      </c>
      <c r="F15" s="19"/>
      <c r="G15" s="14"/>
      <c r="H15" s="15"/>
      <c r="I15" s="16"/>
    </row>
    <row r="16" spans="3:9" s="26" customFormat="1" ht="16.5" customHeight="1">
      <c r="C16" s="10"/>
      <c r="D16" s="23" t="s">
        <v>31</v>
      </c>
      <c r="E16" s="24" t="s">
        <v>9</v>
      </c>
      <c r="F16" s="25"/>
      <c r="G16" s="14"/>
      <c r="H16" s="15"/>
      <c r="I16" s="16"/>
    </row>
    <row r="17" spans="3:9" s="26" customFormat="1" ht="16.5" customHeight="1">
      <c r="C17" s="10"/>
      <c r="D17" s="23" t="s">
        <v>32</v>
      </c>
      <c r="E17" s="24" t="s">
        <v>10</v>
      </c>
      <c r="F17" s="25"/>
      <c r="G17" s="14"/>
      <c r="H17" s="15"/>
      <c r="I17" s="16"/>
    </row>
    <row r="18" spans="3:9" s="26" customFormat="1" ht="16.5" customHeight="1">
      <c r="C18" s="10"/>
      <c r="D18" s="23"/>
      <c r="E18" s="24"/>
      <c r="F18" s="25"/>
      <c r="G18" s="14"/>
      <c r="H18" s="15"/>
      <c r="I18" s="16"/>
    </row>
    <row r="19" spans="3:9" s="27" customFormat="1" ht="16.5" customHeight="1">
      <c r="C19" s="28"/>
      <c r="D19" s="23" t="s">
        <v>33</v>
      </c>
      <c r="E19" s="24" t="s">
        <v>34</v>
      </c>
      <c r="F19" s="29"/>
      <c r="G19" s="30"/>
      <c r="H19" s="31"/>
      <c r="I19" s="32"/>
    </row>
    <row r="20" spans="3:9" s="27" customFormat="1" ht="15">
      <c r="C20" s="28"/>
      <c r="D20" s="33" t="s">
        <v>35</v>
      </c>
      <c r="E20" s="24" t="s">
        <v>115</v>
      </c>
      <c r="F20" s="29"/>
      <c r="G20" s="30"/>
      <c r="H20" s="31"/>
      <c r="I20" s="32"/>
    </row>
    <row r="21" spans="3:9" s="27" customFormat="1" ht="16.5" customHeight="1">
      <c r="C21" s="28"/>
      <c r="D21" s="34"/>
      <c r="E21" s="35"/>
      <c r="F21" s="29"/>
      <c r="G21" s="30"/>
      <c r="H21" s="31"/>
      <c r="I21" s="32"/>
    </row>
    <row r="22" spans="3:9" s="36" customFormat="1" ht="13.5" customHeight="1">
      <c r="C22" s="37"/>
      <c r="D22" s="38"/>
      <c r="E22" s="39"/>
      <c r="F22" s="40"/>
      <c r="G22" s="40"/>
      <c r="H22" s="41"/>
      <c r="I22" s="42">
        <f aca="true" t="shared" si="0" ref="I22:I28">+G22+H22</f>
        <v>0</v>
      </c>
    </row>
    <row r="23" spans="3:9" s="36" customFormat="1" ht="13.5" customHeight="1">
      <c r="C23" s="43"/>
      <c r="D23" s="11" t="s">
        <v>36</v>
      </c>
      <c r="E23" s="12" t="s">
        <v>7</v>
      </c>
      <c r="F23" s="13">
        <f>F24+F25+F26</f>
        <v>0</v>
      </c>
      <c r="G23" s="13">
        <f>G24+G25+G26</f>
        <v>0</v>
      </c>
      <c r="H23" s="44">
        <f>H24+H25+H26</f>
        <v>0</v>
      </c>
      <c r="I23" s="45">
        <f t="shared" si="0"/>
        <v>0</v>
      </c>
    </row>
    <row r="24" spans="3:9" ht="13.5" customHeight="1">
      <c r="C24" s="46"/>
      <c r="D24" s="47" t="s">
        <v>37</v>
      </c>
      <c r="E24" s="18" t="s">
        <v>38</v>
      </c>
      <c r="F24" s="19"/>
      <c r="G24" s="19"/>
      <c r="H24" s="48"/>
      <c r="I24" s="49">
        <f t="shared" si="0"/>
        <v>0</v>
      </c>
    </row>
    <row r="25" spans="3:9" ht="13.5" customHeight="1">
      <c r="C25" s="46"/>
      <c r="D25" s="47" t="s">
        <v>39</v>
      </c>
      <c r="E25" s="18" t="s">
        <v>40</v>
      </c>
      <c r="F25" s="19"/>
      <c r="G25" s="19"/>
      <c r="H25" s="48"/>
      <c r="I25" s="49">
        <f t="shared" si="0"/>
        <v>0</v>
      </c>
    </row>
    <row r="26" spans="3:9" ht="13.5" customHeight="1">
      <c r="C26" s="46"/>
      <c r="D26" s="47" t="s">
        <v>41</v>
      </c>
      <c r="E26" s="18" t="s">
        <v>42</v>
      </c>
      <c r="F26" s="19"/>
      <c r="G26" s="19"/>
      <c r="H26" s="48"/>
      <c r="I26" s="49">
        <f t="shared" si="0"/>
        <v>0</v>
      </c>
    </row>
    <row r="27" spans="3:9" ht="13.5" customHeight="1">
      <c r="C27" s="46"/>
      <c r="D27" s="47"/>
      <c r="E27" s="50"/>
      <c r="F27" s="19"/>
      <c r="G27" s="19"/>
      <c r="H27" s="48"/>
      <c r="I27" s="49">
        <f t="shared" si="0"/>
        <v>0</v>
      </c>
    </row>
    <row r="28" spans="3:9" ht="12" customHeight="1">
      <c r="C28" s="51"/>
      <c r="D28" s="47"/>
      <c r="E28" s="50"/>
      <c r="F28" s="19"/>
      <c r="G28" s="19"/>
      <c r="H28" s="48"/>
      <c r="I28" s="42">
        <f t="shared" si="0"/>
        <v>0</v>
      </c>
    </row>
    <row r="29" spans="1:11" ht="15">
      <c r="A29" s="52"/>
      <c r="B29" s="52"/>
      <c r="C29" s="53"/>
      <c r="D29" s="54" t="s">
        <v>43</v>
      </c>
      <c r="E29" s="55" t="s">
        <v>44</v>
      </c>
      <c r="F29" s="56">
        <f>+SUM(F30:F41)</f>
        <v>0</v>
      </c>
      <c r="G29" s="52"/>
      <c r="H29" s="52"/>
      <c r="I29" s="52"/>
      <c r="J29" s="52"/>
      <c r="K29" s="52"/>
    </row>
    <row r="30" spans="1:11" s="27" customFormat="1" ht="13.5" customHeight="1">
      <c r="A30" s="57"/>
      <c r="B30" s="57"/>
      <c r="C30" s="58"/>
      <c r="D30" s="59" t="s">
        <v>45</v>
      </c>
      <c r="E30" s="60" t="s">
        <v>46</v>
      </c>
      <c r="F30" s="61"/>
      <c r="G30" s="57"/>
      <c r="H30" s="57"/>
      <c r="I30" s="57"/>
      <c r="J30" s="57"/>
      <c r="K30" s="57"/>
    </row>
    <row r="31" spans="1:11" s="27" customFormat="1" ht="13.5" customHeight="1">
      <c r="A31" s="57"/>
      <c r="B31" s="57"/>
      <c r="C31" s="58"/>
      <c r="D31" s="59" t="s">
        <v>47</v>
      </c>
      <c r="E31" s="60" t="s">
        <v>48</v>
      </c>
      <c r="F31" s="61"/>
      <c r="G31" s="57"/>
      <c r="H31" s="57"/>
      <c r="I31" s="57"/>
      <c r="J31" s="57"/>
      <c r="K31" s="57"/>
    </row>
    <row r="32" spans="1:11" s="27" customFormat="1" ht="13.5" customHeight="1">
      <c r="A32" s="57"/>
      <c r="B32" s="57"/>
      <c r="C32" s="58"/>
      <c r="D32" s="59" t="s">
        <v>49</v>
      </c>
      <c r="E32" s="60" t="s">
        <v>50</v>
      </c>
      <c r="F32" s="61"/>
      <c r="G32" s="57"/>
      <c r="H32" s="57"/>
      <c r="I32" s="57"/>
      <c r="J32" s="57"/>
      <c r="K32" s="57"/>
    </row>
    <row r="33" spans="1:11" s="27" customFormat="1" ht="13.5" customHeight="1">
      <c r="A33" s="57"/>
      <c r="B33" s="57"/>
      <c r="C33" s="58"/>
      <c r="D33" s="59" t="s">
        <v>51</v>
      </c>
      <c r="E33" s="60" t="s">
        <v>52</v>
      </c>
      <c r="F33" s="61"/>
      <c r="G33" s="57"/>
      <c r="H33" s="57"/>
      <c r="I33" s="57"/>
      <c r="J33" s="57"/>
      <c r="K33" s="57"/>
    </row>
    <row r="34" spans="1:11" s="27" customFormat="1" ht="13.5" customHeight="1">
      <c r="A34" s="57"/>
      <c r="B34" s="57"/>
      <c r="C34" s="58"/>
      <c r="D34" s="59" t="s">
        <v>53</v>
      </c>
      <c r="E34" s="60" t="s">
        <v>54</v>
      </c>
      <c r="F34" s="61"/>
      <c r="G34" s="57"/>
      <c r="H34" s="57"/>
      <c r="I34" s="57"/>
      <c r="J34" s="57"/>
      <c r="K34" s="57"/>
    </row>
    <row r="35" spans="1:11" s="27" customFormat="1" ht="13.5" customHeight="1">
      <c r="A35" s="57"/>
      <c r="B35" s="57"/>
      <c r="C35" s="58"/>
      <c r="D35" s="59" t="s">
        <v>55</v>
      </c>
      <c r="E35" s="60" t="s">
        <v>56</v>
      </c>
      <c r="F35" s="61"/>
      <c r="G35" s="57"/>
      <c r="H35" s="57"/>
      <c r="I35" s="57"/>
      <c r="J35" s="57"/>
      <c r="K35" s="57"/>
    </row>
    <row r="36" spans="1:11" ht="13.5" customHeight="1">
      <c r="A36" s="62"/>
      <c r="B36" s="62"/>
      <c r="C36" s="63"/>
      <c r="D36" s="64" t="s">
        <v>57</v>
      </c>
      <c r="E36" s="65" t="s">
        <v>58</v>
      </c>
      <c r="F36" s="66"/>
      <c r="G36" s="62"/>
      <c r="H36" s="62"/>
      <c r="I36" s="62"/>
      <c r="J36" s="62"/>
      <c r="K36" s="62"/>
    </row>
    <row r="37" spans="1:11" s="27" customFormat="1" ht="13.5" customHeight="1">
      <c r="A37" s="62"/>
      <c r="B37" s="62"/>
      <c r="C37" s="63"/>
      <c r="D37" s="64" t="s">
        <v>59</v>
      </c>
      <c r="E37" s="65" t="s">
        <v>60</v>
      </c>
      <c r="F37" s="66"/>
      <c r="G37" s="62"/>
      <c r="H37" s="62"/>
      <c r="I37" s="62"/>
      <c r="J37" s="62"/>
      <c r="K37" s="62"/>
    </row>
    <row r="38" spans="1:11" s="27" customFormat="1" ht="13.5" customHeight="1">
      <c r="A38" s="62"/>
      <c r="B38" s="62"/>
      <c r="C38" s="63"/>
      <c r="D38" s="64" t="s">
        <v>61</v>
      </c>
      <c r="E38" s="65" t="s">
        <v>62</v>
      </c>
      <c r="F38" s="66"/>
      <c r="G38" s="62"/>
      <c r="H38" s="62"/>
      <c r="I38" s="62"/>
      <c r="J38" s="62"/>
      <c r="K38" s="62"/>
    </row>
    <row r="39" spans="1:11" s="27" customFormat="1" ht="13.5" customHeight="1">
      <c r="A39" s="62"/>
      <c r="B39" s="62"/>
      <c r="C39" s="63"/>
      <c r="D39" s="64" t="s">
        <v>63</v>
      </c>
      <c r="E39" s="65" t="s">
        <v>64</v>
      </c>
      <c r="F39" s="66"/>
      <c r="G39" s="62"/>
      <c r="H39" s="62"/>
      <c r="I39" s="62"/>
      <c r="J39" s="62"/>
      <c r="K39" s="62"/>
    </row>
    <row r="40" spans="1:11" s="27" customFormat="1" ht="13.5" customHeight="1">
      <c r="A40" s="62"/>
      <c r="B40" s="62"/>
      <c r="C40" s="63"/>
      <c r="D40" s="64"/>
      <c r="E40" s="67"/>
      <c r="F40" s="66"/>
      <c r="G40" s="62"/>
      <c r="H40" s="62"/>
      <c r="I40" s="62"/>
      <c r="J40" s="62"/>
      <c r="K40" s="62"/>
    </row>
    <row r="41" spans="1:11" s="27" customFormat="1" ht="13.5" customHeight="1">
      <c r="A41" s="62"/>
      <c r="B41" s="62"/>
      <c r="C41" s="63"/>
      <c r="D41" s="64"/>
      <c r="E41" s="67"/>
      <c r="F41" s="66"/>
      <c r="G41" s="62"/>
      <c r="H41" s="62"/>
      <c r="I41" s="62"/>
      <c r="J41" s="62"/>
      <c r="K41" s="62"/>
    </row>
    <row r="42" spans="3:9" ht="13.5" customHeight="1">
      <c r="C42" s="43"/>
      <c r="D42" s="11" t="s">
        <v>65</v>
      </c>
      <c r="E42" s="12" t="s">
        <v>11</v>
      </c>
      <c r="F42" s="13">
        <f>+F43</f>
        <v>0</v>
      </c>
      <c r="G42" s="13" t="e">
        <f>+#REF!+G43+G44+#REF!</f>
        <v>#REF!</v>
      </c>
      <c r="H42" s="44" t="e">
        <f>+#REF!+H43+H44+#REF!</f>
        <v>#REF!</v>
      </c>
      <c r="I42" s="45" t="e">
        <f aca="true" t="shared" si="1" ref="I42:I50">+G42+H42</f>
        <v>#REF!</v>
      </c>
    </row>
    <row r="43" spans="3:9" ht="13.5" customHeight="1">
      <c r="C43" s="46"/>
      <c r="D43" s="47" t="s">
        <v>66</v>
      </c>
      <c r="E43" s="18" t="s">
        <v>67</v>
      </c>
      <c r="F43" s="19"/>
      <c r="G43" s="19"/>
      <c r="H43" s="48"/>
      <c r="I43" s="49">
        <f t="shared" si="1"/>
        <v>0</v>
      </c>
    </row>
    <row r="44" spans="3:9" ht="27" customHeight="1">
      <c r="C44" s="46"/>
      <c r="D44" s="47"/>
      <c r="E44" s="18"/>
      <c r="F44" s="19"/>
      <c r="G44" s="19"/>
      <c r="H44" s="48"/>
      <c r="I44" s="49">
        <f t="shared" si="1"/>
        <v>0</v>
      </c>
    </row>
    <row r="45" spans="3:9" ht="28.5">
      <c r="C45" s="68"/>
      <c r="D45" s="69" t="s">
        <v>68</v>
      </c>
      <c r="E45" s="70" t="s">
        <v>12</v>
      </c>
      <c r="F45" s="71">
        <f>+F10+F23+F29+F42</f>
        <v>0</v>
      </c>
      <c r="G45" s="71" t="e">
        <f>SUM(#REF!)</f>
        <v>#REF!</v>
      </c>
      <c r="H45" s="72" t="e">
        <f>SUM(#REF!)</f>
        <v>#REF!</v>
      </c>
      <c r="I45" s="73" t="e">
        <f t="shared" si="1"/>
        <v>#REF!</v>
      </c>
    </row>
    <row r="46" spans="3:9" ht="30">
      <c r="C46" s="432" t="s">
        <v>13</v>
      </c>
      <c r="D46" s="433"/>
      <c r="E46" s="74" t="s">
        <v>14</v>
      </c>
      <c r="F46" s="8">
        <f>+F47+F55+F61</f>
        <v>0</v>
      </c>
      <c r="G46" s="8" t="e">
        <f>SUM(#REF!,G47,G61)</f>
        <v>#REF!</v>
      </c>
      <c r="H46" s="8" t="e">
        <f>SUM(#REF!,H47,H61)</f>
        <v>#REF!</v>
      </c>
      <c r="I46" s="75" t="e">
        <f t="shared" si="1"/>
        <v>#REF!</v>
      </c>
    </row>
    <row r="47" spans="3:9" ht="13.5" customHeight="1">
      <c r="C47" s="43"/>
      <c r="D47" s="11" t="s">
        <v>69</v>
      </c>
      <c r="E47" s="12" t="s">
        <v>16</v>
      </c>
      <c r="F47" s="44">
        <f>F48+F52</f>
        <v>0</v>
      </c>
      <c r="G47" s="44">
        <f>G48+G49</f>
        <v>0</v>
      </c>
      <c r="H47" s="44">
        <f>H48+H49</f>
        <v>0</v>
      </c>
      <c r="I47" s="45">
        <f t="shared" si="1"/>
        <v>0</v>
      </c>
    </row>
    <row r="48" spans="3:9" s="27" customFormat="1" ht="13.5" customHeight="1">
      <c r="C48" s="76"/>
      <c r="D48" s="77" t="s">
        <v>70</v>
      </c>
      <c r="E48" s="21" t="s">
        <v>71</v>
      </c>
      <c r="F48" s="78">
        <f>+F50+F49</f>
        <v>0</v>
      </c>
      <c r="G48" s="78"/>
      <c r="H48" s="78"/>
      <c r="I48" s="49">
        <f t="shared" si="1"/>
        <v>0</v>
      </c>
    </row>
    <row r="49" spans="3:9" s="27" customFormat="1" ht="15">
      <c r="C49" s="76"/>
      <c r="D49" s="77"/>
      <c r="E49" s="21" t="s">
        <v>72</v>
      </c>
      <c r="F49" s="78"/>
      <c r="G49" s="78"/>
      <c r="H49" s="78"/>
      <c r="I49" s="49">
        <f t="shared" si="1"/>
        <v>0</v>
      </c>
    </row>
    <row r="50" spans="3:11" s="27" customFormat="1" ht="15">
      <c r="C50" s="76"/>
      <c r="D50" s="77"/>
      <c r="E50" s="21" t="s">
        <v>73</v>
      </c>
      <c r="F50" s="78"/>
      <c r="G50" s="78"/>
      <c r="H50" s="78"/>
      <c r="I50" s="49">
        <f t="shared" si="1"/>
        <v>0</v>
      </c>
      <c r="K50" s="79"/>
    </row>
    <row r="51" spans="3:11" s="27" customFormat="1" ht="15">
      <c r="C51" s="76"/>
      <c r="D51" s="77"/>
      <c r="E51" s="21"/>
      <c r="F51" s="78"/>
      <c r="G51" s="78"/>
      <c r="H51" s="78"/>
      <c r="I51" s="49"/>
      <c r="K51" s="79"/>
    </row>
    <row r="52" spans="3:9" s="27" customFormat="1" ht="30">
      <c r="C52" s="76"/>
      <c r="D52" s="77" t="s">
        <v>74</v>
      </c>
      <c r="E52" s="21" t="s">
        <v>75</v>
      </c>
      <c r="F52" s="78"/>
      <c r="G52" s="78"/>
      <c r="H52" s="48"/>
      <c r="I52" s="49">
        <f>+G52+H52</f>
        <v>0</v>
      </c>
    </row>
    <row r="53" spans="3:9" s="27" customFormat="1" ht="13.5" customHeight="1">
      <c r="C53" s="76"/>
      <c r="D53" s="77"/>
      <c r="E53" s="21"/>
      <c r="F53" s="78"/>
      <c r="G53" s="78"/>
      <c r="H53" s="48"/>
      <c r="I53" s="49"/>
    </row>
    <row r="54" spans="3:9" s="27" customFormat="1" ht="13.5" customHeight="1">
      <c r="C54" s="76"/>
      <c r="D54" s="77"/>
      <c r="E54" s="21"/>
      <c r="F54" s="78"/>
      <c r="G54" s="78"/>
      <c r="H54" s="48"/>
      <c r="I54" s="49"/>
    </row>
    <row r="55" spans="1:9" s="27" customFormat="1" ht="13.5" customHeight="1">
      <c r="A55" s="3"/>
      <c r="B55" s="3"/>
      <c r="C55" s="43"/>
      <c r="D55" s="11" t="s">
        <v>76</v>
      </c>
      <c r="E55" s="80" t="s">
        <v>15</v>
      </c>
      <c r="F55" s="44">
        <v>0</v>
      </c>
      <c r="G55" s="3"/>
      <c r="H55" s="3"/>
      <c r="I55" s="49"/>
    </row>
    <row r="56" spans="1:9" s="27" customFormat="1" ht="13.5" customHeight="1">
      <c r="A56" s="3"/>
      <c r="B56" s="3"/>
      <c r="C56" s="81"/>
      <c r="D56" s="82" t="s">
        <v>77</v>
      </c>
      <c r="E56" s="83" t="s">
        <v>78</v>
      </c>
      <c r="F56" s="84"/>
      <c r="G56" s="3"/>
      <c r="H56" s="3"/>
      <c r="I56" s="49"/>
    </row>
    <row r="57" spans="1:9" s="27" customFormat="1" ht="13.5" customHeight="1">
      <c r="A57" s="3"/>
      <c r="B57" s="3"/>
      <c r="C57" s="81"/>
      <c r="D57" s="82" t="s">
        <v>79</v>
      </c>
      <c r="E57" s="83" t="s">
        <v>80</v>
      </c>
      <c r="F57" s="84"/>
      <c r="G57" s="3"/>
      <c r="H57" s="3"/>
      <c r="I57" s="49"/>
    </row>
    <row r="58" spans="1:9" s="27" customFormat="1" ht="13.5" customHeight="1">
      <c r="A58" s="3"/>
      <c r="B58" s="3"/>
      <c r="C58" s="81"/>
      <c r="D58" s="82" t="s">
        <v>81</v>
      </c>
      <c r="E58" s="85" t="s">
        <v>82</v>
      </c>
      <c r="F58" s="84"/>
      <c r="G58" s="3"/>
      <c r="H58" s="3"/>
      <c r="I58" s="49"/>
    </row>
    <row r="59" spans="3:9" s="27" customFormat="1" ht="13.5" customHeight="1">
      <c r="C59" s="76"/>
      <c r="D59" s="77" t="s">
        <v>83</v>
      </c>
      <c r="E59" s="21" t="s">
        <v>84</v>
      </c>
      <c r="F59" s="78"/>
      <c r="G59" s="78"/>
      <c r="H59" s="48"/>
      <c r="I59" s="49"/>
    </row>
    <row r="60" spans="3:9" s="27" customFormat="1" ht="13.5" customHeight="1">
      <c r="C60" s="86"/>
      <c r="D60" s="87"/>
      <c r="E60" s="88"/>
      <c r="F60" s="78"/>
      <c r="G60" s="89"/>
      <c r="H60" s="48"/>
      <c r="I60" s="42"/>
    </row>
    <row r="61" spans="3:9" ht="13.5" customHeight="1">
      <c r="C61" s="43"/>
      <c r="D61" s="11" t="s">
        <v>85</v>
      </c>
      <c r="E61" s="12" t="s">
        <v>17</v>
      </c>
      <c r="F61" s="44">
        <f>SUM(F62)</f>
        <v>0</v>
      </c>
      <c r="G61" s="44">
        <f>SUM(G62)</f>
        <v>0</v>
      </c>
      <c r="H61" s="44">
        <f>SUM(H62)</f>
        <v>0</v>
      </c>
      <c r="I61" s="45">
        <f>+G61+H61</f>
        <v>0</v>
      </c>
    </row>
    <row r="62" spans="3:9" s="27" customFormat="1" ht="13.5" customHeight="1">
      <c r="C62" s="76"/>
      <c r="D62" s="77" t="s">
        <v>86</v>
      </c>
      <c r="E62" s="21" t="s">
        <v>87</v>
      </c>
      <c r="F62" s="78"/>
      <c r="G62" s="78"/>
      <c r="H62" s="48"/>
      <c r="I62" s="49">
        <f>+G62+H62</f>
        <v>0</v>
      </c>
    </row>
    <row r="63" spans="3:9" s="27" customFormat="1" ht="13.5" customHeight="1" thickBot="1">
      <c r="C63" s="76"/>
      <c r="D63" s="90"/>
      <c r="E63" s="91"/>
      <c r="F63" s="78"/>
      <c r="G63" s="78"/>
      <c r="H63" s="48"/>
      <c r="I63" s="49"/>
    </row>
    <row r="64" spans="3:9" s="27" customFormat="1" ht="30" thickBot="1" thickTop="1">
      <c r="C64" s="92"/>
      <c r="D64" s="93" t="s">
        <v>88</v>
      </c>
      <c r="E64" s="94" t="s">
        <v>89</v>
      </c>
      <c r="F64" s="95">
        <f>+F47+F55+F61</f>
        <v>0</v>
      </c>
      <c r="G64" s="96" t="e">
        <f>SUM(#REF!)</f>
        <v>#REF!</v>
      </c>
      <c r="H64" s="96" t="e">
        <f>SUM(#REF!)</f>
        <v>#REF!</v>
      </c>
      <c r="I64" s="97" t="e">
        <f>+G64+H64</f>
        <v>#REF!</v>
      </c>
    </row>
    <row r="65" spans="3:10" s="98" customFormat="1" ht="19.5" customHeight="1" thickBot="1" thickTop="1">
      <c r="C65" s="99" t="s">
        <v>90</v>
      </c>
      <c r="D65" s="100" t="s">
        <v>91</v>
      </c>
      <c r="E65" s="100" t="s">
        <v>18</v>
      </c>
      <c r="F65" s="101">
        <f>+F64+F45</f>
        <v>0</v>
      </c>
      <c r="G65" s="102" t="e">
        <f>SUM(G64,G45)</f>
        <v>#REF!</v>
      </c>
      <c r="H65" s="103" t="e">
        <f>SUM(H64,H45)</f>
        <v>#REF!</v>
      </c>
      <c r="I65" s="104" t="e">
        <f>+G65+H65</f>
        <v>#REF!</v>
      </c>
      <c r="J65" s="105"/>
    </row>
    <row r="66" spans="3:10" s="26" customFormat="1" ht="19.5" customHeight="1" thickTop="1">
      <c r="C66" s="106"/>
      <c r="D66" s="107" t="s">
        <v>92</v>
      </c>
      <c r="E66" s="107" t="s">
        <v>93</v>
      </c>
      <c r="F66" s="108">
        <f>+F67</f>
        <v>61544</v>
      </c>
      <c r="G66" s="109"/>
      <c r="H66" s="109"/>
      <c r="I66" s="110"/>
      <c r="J66" s="27"/>
    </row>
    <row r="67" spans="3:10" s="26" customFormat="1" ht="19.5" customHeight="1">
      <c r="C67" s="111"/>
      <c r="D67" s="112" t="s">
        <v>94</v>
      </c>
      <c r="E67" s="112" t="s">
        <v>95</v>
      </c>
      <c r="F67" s="113">
        <f>+F68+F71</f>
        <v>61544</v>
      </c>
      <c r="G67" s="109"/>
      <c r="H67" s="109"/>
      <c r="I67" s="110"/>
      <c r="J67" s="27"/>
    </row>
    <row r="68" spans="2:10" s="98" customFormat="1" ht="19.5" customHeight="1">
      <c r="B68" s="26"/>
      <c r="C68" s="111"/>
      <c r="D68" s="112" t="s">
        <v>102</v>
      </c>
      <c r="E68" s="112" t="s">
        <v>103</v>
      </c>
      <c r="F68" s="113">
        <f>+F69+F70</f>
        <v>0</v>
      </c>
      <c r="G68" s="114"/>
      <c r="H68" s="114"/>
      <c r="I68" s="115"/>
      <c r="J68" s="105"/>
    </row>
    <row r="69" spans="2:10" s="98" customFormat="1" ht="19.5" customHeight="1">
      <c r="B69" s="26"/>
      <c r="C69" s="111"/>
      <c r="D69" s="112"/>
      <c r="E69" s="112" t="s">
        <v>104</v>
      </c>
      <c r="F69" s="113"/>
      <c r="G69" s="114"/>
      <c r="H69" s="114"/>
      <c r="I69" s="115"/>
      <c r="J69" s="105"/>
    </row>
    <row r="70" spans="2:10" s="98" customFormat="1" ht="19.5" customHeight="1">
      <c r="B70" s="26"/>
      <c r="C70" s="111"/>
      <c r="D70" s="112"/>
      <c r="E70" s="112" t="s">
        <v>105</v>
      </c>
      <c r="F70" s="113"/>
      <c r="G70" s="114"/>
      <c r="H70" s="114"/>
      <c r="I70" s="115"/>
      <c r="J70" s="105"/>
    </row>
    <row r="71" spans="2:10" s="98" customFormat="1" ht="19.5" customHeight="1">
      <c r="B71" s="26"/>
      <c r="C71" s="111"/>
      <c r="D71" s="112" t="s">
        <v>107</v>
      </c>
      <c r="E71" s="112" t="s">
        <v>108</v>
      </c>
      <c r="F71" s="113">
        <f>+F72+F73+F74</f>
        <v>61544</v>
      </c>
      <c r="G71" s="114"/>
      <c r="H71" s="114"/>
      <c r="I71" s="115"/>
      <c r="J71" s="105"/>
    </row>
    <row r="72" spans="3:9" ht="15" customHeight="1">
      <c r="C72" s="116" t="e">
        <f>IF(#REF!-#REF!=0,"",#REF!-#REF!)</f>
        <v>#REF!</v>
      </c>
      <c r="D72" s="117"/>
      <c r="E72" s="127" t="s">
        <v>117</v>
      </c>
      <c r="F72" s="133"/>
      <c r="G72" s="120"/>
      <c r="H72" s="121"/>
      <c r="I72" s="122">
        <f>+G72+H72</f>
        <v>0</v>
      </c>
    </row>
    <row r="73" spans="3:9" ht="15" customHeight="1">
      <c r="C73" s="128"/>
      <c r="D73" s="129"/>
      <c r="E73" s="130"/>
      <c r="F73" s="133"/>
      <c r="G73" s="120"/>
      <c r="H73" s="121"/>
      <c r="I73" s="122"/>
    </row>
    <row r="74" spans="3:9" ht="15" customHeight="1">
      <c r="C74" s="128"/>
      <c r="D74" s="129"/>
      <c r="E74" s="130" t="s">
        <v>109</v>
      </c>
      <c r="F74" s="119">
        <v>61544</v>
      </c>
      <c r="G74" s="120"/>
      <c r="H74" s="121"/>
      <c r="I74" s="122"/>
    </row>
    <row r="75" spans="3:9" ht="15" customHeight="1">
      <c r="C75" s="128"/>
      <c r="D75" s="129"/>
      <c r="E75" s="130" t="s">
        <v>406</v>
      </c>
      <c r="F75" s="415">
        <v>59632</v>
      </c>
      <c r="G75" s="120"/>
      <c r="H75" s="121"/>
      <c r="I75" s="122"/>
    </row>
    <row r="76" spans="3:9" ht="15.75" thickBot="1">
      <c r="C76" s="128"/>
      <c r="D76" s="129"/>
      <c r="E76" s="130" t="s">
        <v>407</v>
      </c>
      <c r="F76" s="415">
        <v>1912</v>
      </c>
      <c r="G76" s="120"/>
      <c r="H76" s="121"/>
      <c r="I76" s="122"/>
    </row>
    <row r="77" spans="3:9" s="98" customFormat="1" ht="18" customHeight="1" thickBot="1" thickTop="1">
      <c r="C77" s="434" t="s">
        <v>106</v>
      </c>
      <c r="D77" s="435"/>
      <c r="E77" s="435"/>
      <c r="F77" s="123">
        <f>+F65+F66</f>
        <v>61544</v>
      </c>
      <c r="G77" s="124" t="e">
        <f>#REF!+#REF!+#REF!</f>
        <v>#REF!</v>
      </c>
      <c r="H77" s="125" t="e">
        <f>#REF!+#REF!+#REF!</f>
        <v>#REF!</v>
      </c>
      <c r="I77" s="126" t="e">
        <f>+G77+H77</f>
        <v>#REF!</v>
      </c>
    </row>
  </sheetData>
  <sheetProtection/>
  <mergeCells count="11">
    <mergeCell ref="C9:D9"/>
    <mergeCell ref="C46:D46"/>
    <mergeCell ref="C77:E77"/>
    <mergeCell ref="C3:I3"/>
    <mergeCell ref="C4:I4"/>
    <mergeCell ref="C5:I5"/>
    <mergeCell ref="C7:E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spans="1:14" ht="15.75">
      <c r="A1" s="345" t="s">
        <v>5</v>
      </c>
      <c r="B1" s="346" t="s">
        <v>354</v>
      </c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9"/>
    </row>
    <row r="2" spans="1:14" ht="12.75">
      <c r="A2" s="350"/>
      <c r="B2" s="351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352"/>
    </row>
    <row r="3" spans="1:14" ht="12.75">
      <c r="A3" s="350" t="s">
        <v>128</v>
      </c>
      <c r="B3" s="351" t="s">
        <v>387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352"/>
    </row>
    <row r="4" spans="1:14" ht="12.75">
      <c r="A4" s="350" t="s">
        <v>130</v>
      </c>
      <c r="B4" s="553" t="s">
        <v>355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4"/>
    </row>
    <row r="5" spans="1:14" ht="12.75">
      <c r="A5" s="350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4"/>
    </row>
    <row r="6" spans="1:14" ht="12.75">
      <c r="A6" s="350" t="s">
        <v>132</v>
      </c>
      <c r="B6" s="351" t="s">
        <v>356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352"/>
    </row>
    <row r="7" spans="1:14" ht="12.75">
      <c r="A7" s="350" t="s">
        <v>357</v>
      </c>
      <c r="B7" s="351" t="s">
        <v>358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352"/>
    </row>
    <row r="8" spans="1:14" ht="12.75">
      <c r="A8" s="350" t="s">
        <v>359</v>
      </c>
      <c r="B8" s="351" t="s">
        <v>360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352"/>
    </row>
    <row r="9" spans="1:14" ht="12.75">
      <c r="A9" s="350" t="s">
        <v>361</v>
      </c>
      <c r="B9" s="351" t="s">
        <v>362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352"/>
    </row>
    <row r="10" spans="1:14" ht="12.75">
      <c r="A10" s="350"/>
      <c r="B10" s="351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352"/>
    </row>
    <row r="11" spans="1:14" ht="15.75">
      <c r="A11" s="353"/>
      <c r="B11" s="555" t="s">
        <v>411</v>
      </c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6"/>
    </row>
    <row r="12" spans="1:14" ht="15.75">
      <c r="A12" s="353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6"/>
    </row>
    <row r="13" spans="1:14" ht="12.75">
      <c r="A13" s="350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6"/>
    </row>
    <row r="14" spans="1:14" ht="12.75">
      <c r="A14" s="350"/>
      <c r="B14" s="351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352"/>
    </row>
    <row r="15" spans="1:14" ht="15.75">
      <c r="A15" s="353" t="s">
        <v>13</v>
      </c>
      <c r="B15" s="555" t="s">
        <v>410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6"/>
    </row>
    <row r="16" spans="1:14" ht="15.75">
      <c r="A16" s="353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6"/>
    </row>
    <row r="17" spans="1:14" ht="15.75">
      <c r="A17" s="35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5"/>
    </row>
    <row r="18" spans="1:14" ht="12.75">
      <c r="A18" s="350"/>
      <c r="B18" s="351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352"/>
    </row>
    <row r="19" spans="1:14" ht="12.75">
      <c r="A19" s="350"/>
      <c r="B19" s="351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352"/>
    </row>
    <row r="20" spans="1:14" ht="15.75">
      <c r="A20" s="353"/>
      <c r="B20" s="351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352"/>
    </row>
    <row r="21" spans="1:14" ht="15.75">
      <c r="A21" s="353"/>
      <c r="B21" s="351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352"/>
    </row>
    <row r="22" spans="1:14" ht="15.75">
      <c r="A22" s="353"/>
      <c r="B22" s="351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352"/>
    </row>
    <row r="23" spans="1:14" ht="15.75">
      <c r="A23" s="356"/>
      <c r="B23" s="357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9"/>
    </row>
  </sheetData>
  <sheetProtection/>
  <mergeCells count="3">
    <mergeCell ref="B4:N5"/>
    <mergeCell ref="B15:N16"/>
    <mergeCell ref="B11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&amp;C&amp;"Arial,Félkövér"Az Aht. 23 § (1) g) pontja szerinti az önkormányzat saját bevételeinek, valamint a stabilitási tv. 3.§ (1) bekezdése szerinti adósságot keletkeztető ügyleteiből eredő fizetési kötelezettségeinek a költségvetési évre várható összege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2890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0.71875" style="4" hidden="1" customWidth="1"/>
    <col min="9" max="9" width="12.57421875" style="4" hidden="1" customWidth="1"/>
    <col min="10" max="16384" width="9.140625" style="3" customWidth="1"/>
  </cols>
  <sheetData>
    <row r="1" ht="30">
      <c r="F1" s="4" t="s">
        <v>392</v>
      </c>
    </row>
    <row r="3" spans="3:9" ht="15">
      <c r="C3" s="416" t="s">
        <v>198</v>
      </c>
      <c r="D3" s="417"/>
      <c r="E3" s="417"/>
      <c r="F3" s="417"/>
      <c r="G3" s="418"/>
      <c r="H3" s="418"/>
      <c r="I3" s="418"/>
    </row>
    <row r="4" spans="3:9" ht="15">
      <c r="C4" s="416" t="s">
        <v>19</v>
      </c>
      <c r="D4" s="419"/>
      <c r="E4" s="419"/>
      <c r="F4" s="417"/>
      <c r="G4" s="418"/>
      <c r="H4" s="418"/>
      <c r="I4" s="418"/>
    </row>
    <row r="5" spans="3:9" ht="15">
      <c r="C5" s="416" t="s">
        <v>375</v>
      </c>
      <c r="D5" s="419"/>
      <c r="E5" s="419"/>
      <c r="F5" s="417"/>
      <c r="G5" s="418"/>
      <c r="H5" s="418"/>
      <c r="I5" s="418"/>
    </row>
    <row r="6" ht="15.75" customHeight="1" thickBot="1">
      <c r="I6" s="4" t="s">
        <v>0</v>
      </c>
    </row>
    <row r="7" spans="3:9" ht="21" customHeight="1" thickTop="1">
      <c r="C7" s="420" t="s">
        <v>1</v>
      </c>
      <c r="D7" s="421"/>
      <c r="E7" s="422"/>
      <c r="F7" s="426" t="s">
        <v>2</v>
      </c>
      <c r="G7" s="428" t="s">
        <v>3</v>
      </c>
      <c r="H7" s="428" t="s">
        <v>4</v>
      </c>
      <c r="I7" s="430" t="s">
        <v>3</v>
      </c>
    </row>
    <row r="8" spans="3:9" ht="29.25" customHeight="1" thickBot="1">
      <c r="C8" s="423"/>
      <c r="D8" s="424"/>
      <c r="E8" s="425"/>
      <c r="F8" s="427"/>
      <c r="G8" s="429"/>
      <c r="H8" s="429"/>
      <c r="I8" s="431"/>
    </row>
    <row r="9" spans="3:9" s="36" customFormat="1" ht="16.5" customHeight="1">
      <c r="C9" s="436" t="s">
        <v>5</v>
      </c>
      <c r="D9" s="437"/>
      <c r="E9" s="6" t="s">
        <v>6</v>
      </c>
      <c r="F9" s="7"/>
      <c r="G9" s="8"/>
      <c r="H9" s="8"/>
      <c r="I9" s="9"/>
    </row>
    <row r="10" spans="3:9" s="26" customFormat="1" ht="16.5" customHeight="1">
      <c r="C10" s="10"/>
      <c r="D10" s="11" t="s">
        <v>20</v>
      </c>
      <c r="E10" s="12" t="s">
        <v>8</v>
      </c>
      <c r="F10" s="13">
        <f>+F11+F19+F20</f>
        <v>0</v>
      </c>
      <c r="G10" s="14"/>
      <c r="H10" s="15"/>
      <c r="I10" s="16"/>
    </row>
    <row r="11" spans="3:9" s="26" customFormat="1" ht="16.5" customHeight="1">
      <c r="C11" s="10"/>
      <c r="D11" s="17" t="s">
        <v>21</v>
      </c>
      <c r="E11" s="18" t="s">
        <v>22</v>
      </c>
      <c r="F11" s="19">
        <f>+F12+F13+F14+F15+F16+F17</f>
        <v>0</v>
      </c>
      <c r="G11" s="14"/>
      <c r="H11" s="15"/>
      <c r="I11" s="16"/>
    </row>
    <row r="12" spans="3:9" s="26" customFormat="1" ht="16.5" customHeight="1">
      <c r="C12" s="10"/>
      <c r="D12" s="20" t="s">
        <v>23</v>
      </c>
      <c r="E12" s="21" t="s">
        <v>24</v>
      </c>
      <c r="F12" s="22"/>
      <c r="G12" s="14"/>
      <c r="H12" s="15"/>
      <c r="I12" s="16"/>
    </row>
    <row r="13" spans="3:9" s="26" customFormat="1" ht="15">
      <c r="C13" s="10"/>
      <c r="D13" s="20" t="s">
        <v>25</v>
      </c>
      <c r="E13" s="21" t="s">
        <v>26</v>
      </c>
      <c r="F13" s="22"/>
      <c r="G13" s="14"/>
      <c r="H13" s="15"/>
      <c r="I13" s="16"/>
    </row>
    <row r="14" spans="3:9" s="26" customFormat="1" ht="30">
      <c r="C14" s="10"/>
      <c r="D14" s="17" t="s">
        <v>27</v>
      </c>
      <c r="E14" s="18" t="s">
        <v>28</v>
      </c>
      <c r="F14" s="19"/>
      <c r="G14" s="14"/>
      <c r="H14" s="15"/>
      <c r="I14" s="16"/>
    </row>
    <row r="15" spans="3:9" s="26" customFormat="1" ht="16.5" customHeight="1">
      <c r="C15" s="10"/>
      <c r="D15" s="17" t="s">
        <v>29</v>
      </c>
      <c r="E15" s="18" t="s">
        <v>30</v>
      </c>
      <c r="F15" s="19"/>
      <c r="G15" s="14"/>
      <c r="H15" s="15"/>
      <c r="I15" s="16"/>
    </row>
    <row r="16" spans="3:9" s="26" customFormat="1" ht="16.5" customHeight="1">
      <c r="C16" s="10"/>
      <c r="D16" s="23" t="s">
        <v>31</v>
      </c>
      <c r="E16" s="24" t="s">
        <v>9</v>
      </c>
      <c r="F16" s="25"/>
      <c r="G16" s="14"/>
      <c r="H16" s="15"/>
      <c r="I16" s="16"/>
    </row>
    <row r="17" spans="3:9" s="26" customFormat="1" ht="16.5" customHeight="1">
      <c r="C17" s="10"/>
      <c r="D17" s="23" t="s">
        <v>32</v>
      </c>
      <c r="E17" s="24" t="s">
        <v>10</v>
      </c>
      <c r="F17" s="25"/>
      <c r="G17" s="14"/>
      <c r="H17" s="15"/>
      <c r="I17" s="16"/>
    </row>
    <row r="18" spans="3:9" s="26" customFormat="1" ht="16.5" customHeight="1">
      <c r="C18" s="10"/>
      <c r="D18" s="23"/>
      <c r="E18" s="24"/>
      <c r="F18" s="25"/>
      <c r="G18" s="14"/>
      <c r="H18" s="15"/>
      <c r="I18" s="16"/>
    </row>
    <row r="19" spans="3:9" s="27" customFormat="1" ht="16.5" customHeight="1">
      <c r="C19" s="28"/>
      <c r="D19" s="23" t="s">
        <v>33</v>
      </c>
      <c r="E19" s="24" t="s">
        <v>34</v>
      </c>
      <c r="F19" s="29"/>
      <c r="G19" s="30"/>
      <c r="H19" s="31"/>
      <c r="I19" s="32"/>
    </row>
    <row r="20" spans="3:9" s="27" customFormat="1" ht="15">
      <c r="C20" s="28"/>
      <c r="D20" s="33" t="s">
        <v>35</v>
      </c>
      <c r="E20" s="24" t="s">
        <v>115</v>
      </c>
      <c r="F20" s="29"/>
      <c r="G20" s="30"/>
      <c r="H20" s="31"/>
      <c r="I20" s="32"/>
    </row>
    <row r="21" spans="3:9" s="27" customFormat="1" ht="16.5" customHeight="1">
      <c r="C21" s="28"/>
      <c r="D21" s="34"/>
      <c r="E21" s="35"/>
      <c r="F21" s="29"/>
      <c r="G21" s="30"/>
      <c r="H21" s="31"/>
      <c r="I21" s="32"/>
    </row>
    <row r="22" spans="3:9" s="36" customFormat="1" ht="13.5" customHeight="1">
      <c r="C22" s="37"/>
      <c r="D22" s="38"/>
      <c r="E22" s="39"/>
      <c r="F22" s="40"/>
      <c r="G22" s="40"/>
      <c r="H22" s="41"/>
      <c r="I22" s="42">
        <f aca="true" t="shared" si="0" ref="I22:I28">+G22+H22</f>
        <v>0</v>
      </c>
    </row>
    <row r="23" spans="3:9" s="36" customFormat="1" ht="13.5" customHeight="1">
      <c r="C23" s="43"/>
      <c r="D23" s="11" t="s">
        <v>36</v>
      </c>
      <c r="E23" s="12" t="s">
        <v>7</v>
      </c>
      <c r="F23" s="13">
        <f>F24+F25+F26</f>
        <v>0</v>
      </c>
      <c r="G23" s="13">
        <f>G24+G25+G26</f>
        <v>0</v>
      </c>
      <c r="H23" s="44">
        <f>H24+H25+H26</f>
        <v>0</v>
      </c>
      <c r="I23" s="45">
        <f t="shared" si="0"/>
        <v>0</v>
      </c>
    </row>
    <row r="24" spans="3:9" ht="13.5" customHeight="1">
      <c r="C24" s="46"/>
      <c r="D24" s="47" t="s">
        <v>37</v>
      </c>
      <c r="E24" s="18" t="s">
        <v>38</v>
      </c>
      <c r="F24" s="19"/>
      <c r="G24" s="19"/>
      <c r="H24" s="48"/>
      <c r="I24" s="49">
        <f t="shared" si="0"/>
        <v>0</v>
      </c>
    </row>
    <row r="25" spans="3:9" ht="13.5" customHeight="1">
      <c r="C25" s="46"/>
      <c r="D25" s="47" t="s">
        <v>39</v>
      </c>
      <c r="E25" s="18" t="s">
        <v>40</v>
      </c>
      <c r="F25" s="19"/>
      <c r="G25" s="19"/>
      <c r="H25" s="48"/>
      <c r="I25" s="49">
        <f t="shared" si="0"/>
        <v>0</v>
      </c>
    </row>
    <row r="26" spans="3:9" ht="13.5" customHeight="1">
      <c r="C26" s="46"/>
      <c r="D26" s="47" t="s">
        <v>41</v>
      </c>
      <c r="E26" s="18" t="s">
        <v>42</v>
      </c>
      <c r="F26" s="19"/>
      <c r="G26" s="19"/>
      <c r="H26" s="48"/>
      <c r="I26" s="49">
        <f t="shared" si="0"/>
        <v>0</v>
      </c>
    </row>
    <row r="27" spans="3:9" ht="13.5" customHeight="1">
      <c r="C27" s="46"/>
      <c r="D27" s="47"/>
      <c r="E27" s="50"/>
      <c r="F27" s="19"/>
      <c r="G27" s="19"/>
      <c r="H27" s="48"/>
      <c r="I27" s="49">
        <f t="shared" si="0"/>
        <v>0</v>
      </c>
    </row>
    <row r="28" spans="3:9" ht="12" customHeight="1">
      <c r="C28" s="51"/>
      <c r="D28" s="47"/>
      <c r="E28" s="50"/>
      <c r="F28" s="19"/>
      <c r="G28" s="19"/>
      <c r="H28" s="48"/>
      <c r="I28" s="42">
        <f t="shared" si="0"/>
        <v>0</v>
      </c>
    </row>
    <row r="29" spans="1:11" ht="15">
      <c r="A29" s="52"/>
      <c r="B29" s="52"/>
      <c r="C29" s="53"/>
      <c r="D29" s="54" t="s">
        <v>43</v>
      </c>
      <c r="E29" s="55" t="s">
        <v>44</v>
      </c>
      <c r="F29" s="56">
        <f>+SUM(F30:F41)</f>
        <v>1505</v>
      </c>
      <c r="G29" s="52"/>
      <c r="H29" s="52"/>
      <c r="I29" s="52"/>
      <c r="J29" s="52"/>
      <c r="K29" s="52"/>
    </row>
    <row r="30" spans="1:11" s="27" customFormat="1" ht="13.5" customHeight="1">
      <c r="A30" s="57"/>
      <c r="B30" s="57"/>
      <c r="C30" s="58"/>
      <c r="D30" s="59" t="s">
        <v>45</v>
      </c>
      <c r="E30" s="60" t="s">
        <v>46</v>
      </c>
      <c r="F30" s="61"/>
      <c r="G30" s="57"/>
      <c r="H30" s="57"/>
      <c r="I30" s="57"/>
      <c r="J30" s="57"/>
      <c r="K30" s="57"/>
    </row>
    <row r="31" spans="1:11" s="27" customFormat="1" ht="13.5" customHeight="1">
      <c r="A31" s="57"/>
      <c r="B31" s="57"/>
      <c r="C31" s="58"/>
      <c r="D31" s="59" t="s">
        <v>47</v>
      </c>
      <c r="E31" s="60" t="s">
        <v>48</v>
      </c>
      <c r="F31" s="61">
        <v>1210</v>
      </c>
      <c r="G31" s="57"/>
      <c r="H31" s="57"/>
      <c r="I31" s="57"/>
      <c r="J31" s="57"/>
      <c r="K31" s="57"/>
    </row>
    <row r="32" spans="1:11" s="27" customFormat="1" ht="13.5" customHeight="1">
      <c r="A32" s="57"/>
      <c r="B32" s="57"/>
      <c r="C32" s="58"/>
      <c r="D32" s="59" t="s">
        <v>49</v>
      </c>
      <c r="E32" s="60" t="s">
        <v>50</v>
      </c>
      <c r="F32" s="61"/>
      <c r="G32" s="57"/>
      <c r="H32" s="57"/>
      <c r="I32" s="57"/>
      <c r="J32" s="57"/>
      <c r="K32" s="57"/>
    </row>
    <row r="33" spans="1:11" s="27" customFormat="1" ht="13.5" customHeight="1">
      <c r="A33" s="57"/>
      <c r="B33" s="57"/>
      <c r="C33" s="58"/>
      <c r="D33" s="59" t="s">
        <v>51</v>
      </c>
      <c r="E33" s="60" t="s">
        <v>52</v>
      </c>
      <c r="F33" s="61"/>
      <c r="G33" s="57"/>
      <c r="H33" s="57"/>
      <c r="I33" s="57"/>
      <c r="J33" s="57"/>
      <c r="K33" s="57"/>
    </row>
    <row r="34" spans="1:11" s="27" customFormat="1" ht="13.5" customHeight="1">
      <c r="A34" s="57"/>
      <c r="B34" s="57"/>
      <c r="C34" s="58"/>
      <c r="D34" s="59" t="s">
        <v>53</v>
      </c>
      <c r="E34" s="60" t="s">
        <v>54</v>
      </c>
      <c r="F34" s="61"/>
      <c r="G34" s="57"/>
      <c r="H34" s="57"/>
      <c r="I34" s="57"/>
      <c r="J34" s="57"/>
      <c r="K34" s="57"/>
    </row>
    <row r="35" spans="1:11" s="27" customFormat="1" ht="13.5" customHeight="1">
      <c r="A35" s="57"/>
      <c r="B35" s="57"/>
      <c r="C35" s="58"/>
      <c r="D35" s="59" t="s">
        <v>55</v>
      </c>
      <c r="E35" s="60" t="s">
        <v>56</v>
      </c>
      <c r="F35" s="61">
        <v>295</v>
      </c>
      <c r="G35" s="57"/>
      <c r="H35" s="57"/>
      <c r="I35" s="57"/>
      <c r="J35" s="57"/>
      <c r="K35" s="57"/>
    </row>
    <row r="36" spans="1:11" ht="13.5" customHeight="1">
      <c r="A36" s="62"/>
      <c r="B36" s="62"/>
      <c r="C36" s="63"/>
      <c r="D36" s="64" t="s">
        <v>57</v>
      </c>
      <c r="E36" s="65" t="s">
        <v>58</v>
      </c>
      <c r="F36" s="66"/>
      <c r="G36" s="62"/>
      <c r="H36" s="62"/>
      <c r="I36" s="62"/>
      <c r="J36" s="62"/>
      <c r="K36" s="62"/>
    </row>
    <row r="37" spans="1:11" s="27" customFormat="1" ht="13.5" customHeight="1">
      <c r="A37" s="62"/>
      <c r="B37" s="62"/>
      <c r="C37" s="63"/>
      <c r="D37" s="64" t="s">
        <v>59</v>
      </c>
      <c r="E37" s="65" t="s">
        <v>60</v>
      </c>
      <c r="F37" s="66"/>
      <c r="G37" s="62"/>
      <c r="H37" s="62"/>
      <c r="I37" s="62"/>
      <c r="J37" s="62"/>
      <c r="K37" s="62"/>
    </row>
    <row r="38" spans="1:11" s="27" customFormat="1" ht="13.5" customHeight="1">
      <c r="A38" s="62"/>
      <c r="B38" s="62"/>
      <c r="C38" s="63"/>
      <c r="D38" s="64" t="s">
        <v>61</v>
      </c>
      <c r="E38" s="65" t="s">
        <v>62</v>
      </c>
      <c r="F38" s="66"/>
      <c r="G38" s="62"/>
      <c r="H38" s="62"/>
      <c r="I38" s="62"/>
      <c r="J38" s="62"/>
      <c r="K38" s="62"/>
    </row>
    <row r="39" spans="1:11" s="27" customFormat="1" ht="13.5" customHeight="1">
      <c r="A39" s="62"/>
      <c r="B39" s="62"/>
      <c r="C39" s="63"/>
      <c r="D39" s="64" t="s">
        <v>63</v>
      </c>
      <c r="E39" s="65" t="s">
        <v>64</v>
      </c>
      <c r="F39" s="66"/>
      <c r="G39" s="62"/>
      <c r="H39" s="62"/>
      <c r="I39" s="62"/>
      <c r="J39" s="62"/>
      <c r="K39" s="62"/>
    </row>
    <row r="40" spans="1:11" s="27" customFormat="1" ht="13.5" customHeight="1">
      <c r="A40" s="62"/>
      <c r="B40" s="62"/>
      <c r="C40" s="63"/>
      <c r="D40" s="64"/>
      <c r="E40" s="67"/>
      <c r="F40" s="66"/>
      <c r="G40" s="62"/>
      <c r="H40" s="62"/>
      <c r="I40" s="62"/>
      <c r="J40" s="62"/>
      <c r="K40" s="62"/>
    </row>
    <row r="41" spans="1:11" s="27" customFormat="1" ht="13.5" customHeight="1">
      <c r="A41" s="62"/>
      <c r="B41" s="62"/>
      <c r="C41" s="63"/>
      <c r="D41" s="64"/>
      <c r="E41" s="67"/>
      <c r="F41" s="66"/>
      <c r="G41" s="62"/>
      <c r="H41" s="62"/>
      <c r="I41" s="62"/>
      <c r="J41" s="62"/>
      <c r="K41" s="62"/>
    </row>
    <row r="42" spans="3:9" ht="13.5" customHeight="1">
      <c r="C42" s="43"/>
      <c r="D42" s="11" t="s">
        <v>65</v>
      </c>
      <c r="E42" s="12" t="s">
        <v>11</v>
      </c>
      <c r="F42" s="13">
        <f>+F43</f>
        <v>0</v>
      </c>
      <c r="G42" s="13" t="e">
        <f>+#REF!+G43+G44+#REF!</f>
        <v>#REF!</v>
      </c>
      <c r="H42" s="44" t="e">
        <f>+#REF!+H43+H44+#REF!</f>
        <v>#REF!</v>
      </c>
      <c r="I42" s="45" t="e">
        <f aca="true" t="shared" si="1" ref="I42:I50">+G42+H42</f>
        <v>#REF!</v>
      </c>
    </row>
    <row r="43" spans="3:9" ht="13.5" customHeight="1">
      <c r="C43" s="46"/>
      <c r="D43" s="47" t="s">
        <v>66</v>
      </c>
      <c r="E43" s="18" t="s">
        <v>67</v>
      </c>
      <c r="F43" s="19"/>
      <c r="G43" s="19"/>
      <c r="H43" s="48"/>
      <c r="I43" s="49">
        <f t="shared" si="1"/>
        <v>0</v>
      </c>
    </row>
    <row r="44" spans="3:9" ht="27" customHeight="1">
      <c r="C44" s="46"/>
      <c r="D44" s="47"/>
      <c r="E44" s="18"/>
      <c r="F44" s="19"/>
      <c r="G44" s="19"/>
      <c r="H44" s="48"/>
      <c r="I44" s="49">
        <f t="shared" si="1"/>
        <v>0</v>
      </c>
    </row>
    <row r="45" spans="3:9" ht="28.5">
      <c r="C45" s="68"/>
      <c r="D45" s="69" t="s">
        <v>68</v>
      </c>
      <c r="E45" s="70" t="s">
        <v>12</v>
      </c>
      <c r="F45" s="71">
        <f>+F10+F23+F29+F42</f>
        <v>1505</v>
      </c>
      <c r="G45" s="71" t="e">
        <f>SUM(#REF!)</f>
        <v>#REF!</v>
      </c>
      <c r="H45" s="72" t="e">
        <f>SUM(#REF!)</f>
        <v>#REF!</v>
      </c>
      <c r="I45" s="73" t="e">
        <f t="shared" si="1"/>
        <v>#REF!</v>
      </c>
    </row>
    <row r="46" spans="3:9" ht="30">
      <c r="C46" s="432" t="s">
        <v>13</v>
      </c>
      <c r="D46" s="433"/>
      <c r="E46" s="74" t="s">
        <v>14</v>
      </c>
      <c r="F46" s="8">
        <f>+F47+F55+F61</f>
        <v>0</v>
      </c>
      <c r="G46" s="8" t="e">
        <f>SUM(#REF!,G47,G61)</f>
        <v>#REF!</v>
      </c>
      <c r="H46" s="8" t="e">
        <f>SUM(#REF!,H47,H61)</f>
        <v>#REF!</v>
      </c>
      <c r="I46" s="75" t="e">
        <f t="shared" si="1"/>
        <v>#REF!</v>
      </c>
    </row>
    <row r="47" spans="3:9" ht="13.5" customHeight="1">
      <c r="C47" s="43"/>
      <c r="D47" s="11" t="s">
        <v>69</v>
      </c>
      <c r="E47" s="12" t="s">
        <v>16</v>
      </c>
      <c r="F47" s="44">
        <f>F48+F49</f>
        <v>0</v>
      </c>
      <c r="G47" s="44">
        <f>G48+G49</f>
        <v>0</v>
      </c>
      <c r="H47" s="44">
        <f>H48+H49</f>
        <v>0</v>
      </c>
      <c r="I47" s="45">
        <f t="shared" si="1"/>
        <v>0</v>
      </c>
    </row>
    <row r="48" spans="3:9" s="27" customFormat="1" ht="13.5" customHeight="1">
      <c r="C48" s="76"/>
      <c r="D48" s="77" t="s">
        <v>70</v>
      </c>
      <c r="E48" s="21" t="s">
        <v>71</v>
      </c>
      <c r="F48" s="78"/>
      <c r="G48" s="78"/>
      <c r="H48" s="78"/>
      <c r="I48" s="49">
        <f t="shared" si="1"/>
        <v>0</v>
      </c>
    </row>
    <row r="49" spans="3:9" s="27" customFormat="1" ht="15">
      <c r="C49" s="76"/>
      <c r="D49" s="77"/>
      <c r="E49" s="21" t="s">
        <v>72</v>
      </c>
      <c r="F49" s="78"/>
      <c r="G49" s="78"/>
      <c r="H49" s="78"/>
      <c r="I49" s="49">
        <f t="shared" si="1"/>
        <v>0</v>
      </c>
    </row>
    <row r="50" spans="3:11" s="27" customFormat="1" ht="15">
      <c r="C50" s="76"/>
      <c r="D50" s="77"/>
      <c r="E50" s="21" t="s">
        <v>73</v>
      </c>
      <c r="F50" s="78"/>
      <c r="G50" s="78"/>
      <c r="H50" s="78"/>
      <c r="I50" s="49">
        <f t="shared" si="1"/>
        <v>0</v>
      </c>
      <c r="K50" s="79"/>
    </row>
    <row r="51" spans="3:11" s="27" customFormat="1" ht="15">
      <c r="C51" s="76"/>
      <c r="D51" s="77"/>
      <c r="E51" s="21"/>
      <c r="F51" s="78"/>
      <c r="G51" s="78"/>
      <c r="H51" s="78"/>
      <c r="I51" s="49"/>
      <c r="K51" s="79"/>
    </row>
    <row r="52" spans="3:9" s="27" customFormat="1" ht="30">
      <c r="C52" s="76"/>
      <c r="D52" s="77" t="s">
        <v>74</v>
      </c>
      <c r="E52" s="21" t="s">
        <v>75</v>
      </c>
      <c r="F52" s="78"/>
      <c r="G52" s="78"/>
      <c r="H52" s="48"/>
      <c r="I52" s="49">
        <f>+G52+H52</f>
        <v>0</v>
      </c>
    </row>
    <row r="53" spans="3:9" s="27" customFormat="1" ht="13.5" customHeight="1">
      <c r="C53" s="76"/>
      <c r="D53" s="77"/>
      <c r="E53" s="21"/>
      <c r="F53" s="78"/>
      <c r="G53" s="78"/>
      <c r="H53" s="48"/>
      <c r="I53" s="49"/>
    </row>
    <row r="54" spans="3:9" s="27" customFormat="1" ht="13.5" customHeight="1">
      <c r="C54" s="76"/>
      <c r="D54" s="77"/>
      <c r="E54" s="21"/>
      <c r="F54" s="78"/>
      <c r="G54" s="78"/>
      <c r="H54" s="48"/>
      <c r="I54" s="49"/>
    </row>
    <row r="55" spans="1:9" s="27" customFormat="1" ht="13.5" customHeight="1">
      <c r="A55" s="3"/>
      <c r="B55" s="3"/>
      <c r="C55" s="43"/>
      <c r="D55" s="11" t="s">
        <v>76</v>
      </c>
      <c r="E55" s="80" t="s">
        <v>15</v>
      </c>
      <c r="F55" s="44">
        <v>0</v>
      </c>
      <c r="G55" s="3"/>
      <c r="H55" s="3"/>
      <c r="I55" s="49"/>
    </row>
    <row r="56" spans="1:9" s="27" customFormat="1" ht="13.5" customHeight="1">
      <c r="A56" s="3"/>
      <c r="B56" s="3"/>
      <c r="C56" s="81"/>
      <c r="D56" s="82" t="s">
        <v>77</v>
      </c>
      <c r="E56" s="83" t="s">
        <v>78</v>
      </c>
      <c r="F56" s="84"/>
      <c r="G56" s="3"/>
      <c r="H56" s="3"/>
      <c r="I56" s="49"/>
    </row>
    <row r="57" spans="1:9" s="27" customFormat="1" ht="13.5" customHeight="1">
      <c r="A57" s="3"/>
      <c r="B57" s="3"/>
      <c r="C57" s="81"/>
      <c r="D57" s="82" t="s">
        <v>79</v>
      </c>
      <c r="E57" s="83" t="s">
        <v>80</v>
      </c>
      <c r="F57" s="84"/>
      <c r="G57" s="3"/>
      <c r="H57" s="3"/>
      <c r="I57" s="49"/>
    </row>
    <row r="58" spans="1:9" s="27" customFormat="1" ht="13.5" customHeight="1">
      <c r="A58" s="3"/>
      <c r="B58" s="3"/>
      <c r="C58" s="81"/>
      <c r="D58" s="82" t="s">
        <v>81</v>
      </c>
      <c r="E58" s="85" t="s">
        <v>82</v>
      </c>
      <c r="F58" s="84"/>
      <c r="G58" s="3"/>
      <c r="H58" s="3"/>
      <c r="I58" s="49"/>
    </row>
    <row r="59" spans="3:9" s="27" customFormat="1" ht="13.5" customHeight="1">
      <c r="C59" s="76"/>
      <c r="D59" s="77" t="s">
        <v>83</v>
      </c>
      <c r="E59" s="21" t="s">
        <v>84</v>
      </c>
      <c r="F59" s="78"/>
      <c r="G59" s="78"/>
      <c r="H59" s="48"/>
      <c r="I59" s="49"/>
    </row>
    <row r="60" spans="3:9" s="27" customFormat="1" ht="13.5" customHeight="1">
      <c r="C60" s="86"/>
      <c r="D60" s="87"/>
      <c r="E60" s="88"/>
      <c r="F60" s="78"/>
      <c r="G60" s="89"/>
      <c r="H60" s="48"/>
      <c r="I60" s="42"/>
    </row>
    <row r="61" spans="3:9" ht="13.5" customHeight="1">
      <c r="C61" s="43"/>
      <c r="D61" s="11" t="s">
        <v>85</v>
      </c>
      <c r="E61" s="12" t="s">
        <v>17</v>
      </c>
      <c r="F61" s="44">
        <f>SUM(F62)</f>
        <v>0</v>
      </c>
      <c r="G61" s="44">
        <f>SUM(G62)</f>
        <v>0</v>
      </c>
      <c r="H61" s="44">
        <f>SUM(H62)</f>
        <v>0</v>
      </c>
      <c r="I61" s="45">
        <f>+G61+H61</f>
        <v>0</v>
      </c>
    </row>
    <row r="62" spans="3:9" s="27" customFormat="1" ht="13.5" customHeight="1">
      <c r="C62" s="76"/>
      <c r="D62" s="77" t="s">
        <v>86</v>
      </c>
      <c r="E62" s="21" t="s">
        <v>87</v>
      </c>
      <c r="F62" s="78"/>
      <c r="G62" s="78"/>
      <c r="H62" s="48"/>
      <c r="I62" s="49">
        <f>+G62+H62</f>
        <v>0</v>
      </c>
    </row>
    <row r="63" spans="3:9" s="27" customFormat="1" ht="13.5" customHeight="1" thickBot="1">
      <c r="C63" s="76"/>
      <c r="D63" s="90"/>
      <c r="E63" s="91"/>
      <c r="F63" s="78"/>
      <c r="G63" s="78"/>
      <c r="H63" s="48"/>
      <c r="I63" s="49"/>
    </row>
    <row r="64" spans="3:9" s="27" customFormat="1" ht="30" thickBot="1" thickTop="1">
      <c r="C64" s="92"/>
      <c r="D64" s="93" t="s">
        <v>88</v>
      </c>
      <c r="E64" s="94" t="s">
        <v>89</v>
      </c>
      <c r="F64" s="95">
        <f>+F47+F55+F61</f>
        <v>0</v>
      </c>
      <c r="G64" s="96" t="e">
        <f>SUM(#REF!)</f>
        <v>#REF!</v>
      </c>
      <c r="H64" s="96" t="e">
        <f>SUM(#REF!)</f>
        <v>#REF!</v>
      </c>
      <c r="I64" s="97" t="e">
        <f>+G64+H64</f>
        <v>#REF!</v>
      </c>
    </row>
    <row r="65" spans="3:10" s="98" customFormat="1" ht="19.5" customHeight="1" thickBot="1" thickTop="1">
      <c r="C65" s="99" t="s">
        <v>90</v>
      </c>
      <c r="D65" s="100" t="s">
        <v>91</v>
      </c>
      <c r="E65" s="100" t="s">
        <v>18</v>
      </c>
      <c r="F65" s="101">
        <f>+F64+F45</f>
        <v>1505</v>
      </c>
      <c r="G65" s="102" t="e">
        <f>SUM(G64,G45)</f>
        <v>#REF!</v>
      </c>
      <c r="H65" s="103" t="e">
        <f>SUM(H64,H45)</f>
        <v>#REF!</v>
      </c>
      <c r="I65" s="104" t="e">
        <f>+G65+H65</f>
        <v>#REF!</v>
      </c>
      <c r="J65" s="105"/>
    </row>
    <row r="66" spans="3:10" s="26" customFormat="1" ht="19.5" customHeight="1" thickTop="1">
      <c r="C66" s="106"/>
      <c r="D66" s="107" t="s">
        <v>92</v>
      </c>
      <c r="E66" s="107" t="s">
        <v>93</v>
      </c>
      <c r="F66" s="108">
        <f>SUM(F71,F68,F67)</f>
        <v>17316</v>
      </c>
      <c r="G66" s="109"/>
      <c r="H66" s="109"/>
      <c r="I66" s="110"/>
      <c r="J66" s="27"/>
    </row>
    <row r="67" spans="3:10" s="26" customFormat="1" ht="19.5" customHeight="1">
      <c r="C67" s="111"/>
      <c r="D67" s="112" t="s">
        <v>94</v>
      </c>
      <c r="E67" s="112" t="s">
        <v>95</v>
      </c>
      <c r="F67" s="113"/>
      <c r="G67" s="109"/>
      <c r="H67" s="109"/>
      <c r="I67" s="110"/>
      <c r="J67" s="27"/>
    </row>
    <row r="68" spans="2:10" s="98" customFormat="1" ht="19.5" customHeight="1">
      <c r="B68" s="26"/>
      <c r="C68" s="111"/>
      <c r="D68" s="112" t="s">
        <v>102</v>
      </c>
      <c r="E68" s="112" t="s">
        <v>103</v>
      </c>
      <c r="F68" s="113">
        <f>+F69+F70</f>
        <v>0</v>
      </c>
      <c r="G68" s="114"/>
      <c r="H68" s="114"/>
      <c r="I68" s="115"/>
      <c r="J68" s="105"/>
    </row>
    <row r="69" spans="2:10" s="98" customFormat="1" ht="19.5" customHeight="1">
      <c r="B69" s="26"/>
      <c r="C69" s="111"/>
      <c r="D69" s="112"/>
      <c r="E69" s="112" t="s">
        <v>104</v>
      </c>
      <c r="F69" s="113"/>
      <c r="G69" s="114"/>
      <c r="H69" s="114"/>
      <c r="I69" s="115"/>
      <c r="J69" s="105"/>
    </row>
    <row r="70" spans="2:10" s="98" customFormat="1" ht="19.5" customHeight="1">
      <c r="B70" s="26"/>
      <c r="C70" s="111"/>
      <c r="D70" s="112"/>
      <c r="E70" s="112" t="s">
        <v>105</v>
      </c>
      <c r="F70" s="113"/>
      <c r="G70" s="114"/>
      <c r="H70" s="114"/>
      <c r="I70" s="115"/>
      <c r="J70" s="105"/>
    </row>
    <row r="71" spans="2:10" s="98" customFormat="1" ht="19.5" customHeight="1">
      <c r="B71" s="26"/>
      <c r="C71" s="111"/>
      <c r="D71" s="112" t="s">
        <v>107</v>
      </c>
      <c r="E71" s="112" t="s">
        <v>108</v>
      </c>
      <c r="F71" s="113">
        <f>+F72+F73+F74</f>
        <v>17316</v>
      </c>
      <c r="G71" s="114"/>
      <c r="H71" s="114"/>
      <c r="I71" s="115"/>
      <c r="J71" s="105"/>
    </row>
    <row r="72" spans="3:9" ht="15" customHeight="1">
      <c r="C72" s="116" t="e">
        <f>IF(#REF!-#REF!=0,"",#REF!-#REF!)</f>
        <v>#REF!</v>
      </c>
      <c r="D72" s="117"/>
      <c r="E72" s="127" t="s">
        <v>110</v>
      </c>
      <c r="F72" s="119"/>
      <c r="G72" s="120"/>
      <c r="H72" s="121"/>
      <c r="I72" s="122">
        <f>+G72+H72</f>
        <v>0</v>
      </c>
    </row>
    <row r="73" spans="3:9" ht="15" customHeight="1">
      <c r="C73" s="128"/>
      <c r="D73" s="129"/>
      <c r="E73" s="130"/>
      <c r="F73" s="131"/>
      <c r="G73" s="120"/>
      <c r="H73" s="121"/>
      <c r="I73" s="122"/>
    </row>
    <row r="74" spans="3:9" ht="15" customHeight="1">
      <c r="C74" s="128"/>
      <c r="D74" s="129"/>
      <c r="E74" s="130" t="s">
        <v>109</v>
      </c>
      <c r="F74" s="131">
        <v>17316</v>
      </c>
      <c r="G74" s="120"/>
      <c r="H74" s="121"/>
      <c r="I74" s="122"/>
    </row>
    <row r="75" spans="3:9" ht="15" customHeight="1">
      <c r="C75" s="128"/>
      <c r="D75" s="129"/>
      <c r="E75" s="130" t="s">
        <v>406</v>
      </c>
      <c r="F75" s="415">
        <v>5328</v>
      </c>
      <c r="G75" s="120"/>
      <c r="H75" s="121"/>
      <c r="I75" s="122"/>
    </row>
    <row r="76" spans="3:9" ht="15.75" thickBot="1">
      <c r="C76" s="128"/>
      <c r="D76" s="129"/>
      <c r="E76" s="130" t="s">
        <v>407</v>
      </c>
      <c r="F76" s="415">
        <v>11988</v>
      </c>
      <c r="G76" s="120"/>
      <c r="H76" s="121"/>
      <c r="I76" s="122"/>
    </row>
    <row r="77" spans="3:9" s="98" customFormat="1" ht="18" customHeight="1" thickBot="1" thickTop="1">
      <c r="C77" s="434" t="s">
        <v>106</v>
      </c>
      <c r="D77" s="435"/>
      <c r="E77" s="435"/>
      <c r="F77" s="123">
        <f>+F65+F66</f>
        <v>18821</v>
      </c>
      <c r="G77" s="124" t="e">
        <f>#REF!+#REF!+#REF!</f>
        <v>#REF!</v>
      </c>
      <c r="H77" s="125" t="e">
        <f>#REF!+#REF!+#REF!</f>
        <v>#REF!</v>
      </c>
      <c r="I77" s="126" t="e">
        <f>+G77+H77</f>
        <v>#REF!</v>
      </c>
    </row>
  </sheetData>
  <sheetProtection/>
  <mergeCells count="11">
    <mergeCell ref="C9:D9"/>
    <mergeCell ref="C46:D46"/>
    <mergeCell ref="C77:E77"/>
    <mergeCell ref="C3:I3"/>
    <mergeCell ref="C4:I4"/>
    <mergeCell ref="C5:I5"/>
    <mergeCell ref="C7:E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60" zoomScalePageLayoutView="0" workbookViewId="0" topLeftCell="A49">
      <selection activeCell="K12" sqref="K12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0.2890625" style="0" customWidth="1"/>
    <col min="4" max="4" width="10.28125" style="0" bestFit="1" customWidth="1"/>
    <col min="5" max="5" width="50.140625" style="0" customWidth="1"/>
    <col min="6" max="6" width="12.28125" style="0" customWidth="1"/>
    <col min="7" max="9" width="0" style="0" hidden="1" customWidth="1"/>
  </cols>
  <sheetData>
    <row r="1" spans="1:9" ht="30">
      <c r="A1" s="3"/>
      <c r="B1" s="3"/>
      <c r="C1" s="1"/>
      <c r="D1" s="2"/>
      <c r="E1" s="3"/>
      <c r="F1" s="4" t="s">
        <v>393</v>
      </c>
      <c r="G1" s="4"/>
      <c r="H1" s="4"/>
      <c r="I1" s="4"/>
    </row>
    <row r="2" spans="1:9" ht="15">
      <c r="A2" s="3"/>
      <c r="B2" s="3"/>
      <c r="C2" s="1"/>
      <c r="D2" s="2"/>
      <c r="E2" s="3"/>
      <c r="F2" s="5"/>
      <c r="G2" s="4"/>
      <c r="H2" s="4"/>
      <c r="I2" s="4"/>
    </row>
    <row r="3" spans="1:9" ht="15">
      <c r="A3" s="3"/>
      <c r="B3" s="3"/>
      <c r="C3" s="416" t="s">
        <v>120</v>
      </c>
      <c r="D3" s="417"/>
      <c r="E3" s="417"/>
      <c r="F3" s="417"/>
      <c r="G3" s="418"/>
      <c r="H3" s="418"/>
      <c r="I3" s="418"/>
    </row>
    <row r="4" spans="1:9" ht="15">
      <c r="A4" s="3"/>
      <c r="B4" s="3"/>
      <c r="C4" s="416" t="s">
        <v>19</v>
      </c>
      <c r="D4" s="419"/>
      <c r="E4" s="419"/>
      <c r="F4" s="417"/>
      <c r="G4" s="418"/>
      <c r="H4" s="418"/>
      <c r="I4" s="418"/>
    </row>
    <row r="5" spans="1:9" ht="15">
      <c r="A5" s="3"/>
      <c r="B5" s="3"/>
      <c r="C5" s="416" t="s">
        <v>375</v>
      </c>
      <c r="D5" s="419"/>
      <c r="E5" s="419"/>
      <c r="F5" s="417"/>
      <c r="G5" s="418"/>
      <c r="H5" s="418"/>
      <c r="I5" s="418"/>
    </row>
    <row r="6" spans="1:9" ht="15.75" thickBot="1">
      <c r="A6" s="3"/>
      <c r="B6" s="3"/>
      <c r="C6" s="1"/>
      <c r="D6" s="2"/>
      <c r="E6" s="3"/>
      <c r="F6" s="5"/>
      <c r="G6" s="4"/>
      <c r="H6" s="4"/>
      <c r="I6" s="4" t="s">
        <v>0</v>
      </c>
    </row>
    <row r="7" spans="1:9" ht="15.75" thickTop="1">
      <c r="A7" s="3"/>
      <c r="B7" s="3"/>
      <c r="C7" s="420" t="s">
        <v>1</v>
      </c>
      <c r="D7" s="421"/>
      <c r="E7" s="422"/>
      <c r="F7" s="426" t="s">
        <v>2</v>
      </c>
      <c r="G7" s="428" t="s">
        <v>3</v>
      </c>
      <c r="H7" s="428" t="s">
        <v>4</v>
      </c>
      <c r="I7" s="430" t="s">
        <v>3</v>
      </c>
    </row>
    <row r="8" spans="1:9" ht="15.75" thickBot="1">
      <c r="A8" s="3"/>
      <c r="B8" s="3"/>
      <c r="C8" s="423"/>
      <c r="D8" s="424"/>
      <c r="E8" s="425"/>
      <c r="F8" s="427"/>
      <c r="G8" s="429"/>
      <c r="H8" s="429"/>
      <c r="I8" s="431"/>
    </row>
    <row r="9" spans="1:9" ht="15">
      <c r="A9" s="36"/>
      <c r="B9" s="36"/>
      <c r="C9" s="436" t="s">
        <v>5</v>
      </c>
      <c r="D9" s="437"/>
      <c r="E9" s="6" t="s">
        <v>6</v>
      </c>
      <c r="F9" s="7"/>
      <c r="G9" s="8"/>
      <c r="H9" s="8"/>
      <c r="I9" s="9"/>
    </row>
    <row r="10" spans="1:9" ht="15">
      <c r="A10" s="26"/>
      <c r="B10" s="26"/>
      <c r="C10" s="10"/>
      <c r="D10" s="11" t="s">
        <v>20</v>
      </c>
      <c r="E10" s="12" t="s">
        <v>8</v>
      </c>
      <c r="F10" s="13">
        <f>+F11+F19+F20</f>
        <v>0</v>
      </c>
      <c r="G10" s="14"/>
      <c r="H10" s="15"/>
      <c r="I10" s="16"/>
    </row>
    <row r="11" spans="1:9" ht="15">
      <c r="A11" s="26"/>
      <c r="B11" s="26"/>
      <c r="C11" s="10"/>
      <c r="D11" s="17" t="s">
        <v>21</v>
      </c>
      <c r="E11" s="18" t="s">
        <v>22</v>
      </c>
      <c r="F11" s="19">
        <f>+F12+F13+F14+F15+F16+F17</f>
        <v>0</v>
      </c>
      <c r="G11" s="14"/>
      <c r="H11" s="15"/>
      <c r="I11" s="16"/>
    </row>
    <row r="12" spans="1:9" ht="15">
      <c r="A12" s="26"/>
      <c r="B12" s="26"/>
      <c r="C12" s="10"/>
      <c r="D12" s="20" t="s">
        <v>23</v>
      </c>
      <c r="E12" s="21" t="s">
        <v>24</v>
      </c>
      <c r="F12" s="22"/>
      <c r="G12" s="14"/>
      <c r="H12" s="15"/>
      <c r="I12" s="16"/>
    </row>
    <row r="13" spans="1:9" ht="15">
      <c r="A13" s="26"/>
      <c r="B13" s="26"/>
      <c r="C13" s="10"/>
      <c r="D13" s="20" t="s">
        <v>25</v>
      </c>
      <c r="E13" s="21" t="s">
        <v>26</v>
      </c>
      <c r="F13" s="22"/>
      <c r="G13" s="14"/>
      <c r="H13" s="15"/>
      <c r="I13" s="16"/>
    </row>
    <row r="14" spans="1:9" ht="30">
      <c r="A14" s="26"/>
      <c r="B14" s="26"/>
      <c r="C14" s="10"/>
      <c r="D14" s="17" t="s">
        <v>27</v>
      </c>
      <c r="E14" s="18" t="s">
        <v>28</v>
      </c>
      <c r="F14" s="19"/>
      <c r="G14" s="14"/>
      <c r="H14" s="15"/>
      <c r="I14" s="16"/>
    </row>
    <row r="15" spans="1:9" ht="15">
      <c r="A15" s="26"/>
      <c r="B15" s="26"/>
      <c r="C15" s="10"/>
      <c r="D15" s="17" t="s">
        <v>29</v>
      </c>
      <c r="E15" s="18" t="s">
        <v>30</v>
      </c>
      <c r="F15" s="19"/>
      <c r="G15" s="14"/>
      <c r="H15" s="15"/>
      <c r="I15" s="16"/>
    </row>
    <row r="16" spans="1:9" ht="15">
      <c r="A16" s="26"/>
      <c r="B16" s="26"/>
      <c r="C16" s="10"/>
      <c r="D16" s="23" t="s">
        <v>31</v>
      </c>
      <c r="E16" s="24" t="s">
        <v>9</v>
      </c>
      <c r="F16" s="25"/>
      <c r="G16" s="14"/>
      <c r="H16" s="15"/>
      <c r="I16" s="16"/>
    </row>
    <row r="17" spans="1:9" ht="15">
      <c r="A17" s="26"/>
      <c r="B17" s="26"/>
      <c r="C17" s="10"/>
      <c r="D17" s="23" t="s">
        <v>32</v>
      </c>
      <c r="E17" s="24" t="s">
        <v>10</v>
      </c>
      <c r="F17" s="25"/>
      <c r="G17" s="14"/>
      <c r="H17" s="15"/>
      <c r="I17" s="16"/>
    </row>
    <row r="18" spans="1:9" ht="15">
      <c r="A18" s="26"/>
      <c r="B18" s="26"/>
      <c r="C18" s="10"/>
      <c r="D18" s="23"/>
      <c r="E18" s="24"/>
      <c r="F18" s="25"/>
      <c r="G18" s="14"/>
      <c r="H18" s="15"/>
      <c r="I18" s="16"/>
    </row>
    <row r="19" spans="1:9" ht="15">
      <c r="A19" s="27"/>
      <c r="B19" s="27"/>
      <c r="C19" s="28"/>
      <c r="D19" s="23" t="s">
        <v>33</v>
      </c>
      <c r="E19" s="24" t="s">
        <v>34</v>
      </c>
      <c r="F19" s="29"/>
      <c r="G19" s="30"/>
      <c r="H19" s="31"/>
      <c r="I19" s="32"/>
    </row>
    <row r="20" spans="1:9" ht="15">
      <c r="A20" s="27"/>
      <c r="B20" s="27"/>
      <c r="C20" s="28"/>
      <c r="D20" s="33" t="s">
        <v>35</v>
      </c>
      <c r="E20" s="24" t="s">
        <v>115</v>
      </c>
      <c r="F20" s="29"/>
      <c r="G20" s="30"/>
      <c r="H20" s="31"/>
      <c r="I20" s="32"/>
    </row>
    <row r="21" spans="1:9" ht="15">
      <c r="A21" s="27"/>
      <c r="B21" s="27"/>
      <c r="C21" s="28"/>
      <c r="D21" s="34"/>
      <c r="E21" s="35"/>
      <c r="F21" s="29"/>
      <c r="G21" s="30"/>
      <c r="H21" s="31"/>
      <c r="I21" s="32"/>
    </row>
    <row r="22" spans="1:9" ht="15">
      <c r="A22" s="36"/>
      <c r="B22" s="36"/>
      <c r="C22" s="37"/>
      <c r="D22" s="38"/>
      <c r="E22" s="39"/>
      <c r="F22" s="40"/>
      <c r="G22" s="40"/>
      <c r="H22" s="41"/>
      <c r="I22" s="42">
        <f aca="true" t="shared" si="0" ref="I22:I28">+G22+H22</f>
        <v>0</v>
      </c>
    </row>
    <row r="23" spans="1:9" ht="14.25">
      <c r="A23" s="36"/>
      <c r="B23" s="36"/>
      <c r="C23" s="43"/>
      <c r="D23" s="11" t="s">
        <v>36</v>
      </c>
      <c r="E23" s="12" t="s">
        <v>7</v>
      </c>
      <c r="F23" s="13">
        <f>F24+F25+F26</f>
        <v>0</v>
      </c>
      <c r="G23" s="13">
        <f>G24+G25+G26</f>
        <v>0</v>
      </c>
      <c r="H23" s="44">
        <f>H24+H25+H26</f>
        <v>0</v>
      </c>
      <c r="I23" s="45">
        <f t="shared" si="0"/>
        <v>0</v>
      </c>
    </row>
    <row r="24" spans="1:9" ht="15">
      <c r="A24" s="3"/>
      <c r="B24" s="3"/>
      <c r="C24" s="46"/>
      <c r="D24" s="47" t="s">
        <v>37</v>
      </c>
      <c r="E24" s="18" t="s">
        <v>38</v>
      </c>
      <c r="F24" s="19"/>
      <c r="G24" s="19"/>
      <c r="H24" s="48"/>
      <c r="I24" s="49">
        <f t="shared" si="0"/>
        <v>0</v>
      </c>
    </row>
    <row r="25" spans="1:9" ht="15">
      <c r="A25" s="3"/>
      <c r="B25" s="3"/>
      <c r="C25" s="46"/>
      <c r="D25" s="47" t="s">
        <v>39</v>
      </c>
      <c r="E25" s="18" t="s">
        <v>40</v>
      </c>
      <c r="F25" s="19"/>
      <c r="G25" s="19"/>
      <c r="H25" s="48"/>
      <c r="I25" s="49">
        <f t="shared" si="0"/>
        <v>0</v>
      </c>
    </row>
    <row r="26" spans="1:9" ht="15">
      <c r="A26" s="3"/>
      <c r="B26" s="3"/>
      <c r="C26" s="46"/>
      <c r="D26" s="47" t="s">
        <v>41</v>
      </c>
      <c r="E26" s="18" t="s">
        <v>42</v>
      </c>
      <c r="F26" s="19"/>
      <c r="G26" s="19"/>
      <c r="H26" s="48"/>
      <c r="I26" s="49">
        <f t="shared" si="0"/>
        <v>0</v>
      </c>
    </row>
    <row r="27" spans="1:9" ht="15">
      <c r="A27" s="3"/>
      <c r="B27" s="3"/>
      <c r="C27" s="46"/>
      <c r="D27" s="47"/>
      <c r="E27" s="50"/>
      <c r="F27" s="19"/>
      <c r="G27" s="19"/>
      <c r="H27" s="48"/>
      <c r="I27" s="49">
        <f t="shared" si="0"/>
        <v>0</v>
      </c>
    </row>
    <row r="28" spans="1:9" ht="15">
      <c r="A28" s="3"/>
      <c r="B28" s="3"/>
      <c r="C28" s="51"/>
      <c r="D28" s="47"/>
      <c r="E28" s="50"/>
      <c r="F28" s="19"/>
      <c r="G28" s="19"/>
      <c r="H28" s="48"/>
      <c r="I28" s="42">
        <f t="shared" si="0"/>
        <v>0</v>
      </c>
    </row>
    <row r="29" spans="1:9" ht="14.25">
      <c r="A29" s="52"/>
      <c r="B29" s="52"/>
      <c r="C29" s="53"/>
      <c r="D29" s="54" t="s">
        <v>43</v>
      </c>
      <c r="E29" s="55" t="s">
        <v>44</v>
      </c>
      <c r="F29" s="56">
        <f>+SUM(F30:F41)</f>
        <v>71380</v>
      </c>
      <c r="G29" s="52"/>
      <c r="H29" s="52"/>
      <c r="I29" s="52"/>
    </row>
    <row r="30" spans="1:9" ht="15">
      <c r="A30" s="57"/>
      <c r="B30" s="57"/>
      <c r="C30" s="58"/>
      <c r="D30" s="59" t="s">
        <v>45</v>
      </c>
      <c r="E30" s="60" t="s">
        <v>46</v>
      </c>
      <c r="F30" s="61"/>
      <c r="G30" s="57"/>
      <c r="H30" s="57"/>
      <c r="I30" s="57"/>
    </row>
    <row r="31" spans="1:9" ht="15">
      <c r="A31" s="57"/>
      <c r="B31" s="57"/>
      <c r="C31" s="58"/>
      <c r="D31" s="59" t="s">
        <v>47</v>
      </c>
      <c r="E31" s="60" t="s">
        <v>48</v>
      </c>
      <c r="F31" s="61">
        <v>48165</v>
      </c>
      <c r="G31" s="57"/>
      <c r="H31" s="57"/>
      <c r="I31" s="57"/>
    </row>
    <row r="32" spans="1:9" ht="15">
      <c r="A32" s="57"/>
      <c r="B32" s="57"/>
      <c r="C32" s="58"/>
      <c r="D32" s="59" t="s">
        <v>49</v>
      </c>
      <c r="E32" s="60" t="s">
        <v>50</v>
      </c>
      <c r="F32" s="61"/>
      <c r="G32" s="57"/>
      <c r="H32" s="57"/>
      <c r="I32" s="57"/>
    </row>
    <row r="33" spans="1:9" ht="15">
      <c r="A33" s="57"/>
      <c r="B33" s="57"/>
      <c r="C33" s="58"/>
      <c r="D33" s="59" t="s">
        <v>51</v>
      </c>
      <c r="E33" s="60" t="s">
        <v>52</v>
      </c>
      <c r="F33" s="61"/>
      <c r="G33" s="57"/>
      <c r="H33" s="57"/>
      <c r="I33" s="57"/>
    </row>
    <row r="34" spans="1:9" ht="15">
      <c r="A34" s="57"/>
      <c r="B34" s="57"/>
      <c r="C34" s="58"/>
      <c r="D34" s="59" t="s">
        <v>53</v>
      </c>
      <c r="E34" s="60" t="s">
        <v>54</v>
      </c>
      <c r="F34" s="61"/>
      <c r="G34" s="57"/>
      <c r="H34" s="57"/>
      <c r="I34" s="57"/>
    </row>
    <row r="35" spans="1:9" ht="15">
      <c r="A35" s="57"/>
      <c r="B35" s="57"/>
      <c r="C35" s="58"/>
      <c r="D35" s="59" t="s">
        <v>55</v>
      </c>
      <c r="E35" s="60" t="s">
        <v>56</v>
      </c>
      <c r="F35" s="61">
        <v>13005</v>
      </c>
      <c r="G35" s="57"/>
      <c r="H35" s="57"/>
      <c r="I35" s="57"/>
    </row>
    <row r="36" spans="1:9" ht="15">
      <c r="A36" s="62"/>
      <c r="B36" s="62"/>
      <c r="C36" s="63"/>
      <c r="D36" s="64" t="s">
        <v>57</v>
      </c>
      <c r="E36" s="65" t="s">
        <v>58</v>
      </c>
      <c r="F36" s="66">
        <v>10210</v>
      </c>
      <c r="G36" s="62"/>
      <c r="H36" s="62"/>
      <c r="I36" s="62"/>
    </row>
    <row r="37" spans="1:9" ht="15">
      <c r="A37" s="62"/>
      <c r="B37" s="62"/>
      <c r="C37" s="63"/>
      <c r="D37" s="64" t="s">
        <v>59</v>
      </c>
      <c r="E37" s="65" t="s">
        <v>60</v>
      </c>
      <c r="F37" s="66"/>
      <c r="G37" s="62"/>
      <c r="H37" s="62"/>
      <c r="I37" s="62"/>
    </row>
    <row r="38" spans="1:9" ht="15">
      <c r="A38" s="62"/>
      <c r="B38" s="62"/>
      <c r="C38" s="63"/>
      <c r="D38" s="64" t="s">
        <v>61</v>
      </c>
      <c r="E38" s="65" t="s">
        <v>62</v>
      </c>
      <c r="F38" s="66"/>
      <c r="G38" s="62"/>
      <c r="H38" s="62"/>
      <c r="I38" s="62"/>
    </row>
    <row r="39" spans="1:9" ht="15">
      <c r="A39" s="62"/>
      <c r="B39" s="62"/>
      <c r="C39" s="63"/>
      <c r="D39" s="64" t="s">
        <v>63</v>
      </c>
      <c r="E39" s="65" t="s">
        <v>64</v>
      </c>
      <c r="F39" s="66"/>
      <c r="G39" s="62"/>
      <c r="H39" s="62"/>
      <c r="I39" s="62"/>
    </row>
    <row r="40" spans="1:9" ht="15">
      <c r="A40" s="62"/>
      <c r="B40" s="62"/>
      <c r="C40" s="63"/>
      <c r="D40" s="64"/>
      <c r="E40" s="67"/>
      <c r="F40" s="66"/>
      <c r="G40" s="62"/>
      <c r="H40" s="62"/>
      <c r="I40" s="62"/>
    </row>
    <row r="41" spans="1:9" ht="15">
      <c r="A41" s="62"/>
      <c r="B41" s="62"/>
      <c r="C41" s="63"/>
      <c r="D41" s="64"/>
      <c r="E41" s="67"/>
      <c r="F41" s="66"/>
      <c r="G41" s="62"/>
      <c r="H41" s="62"/>
      <c r="I41" s="62"/>
    </row>
    <row r="42" spans="1:9" ht="15">
      <c r="A42" s="3"/>
      <c r="B42" s="3"/>
      <c r="C42" s="43"/>
      <c r="D42" s="11" t="s">
        <v>65</v>
      </c>
      <c r="E42" s="12" t="s">
        <v>11</v>
      </c>
      <c r="F42" s="13">
        <f>+F43</f>
        <v>0</v>
      </c>
      <c r="G42" s="13" t="e">
        <f>+#REF!+G43+G44+#REF!</f>
        <v>#REF!</v>
      </c>
      <c r="H42" s="44" t="e">
        <f>+#REF!+H43+H44+#REF!</f>
        <v>#REF!</v>
      </c>
      <c r="I42" s="45" t="e">
        <f aca="true" t="shared" si="1" ref="I42:I50">+G42+H42</f>
        <v>#REF!</v>
      </c>
    </row>
    <row r="43" spans="1:9" ht="15">
      <c r="A43" s="3"/>
      <c r="B43" s="3"/>
      <c r="C43" s="46"/>
      <c r="D43" s="47" t="s">
        <v>66</v>
      </c>
      <c r="E43" s="18" t="s">
        <v>67</v>
      </c>
      <c r="F43" s="19"/>
      <c r="G43" s="19"/>
      <c r="H43" s="48"/>
      <c r="I43" s="49">
        <f t="shared" si="1"/>
        <v>0</v>
      </c>
    </row>
    <row r="44" spans="1:9" ht="15">
      <c r="A44" s="3"/>
      <c r="B44" s="3"/>
      <c r="C44" s="46"/>
      <c r="D44" s="47"/>
      <c r="E44" s="18"/>
      <c r="F44" s="19"/>
      <c r="G44" s="19"/>
      <c r="H44" s="48"/>
      <c r="I44" s="49">
        <f t="shared" si="1"/>
        <v>0</v>
      </c>
    </row>
    <row r="45" spans="1:9" ht="28.5">
      <c r="A45" s="3"/>
      <c r="B45" s="3"/>
      <c r="C45" s="68"/>
      <c r="D45" s="69" t="s">
        <v>68</v>
      </c>
      <c r="E45" s="70" t="s">
        <v>12</v>
      </c>
      <c r="F45" s="71">
        <f>+F10+F23+F29+F42</f>
        <v>71380</v>
      </c>
      <c r="G45" s="71" t="e">
        <f>SUM(#REF!)</f>
        <v>#REF!</v>
      </c>
      <c r="H45" s="72" t="e">
        <f>SUM(#REF!)</f>
        <v>#REF!</v>
      </c>
      <c r="I45" s="73" t="e">
        <f t="shared" si="1"/>
        <v>#REF!</v>
      </c>
    </row>
    <row r="46" spans="1:9" ht="30">
      <c r="A46" s="3"/>
      <c r="B46" s="3"/>
      <c r="C46" s="432" t="s">
        <v>13</v>
      </c>
      <c r="D46" s="433"/>
      <c r="E46" s="74" t="s">
        <v>14</v>
      </c>
      <c r="F46" s="8">
        <f>+F47+F55+F61</f>
        <v>0</v>
      </c>
      <c r="G46" s="8" t="e">
        <f>SUM(#REF!,G47,G61)</f>
        <v>#REF!</v>
      </c>
      <c r="H46" s="8" t="e">
        <f>SUM(#REF!,H47,H61)</f>
        <v>#REF!</v>
      </c>
      <c r="I46" s="75" t="e">
        <f t="shared" si="1"/>
        <v>#REF!</v>
      </c>
    </row>
    <row r="47" spans="1:9" ht="28.5">
      <c r="A47" s="3"/>
      <c r="B47" s="3"/>
      <c r="C47" s="43"/>
      <c r="D47" s="11" t="s">
        <v>69</v>
      </c>
      <c r="E47" s="12" t="s">
        <v>16</v>
      </c>
      <c r="F47" s="44">
        <f>F48+F49</f>
        <v>0</v>
      </c>
      <c r="G47" s="44">
        <f>G48+G49</f>
        <v>0</v>
      </c>
      <c r="H47" s="44">
        <f>H48+H49</f>
        <v>0</v>
      </c>
      <c r="I47" s="45">
        <f t="shared" si="1"/>
        <v>0</v>
      </c>
    </row>
    <row r="48" spans="1:9" ht="15">
      <c r="A48" s="27"/>
      <c r="B48" s="27"/>
      <c r="C48" s="76"/>
      <c r="D48" s="77" t="s">
        <v>70</v>
      </c>
      <c r="E48" s="21" t="s">
        <v>71</v>
      </c>
      <c r="F48" s="78"/>
      <c r="G48" s="78"/>
      <c r="H48" s="78"/>
      <c r="I48" s="49">
        <f t="shared" si="1"/>
        <v>0</v>
      </c>
    </row>
    <row r="49" spans="1:9" ht="15">
      <c r="A49" s="27"/>
      <c r="B49" s="27"/>
      <c r="C49" s="76"/>
      <c r="D49" s="77"/>
      <c r="E49" s="21" t="s">
        <v>72</v>
      </c>
      <c r="F49" s="78"/>
      <c r="G49" s="78"/>
      <c r="H49" s="78"/>
      <c r="I49" s="49">
        <f t="shared" si="1"/>
        <v>0</v>
      </c>
    </row>
    <row r="50" spans="1:9" ht="15">
      <c r="A50" s="27"/>
      <c r="B50" s="27"/>
      <c r="C50" s="76"/>
      <c r="D50" s="77"/>
      <c r="E50" s="21" t="s">
        <v>73</v>
      </c>
      <c r="F50" s="78"/>
      <c r="G50" s="78"/>
      <c r="H50" s="78"/>
      <c r="I50" s="49">
        <f t="shared" si="1"/>
        <v>0</v>
      </c>
    </row>
    <row r="51" spans="1:9" ht="15">
      <c r="A51" s="27"/>
      <c r="B51" s="27"/>
      <c r="C51" s="76"/>
      <c r="D51" s="77"/>
      <c r="E51" s="21"/>
      <c r="F51" s="78"/>
      <c r="G51" s="78"/>
      <c r="H51" s="78"/>
      <c r="I51" s="49"/>
    </row>
    <row r="52" spans="1:9" ht="30">
      <c r="A52" s="27"/>
      <c r="B52" s="27"/>
      <c r="C52" s="76"/>
      <c r="D52" s="77" t="s">
        <v>74</v>
      </c>
      <c r="E52" s="21" t="s">
        <v>75</v>
      </c>
      <c r="F52" s="78"/>
      <c r="G52" s="78"/>
      <c r="H52" s="48"/>
      <c r="I52" s="49">
        <f>+G52+H52</f>
        <v>0</v>
      </c>
    </row>
    <row r="53" spans="1:9" ht="15">
      <c r="A53" s="27"/>
      <c r="B53" s="27"/>
      <c r="C53" s="76"/>
      <c r="D53" s="77"/>
      <c r="E53" s="21"/>
      <c r="F53" s="78"/>
      <c r="G53" s="78"/>
      <c r="H53" s="48"/>
      <c r="I53" s="49"/>
    </row>
    <row r="54" spans="1:9" ht="15">
      <c r="A54" s="27"/>
      <c r="B54" s="27"/>
      <c r="C54" s="76"/>
      <c r="D54" s="77"/>
      <c r="E54" s="21"/>
      <c r="F54" s="78"/>
      <c r="G54" s="78"/>
      <c r="H54" s="48"/>
      <c r="I54" s="49"/>
    </row>
    <row r="55" spans="1:9" ht="15">
      <c r="A55" s="3"/>
      <c r="B55" s="3"/>
      <c r="C55" s="43"/>
      <c r="D55" s="11" t="s">
        <v>76</v>
      </c>
      <c r="E55" s="80" t="s">
        <v>15</v>
      </c>
      <c r="F55" s="44">
        <v>0</v>
      </c>
      <c r="G55" s="3"/>
      <c r="H55" s="3"/>
      <c r="I55" s="49"/>
    </row>
    <row r="56" spans="1:9" ht="15">
      <c r="A56" s="3"/>
      <c r="B56" s="3"/>
      <c r="C56" s="81"/>
      <c r="D56" s="82" t="s">
        <v>77</v>
      </c>
      <c r="E56" s="83" t="s">
        <v>78</v>
      </c>
      <c r="F56" s="84"/>
      <c r="G56" s="3"/>
      <c r="H56" s="3"/>
      <c r="I56" s="49"/>
    </row>
    <row r="57" spans="1:9" ht="15">
      <c r="A57" s="3"/>
      <c r="B57" s="3"/>
      <c r="C57" s="81"/>
      <c r="D57" s="82" t="s">
        <v>79</v>
      </c>
      <c r="E57" s="83" t="s">
        <v>80</v>
      </c>
      <c r="F57" s="84"/>
      <c r="G57" s="3"/>
      <c r="H57" s="3"/>
      <c r="I57" s="49"/>
    </row>
    <row r="58" spans="1:9" ht="15">
      <c r="A58" s="3"/>
      <c r="B58" s="3"/>
      <c r="C58" s="81"/>
      <c r="D58" s="82" t="s">
        <v>81</v>
      </c>
      <c r="E58" s="85" t="s">
        <v>82</v>
      </c>
      <c r="F58" s="84"/>
      <c r="G58" s="3"/>
      <c r="H58" s="3"/>
      <c r="I58" s="49"/>
    </row>
    <row r="59" spans="1:9" ht="15">
      <c r="A59" s="27"/>
      <c r="B59" s="27"/>
      <c r="C59" s="76"/>
      <c r="D59" s="77" t="s">
        <v>83</v>
      </c>
      <c r="E59" s="21" t="s">
        <v>84</v>
      </c>
      <c r="F59" s="78"/>
      <c r="G59" s="78"/>
      <c r="H59" s="48"/>
      <c r="I59" s="49"/>
    </row>
    <row r="60" spans="1:9" ht="15">
      <c r="A60" s="27"/>
      <c r="B60" s="27"/>
      <c r="C60" s="86"/>
      <c r="D60" s="87"/>
      <c r="E60" s="88"/>
      <c r="F60" s="78"/>
      <c r="G60" s="89"/>
      <c r="H60" s="48"/>
      <c r="I60" s="42"/>
    </row>
    <row r="61" spans="1:9" ht="15">
      <c r="A61" s="3"/>
      <c r="B61" s="3"/>
      <c r="C61" s="43"/>
      <c r="D61" s="11" t="s">
        <v>85</v>
      </c>
      <c r="E61" s="12" t="s">
        <v>17</v>
      </c>
      <c r="F61" s="44">
        <f>SUM(F62)</f>
        <v>0</v>
      </c>
      <c r="G61" s="44">
        <f>SUM(G62)</f>
        <v>0</v>
      </c>
      <c r="H61" s="44">
        <f>SUM(H62)</f>
        <v>0</v>
      </c>
      <c r="I61" s="45">
        <f>+G61+H61</f>
        <v>0</v>
      </c>
    </row>
    <row r="62" spans="1:9" ht="15">
      <c r="A62" s="27"/>
      <c r="B62" s="27"/>
      <c r="C62" s="76"/>
      <c r="D62" s="77" t="s">
        <v>86</v>
      </c>
      <c r="E62" s="21" t="s">
        <v>87</v>
      </c>
      <c r="F62" s="78"/>
      <c r="G62" s="78"/>
      <c r="H62" s="48"/>
      <c r="I62" s="49">
        <f>+G62+H62</f>
        <v>0</v>
      </c>
    </row>
    <row r="63" spans="1:9" ht="15.75" thickBot="1">
      <c r="A63" s="27"/>
      <c r="B63" s="27"/>
      <c r="C63" s="76"/>
      <c r="D63" s="90"/>
      <c r="E63" s="91"/>
      <c r="F63" s="78"/>
      <c r="G63" s="78"/>
      <c r="H63" s="48"/>
      <c r="I63" s="49"/>
    </row>
    <row r="64" spans="1:9" ht="30" thickBot="1" thickTop="1">
      <c r="A64" s="27"/>
      <c r="B64" s="27"/>
      <c r="C64" s="92"/>
      <c r="D64" s="93" t="s">
        <v>88</v>
      </c>
      <c r="E64" s="94" t="s">
        <v>89</v>
      </c>
      <c r="F64" s="95">
        <f>+F47+F55+F61</f>
        <v>0</v>
      </c>
      <c r="G64" s="96" t="e">
        <f>SUM(#REF!)</f>
        <v>#REF!</v>
      </c>
      <c r="H64" s="96" t="e">
        <f>SUM(#REF!)</f>
        <v>#REF!</v>
      </c>
      <c r="I64" s="97" t="e">
        <f>+G64+H64</f>
        <v>#REF!</v>
      </c>
    </row>
    <row r="65" spans="1:9" ht="17.25" thickBot="1" thickTop="1">
      <c r="A65" s="98"/>
      <c r="B65" s="98"/>
      <c r="C65" s="99" t="s">
        <v>90</v>
      </c>
      <c r="D65" s="100" t="s">
        <v>91</v>
      </c>
      <c r="E65" s="100" t="s">
        <v>18</v>
      </c>
      <c r="F65" s="101">
        <f>+F64+F45</f>
        <v>71380</v>
      </c>
      <c r="G65" s="102" t="e">
        <f>SUM(G64,G45)</f>
        <v>#REF!</v>
      </c>
      <c r="H65" s="103" t="e">
        <f>SUM(H64,H45)</f>
        <v>#REF!</v>
      </c>
      <c r="I65" s="104" t="e">
        <f>+G65+H65</f>
        <v>#REF!</v>
      </c>
    </row>
    <row r="66" spans="1:9" ht="16.5" thickTop="1">
      <c r="A66" s="26"/>
      <c r="B66" s="26"/>
      <c r="C66" s="106"/>
      <c r="D66" s="107" t="s">
        <v>92</v>
      </c>
      <c r="E66" s="107" t="s">
        <v>93</v>
      </c>
      <c r="F66" s="108">
        <f>+F67</f>
        <v>3887</v>
      </c>
      <c r="G66" s="109"/>
      <c r="H66" s="109"/>
      <c r="I66" s="110"/>
    </row>
    <row r="67" spans="1:9" ht="15.75">
      <c r="A67" s="26"/>
      <c r="B67" s="26"/>
      <c r="C67" s="111"/>
      <c r="D67" s="112" t="s">
        <v>94</v>
      </c>
      <c r="E67" s="112" t="s">
        <v>95</v>
      </c>
      <c r="F67" s="113">
        <f>+F68+F71</f>
        <v>3887</v>
      </c>
      <c r="G67" s="109"/>
      <c r="H67" s="109"/>
      <c r="I67" s="110"/>
    </row>
    <row r="68" spans="1:9" ht="15.75">
      <c r="A68" s="98"/>
      <c r="B68" s="26"/>
      <c r="C68" s="111"/>
      <c r="D68" s="112" t="s">
        <v>102</v>
      </c>
      <c r="E68" s="112" t="s">
        <v>103</v>
      </c>
      <c r="F68" s="113">
        <f>+F69+F70</f>
        <v>0</v>
      </c>
      <c r="G68" s="114"/>
      <c r="H68" s="114"/>
      <c r="I68" s="115"/>
    </row>
    <row r="69" spans="1:9" ht="15.75">
      <c r="A69" s="98"/>
      <c r="B69" s="26"/>
      <c r="C69" s="111"/>
      <c r="D69" s="112"/>
      <c r="E69" s="112" t="s">
        <v>104</v>
      </c>
      <c r="F69" s="113"/>
      <c r="G69" s="114"/>
      <c r="H69" s="114"/>
      <c r="I69" s="115"/>
    </row>
    <row r="70" spans="1:9" ht="15.75">
      <c r="A70" s="98"/>
      <c r="B70" s="26"/>
      <c r="C70" s="111"/>
      <c r="D70" s="112"/>
      <c r="E70" s="112" t="s">
        <v>105</v>
      </c>
      <c r="F70" s="113"/>
      <c r="G70" s="114"/>
      <c r="H70" s="114"/>
      <c r="I70" s="115"/>
    </row>
    <row r="71" spans="1:9" ht="15.75">
      <c r="A71" s="98"/>
      <c r="B71" s="26"/>
      <c r="C71" s="111"/>
      <c r="D71" s="112" t="s">
        <v>107</v>
      </c>
      <c r="E71" s="112" t="s">
        <v>108</v>
      </c>
      <c r="F71" s="113">
        <f>+F72+F73+F74</f>
        <v>3887</v>
      </c>
      <c r="G71" s="114"/>
      <c r="H71" s="114"/>
      <c r="I71" s="115"/>
    </row>
    <row r="72" spans="1:9" ht="30">
      <c r="A72" s="3"/>
      <c r="B72" s="3"/>
      <c r="C72" s="116" t="e">
        <f>IF(#REF!-#REF!=0,"",#REF!-#REF!)</f>
        <v>#REF!</v>
      </c>
      <c r="D72" s="117"/>
      <c r="E72" s="127" t="s">
        <v>111</v>
      </c>
      <c r="F72" s="119"/>
      <c r="G72" s="120"/>
      <c r="H72" s="121"/>
      <c r="I72" s="122">
        <f>+G72+H72</f>
        <v>0</v>
      </c>
    </row>
    <row r="73" spans="1:9" ht="15">
      <c r="A73" s="3"/>
      <c r="B73" s="3"/>
      <c r="C73" s="128"/>
      <c r="D73" s="129"/>
      <c r="E73" s="130" t="s">
        <v>112</v>
      </c>
      <c r="F73" s="131"/>
      <c r="G73" s="120"/>
      <c r="H73" s="121"/>
      <c r="I73" s="122"/>
    </row>
    <row r="74" spans="1:9" ht="15">
      <c r="A74" s="3"/>
      <c r="B74" s="3"/>
      <c r="C74" s="128"/>
      <c r="D74" s="129"/>
      <c r="E74" s="130" t="s">
        <v>109</v>
      </c>
      <c r="F74" s="131">
        <v>3887</v>
      </c>
      <c r="G74" s="120"/>
      <c r="H74" s="121"/>
      <c r="I74" s="122"/>
    </row>
    <row r="75" spans="1:9" ht="15">
      <c r="A75" s="3"/>
      <c r="B75" s="3"/>
      <c r="C75" s="128"/>
      <c r="D75" s="129"/>
      <c r="E75" s="130" t="s">
        <v>406</v>
      </c>
      <c r="F75" s="415">
        <v>0</v>
      </c>
      <c r="G75" s="120"/>
      <c r="H75" s="121"/>
      <c r="I75" s="122"/>
    </row>
    <row r="76" spans="1:9" ht="15.75" thickBot="1">
      <c r="A76" s="3"/>
      <c r="B76" s="3"/>
      <c r="C76" s="128"/>
      <c r="D76" s="129"/>
      <c r="E76" s="130" t="s">
        <v>407</v>
      </c>
      <c r="F76" s="415">
        <v>3887</v>
      </c>
      <c r="G76" s="120"/>
      <c r="H76" s="121"/>
      <c r="I76" s="122"/>
    </row>
    <row r="77" spans="1:9" ht="16.5" thickBot="1" thickTop="1">
      <c r="A77" s="98"/>
      <c r="B77" s="98"/>
      <c r="C77" s="434" t="s">
        <v>106</v>
      </c>
      <c r="D77" s="435"/>
      <c r="E77" s="435"/>
      <c r="F77" s="123">
        <f>+F65+F66</f>
        <v>75267</v>
      </c>
      <c r="G77" s="124" t="e">
        <f>#REF!+#REF!+#REF!</f>
        <v>#REF!</v>
      </c>
      <c r="H77" s="125" t="e">
        <f>#REF!+#REF!+#REF!</f>
        <v>#REF!</v>
      </c>
      <c r="I77" s="126" t="e">
        <f>+G77+H77</f>
        <v>#REF!</v>
      </c>
    </row>
  </sheetData>
  <sheetProtection/>
  <mergeCells count="11">
    <mergeCell ref="H7:H8"/>
    <mergeCell ref="I7:I8"/>
    <mergeCell ref="C9:D9"/>
    <mergeCell ref="C46:D46"/>
    <mergeCell ref="C77:E77"/>
    <mergeCell ref="C3:I3"/>
    <mergeCell ref="C4:I4"/>
    <mergeCell ref="C5:I5"/>
    <mergeCell ref="C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C3" sqref="C3:I3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2890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0.71875" style="4" hidden="1" customWidth="1"/>
    <col min="9" max="9" width="12.57421875" style="4" hidden="1" customWidth="1"/>
    <col min="10" max="16384" width="9.140625" style="3" customWidth="1"/>
  </cols>
  <sheetData>
    <row r="1" ht="30">
      <c r="F1" s="4" t="s">
        <v>394</v>
      </c>
    </row>
    <row r="3" spans="3:9" ht="15">
      <c r="C3" s="416" t="s">
        <v>292</v>
      </c>
      <c r="D3" s="417"/>
      <c r="E3" s="417"/>
      <c r="F3" s="417"/>
      <c r="G3" s="418"/>
      <c r="H3" s="418"/>
      <c r="I3" s="418"/>
    </row>
    <row r="4" spans="3:9" ht="15">
      <c r="C4" s="416" t="s">
        <v>19</v>
      </c>
      <c r="D4" s="419"/>
      <c r="E4" s="419"/>
      <c r="F4" s="417"/>
      <c r="G4" s="418"/>
      <c r="H4" s="418"/>
      <c r="I4" s="418"/>
    </row>
    <row r="5" spans="3:9" ht="15">
      <c r="C5" s="416" t="s">
        <v>375</v>
      </c>
      <c r="D5" s="419"/>
      <c r="E5" s="419"/>
      <c r="F5" s="417"/>
      <c r="G5" s="418"/>
      <c r="H5" s="418"/>
      <c r="I5" s="418"/>
    </row>
    <row r="6" ht="15.75" customHeight="1" thickBot="1">
      <c r="I6" s="4" t="s">
        <v>0</v>
      </c>
    </row>
    <row r="7" spans="3:9" ht="21" customHeight="1" thickTop="1">
      <c r="C7" s="420" t="s">
        <v>1</v>
      </c>
      <c r="D7" s="421"/>
      <c r="E7" s="422"/>
      <c r="F7" s="426" t="s">
        <v>2</v>
      </c>
      <c r="G7" s="428" t="s">
        <v>3</v>
      </c>
      <c r="H7" s="428" t="s">
        <v>4</v>
      </c>
      <c r="I7" s="430" t="s">
        <v>3</v>
      </c>
    </row>
    <row r="8" spans="3:9" ht="29.25" customHeight="1" thickBot="1">
      <c r="C8" s="423"/>
      <c r="D8" s="424"/>
      <c r="E8" s="425"/>
      <c r="F8" s="427"/>
      <c r="G8" s="429"/>
      <c r="H8" s="429"/>
      <c r="I8" s="431"/>
    </row>
    <row r="9" spans="3:9" s="36" customFormat="1" ht="16.5" customHeight="1">
      <c r="C9" s="436" t="s">
        <v>5</v>
      </c>
      <c r="D9" s="437"/>
      <c r="E9" s="6" t="s">
        <v>6</v>
      </c>
      <c r="F9" s="7"/>
      <c r="G9" s="8"/>
      <c r="H9" s="8"/>
      <c r="I9" s="9"/>
    </row>
    <row r="10" spans="3:9" s="26" customFormat="1" ht="16.5" customHeight="1">
      <c r="C10" s="10"/>
      <c r="D10" s="11" t="s">
        <v>20</v>
      </c>
      <c r="E10" s="12" t="s">
        <v>8</v>
      </c>
      <c r="F10" s="13">
        <f>+F11+F19+F20</f>
        <v>0</v>
      </c>
      <c r="G10" s="14"/>
      <c r="H10" s="15"/>
      <c r="I10" s="16"/>
    </row>
    <row r="11" spans="3:9" s="26" customFormat="1" ht="16.5" customHeight="1">
      <c r="C11" s="10"/>
      <c r="D11" s="17" t="s">
        <v>21</v>
      </c>
      <c r="E11" s="18" t="s">
        <v>22</v>
      </c>
      <c r="F11" s="19">
        <f>+F12+F13+F14+F15+F16+F17</f>
        <v>0</v>
      </c>
      <c r="G11" s="14"/>
      <c r="H11" s="15"/>
      <c r="I11" s="16"/>
    </row>
    <row r="12" spans="3:9" s="26" customFormat="1" ht="16.5" customHeight="1">
      <c r="C12" s="10"/>
      <c r="D12" s="20" t="s">
        <v>23</v>
      </c>
      <c r="E12" s="21" t="s">
        <v>24</v>
      </c>
      <c r="F12" s="22"/>
      <c r="G12" s="14"/>
      <c r="H12" s="15"/>
      <c r="I12" s="16"/>
    </row>
    <row r="13" spans="3:9" s="26" customFormat="1" ht="15">
      <c r="C13" s="10"/>
      <c r="D13" s="20" t="s">
        <v>25</v>
      </c>
      <c r="E13" s="21" t="s">
        <v>26</v>
      </c>
      <c r="F13" s="22"/>
      <c r="G13" s="14"/>
      <c r="H13" s="15"/>
      <c r="I13" s="16"/>
    </row>
    <row r="14" spans="3:9" s="26" customFormat="1" ht="30">
      <c r="C14" s="10"/>
      <c r="D14" s="17" t="s">
        <v>27</v>
      </c>
      <c r="E14" s="18" t="s">
        <v>28</v>
      </c>
      <c r="F14" s="19"/>
      <c r="G14" s="14"/>
      <c r="H14" s="15"/>
      <c r="I14" s="16"/>
    </row>
    <row r="15" spans="3:9" s="26" customFormat="1" ht="16.5" customHeight="1">
      <c r="C15" s="10"/>
      <c r="D15" s="17" t="s">
        <v>29</v>
      </c>
      <c r="E15" s="18" t="s">
        <v>30</v>
      </c>
      <c r="F15" s="19"/>
      <c r="G15" s="14"/>
      <c r="H15" s="15"/>
      <c r="I15" s="16"/>
    </row>
    <row r="16" spans="3:9" s="26" customFormat="1" ht="16.5" customHeight="1">
      <c r="C16" s="10"/>
      <c r="D16" s="23" t="s">
        <v>31</v>
      </c>
      <c r="E16" s="24" t="s">
        <v>9</v>
      </c>
      <c r="F16" s="25"/>
      <c r="G16" s="14"/>
      <c r="H16" s="15"/>
      <c r="I16" s="16"/>
    </row>
    <row r="17" spans="3:9" s="26" customFormat="1" ht="16.5" customHeight="1">
      <c r="C17" s="10"/>
      <c r="D17" s="23" t="s">
        <v>32</v>
      </c>
      <c r="E17" s="24" t="s">
        <v>10</v>
      </c>
      <c r="F17" s="25"/>
      <c r="G17" s="14"/>
      <c r="H17" s="15"/>
      <c r="I17" s="16"/>
    </row>
    <row r="18" spans="3:9" s="26" customFormat="1" ht="16.5" customHeight="1">
      <c r="C18" s="10"/>
      <c r="D18" s="23"/>
      <c r="E18" s="24"/>
      <c r="F18" s="25"/>
      <c r="G18" s="14"/>
      <c r="H18" s="15"/>
      <c r="I18" s="16"/>
    </row>
    <row r="19" spans="3:9" s="27" customFormat="1" ht="16.5" customHeight="1">
      <c r="C19" s="28"/>
      <c r="D19" s="23" t="s">
        <v>33</v>
      </c>
      <c r="E19" s="24" t="s">
        <v>34</v>
      </c>
      <c r="F19" s="29"/>
      <c r="G19" s="30"/>
      <c r="H19" s="31"/>
      <c r="I19" s="32"/>
    </row>
    <row r="20" spans="3:9" s="27" customFormat="1" ht="15">
      <c r="C20" s="28"/>
      <c r="D20" s="33" t="s">
        <v>35</v>
      </c>
      <c r="E20" s="24" t="s">
        <v>115</v>
      </c>
      <c r="F20" s="29"/>
      <c r="G20" s="30"/>
      <c r="H20" s="31"/>
      <c r="I20" s="32"/>
    </row>
    <row r="21" spans="3:9" s="27" customFormat="1" ht="16.5" customHeight="1">
      <c r="C21" s="28"/>
      <c r="D21" s="34"/>
      <c r="E21" s="35"/>
      <c r="F21" s="29"/>
      <c r="G21" s="30"/>
      <c r="H21" s="31"/>
      <c r="I21" s="32"/>
    </row>
    <row r="22" spans="3:9" s="36" customFormat="1" ht="13.5" customHeight="1">
      <c r="C22" s="37"/>
      <c r="D22" s="38"/>
      <c r="E22" s="39"/>
      <c r="F22" s="40"/>
      <c r="G22" s="40"/>
      <c r="H22" s="41"/>
      <c r="I22" s="42">
        <f aca="true" t="shared" si="0" ref="I22:I28">+G22+H22</f>
        <v>0</v>
      </c>
    </row>
    <row r="23" spans="3:9" s="36" customFormat="1" ht="13.5" customHeight="1">
      <c r="C23" s="43"/>
      <c r="D23" s="11" t="s">
        <v>36</v>
      </c>
      <c r="E23" s="12" t="s">
        <v>7</v>
      </c>
      <c r="F23" s="13">
        <f>F24+F25+F26</f>
        <v>0</v>
      </c>
      <c r="G23" s="13">
        <f>G24+G25+G26</f>
        <v>0</v>
      </c>
      <c r="H23" s="44">
        <f>H24+H25+H26</f>
        <v>0</v>
      </c>
      <c r="I23" s="45">
        <f t="shared" si="0"/>
        <v>0</v>
      </c>
    </row>
    <row r="24" spans="3:9" ht="13.5" customHeight="1">
      <c r="C24" s="46"/>
      <c r="D24" s="47" t="s">
        <v>37</v>
      </c>
      <c r="E24" s="18" t="s">
        <v>38</v>
      </c>
      <c r="F24" s="19"/>
      <c r="G24" s="19"/>
      <c r="H24" s="48"/>
      <c r="I24" s="49">
        <f t="shared" si="0"/>
        <v>0</v>
      </c>
    </row>
    <row r="25" spans="3:9" ht="13.5" customHeight="1">
      <c r="C25" s="46"/>
      <c r="D25" s="47" t="s">
        <v>39</v>
      </c>
      <c r="E25" s="18" t="s">
        <v>40</v>
      </c>
      <c r="F25" s="19"/>
      <c r="G25" s="19"/>
      <c r="H25" s="48"/>
      <c r="I25" s="49">
        <f t="shared" si="0"/>
        <v>0</v>
      </c>
    </row>
    <row r="26" spans="3:9" ht="13.5" customHeight="1">
      <c r="C26" s="46"/>
      <c r="D26" s="47" t="s">
        <v>41</v>
      </c>
      <c r="E26" s="18" t="s">
        <v>42</v>
      </c>
      <c r="F26" s="19"/>
      <c r="G26" s="19"/>
      <c r="H26" s="48"/>
      <c r="I26" s="49">
        <f t="shared" si="0"/>
        <v>0</v>
      </c>
    </row>
    <row r="27" spans="3:9" ht="13.5" customHeight="1">
      <c r="C27" s="46"/>
      <c r="D27" s="47"/>
      <c r="E27" s="50"/>
      <c r="F27" s="19"/>
      <c r="G27" s="19"/>
      <c r="H27" s="48"/>
      <c r="I27" s="49">
        <f t="shared" si="0"/>
        <v>0</v>
      </c>
    </row>
    <row r="28" spans="3:9" ht="12" customHeight="1">
      <c r="C28" s="51"/>
      <c r="D28" s="47"/>
      <c r="E28" s="50"/>
      <c r="F28" s="19"/>
      <c r="G28" s="19"/>
      <c r="H28" s="48"/>
      <c r="I28" s="42">
        <f t="shared" si="0"/>
        <v>0</v>
      </c>
    </row>
    <row r="29" spans="1:11" ht="15">
      <c r="A29" s="52"/>
      <c r="B29" s="52"/>
      <c r="C29" s="53"/>
      <c r="D29" s="54" t="s">
        <v>43</v>
      </c>
      <c r="E29" s="55" t="s">
        <v>44</v>
      </c>
      <c r="F29" s="56">
        <f>+SUM(F30:F41)</f>
        <v>0</v>
      </c>
      <c r="G29" s="52"/>
      <c r="H29" s="52"/>
      <c r="I29" s="52"/>
      <c r="J29" s="52"/>
      <c r="K29" s="52"/>
    </row>
    <row r="30" spans="1:11" s="27" customFormat="1" ht="13.5" customHeight="1">
      <c r="A30" s="57"/>
      <c r="B30" s="57"/>
      <c r="C30" s="58"/>
      <c r="D30" s="59" t="s">
        <v>45</v>
      </c>
      <c r="E30" s="60" t="s">
        <v>46</v>
      </c>
      <c r="F30" s="61"/>
      <c r="G30" s="57"/>
      <c r="H30" s="57"/>
      <c r="I30" s="57"/>
      <c r="J30" s="57"/>
      <c r="K30" s="57"/>
    </row>
    <row r="31" spans="1:11" s="27" customFormat="1" ht="13.5" customHeight="1">
      <c r="A31" s="57"/>
      <c r="B31" s="57"/>
      <c r="C31" s="58"/>
      <c r="D31" s="59" t="s">
        <v>47</v>
      </c>
      <c r="E31" s="60" t="s">
        <v>48</v>
      </c>
      <c r="F31" s="61"/>
      <c r="G31" s="57"/>
      <c r="H31" s="57"/>
      <c r="I31" s="57"/>
      <c r="J31" s="57"/>
      <c r="K31" s="57"/>
    </row>
    <row r="32" spans="1:11" s="27" customFormat="1" ht="13.5" customHeight="1">
      <c r="A32" s="57"/>
      <c r="B32" s="57"/>
      <c r="C32" s="58"/>
      <c r="D32" s="59" t="s">
        <v>49</v>
      </c>
      <c r="E32" s="60" t="s">
        <v>50</v>
      </c>
      <c r="F32" s="61"/>
      <c r="G32" s="57"/>
      <c r="H32" s="57"/>
      <c r="I32" s="57"/>
      <c r="J32" s="57"/>
      <c r="K32" s="57"/>
    </row>
    <row r="33" spans="1:11" s="27" customFormat="1" ht="13.5" customHeight="1">
      <c r="A33" s="57"/>
      <c r="B33" s="57"/>
      <c r="C33" s="58"/>
      <c r="D33" s="59" t="s">
        <v>51</v>
      </c>
      <c r="E33" s="60" t="s">
        <v>52</v>
      </c>
      <c r="F33" s="61"/>
      <c r="G33" s="57"/>
      <c r="H33" s="57"/>
      <c r="I33" s="57"/>
      <c r="J33" s="57"/>
      <c r="K33" s="57"/>
    </row>
    <row r="34" spans="1:11" s="27" customFormat="1" ht="13.5" customHeight="1">
      <c r="A34" s="57"/>
      <c r="B34" s="57"/>
      <c r="C34" s="58"/>
      <c r="D34" s="59" t="s">
        <v>53</v>
      </c>
      <c r="E34" s="60" t="s">
        <v>54</v>
      </c>
      <c r="F34" s="61"/>
      <c r="G34" s="57"/>
      <c r="H34" s="57"/>
      <c r="I34" s="57"/>
      <c r="J34" s="57"/>
      <c r="K34" s="57"/>
    </row>
    <row r="35" spans="1:11" s="27" customFormat="1" ht="13.5" customHeight="1">
      <c r="A35" s="57"/>
      <c r="B35" s="57"/>
      <c r="C35" s="58"/>
      <c r="D35" s="59" t="s">
        <v>55</v>
      </c>
      <c r="E35" s="60" t="s">
        <v>56</v>
      </c>
      <c r="F35" s="61"/>
      <c r="G35" s="57"/>
      <c r="H35" s="57"/>
      <c r="I35" s="57"/>
      <c r="J35" s="57"/>
      <c r="K35" s="57"/>
    </row>
    <row r="36" spans="1:11" ht="13.5" customHeight="1">
      <c r="A36" s="62"/>
      <c r="B36" s="62"/>
      <c r="C36" s="63"/>
      <c r="D36" s="64" t="s">
        <v>57</v>
      </c>
      <c r="E36" s="65" t="s">
        <v>58</v>
      </c>
      <c r="F36" s="66"/>
      <c r="G36" s="62"/>
      <c r="H36" s="62"/>
      <c r="I36" s="62"/>
      <c r="J36" s="62"/>
      <c r="K36" s="62"/>
    </row>
    <row r="37" spans="1:11" s="27" customFormat="1" ht="13.5" customHeight="1">
      <c r="A37" s="62"/>
      <c r="B37" s="62"/>
      <c r="C37" s="63"/>
      <c r="D37" s="64" t="s">
        <v>59</v>
      </c>
      <c r="E37" s="65" t="s">
        <v>60</v>
      </c>
      <c r="F37" s="66"/>
      <c r="G37" s="62"/>
      <c r="H37" s="62"/>
      <c r="I37" s="62"/>
      <c r="J37" s="62"/>
      <c r="K37" s="62"/>
    </row>
    <row r="38" spans="1:11" s="27" customFormat="1" ht="13.5" customHeight="1">
      <c r="A38" s="62"/>
      <c r="B38" s="62"/>
      <c r="C38" s="63"/>
      <c r="D38" s="64" t="s">
        <v>61</v>
      </c>
      <c r="E38" s="65" t="s">
        <v>62</v>
      </c>
      <c r="F38" s="66"/>
      <c r="G38" s="62"/>
      <c r="H38" s="62"/>
      <c r="I38" s="62"/>
      <c r="J38" s="62"/>
      <c r="K38" s="62"/>
    </row>
    <row r="39" spans="1:11" s="27" customFormat="1" ht="13.5" customHeight="1">
      <c r="A39" s="62"/>
      <c r="B39" s="62"/>
      <c r="C39" s="63"/>
      <c r="D39" s="64" t="s">
        <v>63</v>
      </c>
      <c r="E39" s="65" t="s">
        <v>64</v>
      </c>
      <c r="F39" s="66"/>
      <c r="G39" s="62"/>
      <c r="H39" s="62"/>
      <c r="I39" s="62"/>
      <c r="J39" s="62"/>
      <c r="K39" s="62"/>
    </row>
    <row r="40" spans="1:11" s="27" customFormat="1" ht="13.5" customHeight="1">
      <c r="A40" s="62"/>
      <c r="B40" s="62"/>
      <c r="C40" s="63"/>
      <c r="D40" s="64"/>
      <c r="E40" s="67"/>
      <c r="F40" s="66"/>
      <c r="G40" s="62"/>
      <c r="H40" s="62"/>
      <c r="I40" s="62"/>
      <c r="J40" s="62"/>
      <c r="K40" s="62"/>
    </row>
    <row r="41" spans="1:11" s="27" customFormat="1" ht="13.5" customHeight="1">
      <c r="A41" s="62"/>
      <c r="B41" s="62"/>
      <c r="C41" s="63"/>
      <c r="D41" s="64"/>
      <c r="E41" s="67"/>
      <c r="F41" s="66"/>
      <c r="G41" s="62"/>
      <c r="H41" s="62"/>
      <c r="I41" s="62"/>
      <c r="J41" s="62"/>
      <c r="K41" s="62"/>
    </row>
    <row r="42" spans="3:9" ht="13.5" customHeight="1">
      <c r="C42" s="43"/>
      <c r="D42" s="11" t="s">
        <v>65</v>
      </c>
      <c r="E42" s="12" t="s">
        <v>11</v>
      </c>
      <c r="F42" s="13">
        <f>+F43</f>
        <v>0</v>
      </c>
      <c r="G42" s="13" t="e">
        <f>+#REF!+G43+G44+#REF!</f>
        <v>#REF!</v>
      </c>
      <c r="H42" s="44" t="e">
        <f>+#REF!+H43+H44+#REF!</f>
        <v>#REF!</v>
      </c>
      <c r="I42" s="45" t="e">
        <f aca="true" t="shared" si="1" ref="I42:I50">+G42+H42</f>
        <v>#REF!</v>
      </c>
    </row>
    <row r="43" spans="3:9" ht="13.5" customHeight="1">
      <c r="C43" s="46"/>
      <c r="D43" s="47" t="s">
        <v>66</v>
      </c>
      <c r="E43" s="18" t="s">
        <v>67</v>
      </c>
      <c r="F43" s="19"/>
      <c r="G43" s="19"/>
      <c r="H43" s="48"/>
      <c r="I43" s="49">
        <f t="shared" si="1"/>
        <v>0</v>
      </c>
    </row>
    <row r="44" spans="3:9" ht="27" customHeight="1">
      <c r="C44" s="46"/>
      <c r="D44" s="47"/>
      <c r="E44" s="18"/>
      <c r="F44" s="19"/>
      <c r="G44" s="19"/>
      <c r="H44" s="48"/>
      <c r="I44" s="49">
        <f t="shared" si="1"/>
        <v>0</v>
      </c>
    </row>
    <row r="45" spans="3:9" ht="28.5">
      <c r="C45" s="68"/>
      <c r="D45" s="69" t="s">
        <v>68</v>
      </c>
      <c r="E45" s="70" t="s">
        <v>12</v>
      </c>
      <c r="F45" s="71">
        <f>+F10+F23+F29+F42</f>
        <v>0</v>
      </c>
      <c r="G45" s="71" t="e">
        <f>SUM(#REF!)</f>
        <v>#REF!</v>
      </c>
      <c r="H45" s="72" t="e">
        <f>SUM(#REF!)</f>
        <v>#REF!</v>
      </c>
      <c r="I45" s="73" t="e">
        <f t="shared" si="1"/>
        <v>#REF!</v>
      </c>
    </row>
    <row r="46" spans="3:9" ht="30">
      <c r="C46" s="432" t="s">
        <v>13</v>
      </c>
      <c r="D46" s="433"/>
      <c r="E46" s="74" t="s">
        <v>14</v>
      </c>
      <c r="F46" s="8">
        <f>+F47+F55+F61</f>
        <v>0</v>
      </c>
      <c r="G46" s="8" t="e">
        <f>SUM(#REF!,G47,G61)</f>
        <v>#REF!</v>
      </c>
      <c r="H46" s="8" t="e">
        <f>SUM(#REF!,H47,H61)</f>
        <v>#REF!</v>
      </c>
      <c r="I46" s="75" t="e">
        <f t="shared" si="1"/>
        <v>#REF!</v>
      </c>
    </row>
    <row r="47" spans="3:9" ht="13.5" customHeight="1">
      <c r="C47" s="43"/>
      <c r="D47" s="11" t="s">
        <v>69</v>
      </c>
      <c r="E47" s="12" t="s">
        <v>16</v>
      </c>
      <c r="F47" s="44">
        <f>F48+F49</f>
        <v>0</v>
      </c>
      <c r="G47" s="44">
        <f>G48+G49</f>
        <v>0</v>
      </c>
      <c r="H47" s="44">
        <f>H48+H49</f>
        <v>0</v>
      </c>
      <c r="I47" s="45">
        <f t="shared" si="1"/>
        <v>0</v>
      </c>
    </row>
    <row r="48" spans="3:9" s="27" customFormat="1" ht="13.5" customHeight="1">
      <c r="C48" s="76"/>
      <c r="D48" s="77" t="s">
        <v>70</v>
      </c>
      <c r="E48" s="21" t="s">
        <v>71</v>
      </c>
      <c r="F48" s="78"/>
      <c r="G48" s="78"/>
      <c r="H48" s="78"/>
      <c r="I48" s="49">
        <f t="shared" si="1"/>
        <v>0</v>
      </c>
    </row>
    <row r="49" spans="3:9" s="27" customFormat="1" ht="15">
      <c r="C49" s="76"/>
      <c r="D49" s="77"/>
      <c r="E49" s="21" t="s">
        <v>72</v>
      </c>
      <c r="F49" s="78"/>
      <c r="G49" s="78"/>
      <c r="H49" s="78"/>
      <c r="I49" s="49">
        <f t="shared" si="1"/>
        <v>0</v>
      </c>
    </row>
    <row r="50" spans="3:11" s="27" customFormat="1" ht="15">
      <c r="C50" s="76"/>
      <c r="D50" s="77"/>
      <c r="E50" s="21" t="s">
        <v>73</v>
      </c>
      <c r="F50" s="78"/>
      <c r="G50" s="78"/>
      <c r="H50" s="78"/>
      <c r="I50" s="49">
        <f t="shared" si="1"/>
        <v>0</v>
      </c>
      <c r="K50" s="79"/>
    </row>
    <row r="51" spans="3:11" s="27" customFormat="1" ht="15">
      <c r="C51" s="76"/>
      <c r="D51" s="77"/>
      <c r="E51" s="21"/>
      <c r="F51" s="78"/>
      <c r="G51" s="78"/>
      <c r="H51" s="78"/>
      <c r="I51" s="49"/>
      <c r="K51" s="79"/>
    </row>
    <row r="52" spans="3:9" s="27" customFormat="1" ht="30">
      <c r="C52" s="76"/>
      <c r="D52" s="77" t="s">
        <v>74</v>
      </c>
      <c r="E52" s="21" t="s">
        <v>75</v>
      </c>
      <c r="F52" s="78"/>
      <c r="G52" s="78"/>
      <c r="H52" s="48"/>
      <c r="I52" s="49">
        <f>+G52+H52</f>
        <v>0</v>
      </c>
    </row>
    <row r="53" spans="3:9" s="27" customFormat="1" ht="13.5" customHeight="1">
      <c r="C53" s="76"/>
      <c r="D53" s="77"/>
      <c r="E53" s="21"/>
      <c r="F53" s="78"/>
      <c r="G53" s="78"/>
      <c r="H53" s="48"/>
      <c r="I53" s="49"/>
    </row>
    <row r="54" spans="3:9" s="27" customFormat="1" ht="13.5" customHeight="1">
      <c r="C54" s="76"/>
      <c r="D54" s="77"/>
      <c r="E54" s="21"/>
      <c r="F54" s="78"/>
      <c r="G54" s="78"/>
      <c r="H54" s="48"/>
      <c r="I54" s="49"/>
    </row>
    <row r="55" spans="1:9" s="27" customFormat="1" ht="13.5" customHeight="1">
      <c r="A55" s="3"/>
      <c r="B55" s="3"/>
      <c r="C55" s="43"/>
      <c r="D55" s="11" t="s">
        <v>76</v>
      </c>
      <c r="E55" s="80" t="s">
        <v>15</v>
      </c>
      <c r="F55" s="44">
        <v>0</v>
      </c>
      <c r="G55" s="3"/>
      <c r="H55" s="3"/>
      <c r="I55" s="49"/>
    </row>
    <row r="56" spans="1:9" s="27" customFormat="1" ht="13.5" customHeight="1">
      <c r="A56" s="3"/>
      <c r="B56" s="3"/>
      <c r="C56" s="81"/>
      <c r="D56" s="82" t="s">
        <v>77</v>
      </c>
      <c r="E56" s="83" t="s">
        <v>78</v>
      </c>
      <c r="F56" s="84"/>
      <c r="G56" s="3"/>
      <c r="H56" s="3"/>
      <c r="I56" s="49"/>
    </row>
    <row r="57" spans="1:9" s="27" customFormat="1" ht="13.5" customHeight="1">
      <c r="A57" s="3"/>
      <c r="B57" s="3"/>
      <c r="C57" s="81"/>
      <c r="D57" s="82" t="s">
        <v>79</v>
      </c>
      <c r="E57" s="83" t="s">
        <v>80</v>
      </c>
      <c r="F57" s="84"/>
      <c r="G57" s="3"/>
      <c r="H57" s="3"/>
      <c r="I57" s="49"/>
    </row>
    <row r="58" spans="1:9" s="27" customFormat="1" ht="13.5" customHeight="1">
      <c r="A58" s="3"/>
      <c r="B58" s="3"/>
      <c r="C58" s="81"/>
      <c r="D58" s="82" t="s">
        <v>81</v>
      </c>
      <c r="E58" s="85" t="s">
        <v>82</v>
      </c>
      <c r="F58" s="84"/>
      <c r="G58" s="3"/>
      <c r="H58" s="3"/>
      <c r="I58" s="49"/>
    </row>
    <row r="59" spans="3:9" s="27" customFormat="1" ht="13.5" customHeight="1">
      <c r="C59" s="76"/>
      <c r="D59" s="77" t="s">
        <v>83</v>
      </c>
      <c r="E59" s="21" t="s">
        <v>84</v>
      </c>
      <c r="F59" s="78"/>
      <c r="G59" s="78"/>
      <c r="H59" s="48"/>
      <c r="I59" s="49"/>
    </row>
    <row r="60" spans="3:9" s="27" customFormat="1" ht="13.5" customHeight="1">
      <c r="C60" s="86"/>
      <c r="D60" s="87"/>
      <c r="E60" s="88"/>
      <c r="F60" s="78"/>
      <c r="G60" s="89"/>
      <c r="H60" s="48"/>
      <c r="I60" s="42"/>
    </row>
    <row r="61" spans="3:9" ht="13.5" customHeight="1">
      <c r="C61" s="43"/>
      <c r="D61" s="11" t="s">
        <v>85</v>
      </c>
      <c r="E61" s="12" t="s">
        <v>17</v>
      </c>
      <c r="F61" s="44">
        <f>SUM(F62)</f>
        <v>0</v>
      </c>
      <c r="G61" s="44">
        <f>SUM(G62)</f>
        <v>0</v>
      </c>
      <c r="H61" s="44">
        <f>SUM(H62)</f>
        <v>0</v>
      </c>
      <c r="I61" s="45">
        <f>+G61+H61</f>
        <v>0</v>
      </c>
    </row>
    <row r="62" spans="3:9" s="27" customFormat="1" ht="13.5" customHeight="1">
      <c r="C62" s="76"/>
      <c r="D62" s="77" t="s">
        <v>86</v>
      </c>
      <c r="E62" s="21" t="s">
        <v>87</v>
      </c>
      <c r="F62" s="78"/>
      <c r="G62" s="78"/>
      <c r="H62" s="48"/>
      <c r="I62" s="49">
        <f>+G62+H62</f>
        <v>0</v>
      </c>
    </row>
    <row r="63" spans="3:9" s="27" customFormat="1" ht="13.5" customHeight="1" thickBot="1">
      <c r="C63" s="76"/>
      <c r="D63" s="90"/>
      <c r="E63" s="91"/>
      <c r="F63" s="78"/>
      <c r="G63" s="78"/>
      <c r="H63" s="48"/>
      <c r="I63" s="49"/>
    </row>
    <row r="64" spans="3:9" s="27" customFormat="1" ht="30" thickBot="1" thickTop="1">
      <c r="C64" s="92"/>
      <c r="D64" s="93" t="s">
        <v>88</v>
      </c>
      <c r="E64" s="94" t="s">
        <v>89</v>
      </c>
      <c r="F64" s="95">
        <f>+F47+F55+F61</f>
        <v>0</v>
      </c>
      <c r="G64" s="96" t="e">
        <f>SUM(#REF!)</f>
        <v>#REF!</v>
      </c>
      <c r="H64" s="96" t="e">
        <f>SUM(#REF!)</f>
        <v>#REF!</v>
      </c>
      <c r="I64" s="97" t="e">
        <f>+G64+H64</f>
        <v>#REF!</v>
      </c>
    </row>
    <row r="65" spans="3:10" s="98" customFormat="1" ht="19.5" customHeight="1" thickBot="1" thickTop="1">
      <c r="C65" s="99" t="s">
        <v>90</v>
      </c>
      <c r="D65" s="100" t="s">
        <v>91</v>
      </c>
      <c r="E65" s="100" t="s">
        <v>18</v>
      </c>
      <c r="F65" s="101">
        <f>+F64+F45</f>
        <v>0</v>
      </c>
      <c r="G65" s="102" t="e">
        <f>SUM(G64,G45)</f>
        <v>#REF!</v>
      </c>
      <c r="H65" s="103" t="e">
        <f>SUM(H64,H45)</f>
        <v>#REF!</v>
      </c>
      <c r="I65" s="104" t="e">
        <f>+G65+H65</f>
        <v>#REF!</v>
      </c>
      <c r="J65" s="105"/>
    </row>
    <row r="66" spans="3:10" s="26" customFormat="1" ht="19.5" customHeight="1" thickTop="1">
      <c r="C66" s="106"/>
      <c r="D66" s="107" t="s">
        <v>92</v>
      </c>
      <c r="E66" s="107" t="s">
        <v>93</v>
      </c>
      <c r="F66" s="108">
        <f>+F67</f>
        <v>83006</v>
      </c>
      <c r="G66" s="109"/>
      <c r="H66" s="109"/>
      <c r="I66" s="110"/>
      <c r="J66" s="27"/>
    </row>
    <row r="67" spans="3:10" s="26" customFormat="1" ht="19.5" customHeight="1">
      <c r="C67" s="111"/>
      <c r="D67" s="112" t="s">
        <v>94</v>
      </c>
      <c r="E67" s="112" t="s">
        <v>95</v>
      </c>
      <c r="F67" s="113">
        <f>+F68+F71</f>
        <v>83006</v>
      </c>
      <c r="G67" s="109"/>
      <c r="H67" s="109"/>
      <c r="I67" s="110"/>
      <c r="J67" s="27"/>
    </row>
    <row r="68" spans="2:10" s="98" customFormat="1" ht="19.5" customHeight="1">
      <c r="B68" s="26"/>
      <c r="C68" s="111"/>
      <c r="D68" s="112" t="s">
        <v>102</v>
      </c>
      <c r="E68" s="112" t="s">
        <v>103</v>
      </c>
      <c r="F68" s="113">
        <f>+F69+F70</f>
        <v>0</v>
      </c>
      <c r="G68" s="114"/>
      <c r="H68" s="114"/>
      <c r="I68" s="115"/>
      <c r="J68" s="105"/>
    </row>
    <row r="69" spans="2:10" s="98" customFormat="1" ht="19.5" customHeight="1">
      <c r="B69" s="26"/>
      <c r="C69" s="111"/>
      <c r="D69" s="112"/>
      <c r="E69" s="112" t="s">
        <v>104</v>
      </c>
      <c r="F69" s="113"/>
      <c r="G69" s="114"/>
      <c r="H69" s="114"/>
      <c r="I69" s="115"/>
      <c r="J69" s="105"/>
    </row>
    <row r="70" spans="2:10" s="98" customFormat="1" ht="19.5" customHeight="1">
      <c r="B70" s="26"/>
      <c r="C70" s="111"/>
      <c r="D70" s="112"/>
      <c r="E70" s="112" t="s">
        <v>105</v>
      </c>
      <c r="F70" s="113"/>
      <c r="G70" s="114"/>
      <c r="H70" s="114"/>
      <c r="I70" s="115"/>
      <c r="J70" s="105"/>
    </row>
    <row r="71" spans="2:10" s="98" customFormat="1" ht="19.5" customHeight="1">
      <c r="B71" s="26"/>
      <c r="C71" s="111"/>
      <c r="D71" s="112" t="s">
        <v>107</v>
      </c>
      <c r="E71" s="112" t="s">
        <v>108</v>
      </c>
      <c r="F71" s="113">
        <f>+F72+F73+F74</f>
        <v>83006</v>
      </c>
      <c r="G71" s="114"/>
      <c r="H71" s="114"/>
      <c r="I71" s="115"/>
      <c r="J71" s="105"/>
    </row>
    <row r="72" spans="3:9" ht="15" customHeight="1">
      <c r="C72" s="116" t="e">
        <f>IF(#REF!-#REF!=0,"",#REF!-#REF!)</f>
        <v>#REF!</v>
      </c>
      <c r="D72" s="117"/>
      <c r="E72" s="127" t="s">
        <v>111</v>
      </c>
      <c r="F72" s="119"/>
      <c r="G72" s="120"/>
      <c r="H72" s="121"/>
      <c r="I72" s="122">
        <f>+G72+H72</f>
        <v>0</v>
      </c>
    </row>
    <row r="73" spans="3:9" ht="15" customHeight="1">
      <c r="C73" s="128"/>
      <c r="D73" s="129"/>
      <c r="E73" s="130" t="s">
        <v>112</v>
      </c>
      <c r="F73" s="131"/>
      <c r="G73" s="120"/>
      <c r="H73" s="121"/>
      <c r="I73" s="122"/>
    </row>
    <row r="74" spans="3:9" ht="15" customHeight="1">
      <c r="C74" s="128"/>
      <c r="D74" s="129"/>
      <c r="E74" s="130" t="s">
        <v>109</v>
      </c>
      <c r="F74" s="131">
        <v>83006</v>
      </c>
      <c r="G74" s="120"/>
      <c r="H74" s="121"/>
      <c r="I74" s="122"/>
    </row>
    <row r="75" spans="3:9" ht="15" customHeight="1">
      <c r="C75" s="128"/>
      <c r="D75" s="129"/>
      <c r="E75" s="130" t="s">
        <v>406</v>
      </c>
      <c r="F75" s="415">
        <v>80435</v>
      </c>
      <c r="G75" s="120"/>
      <c r="H75" s="121"/>
      <c r="I75" s="122"/>
    </row>
    <row r="76" spans="3:9" ht="15.75" thickBot="1">
      <c r="C76" s="128"/>
      <c r="D76" s="129"/>
      <c r="E76" s="130" t="s">
        <v>407</v>
      </c>
      <c r="F76" s="415">
        <v>2571</v>
      </c>
      <c r="G76" s="120"/>
      <c r="H76" s="121"/>
      <c r="I76" s="122"/>
    </row>
    <row r="77" spans="3:9" s="98" customFormat="1" ht="18" customHeight="1" thickBot="1" thickTop="1">
      <c r="C77" s="434" t="s">
        <v>106</v>
      </c>
      <c r="D77" s="435"/>
      <c r="E77" s="435"/>
      <c r="F77" s="123">
        <f>+F65+F66</f>
        <v>83006</v>
      </c>
      <c r="G77" s="124" t="e">
        <f>#REF!+#REF!+#REF!</f>
        <v>#REF!</v>
      </c>
      <c r="H77" s="125" t="e">
        <f>#REF!+#REF!+#REF!</f>
        <v>#REF!</v>
      </c>
      <c r="I77" s="126" t="e">
        <f>+G77+H77</f>
        <v>#REF!</v>
      </c>
    </row>
  </sheetData>
  <sheetProtection/>
  <mergeCells count="11">
    <mergeCell ref="C9:D9"/>
    <mergeCell ref="C46:D46"/>
    <mergeCell ref="C77:E77"/>
    <mergeCell ref="C3:I3"/>
    <mergeCell ref="C4:I4"/>
    <mergeCell ref="C5:I5"/>
    <mergeCell ref="C7:E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0.2890625" style="0" customWidth="1"/>
    <col min="4" max="4" width="10.28125" style="0" bestFit="1" customWidth="1"/>
    <col min="5" max="5" width="50.140625" style="0" customWidth="1"/>
    <col min="6" max="6" width="12.28125" style="0" customWidth="1"/>
    <col min="7" max="9" width="0" style="0" hidden="1" customWidth="1"/>
  </cols>
  <sheetData>
    <row r="1" spans="1:9" ht="30">
      <c r="A1" s="3"/>
      <c r="B1" s="3"/>
      <c r="C1" s="1"/>
      <c r="D1" s="2"/>
      <c r="E1" s="3"/>
      <c r="F1" s="4" t="s">
        <v>395</v>
      </c>
      <c r="G1" s="4"/>
      <c r="H1" s="4"/>
      <c r="I1" s="4"/>
    </row>
    <row r="2" spans="1:9" ht="15">
      <c r="A2" s="3"/>
      <c r="B2" s="3"/>
      <c r="C2" s="1"/>
      <c r="D2" s="2"/>
      <c r="E2" s="3"/>
      <c r="F2" s="5"/>
      <c r="G2" s="4"/>
      <c r="H2" s="4"/>
      <c r="I2" s="4"/>
    </row>
    <row r="3" spans="1:9" ht="15">
      <c r="A3" s="3"/>
      <c r="B3" s="3"/>
      <c r="C3" s="416" t="s">
        <v>378</v>
      </c>
      <c r="D3" s="417"/>
      <c r="E3" s="417"/>
      <c r="F3" s="417"/>
      <c r="G3" s="418"/>
      <c r="H3" s="418"/>
      <c r="I3" s="418"/>
    </row>
    <row r="4" spans="1:9" ht="15">
      <c r="A4" s="3"/>
      <c r="B4" s="3"/>
      <c r="C4" s="416" t="s">
        <v>19</v>
      </c>
      <c r="D4" s="419"/>
      <c r="E4" s="419"/>
      <c r="F4" s="417"/>
      <c r="G4" s="418"/>
      <c r="H4" s="418"/>
      <c r="I4" s="418"/>
    </row>
    <row r="5" spans="1:9" ht="15">
      <c r="A5" s="3"/>
      <c r="B5" s="3"/>
      <c r="C5" s="416" t="s">
        <v>375</v>
      </c>
      <c r="D5" s="419"/>
      <c r="E5" s="419"/>
      <c r="F5" s="417"/>
      <c r="G5" s="418"/>
      <c r="H5" s="418"/>
      <c r="I5" s="418"/>
    </row>
    <row r="6" spans="1:9" ht="15.75" thickBot="1">
      <c r="A6" s="3"/>
      <c r="B6" s="3"/>
      <c r="C6" s="1"/>
      <c r="D6" s="2"/>
      <c r="E6" s="3"/>
      <c r="F6" s="5"/>
      <c r="G6" s="4"/>
      <c r="H6" s="4"/>
      <c r="I6" s="4" t="s">
        <v>0</v>
      </c>
    </row>
    <row r="7" spans="1:9" ht="15.75" thickTop="1">
      <c r="A7" s="3"/>
      <c r="B7" s="3"/>
      <c r="C7" s="420" t="s">
        <v>1</v>
      </c>
      <c r="D7" s="421"/>
      <c r="E7" s="422"/>
      <c r="F7" s="426" t="s">
        <v>2</v>
      </c>
      <c r="G7" s="428" t="s">
        <v>3</v>
      </c>
      <c r="H7" s="428" t="s">
        <v>4</v>
      </c>
      <c r="I7" s="430" t="s">
        <v>3</v>
      </c>
    </row>
    <row r="8" spans="1:9" ht="15.75" thickBot="1">
      <c r="A8" s="3"/>
      <c r="B8" s="3"/>
      <c r="C8" s="423"/>
      <c r="D8" s="424"/>
      <c r="E8" s="425"/>
      <c r="F8" s="427"/>
      <c r="G8" s="429"/>
      <c r="H8" s="429"/>
      <c r="I8" s="431"/>
    </row>
    <row r="9" spans="1:9" ht="15">
      <c r="A9" s="36"/>
      <c r="B9" s="36"/>
      <c r="C9" s="436" t="s">
        <v>5</v>
      </c>
      <c r="D9" s="437"/>
      <c r="E9" s="6" t="s">
        <v>6</v>
      </c>
      <c r="F9" s="7"/>
      <c r="G9" s="8"/>
      <c r="H9" s="8"/>
      <c r="I9" s="9"/>
    </row>
    <row r="10" spans="1:9" ht="15">
      <c r="A10" s="26"/>
      <c r="B10" s="26"/>
      <c r="C10" s="10"/>
      <c r="D10" s="11" t="s">
        <v>20</v>
      </c>
      <c r="E10" s="12" t="s">
        <v>8</v>
      </c>
      <c r="F10" s="13">
        <f>+F11+F19+F20</f>
        <v>0</v>
      </c>
      <c r="G10" s="14"/>
      <c r="H10" s="15"/>
      <c r="I10" s="16"/>
    </row>
    <row r="11" spans="1:9" ht="15">
      <c r="A11" s="26"/>
      <c r="B11" s="26"/>
      <c r="C11" s="10"/>
      <c r="D11" s="17" t="s">
        <v>21</v>
      </c>
      <c r="E11" s="18" t="s">
        <v>22</v>
      </c>
      <c r="F11" s="19">
        <f>+F12+F13+F14+F15+F16+F17</f>
        <v>0</v>
      </c>
      <c r="G11" s="14"/>
      <c r="H11" s="15"/>
      <c r="I11" s="16"/>
    </row>
    <row r="12" spans="1:9" ht="15">
      <c r="A12" s="26"/>
      <c r="B12" s="26"/>
      <c r="C12" s="10"/>
      <c r="D12" s="20" t="s">
        <v>23</v>
      </c>
      <c r="E12" s="21" t="s">
        <v>24</v>
      </c>
      <c r="F12" s="22"/>
      <c r="G12" s="14"/>
      <c r="H12" s="15"/>
      <c r="I12" s="16"/>
    </row>
    <row r="13" spans="1:9" ht="15">
      <c r="A13" s="26"/>
      <c r="B13" s="26"/>
      <c r="C13" s="10"/>
      <c r="D13" s="20" t="s">
        <v>25</v>
      </c>
      <c r="E13" s="21" t="s">
        <v>26</v>
      </c>
      <c r="F13" s="22"/>
      <c r="G13" s="14"/>
      <c r="H13" s="15"/>
      <c r="I13" s="16"/>
    </row>
    <row r="14" spans="1:9" ht="30">
      <c r="A14" s="26"/>
      <c r="B14" s="26"/>
      <c r="C14" s="10"/>
      <c r="D14" s="17" t="s">
        <v>27</v>
      </c>
      <c r="E14" s="18" t="s">
        <v>28</v>
      </c>
      <c r="F14" s="19"/>
      <c r="G14" s="14"/>
      <c r="H14" s="15"/>
      <c r="I14" s="16"/>
    </row>
    <row r="15" spans="1:9" ht="15">
      <c r="A15" s="26"/>
      <c r="B15" s="26"/>
      <c r="C15" s="10"/>
      <c r="D15" s="17" t="s">
        <v>29</v>
      </c>
      <c r="E15" s="18" t="s">
        <v>30</v>
      </c>
      <c r="F15" s="19"/>
      <c r="G15" s="14"/>
      <c r="H15" s="15"/>
      <c r="I15" s="16"/>
    </row>
    <row r="16" spans="1:9" ht="15">
      <c r="A16" s="26"/>
      <c r="B16" s="26"/>
      <c r="C16" s="10"/>
      <c r="D16" s="23" t="s">
        <v>31</v>
      </c>
      <c r="E16" s="24" t="s">
        <v>9</v>
      </c>
      <c r="F16" s="25"/>
      <c r="G16" s="14"/>
      <c r="H16" s="15"/>
      <c r="I16" s="16"/>
    </row>
    <row r="17" spans="1:9" ht="15">
      <c r="A17" s="26"/>
      <c r="B17" s="26"/>
      <c r="C17" s="10"/>
      <c r="D17" s="23" t="s">
        <v>32</v>
      </c>
      <c r="E17" s="24" t="s">
        <v>10</v>
      </c>
      <c r="F17" s="25"/>
      <c r="G17" s="14"/>
      <c r="H17" s="15"/>
      <c r="I17" s="16"/>
    </row>
    <row r="18" spans="1:9" ht="15">
      <c r="A18" s="26"/>
      <c r="B18" s="26"/>
      <c r="C18" s="10"/>
      <c r="D18" s="23"/>
      <c r="E18" s="24"/>
      <c r="F18" s="25"/>
      <c r="G18" s="14"/>
      <c r="H18" s="15"/>
      <c r="I18" s="16"/>
    </row>
    <row r="19" spans="1:9" ht="15">
      <c r="A19" s="27"/>
      <c r="B19" s="27"/>
      <c r="C19" s="28"/>
      <c r="D19" s="23" t="s">
        <v>33</v>
      </c>
      <c r="E19" s="24" t="s">
        <v>34</v>
      </c>
      <c r="F19" s="29"/>
      <c r="G19" s="30"/>
      <c r="H19" s="31"/>
      <c r="I19" s="32"/>
    </row>
    <row r="20" spans="1:9" ht="15">
      <c r="A20" s="27"/>
      <c r="B20" s="27"/>
      <c r="C20" s="28"/>
      <c r="D20" s="33" t="s">
        <v>35</v>
      </c>
      <c r="E20" s="24" t="s">
        <v>115</v>
      </c>
      <c r="F20" s="29"/>
      <c r="G20" s="30"/>
      <c r="H20" s="31"/>
      <c r="I20" s="32"/>
    </row>
    <row r="21" spans="1:9" ht="15">
      <c r="A21" s="27"/>
      <c r="B21" s="27"/>
      <c r="C21" s="28"/>
      <c r="D21" s="34"/>
      <c r="E21" s="35"/>
      <c r="F21" s="29"/>
      <c r="G21" s="30"/>
      <c r="H21" s="31"/>
      <c r="I21" s="32"/>
    </row>
    <row r="22" spans="1:9" ht="15">
      <c r="A22" s="36"/>
      <c r="B22" s="36"/>
      <c r="C22" s="37"/>
      <c r="D22" s="38"/>
      <c r="E22" s="39"/>
      <c r="F22" s="40"/>
      <c r="G22" s="40"/>
      <c r="H22" s="41"/>
      <c r="I22" s="42">
        <f aca="true" t="shared" si="0" ref="I22:I28">+G22+H22</f>
        <v>0</v>
      </c>
    </row>
    <row r="23" spans="1:9" ht="14.25">
      <c r="A23" s="36"/>
      <c r="B23" s="36"/>
      <c r="C23" s="43"/>
      <c r="D23" s="11" t="s">
        <v>36</v>
      </c>
      <c r="E23" s="12" t="s">
        <v>7</v>
      </c>
      <c r="F23" s="13">
        <f>F24+F25+F26</f>
        <v>0</v>
      </c>
      <c r="G23" s="13">
        <f>G24+G25+G26</f>
        <v>0</v>
      </c>
      <c r="H23" s="44">
        <f>H24+H25+H26</f>
        <v>0</v>
      </c>
      <c r="I23" s="45">
        <f t="shared" si="0"/>
        <v>0</v>
      </c>
    </row>
    <row r="24" spans="1:9" ht="15">
      <c r="A24" s="3"/>
      <c r="B24" s="3"/>
      <c r="C24" s="46"/>
      <c r="D24" s="47" t="s">
        <v>37</v>
      </c>
      <c r="E24" s="18" t="s">
        <v>38</v>
      </c>
      <c r="F24" s="19"/>
      <c r="G24" s="19"/>
      <c r="H24" s="48"/>
      <c r="I24" s="49">
        <f t="shared" si="0"/>
        <v>0</v>
      </c>
    </row>
    <row r="25" spans="1:9" ht="15">
      <c r="A25" s="3"/>
      <c r="B25" s="3"/>
      <c r="C25" s="46"/>
      <c r="D25" s="47" t="s">
        <v>39</v>
      </c>
      <c r="E25" s="18" t="s">
        <v>40</v>
      </c>
      <c r="F25" s="19"/>
      <c r="G25" s="19"/>
      <c r="H25" s="48"/>
      <c r="I25" s="49">
        <f t="shared" si="0"/>
        <v>0</v>
      </c>
    </row>
    <row r="26" spans="1:9" ht="15">
      <c r="A26" s="3"/>
      <c r="B26" s="3"/>
      <c r="C26" s="46"/>
      <c r="D26" s="47" t="s">
        <v>41</v>
      </c>
      <c r="E26" s="18" t="s">
        <v>42</v>
      </c>
      <c r="F26" s="19"/>
      <c r="G26" s="19"/>
      <c r="H26" s="48"/>
      <c r="I26" s="49">
        <f t="shared" si="0"/>
        <v>0</v>
      </c>
    </row>
    <row r="27" spans="1:9" ht="15">
      <c r="A27" s="3"/>
      <c r="B27" s="3"/>
      <c r="C27" s="46"/>
      <c r="D27" s="47"/>
      <c r="E27" s="50"/>
      <c r="F27" s="19"/>
      <c r="G27" s="19"/>
      <c r="H27" s="48"/>
      <c r="I27" s="49">
        <f t="shared" si="0"/>
        <v>0</v>
      </c>
    </row>
    <row r="28" spans="1:9" ht="15">
      <c r="A28" s="3"/>
      <c r="B28" s="3"/>
      <c r="C28" s="51"/>
      <c r="D28" s="47"/>
      <c r="E28" s="50"/>
      <c r="F28" s="19"/>
      <c r="G28" s="19"/>
      <c r="H28" s="48"/>
      <c r="I28" s="42">
        <f t="shared" si="0"/>
        <v>0</v>
      </c>
    </row>
    <row r="29" spans="1:9" ht="14.25">
      <c r="A29" s="52"/>
      <c r="B29" s="52"/>
      <c r="C29" s="53"/>
      <c r="D29" s="54" t="s">
        <v>43</v>
      </c>
      <c r="E29" s="55" t="s">
        <v>44</v>
      </c>
      <c r="F29" s="56">
        <f>+SUM(F30:F41)</f>
        <v>0</v>
      </c>
      <c r="G29" s="52"/>
      <c r="H29" s="52"/>
      <c r="I29" s="52"/>
    </row>
    <row r="30" spans="1:9" ht="15">
      <c r="A30" s="57"/>
      <c r="B30" s="57"/>
      <c r="C30" s="58"/>
      <c r="D30" s="59" t="s">
        <v>45</v>
      </c>
      <c r="E30" s="60" t="s">
        <v>46</v>
      </c>
      <c r="F30" s="61"/>
      <c r="G30" s="57"/>
      <c r="H30" s="57"/>
      <c r="I30" s="57"/>
    </row>
    <row r="31" spans="1:9" ht="15">
      <c r="A31" s="57"/>
      <c r="B31" s="57"/>
      <c r="C31" s="58"/>
      <c r="D31" s="59" t="s">
        <v>47</v>
      </c>
      <c r="E31" s="60" t="s">
        <v>48</v>
      </c>
      <c r="F31" s="61"/>
      <c r="G31" s="57"/>
      <c r="H31" s="57"/>
      <c r="I31" s="57"/>
    </row>
    <row r="32" spans="1:9" ht="15">
      <c r="A32" s="57"/>
      <c r="B32" s="57"/>
      <c r="C32" s="58"/>
      <c r="D32" s="59" t="s">
        <v>49</v>
      </c>
      <c r="E32" s="60" t="s">
        <v>50</v>
      </c>
      <c r="F32" s="61"/>
      <c r="G32" s="57"/>
      <c r="H32" s="57"/>
      <c r="I32" s="57"/>
    </row>
    <row r="33" spans="1:9" ht="15">
      <c r="A33" s="57"/>
      <c r="B33" s="57"/>
      <c r="C33" s="58"/>
      <c r="D33" s="59" t="s">
        <v>51</v>
      </c>
      <c r="E33" s="60" t="s">
        <v>52</v>
      </c>
      <c r="F33" s="61"/>
      <c r="G33" s="57"/>
      <c r="H33" s="57"/>
      <c r="I33" s="57"/>
    </row>
    <row r="34" spans="1:9" ht="15">
      <c r="A34" s="57"/>
      <c r="B34" s="57"/>
      <c r="C34" s="58"/>
      <c r="D34" s="59" t="s">
        <v>53</v>
      </c>
      <c r="E34" s="60" t="s">
        <v>54</v>
      </c>
      <c r="F34" s="61"/>
      <c r="G34" s="57"/>
      <c r="H34" s="57"/>
      <c r="I34" s="57"/>
    </row>
    <row r="35" spans="1:9" ht="15">
      <c r="A35" s="57"/>
      <c r="B35" s="57"/>
      <c r="C35" s="58"/>
      <c r="D35" s="59" t="s">
        <v>55</v>
      </c>
      <c r="E35" s="60" t="s">
        <v>56</v>
      </c>
      <c r="F35" s="61"/>
      <c r="G35" s="57"/>
      <c r="H35" s="57"/>
      <c r="I35" s="57"/>
    </row>
    <row r="36" spans="1:9" ht="15">
      <c r="A36" s="62"/>
      <c r="B36" s="62"/>
      <c r="C36" s="63"/>
      <c r="D36" s="64" t="s">
        <v>57</v>
      </c>
      <c r="E36" s="65" t="s">
        <v>58</v>
      </c>
      <c r="F36" s="66"/>
      <c r="G36" s="62"/>
      <c r="H36" s="62"/>
      <c r="I36" s="62"/>
    </row>
    <row r="37" spans="1:9" ht="15">
      <c r="A37" s="62"/>
      <c r="B37" s="62"/>
      <c r="C37" s="63"/>
      <c r="D37" s="64" t="s">
        <v>59</v>
      </c>
      <c r="E37" s="65" t="s">
        <v>60</v>
      </c>
      <c r="F37" s="66"/>
      <c r="G37" s="62"/>
      <c r="H37" s="62"/>
      <c r="I37" s="62"/>
    </row>
    <row r="38" spans="1:9" ht="15">
      <c r="A38" s="62"/>
      <c r="B38" s="62"/>
      <c r="C38" s="63"/>
      <c r="D38" s="64" t="s">
        <v>61</v>
      </c>
      <c r="E38" s="65" t="s">
        <v>62</v>
      </c>
      <c r="F38" s="66"/>
      <c r="G38" s="62"/>
      <c r="H38" s="62"/>
      <c r="I38" s="62"/>
    </row>
    <row r="39" spans="1:9" ht="15">
      <c r="A39" s="62"/>
      <c r="B39" s="62"/>
      <c r="C39" s="63"/>
      <c r="D39" s="64" t="s">
        <v>63</v>
      </c>
      <c r="E39" s="65" t="s">
        <v>64</v>
      </c>
      <c r="F39" s="66"/>
      <c r="G39" s="62"/>
      <c r="H39" s="62"/>
      <c r="I39" s="62"/>
    </row>
    <row r="40" spans="1:9" ht="15">
      <c r="A40" s="62"/>
      <c r="B40" s="62"/>
      <c r="C40" s="63"/>
      <c r="D40" s="64"/>
      <c r="E40" s="67"/>
      <c r="F40" s="66"/>
      <c r="G40" s="62"/>
      <c r="H40" s="62"/>
      <c r="I40" s="62"/>
    </row>
    <row r="41" spans="1:9" ht="15">
      <c r="A41" s="62"/>
      <c r="B41" s="62"/>
      <c r="C41" s="63"/>
      <c r="D41" s="64"/>
      <c r="E41" s="67"/>
      <c r="F41" s="66"/>
      <c r="G41" s="62"/>
      <c r="H41" s="62"/>
      <c r="I41" s="62"/>
    </row>
    <row r="42" spans="1:9" ht="15">
      <c r="A42" s="3"/>
      <c r="B42" s="3"/>
      <c r="C42" s="43"/>
      <c r="D42" s="11" t="s">
        <v>65</v>
      </c>
      <c r="E42" s="12" t="s">
        <v>11</v>
      </c>
      <c r="F42" s="13">
        <f>+F43</f>
        <v>0</v>
      </c>
      <c r="G42" s="13" t="e">
        <f>+#REF!+G43+G44+#REF!</f>
        <v>#REF!</v>
      </c>
      <c r="H42" s="44" t="e">
        <f>+#REF!+H43+H44+#REF!</f>
        <v>#REF!</v>
      </c>
      <c r="I42" s="45" t="e">
        <f aca="true" t="shared" si="1" ref="I42:I50">+G42+H42</f>
        <v>#REF!</v>
      </c>
    </row>
    <row r="43" spans="1:9" ht="15">
      <c r="A43" s="3"/>
      <c r="B43" s="3"/>
      <c r="C43" s="46"/>
      <c r="D43" s="47" t="s">
        <v>66</v>
      </c>
      <c r="E43" s="18" t="s">
        <v>67</v>
      </c>
      <c r="F43" s="19"/>
      <c r="G43" s="19"/>
      <c r="H43" s="48"/>
      <c r="I43" s="49">
        <f t="shared" si="1"/>
        <v>0</v>
      </c>
    </row>
    <row r="44" spans="1:9" ht="15">
      <c r="A44" s="3"/>
      <c r="B44" s="3"/>
      <c r="C44" s="46"/>
      <c r="D44" s="47"/>
      <c r="E44" s="18"/>
      <c r="F44" s="19"/>
      <c r="G44" s="19"/>
      <c r="H44" s="48"/>
      <c r="I44" s="49">
        <f t="shared" si="1"/>
        <v>0</v>
      </c>
    </row>
    <row r="45" spans="1:9" ht="28.5">
      <c r="A45" s="3"/>
      <c r="B45" s="3"/>
      <c r="C45" s="68"/>
      <c r="D45" s="69" t="s">
        <v>68</v>
      </c>
      <c r="E45" s="70" t="s">
        <v>12</v>
      </c>
      <c r="F45" s="71">
        <f>+F10+F23+F29+F42</f>
        <v>0</v>
      </c>
      <c r="G45" s="71" t="e">
        <f>SUM(#REF!)</f>
        <v>#REF!</v>
      </c>
      <c r="H45" s="72" t="e">
        <f>SUM(#REF!)</f>
        <v>#REF!</v>
      </c>
      <c r="I45" s="73" t="e">
        <f t="shared" si="1"/>
        <v>#REF!</v>
      </c>
    </row>
    <row r="46" spans="1:9" ht="30">
      <c r="A46" s="3"/>
      <c r="B46" s="3"/>
      <c r="C46" s="432" t="s">
        <v>13</v>
      </c>
      <c r="D46" s="433"/>
      <c r="E46" s="74" t="s">
        <v>14</v>
      </c>
      <c r="F46" s="8">
        <f>+F47+F55+F61</f>
        <v>0</v>
      </c>
      <c r="G46" s="8" t="e">
        <f>SUM(#REF!,G47,G61)</f>
        <v>#REF!</v>
      </c>
      <c r="H46" s="8" t="e">
        <f>SUM(#REF!,H47,H61)</f>
        <v>#REF!</v>
      </c>
      <c r="I46" s="75" t="e">
        <f t="shared" si="1"/>
        <v>#REF!</v>
      </c>
    </row>
    <row r="47" spans="1:9" ht="28.5">
      <c r="A47" s="3"/>
      <c r="B47" s="3"/>
      <c r="C47" s="43"/>
      <c r="D47" s="11" t="s">
        <v>69</v>
      </c>
      <c r="E47" s="12" t="s">
        <v>16</v>
      </c>
      <c r="F47" s="44">
        <f>F48+F49</f>
        <v>0</v>
      </c>
      <c r="G47" s="44">
        <f>G48+G49</f>
        <v>0</v>
      </c>
      <c r="H47" s="44">
        <f>H48+H49</f>
        <v>0</v>
      </c>
      <c r="I47" s="45">
        <f t="shared" si="1"/>
        <v>0</v>
      </c>
    </row>
    <row r="48" spans="1:9" ht="15">
      <c r="A48" s="27"/>
      <c r="B48" s="27"/>
      <c r="C48" s="76"/>
      <c r="D48" s="77" t="s">
        <v>70</v>
      </c>
      <c r="E48" s="21" t="s">
        <v>71</v>
      </c>
      <c r="F48" s="78"/>
      <c r="G48" s="78"/>
      <c r="H48" s="78"/>
      <c r="I48" s="49">
        <f t="shared" si="1"/>
        <v>0</v>
      </c>
    </row>
    <row r="49" spans="1:9" ht="15">
      <c r="A49" s="27"/>
      <c r="B49" s="27"/>
      <c r="C49" s="76"/>
      <c r="D49" s="77"/>
      <c r="E49" s="21" t="s">
        <v>72</v>
      </c>
      <c r="F49" s="78"/>
      <c r="G49" s="78"/>
      <c r="H49" s="78"/>
      <c r="I49" s="49">
        <f t="shared" si="1"/>
        <v>0</v>
      </c>
    </row>
    <row r="50" spans="1:9" ht="15">
      <c r="A50" s="27"/>
      <c r="B50" s="27"/>
      <c r="C50" s="76"/>
      <c r="D50" s="77"/>
      <c r="E50" s="21" t="s">
        <v>73</v>
      </c>
      <c r="F50" s="78"/>
      <c r="G50" s="78"/>
      <c r="H50" s="78"/>
      <c r="I50" s="49">
        <f t="shared" si="1"/>
        <v>0</v>
      </c>
    </row>
    <row r="51" spans="1:9" ht="15">
      <c r="A51" s="27"/>
      <c r="B51" s="27"/>
      <c r="C51" s="76"/>
      <c r="D51" s="77"/>
      <c r="E51" s="21"/>
      <c r="F51" s="78"/>
      <c r="G51" s="78"/>
      <c r="H51" s="78"/>
      <c r="I51" s="49"/>
    </row>
    <row r="52" spans="1:9" ht="30">
      <c r="A52" s="27"/>
      <c r="B52" s="27"/>
      <c r="C52" s="76"/>
      <c r="D52" s="77" t="s">
        <v>74</v>
      </c>
      <c r="E52" s="21" t="s">
        <v>75</v>
      </c>
      <c r="F52" s="78"/>
      <c r="G52" s="78"/>
      <c r="H52" s="48"/>
      <c r="I52" s="49">
        <f>+G52+H52</f>
        <v>0</v>
      </c>
    </row>
    <row r="53" spans="1:9" ht="15">
      <c r="A53" s="27"/>
      <c r="B53" s="27"/>
      <c r="C53" s="76"/>
      <c r="D53" s="77"/>
      <c r="E53" s="21"/>
      <c r="F53" s="78"/>
      <c r="G53" s="78"/>
      <c r="H53" s="48"/>
      <c r="I53" s="49"/>
    </row>
    <row r="54" spans="1:9" ht="15">
      <c r="A54" s="27"/>
      <c r="B54" s="27"/>
      <c r="C54" s="76"/>
      <c r="D54" s="77"/>
      <c r="E54" s="21"/>
      <c r="F54" s="78"/>
      <c r="G54" s="78"/>
      <c r="H54" s="48"/>
      <c r="I54" s="49"/>
    </row>
    <row r="55" spans="1:9" ht="15">
      <c r="A55" s="3"/>
      <c r="B55" s="3"/>
      <c r="C55" s="43"/>
      <c r="D55" s="11" t="s">
        <v>76</v>
      </c>
      <c r="E55" s="80" t="s">
        <v>15</v>
      </c>
      <c r="F55" s="44">
        <v>0</v>
      </c>
      <c r="G55" s="3"/>
      <c r="H55" s="3"/>
      <c r="I55" s="49"/>
    </row>
    <row r="56" spans="1:9" ht="15">
      <c r="A56" s="3"/>
      <c r="B56" s="3"/>
      <c r="C56" s="81"/>
      <c r="D56" s="82" t="s">
        <v>77</v>
      </c>
      <c r="E56" s="83" t="s">
        <v>78</v>
      </c>
      <c r="F56" s="84"/>
      <c r="G56" s="3"/>
      <c r="H56" s="3"/>
      <c r="I56" s="49"/>
    </row>
    <row r="57" spans="1:9" ht="15">
      <c r="A57" s="3"/>
      <c r="B57" s="3"/>
      <c r="C57" s="81"/>
      <c r="D57" s="82" t="s">
        <v>79</v>
      </c>
      <c r="E57" s="83" t="s">
        <v>80</v>
      </c>
      <c r="F57" s="84"/>
      <c r="G57" s="3"/>
      <c r="H57" s="3"/>
      <c r="I57" s="49"/>
    </row>
    <row r="58" spans="1:9" ht="15">
      <c r="A58" s="3"/>
      <c r="B58" s="3"/>
      <c r="C58" s="81"/>
      <c r="D58" s="82" t="s">
        <v>81</v>
      </c>
      <c r="E58" s="85" t="s">
        <v>82</v>
      </c>
      <c r="F58" s="84"/>
      <c r="G58" s="3"/>
      <c r="H58" s="3"/>
      <c r="I58" s="49"/>
    </row>
    <row r="59" spans="1:9" ht="15">
      <c r="A59" s="27"/>
      <c r="B59" s="27"/>
      <c r="C59" s="76"/>
      <c r="D59" s="77" t="s">
        <v>83</v>
      </c>
      <c r="E59" s="21" t="s">
        <v>84</v>
      </c>
      <c r="F59" s="78"/>
      <c r="G59" s="78"/>
      <c r="H59" s="48"/>
      <c r="I59" s="49"/>
    </row>
    <row r="60" spans="1:9" ht="15">
      <c r="A60" s="27"/>
      <c r="B60" s="27"/>
      <c r="C60" s="86"/>
      <c r="D60" s="87"/>
      <c r="E60" s="88"/>
      <c r="F60" s="78"/>
      <c r="G60" s="89"/>
      <c r="H60" s="48"/>
      <c r="I60" s="42"/>
    </row>
    <row r="61" spans="1:9" ht="15">
      <c r="A61" s="3"/>
      <c r="B61" s="3"/>
      <c r="C61" s="43"/>
      <c r="D61" s="11" t="s">
        <v>85</v>
      </c>
      <c r="E61" s="12" t="s">
        <v>17</v>
      </c>
      <c r="F61" s="44">
        <f>SUM(F62)</f>
        <v>0</v>
      </c>
      <c r="G61" s="44">
        <f>SUM(G62)</f>
        <v>0</v>
      </c>
      <c r="H61" s="44">
        <f>SUM(H62)</f>
        <v>0</v>
      </c>
      <c r="I61" s="45">
        <f>+G61+H61</f>
        <v>0</v>
      </c>
    </row>
    <row r="62" spans="1:9" ht="15">
      <c r="A62" s="27"/>
      <c r="B62" s="27"/>
      <c r="C62" s="76"/>
      <c r="D62" s="77" t="s">
        <v>86</v>
      </c>
      <c r="E62" s="21" t="s">
        <v>87</v>
      </c>
      <c r="F62" s="78"/>
      <c r="G62" s="78"/>
      <c r="H62" s="48"/>
      <c r="I62" s="49">
        <f>+G62+H62</f>
        <v>0</v>
      </c>
    </row>
    <row r="63" spans="1:9" ht="15.75" thickBot="1">
      <c r="A63" s="27"/>
      <c r="B63" s="27"/>
      <c r="C63" s="76"/>
      <c r="D63" s="90"/>
      <c r="E63" s="91"/>
      <c r="F63" s="78"/>
      <c r="G63" s="78"/>
      <c r="H63" s="48"/>
      <c r="I63" s="49"/>
    </row>
    <row r="64" spans="1:9" ht="30" thickBot="1" thickTop="1">
      <c r="A64" s="27"/>
      <c r="B64" s="27"/>
      <c r="C64" s="92"/>
      <c r="D64" s="93" t="s">
        <v>88</v>
      </c>
      <c r="E64" s="94" t="s">
        <v>89</v>
      </c>
      <c r="F64" s="95">
        <f>+F47+F55+F61</f>
        <v>0</v>
      </c>
      <c r="G64" s="96" t="e">
        <f>SUM(#REF!)</f>
        <v>#REF!</v>
      </c>
      <c r="H64" s="96" t="e">
        <f>SUM(#REF!)</f>
        <v>#REF!</v>
      </c>
      <c r="I64" s="97" t="e">
        <f>+G64+H64</f>
        <v>#REF!</v>
      </c>
    </row>
    <row r="65" spans="1:9" ht="17.25" thickBot="1" thickTop="1">
      <c r="A65" s="98"/>
      <c r="B65" s="98"/>
      <c r="C65" s="99" t="s">
        <v>90</v>
      </c>
      <c r="D65" s="100" t="s">
        <v>91</v>
      </c>
      <c r="E65" s="100" t="s">
        <v>18</v>
      </c>
      <c r="F65" s="101">
        <f>+F64+F45</f>
        <v>0</v>
      </c>
      <c r="G65" s="102" t="e">
        <f>SUM(G64,G45)</f>
        <v>#REF!</v>
      </c>
      <c r="H65" s="103" t="e">
        <f>SUM(H64,H45)</f>
        <v>#REF!</v>
      </c>
      <c r="I65" s="104" t="e">
        <f>+G65+H65</f>
        <v>#REF!</v>
      </c>
    </row>
    <row r="66" spans="1:9" ht="16.5" thickTop="1">
      <c r="A66" s="26"/>
      <c r="B66" s="26"/>
      <c r="C66" s="106"/>
      <c r="D66" s="107" t="s">
        <v>92</v>
      </c>
      <c r="E66" s="107" t="s">
        <v>93</v>
      </c>
      <c r="F66" s="108">
        <f>+F67</f>
        <v>25303</v>
      </c>
      <c r="G66" s="109"/>
      <c r="H66" s="109"/>
      <c r="I66" s="110"/>
    </row>
    <row r="67" spans="1:9" ht="15.75">
      <c r="A67" s="26"/>
      <c r="B67" s="26"/>
      <c r="C67" s="111"/>
      <c r="D67" s="112" t="s">
        <v>94</v>
      </c>
      <c r="E67" s="112" t="s">
        <v>95</v>
      </c>
      <c r="F67" s="113">
        <f>+F68+F71</f>
        <v>25303</v>
      </c>
      <c r="G67" s="109"/>
      <c r="H67" s="109"/>
      <c r="I67" s="110"/>
    </row>
    <row r="68" spans="1:9" ht="15.75">
      <c r="A68" s="98"/>
      <c r="B68" s="26"/>
      <c r="C68" s="111"/>
      <c r="D68" s="112" t="s">
        <v>102</v>
      </c>
      <c r="E68" s="112" t="s">
        <v>103</v>
      </c>
      <c r="F68" s="113">
        <f>+F69+F70</f>
        <v>0</v>
      </c>
      <c r="G68" s="114"/>
      <c r="H68" s="114"/>
      <c r="I68" s="115"/>
    </row>
    <row r="69" spans="1:9" ht="15.75">
      <c r="A69" s="98"/>
      <c r="B69" s="26"/>
      <c r="C69" s="111"/>
      <c r="D69" s="112"/>
      <c r="E69" s="112" t="s">
        <v>104</v>
      </c>
      <c r="F69" s="113"/>
      <c r="G69" s="114"/>
      <c r="H69" s="114"/>
      <c r="I69" s="115"/>
    </row>
    <row r="70" spans="1:9" ht="15.75">
      <c r="A70" s="98"/>
      <c r="B70" s="26"/>
      <c r="C70" s="111"/>
      <c r="D70" s="112"/>
      <c r="E70" s="112" t="s">
        <v>105</v>
      </c>
      <c r="F70" s="113"/>
      <c r="G70" s="114"/>
      <c r="H70" s="114"/>
      <c r="I70" s="115"/>
    </row>
    <row r="71" spans="1:9" ht="15.75">
      <c r="A71" s="98"/>
      <c r="B71" s="26"/>
      <c r="C71" s="111"/>
      <c r="D71" s="112" t="s">
        <v>107</v>
      </c>
      <c r="E71" s="112" t="s">
        <v>108</v>
      </c>
      <c r="F71" s="113">
        <f>+F72+F73+F74</f>
        <v>25303</v>
      </c>
      <c r="G71" s="114"/>
      <c r="H71" s="114"/>
      <c r="I71" s="115"/>
    </row>
    <row r="72" spans="1:9" ht="30">
      <c r="A72" s="3"/>
      <c r="B72" s="3"/>
      <c r="C72" s="116" t="e">
        <f>IF(#REF!-#REF!=0,"",#REF!-#REF!)</f>
        <v>#REF!</v>
      </c>
      <c r="D72" s="117"/>
      <c r="E72" s="127" t="s">
        <v>111</v>
      </c>
      <c r="F72" s="119"/>
      <c r="G72" s="120"/>
      <c r="H72" s="121"/>
      <c r="I72" s="122">
        <f>+G72+H72</f>
        <v>0</v>
      </c>
    </row>
    <row r="73" spans="1:9" ht="15">
      <c r="A73" s="3"/>
      <c r="B73" s="3"/>
      <c r="C73" s="128"/>
      <c r="D73" s="129"/>
      <c r="E73" s="130" t="s">
        <v>112</v>
      </c>
      <c r="F73" s="131"/>
      <c r="G73" s="120"/>
      <c r="H73" s="121"/>
      <c r="I73" s="122"/>
    </row>
    <row r="74" spans="1:9" ht="15">
      <c r="A74" s="3"/>
      <c r="B74" s="3"/>
      <c r="C74" s="128"/>
      <c r="D74" s="129"/>
      <c r="E74" s="130" t="s">
        <v>109</v>
      </c>
      <c r="F74" s="131">
        <v>25303</v>
      </c>
      <c r="G74" s="120"/>
      <c r="H74" s="121"/>
      <c r="I74" s="122"/>
    </row>
    <row r="75" spans="1:9" ht="15">
      <c r="A75" s="3"/>
      <c r="B75" s="3"/>
      <c r="C75" s="128"/>
      <c r="D75" s="129"/>
      <c r="E75" s="130" t="s">
        <v>406</v>
      </c>
      <c r="F75" s="415">
        <v>15935</v>
      </c>
      <c r="G75" s="120"/>
      <c r="H75" s="121"/>
      <c r="I75" s="122"/>
    </row>
    <row r="76" spans="1:9" ht="15.75" thickBot="1">
      <c r="A76" s="3"/>
      <c r="B76" s="3"/>
      <c r="C76" s="128"/>
      <c r="D76" s="129"/>
      <c r="E76" s="130" t="s">
        <v>407</v>
      </c>
      <c r="F76" s="415">
        <v>9368</v>
      </c>
      <c r="G76" s="120"/>
      <c r="H76" s="121"/>
      <c r="I76" s="122"/>
    </row>
    <row r="77" spans="1:9" ht="16.5" thickBot="1" thickTop="1">
      <c r="A77" s="98"/>
      <c r="B77" s="98"/>
      <c r="C77" s="434" t="s">
        <v>106</v>
      </c>
      <c r="D77" s="435"/>
      <c r="E77" s="435"/>
      <c r="F77" s="123">
        <f>+F65+F66</f>
        <v>25303</v>
      </c>
      <c r="G77" s="124" t="e">
        <f>#REF!+#REF!+#REF!</f>
        <v>#REF!</v>
      </c>
      <c r="H77" s="125" t="e">
        <f>#REF!+#REF!+#REF!</f>
        <v>#REF!</v>
      </c>
      <c r="I77" s="126" t="e">
        <f>+G77+H77</f>
        <v>#REF!</v>
      </c>
    </row>
  </sheetData>
  <sheetProtection/>
  <mergeCells count="11">
    <mergeCell ref="G7:G8"/>
    <mergeCell ref="H7:H8"/>
    <mergeCell ref="I7:I8"/>
    <mergeCell ref="C9:D9"/>
    <mergeCell ref="C46:D46"/>
    <mergeCell ref="C77:E77"/>
    <mergeCell ref="C3:I3"/>
    <mergeCell ref="C4:I4"/>
    <mergeCell ref="C5:I5"/>
    <mergeCell ref="C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C1">
      <selection activeCell="J10" sqref="J10"/>
    </sheetView>
  </sheetViews>
  <sheetFormatPr defaultColWidth="9.140625" defaultRowHeight="12.75"/>
  <cols>
    <col min="1" max="1" width="9.140625" style="0" hidden="1" customWidth="1"/>
    <col min="2" max="2" width="12.00390625" style="0" hidden="1" customWidth="1"/>
    <col min="3" max="3" width="0.42578125" style="0" customWidth="1"/>
    <col min="5" max="5" width="47.57421875" style="0" bestFit="1" customWidth="1"/>
    <col min="6" max="6" width="16.8515625" style="0" customWidth="1"/>
    <col min="7" max="7" width="9.140625" style="0" hidden="1" customWidth="1"/>
    <col min="8" max="9" width="0" style="0" hidden="1" customWidth="1"/>
  </cols>
  <sheetData>
    <row r="1" spans="3:9" ht="15">
      <c r="C1" s="1"/>
      <c r="D1" s="2"/>
      <c r="E1" s="3"/>
      <c r="F1" s="4" t="s">
        <v>396</v>
      </c>
      <c r="G1" s="4"/>
      <c r="H1" s="4"/>
      <c r="I1" s="4"/>
    </row>
    <row r="3" spans="3:9" ht="15">
      <c r="C3" s="416" t="s">
        <v>412</v>
      </c>
      <c r="D3" s="417"/>
      <c r="E3" s="417"/>
      <c r="F3" s="417"/>
      <c r="G3" s="418"/>
      <c r="H3" s="418"/>
      <c r="I3" s="418"/>
    </row>
    <row r="4" spans="3:9" ht="15">
      <c r="C4" s="416" t="s">
        <v>19</v>
      </c>
      <c r="D4" s="419"/>
      <c r="E4" s="419"/>
      <c r="F4" s="417"/>
      <c r="G4" s="418"/>
      <c r="H4" s="418"/>
      <c r="I4" s="418"/>
    </row>
    <row r="5" spans="3:9" ht="15">
      <c r="C5" s="416" t="s">
        <v>375</v>
      </c>
      <c r="D5" s="419"/>
      <c r="E5" s="419"/>
      <c r="F5" s="417"/>
      <c r="G5" s="418"/>
      <c r="H5" s="418"/>
      <c r="I5" s="418"/>
    </row>
    <row r="6" spans="3:9" ht="15.75" thickBot="1">
      <c r="C6" s="1"/>
      <c r="D6" s="2"/>
      <c r="E6" s="3"/>
      <c r="F6" s="5"/>
      <c r="G6" s="4"/>
      <c r="H6" s="4"/>
      <c r="I6" s="4" t="s">
        <v>0</v>
      </c>
    </row>
    <row r="7" spans="3:9" ht="13.5" thickTop="1">
      <c r="C7" s="420" t="s">
        <v>1</v>
      </c>
      <c r="D7" s="421"/>
      <c r="E7" s="422"/>
      <c r="F7" s="426" t="s">
        <v>2</v>
      </c>
      <c r="G7" s="428" t="s">
        <v>3</v>
      </c>
      <c r="H7" s="428" t="s">
        <v>4</v>
      </c>
      <c r="I7" s="430" t="s">
        <v>3</v>
      </c>
    </row>
    <row r="8" spans="3:9" ht="13.5" thickBot="1">
      <c r="C8" s="423"/>
      <c r="D8" s="424"/>
      <c r="E8" s="425"/>
      <c r="F8" s="427"/>
      <c r="G8" s="429"/>
      <c r="H8" s="429"/>
      <c r="I8" s="431"/>
    </row>
    <row r="9" spans="3:9" ht="30">
      <c r="C9" s="436" t="s">
        <v>5</v>
      </c>
      <c r="D9" s="437"/>
      <c r="E9" s="6" t="s">
        <v>6</v>
      </c>
      <c r="F9" s="7"/>
      <c r="G9" s="8"/>
      <c r="H9" s="8"/>
      <c r="I9" s="9"/>
    </row>
    <row r="10" spans="3:9" ht="28.5">
      <c r="C10" s="10"/>
      <c r="D10" s="11" t="s">
        <v>20</v>
      </c>
      <c r="E10" s="12" t="s">
        <v>8</v>
      </c>
      <c r="F10" s="13">
        <f>+F11+F19+F20</f>
        <v>515393</v>
      </c>
      <c r="G10" s="14"/>
      <c r="H10" s="15"/>
      <c r="I10" s="16"/>
    </row>
    <row r="11" spans="3:9" ht="15">
      <c r="C11" s="10"/>
      <c r="D11" s="17" t="s">
        <v>21</v>
      </c>
      <c r="E11" s="18" t="s">
        <v>22</v>
      </c>
      <c r="F11" s="22">
        <f>+'Önk. önmaga'!F11+'Polghiv.'!F11+Művház!F11+Konyha!F11+'Csodavár Óvoda'!F11+Bölcsőde!F11</f>
        <v>296177</v>
      </c>
      <c r="G11" s="14"/>
      <c r="H11" s="15"/>
      <c r="I11" s="16"/>
    </row>
    <row r="12" spans="3:9" ht="15">
      <c r="C12" s="10"/>
      <c r="D12" s="20" t="s">
        <v>23</v>
      </c>
      <c r="E12" s="21" t="s">
        <v>24</v>
      </c>
      <c r="F12" s="22">
        <f>+'Önk. önmaga'!F12+'Polghiv.'!F12+Művház!F12+Konyha!F12+'Csodavár Óvoda'!F12+Bölcsőde!F12</f>
        <v>115491</v>
      </c>
      <c r="G12" s="14"/>
      <c r="H12" s="15"/>
      <c r="I12" s="16"/>
    </row>
    <row r="13" spans="3:9" ht="15">
      <c r="C13" s="10"/>
      <c r="D13" s="20" t="s">
        <v>25</v>
      </c>
      <c r="E13" s="21" t="s">
        <v>26</v>
      </c>
      <c r="F13" s="22">
        <f>+'Önk. önmaga'!F13+'Polghiv.'!F13+Művház!F13+Konyha!F13+'Csodavár Óvoda'!F13+Bölcsőde!F13</f>
        <v>80436</v>
      </c>
      <c r="G13" s="14"/>
      <c r="H13" s="15"/>
      <c r="I13" s="16"/>
    </row>
    <row r="14" spans="3:9" ht="30">
      <c r="C14" s="10"/>
      <c r="D14" s="17" t="s">
        <v>27</v>
      </c>
      <c r="E14" s="18" t="s">
        <v>28</v>
      </c>
      <c r="F14" s="22">
        <f>+'Önk. önmaga'!F14+'Polghiv.'!F14+Művház!F14+Konyha!F14+'Csodavár Óvoda'!F14+Bölcsőde!F14</f>
        <v>94922</v>
      </c>
      <c r="G14" s="14"/>
      <c r="H14" s="15"/>
      <c r="I14" s="16"/>
    </row>
    <row r="15" spans="3:9" ht="15">
      <c r="C15" s="10"/>
      <c r="D15" s="17" t="s">
        <v>29</v>
      </c>
      <c r="E15" s="18" t="s">
        <v>30</v>
      </c>
      <c r="F15" s="22">
        <f>+'Önk. önmaga'!F15+'Polghiv.'!F15+Művház!F15+Konyha!F15+'Csodavár Óvoda'!F15+Bölcsőde!F15</f>
        <v>5328</v>
      </c>
      <c r="G15" s="14"/>
      <c r="H15" s="15"/>
      <c r="I15" s="16"/>
    </row>
    <row r="16" spans="3:9" ht="15">
      <c r="C16" s="10"/>
      <c r="D16" s="23" t="s">
        <v>31</v>
      </c>
      <c r="E16" s="24" t="s">
        <v>9</v>
      </c>
      <c r="F16" s="22">
        <f>+'Önk. önmaga'!F16+'Polghiv.'!F16+Művház!F16+Konyha!F16+'Csodavár Óvoda'!F16+Bölcsőde!F16</f>
        <v>0</v>
      </c>
      <c r="G16" s="14"/>
      <c r="H16" s="15"/>
      <c r="I16" s="16"/>
    </row>
    <row r="17" spans="1:11" ht="15">
      <c r="A17" s="26"/>
      <c r="B17" s="26"/>
      <c r="C17" s="10"/>
      <c r="D17" s="23" t="s">
        <v>32</v>
      </c>
      <c r="E17" s="24" t="s">
        <v>10</v>
      </c>
      <c r="F17" s="22">
        <f>+'Önk. önmaga'!F17+'Polghiv.'!F17+Művház!F17+Konyha!F17+'Csodavár Óvoda'!F17+Bölcsőde!F17</f>
        <v>0</v>
      </c>
      <c r="G17" s="14"/>
      <c r="H17" s="15"/>
      <c r="I17" s="16"/>
      <c r="J17" s="26"/>
      <c r="K17" s="26"/>
    </row>
    <row r="18" spans="1:11" ht="15">
      <c r="A18" s="26"/>
      <c r="B18" s="26"/>
      <c r="C18" s="10"/>
      <c r="D18" s="23"/>
      <c r="E18" s="24"/>
      <c r="F18" s="22">
        <f>+'Önk. önmaga'!F18+'Polghiv.'!F18+Művház!F18+Konyha!F18+'Csodavár Óvoda'!F18+Bölcsőde!F18</f>
        <v>0</v>
      </c>
      <c r="G18" s="14"/>
      <c r="H18" s="15"/>
      <c r="I18" s="16"/>
      <c r="J18" s="26"/>
      <c r="K18" s="26"/>
    </row>
    <row r="19" spans="1:11" ht="15">
      <c r="A19" s="27"/>
      <c r="B19" s="27"/>
      <c r="C19" s="28"/>
      <c r="D19" s="23" t="s">
        <v>33</v>
      </c>
      <c r="E19" s="24" t="s">
        <v>34</v>
      </c>
      <c r="F19" s="22">
        <f>+'Önk. önmaga'!F19+'Polghiv.'!F19+Művház!F19+Konyha!F19+'Csodavár Óvoda'!F19+Bölcsőde!F19</f>
        <v>0</v>
      </c>
      <c r="G19" s="30"/>
      <c r="H19" s="31"/>
      <c r="I19" s="32"/>
      <c r="J19" s="27"/>
      <c r="K19" s="27"/>
    </row>
    <row r="20" spans="1:11" ht="30">
      <c r="A20" s="27"/>
      <c r="B20" s="27"/>
      <c r="C20" s="28"/>
      <c r="D20" s="33" t="s">
        <v>35</v>
      </c>
      <c r="E20" s="24" t="s">
        <v>115</v>
      </c>
      <c r="F20" s="22">
        <f>+'Önk. önmaga'!F20+'Polghiv.'!F20+Művház!F20+Konyha!F20+'Csodavár Óvoda'!F20+Bölcsőde!F20</f>
        <v>219216</v>
      </c>
      <c r="G20" s="30"/>
      <c r="H20" s="31"/>
      <c r="I20" s="32"/>
      <c r="J20" s="27"/>
      <c r="K20" s="27"/>
    </row>
    <row r="21" spans="1:11" ht="15">
      <c r="A21" s="27"/>
      <c r="B21" s="27"/>
      <c r="C21" s="28"/>
      <c r="D21" s="34"/>
      <c r="E21" s="35"/>
      <c r="F21" s="29"/>
      <c r="G21" s="30"/>
      <c r="H21" s="31"/>
      <c r="I21" s="32"/>
      <c r="J21" s="27"/>
      <c r="K21" s="27"/>
    </row>
    <row r="22" spans="1:11" ht="15">
      <c r="A22" s="36"/>
      <c r="B22" s="36"/>
      <c r="C22" s="37"/>
      <c r="D22" s="38"/>
      <c r="E22" s="39"/>
      <c r="F22" s="40"/>
      <c r="G22" s="40"/>
      <c r="H22" s="41"/>
      <c r="I22" s="42">
        <v>0</v>
      </c>
      <c r="J22" s="36"/>
      <c r="K22" s="36"/>
    </row>
    <row r="23" spans="1:11" ht="14.25">
      <c r="A23" s="36"/>
      <c r="B23" s="36"/>
      <c r="C23" s="43"/>
      <c r="D23" s="11" t="s">
        <v>36</v>
      </c>
      <c r="E23" s="12" t="s">
        <v>7</v>
      </c>
      <c r="F23" s="13">
        <f>+SUM(F24:F28)</f>
        <v>57000</v>
      </c>
      <c r="G23" s="13">
        <v>0</v>
      </c>
      <c r="H23" s="44">
        <v>0</v>
      </c>
      <c r="I23" s="45">
        <v>0</v>
      </c>
      <c r="J23" s="36"/>
      <c r="K23" s="36"/>
    </row>
    <row r="24" spans="1:11" ht="15">
      <c r="A24" s="3"/>
      <c r="B24" s="3"/>
      <c r="C24" s="46"/>
      <c r="D24" s="47" t="s">
        <v>37</v>
      </c>
      <c r="E24" s="18" t="s">
        <v>38</v>
      </c>
      <c r="F24" s="22">
        <f>+'Önk. önmaga'!F24+'Polghiv.'!F24+Művház!F24+Konyha!F24+'Csodavár Óvoda'!F24+Bölcsőde!F24</f>
        <v>13000</v>
      </c>
      <c r="G24" s="19"/>
      <c r="H24" s="48"/>
      <c r="I24" s="49">
        <v>0</v>
      </c>
      <c r="J24" s="3"/>
      <c r="K24" s="3"/>
    </row>
    <row r="25" spans="1:11" ht="15">
      <c r="A25" s="3"/>
      <c r="B25" s="3"/>
      <c r="C25" s="46"/>
      <c r="D25" s="47" t="s">
        <v>39</v>
      </c>
      <c r="E25" s="18" t="s">
        <v>40</v>
      </c>
      <c r="F25" s="22">
        <f>+'Önk. önmaga'!F25+'Polghiv.'!F25+Művház!F25+Konyha!F25+'Csodavár Óvoda'!F25+Bölcsőde!F25</f>
        <v>44000</v>
      </c>
      <c r="G25" s="19"/>
      <c r="H25" s="48"/>
      <c r="I25" s="49">
        <v>0</v>
      </c>
      <c r="J25" s="3"/>
      <c r="K25" s="3"/>
    </row>
    <row r="26" spans="1:11" ht="15">
      <c r="A26" s="3"/>
      <c r="B26" s="3"/>
      <c r="C26" s="46"/>
      <c r="D26" s="47" t="s">
        <v>41</v>
      </c>
      <c r="E26" s="18" t="s">
        <v>42</v>
      </c>
      <c r="F26" s="22">
        <f>+'Önk. önmaga'!F26+'Polghiv.'!F26+Művház!F26+Konyha!F26+'Csodavár Óvoda'!F26+Bölcsőde!F26</f>
        <v>0</v>
      </c>
      <c r="G26" s="19"/>
      <c r="H26" s="48"/>
      <c r="I26" s="49">
        <v>0</v>
      </c>
      <c r="J26" s="3"/>
      <c r="K26" s="3"/>
    </row>
    <row r="27" spans="1:11" ht="15">
      <c r="A27" s="3"/>
      <c r="B27" s="3"/>
      <c r="C27" s="46"/>
      <c r="D27" s="47"/>
      <c r="E27" s="50"/>
      <c r="F27" s="19"/>
      <c r="G27" s="19"/>
      <c r="H27" s="48"/>
      <c r="I27" s="49">
        <v>0</v>
      </c>
      <c r="J27" s="3"/>
      <c r="K27" s="3"/>
    </row>
    <row r="28" spans="1:11" ht="15">
      <c r="A28" s="3"/>
      <c r="B28" s="3"/>
      <c r="C28" s="51"/>
      <c r="D28" s="47"/>
      <c r="E28" s="50"/>
      <c r="F28" s="19"/>
      <c r="G28" s="19"/>
      <c r="H28" s="48"/>
      <c r="I28" s="42">
        <v>0</v>
      </c>
      <c r="J28" s="3"/>
      <c r="K28" s="3"/>
    </row>
    <row r="29" spans="1:11" ht="14.25">
      <c r="A29" s="52"/>
      <c r="B29" s="52"/>
      <c r="C29" s="53"/>
      <c r="D29" s="54" t="s">
        <v>43</v>
      </c>
      <c r="E29" s="55" t="s">
        <v>44</v>
      </c>
      <c r="F29" s="56">
        <f>+SUM(F30:F40)</f>
        <v>114004</v>
      </c>
      <c r="G29" s="52"/>
      <c r="H29" s="52"/>
      <c r="I29" s="52"/>
      <c r="J29" s="52"/>
      <c r="K29" s="52"/>
    </row>
    <row r="30" spans="1:11" ht="15">
      <c r="A30" s="57"/>
      <c r="B30" s="57"/>
      <c r="C30" s="58"/>
      <c r="D30" s="59" t="s">
        <v>45</v>
      </c>
      <c r="E30" s="60" t="s">
        <v>46</v>
      </c>
      <c r="F30" s="22">
        <f>+'Önk. önmaga'!F30+'Polghiv.'!F30+Művház!F30+Konyha!F30+'Csodavár Óvoda'!F30+Bölcsőde!F30</f>
        <v>0</v>
      </c>
      <c r="G30" s="57"/>
      <c r="H30" s="57"/>
      <c r="I30" s="57"/>
      <c r="J30" s="57"/>
      <c r="K30" s="57"/>
    </row>
    <row r="31" spans="1:11" ht="15">
      <c r="A31" s="57"/>
      <c r="B31" s="57"/>
      <c r="C31" s="58"/>
      <c r="D31" s="59" t="s">
        <v>47</v>
      </c>
      <c r="E31" s="60" t="s">
        <v>48</v>
      </c>
      <c r="F31" s="22">
        <f>+'Önk. önmaga'!F31+'Polghiv.'!F31+Művház!F31+Konyha!F31+'Csodavár Óvoda'!F31+Bölcsőde!F31</f>
        <v>51425</v>
      </c>
      <c r="G31" s="57"/>
      <c r="H31" s="57"/>
      <c r="I31" s="57"/>
      <c r="J31" s="57"/>
      <c r="K31" s="57"/>
    </row>
    <row r="32" spans="1:11" ht="15">
      <c r="A32" s="57"/>
      <c r="B32" s="57"/>
      <c r="C32" s="58"/>
      <c r="D32" s="59" t="s">
        <v>49</v>
      </c>
      <c r="E32" s="60" t="s">
        <v>50</v>
      </c>
      <c r="F32" s="22">
        <f>+'Önk. önmaga'!F32+'Polghiv.'!F32+Művház!F32+Konyha!F32+'Csodavár Óvoda'!F32+Bölcsőde!F32</f>
        <v>661</v>
      </c>
      <c r="G32" s="57"/>
      <c r="H32" s="57"/>
      <c r="I32" s="57"/>
      <c r="J32" s="57"/>
      <c r="K32" s="57"/>
    </row>
    <row r="33" spans="1:11" ht="15">
      <c r="A33" s="57"/>
      <c r="B33" s="57"/>
      <c r="C33" s="58"/>
      <c r="D33" s="59" t="s">
        <v>51</v>
      </c>
      <c r="E33" s="60" t="s">
        <v>52</v>
      </c>
      <c r="F33" s="22">
        <f>+'Önk. önmaga'!F33+'Polghiv.'!F33+Művház!F33+Konyha!F33+'Csodavár Óvoda'!F33+Bölcsőde!F33</f>
        <v>0</v>
      </c>
      <c r="G33" s="57"/>
      <c r="H33" s="57"/>
      <c r="I33" s="57"/>
      <c r="J33" s="57"/>
      <c r="K33" s="57"/>
    </row>
    <row r="34" spans="1:11" ht="15">
      <c r="A34" s="57"/>
      <c r="B34" s="57"/>
      <c r="C34" s="58"/>
      <c r="D34" s="59" t="s">
        <v>53</v>
      </c>
      <c r="E34" s="60" t="s">
        <v>54</v>
      </c>
      <c r="F34" s="22">
        <f>+'Önk. önmaga'!F34+'Polghiv.'!F34+Művház!F34+Konyha!F34+'Csodavár Óvoda'!F34+Bölcsőde!F34</f>
        <v>16087</v>
      </c>
      <c r="G34" s="57"/>
      <c r="H34" s="57"/>
      <c r="I34" s="57"/>
      <c r="J34" s="57"/>
      <c r="K34" s="57"/>
    </row>
    <row r="35" spans="1:11" ht="15">
      <c r="A35" s="57"/>
      <c r="B35" s="57"/>
      <c r="C35" s="58"/>
      <c r="D35" s="59" t="s">
        <v>55</v>
      </c>
      <c r="E35" s="60" t="s">
        <v>56</v>
      </c>
      <c r="F35" s="22">
        <f>+'Önk. önmaga'!F35+'Polghiv.'!F35+Művház!F35+Konyha!F35+'Csodavár Óvoda'!F35+Bölcsőde!F35</f>
        <v>17816</v>
      </c>
      <c r="G35" s="57"/>
      <c r="H35" s="57"/>
      <c r="I35" s="57"/>
      <c r="J35" s="57"/>
      <c r="K35" s="57"/>
    </row>
    <row r="36" spans="1:11" ht="15">
      <c r="A36" s="62"/>
      <c r="B36" s="62"/>
      <c r="C36" s="63"/>
      <c r="D36" s="64" t="s">
        <v>57</v>
      </c>
      <c r="E36" s="65" t="s">
        <v>58</v>
      </c>
      <c r="F36" s="22">
        <f>+'Önk. önmaga'!F36+'Polghiv.'!F36+Művház!F36+Konyha!F36+'Csodavár Óvoda'!F36+Bölcsőde!F36</f>
        <v>17480</v>
      </c>
      <c r="G36" s="62"/>
      <c r="H36" s="62"/>
      <c r="I36" s="62"/>
      <c r="J36" s="62"/>
      <c r="K36" s="62"/>
    </row>
    <row r="37" spans="1:11" ht="15">
      <c r="A37" s="62"/>
      <c r="B37" s="62"/>
      <c r="C37" s="63"/>
      <c r="D37" s="64" t="s">
        <v>59</v>
      </c>
      <c r="E37" s="65" t="s">
        <v>60</v>
      </c>
      <c r="F37" s="22">
        <f>+'Önk. önmaga'!F37+'Polghiv.'!F37+Művház!F37+Konyha!F37+'Csodavár Óvoda'!F37+Bölcsőde!F37</f>
        <v>0</v>
      </c>
      <c r="G37" s="62"/>
      <c r="H37" s="62"/>
      <c r="I37" s="62"/>
      <c r="J37" s="62"/>
      <c r="K37" s="62"/>
    </row>
    <row r="38" spans="1:11" ht="15">
      <c r="A38" s="62"/>
      <c r="B38" s="62"/>
      <c r="C38" s="63"/>
      <c r="D38" s="64" t="s">
        <v>61</v>
      </c>
      <c r="E38" s="65" t="s">
        <v>62</v>
      </c>
      <c r="F38" s="22">
        <f>+'Önk. önmaga'!F38+'Polghiv.'!F38+Művház!F38+Konyha!F38+'Csodavár Óvoda'!F38+Bölcsőde!F38</f>
        <v>5895</v>
      </c>
      <c r="G38" s="62"/>
      <c r="H38" s="62"/>
      <c r="I38" s="62"/>
      <c r="J38" s="62"/>
      <c r="K38" s="62"/>
    </row>
    <row r="39" spans="1:11" ht="15">
      <c r="A39" s="62"/>
      <c r="B39" s="62"/>
      <c r="C39" s="63"/>
      <c r="D39" s="64" t="s">
        <v>63</v>
      </c>
      <c r="E39" s="65" t="s">
        <v>64</v>
      </c>
      <c r="F39" s="22">
        <f>+'Önk. önmaga'!F39+'Polghiv.'!F39+Művház!F39+Konyha!F39+'Csodavár Óvoda'!F39+Bölcsőde!F39</f>
        <v>4640</v>
      </c>
      <c r="G39" s="62"/>
      <c r="H39" s="62"/>
      <c r="I39" s="62"/>
      <c r="J39" s="62"/>
      <c r="K39" s="62"/>
    </row>
    <row r="40" spans="1:11" ht="15">
      <c r="A40" s="62"/>
      <c r="B40" s="62"/>
      <c r="C40" s="63"/>
      <c r="D40" s="64"/>
      <c r="E40" s="67"/>
      <c r="F40" s="22">
        <f>+'Önk. önmaga'!F40+'Polghiv.'!F40+Művház!F40+Konyha!F40+'Csodavár Óvoda'!F40+Bölcsőde!F40</f>
        <v>0</v>
      </c>
      <c r="G40" s="62"/>
      <c r="H40" s="62"/>
      <c r="I40" s="62"/>
      <c r="J40" s="62"/>
      <c r="K40" s="62"/>
    </row>
    <row r="41" spans="1:11" ht="15">
      <c r="A41" s="62"/>
      <c r="B41" s="62"/>
      <c r="C41" s="63"/>
      <c r="D41" s="64"/>
      <c r="E41" s="67"/>
      <c r="F41" s="22">
        <f>+'Önk. önmaga'!F41+'Polghiv.'!F41+Művház!F41+Konyha!F41+'Csodavár Óvoda'!F41+Bölcsőde!F41</f>
        <v>0</v>
      </c>
      <c r="G41" s="62"/>
      <c r="H41" s="62"/>
      <c r="I41" s="62"/>
      <c r="J41" s="62"/>
      <c r="K41" s="62"/>
    </row>
    <row r="42" spans="1:11" ht="15">
      <c r="A42" s="3"/>
      <c r="B42" s="3"/>
      <c r="C42" s="43"/>
      <c r="D42" s="11" t="s">
        <v>65</v>
      </c>
      <c r="E42" s="12" t="s">
        <v>11</v>
      </c>
      <c r="F42" s="13">
        <f>+F43</f>
        <v>24</v>
      </c>
      <c r="G42" s="13" t="e">
        <v>#REF!</v>
      </c>
      <c r="H42" s="44" t="e">
        <v>#REF!</v>
      </c>
      <c r="I42" s="45" t="e">
        <v>#REF!</v>
      </c>
      <c r="J42" s="3"/>
      <c r="K42" s="3"/>
    </row>
    <row r="43" spans="1:11" ht="15">
      <c r="A43" s="3"/>
      <c r="B43" s="3"/>
      <c r="C43" s="46"/>
      <c r="D43" s="47" t="s">
        <v>66</v>
      </c>
      <c r="E43" s="18" t="s">
        <v>67</v>
      </c>
      <c r="F43" s="22">
        <f>+'Önk. önmaga'!F43+'Polghiv.'!F43+Művház!F43+Konyha!F43+'Csodavár Óvoda'!F43+Bölcsőde!F43</f>
        <v>24</v>
      </c>
      <c r="G43" s="19"/>
      <c r="H43" s="48"/>
      <c r="I43" s="49">
        <v>0</v>
      </c>
      <c r="J43" s="3"/>
      <c r="K43" s="3"/>
    </row>
    <row r="44" spans="1:11" ht="15">
      <c r="A44" s="3"/>
      <c r="B44" s="3"/>
      <c r="C44" s="46"/>
      <c r="D44" s="47"/>
      <c r="E44" s="18"/>
      <c r="F44" s="19"/>
      <c r="G44" s="19"/>
      <c r="H44" s="48"/>
      <c r="I44" s="49">
        <v>0</v>
      </c>
      <c r="J44" s="3"/>
      <c r="K44" s="3"/>
    </row>
    <row r="45" spans="1:11" ht="28.5">
      <c r="A45" s="3"/>
      <c r="B45" s="3"/>
      <c r="C45" s="68"/>
      <c r="D45" s="69" t="s">
        <v>68</v>
      </c>
      <c r="E45" s="70" t="s">
        <v>12</v>
      </c>
      <c r="F45" s="71">
        <f>+F42+F29+F23+F10</f>
        <v>686421</v>
      </c>
      <c r="G45" s="71" t="e">
        <v>#REF!</v>
      </c>
      <c r="H45" s="72" t="e">
        <v>#REF!</v>
      </c>
      <c r="I45" s="73" t="e">
        <v>#REF!</v>
      </c>
      <c r="J45" s="3"/>
      <c r="K45" s="3"/>
    </row>
    <row r="46" spans="1:11" ht="30">
      <c r="A46" s="3"/>
      <c r="B46" s="3"/>
      <c r="C46" s="432" t="s">
        <v>13</v>
      </c>
      <c r="D46" s="433"/>
      <c r="E46" s="74" t="s">
        <v>14</v>
      </c>
      <c r="F46" s="8"/>
      <c r="G46" s="8" t="e">
        <v>#REF!</v>
      </c>
      <c r="H46" s="8" t="e">
        <v>#REF!</v>
      </c>
      <c r="I46" s="75" t="e">
        <v>#REF!</v>
      </c>
      <c r="J46" s="3"/>
      <c r="K46" s="3"/>
    </row>
    <row r="47" spans="1:11" ht="28.5">
      <c r="A47" s="3"/>
      <c r="B47" s="3"/>
      <c r="C47" s="43"/>
      <c r="D47" s="11" t="s">
        <v>69</v>
      </c>
      <c r="E47" s="12" t="s">
        <v>16</v>
      </c>
      <c r="F47" s="44">
        <f>+F48+F52</f>
        <v>290087</v>
      </c>
      <c r="G47" s="44">
        <v>0</v>
      </c>
      <c r="H47" s="44">
        <v>0</v>
      </c>
      <c r="I47" s="45">
        <v>0</v>
      </c>
      <c r="J47" s="3"/>
      <c r="K47" s="3"/>
    </row>
    <row r="48" spans="1:11" ht="15">
      <c r="A48" s="27"/>
      <c r="B48" s="27"/>
      <c r="C48" s="76"/>
      <c r="D48" s="77" t="s">
        <v>70</v>
      </c>
      <c r="E48" s="21" t="s">
        <v>71</v>
      </c>
      <c r="F48" s="22">
        <f>+'Önk. önmaga'!F48+'Polghiv.'!F48+Művház!F48+Konyha!F48+'Csodavár Óvoda'!F48+Bölcsőde!F48</f>
        <v>24160</v>
      </c>
      <c r="G48" s="78"/>
      <c r="H48" s="78"/>
      <c r="I48" s="49">
        <v>0</v>
      </c>
      <c r="J48" s="27"/>
      <c r="K48" s="27"/>
    </row>
    <row r="49" spans="1:11" ht="15">
      <c r="A49" s="27"/>
      <c r="B49" s="27"/>
      <c r="C49" s="76"/>
      <c r="D49" s="77"/>
      <c r="E49" s="21" t="s">
        <v>72</v>
      </c>
      <c r="F49" s="22">
        <f>+'Önk. önmaga'!F49+'Polghiv.'!F49+Művház!F49+Konyha!F49+'Csodavár Óvoda'!F49+Bölcsőde!F49</f>
        <v>24160</v>
      </c>
      <c r="G49" s="78"/>
      <c r="H49" s="78"/>
      <c r="I49" s="49">
        <v>0</v>
      </c>
      <c r="J49" s="27"/>
      <c r="K49" s="27"/>
    </row>
    <row r="50" spans="1:11" ht="15">
      <c r="A50" s="27"/>
      <c r="B50" s="27"/>
      <c r="C50" s="76"/>
      <c r="D50" s="77"/>
      <c r="E50" s="21"/>
      <c r="F50" s="22">
        <f>+'Önk. önmaga'!F50+'Polghiv.'!F50+Művház!F50+Konyha!F50+'Csodavár Óvoda'!F50+Bölcsőde!F50</f>
        <v>0</v>
      </c>
      <c r="G50" s="78"/>
      <c r="H50" s="78"/>
      <c r="I50" s="49">
        <v>0</v>
      </c>
      <c r="J50" s="27"/>
      <c r="K50" s="79"/>
    </row>
    <row r="51" spans="1:11" ht="15">
      <c r="A51" s="27"/>
      <c r="B51" s="27"/>
      <c r="C51" s="76"/>
      <c r="D51" s="77"/>
      <c r="E51" s="21"/>
      <c r="F51" s="22">
        <f>+'Önk. önmaga'!F51+'Polghiv.'!F51+Művház!F51+Konyha!F51+'Csodavár Óvoda'!F51+Bölcsőde!F51</f>
        <v>0</v>
      </c>
      <c r="G51" s="78"/>
      <c r="H51" s="78"/>
      <c r="I51" s="49"/>
      <c r="J51" s="27"/>
      <c r="K51" s="79"/>
    </row>
    <row r="52" spans="1:11" ht="30">
      <c r="A52" s="27"/>
      <c r="B52" s="27"/>
      <c r="C52" s="76"/>
      <c r="D52" s="77" t="s">
        <v>74</v>
      </c>
      <c r="E52" s="21" t="s">
        <v>75</v>
      </c>
      <c r="F52" s="22">
        <f>+'Önk. önmaga'!F52+'Polghiv.'!F52+Művház!F52+Konyha!F52+'Csodavár Óvoda'!F52+Bölcsőde!F52</f>
        <v>265927</v>
      </c>
      <c r="G52" s="78"/>
      <c r="H52" s="48"/>
      <c r="I52" s="49">
        <v>0</v>
      </c>
      <c r="J52" s="27"/>
      <c r="K52" s="27"/>
    </row>
    <row r="53" spans="1:11" ht="15">
      <c r="A53" s="27"/>
      <c r="B53" s="27"/>
      <c r="C53" s="76"/>
      <c r="D53" s="77"/>
      <c r="E53" s="21"/>
      <c r="F53" s="22">
        <f>+'Önk. önmaga'!F53+'Polghiv.'!F53+Művház!F53+Konyha!F53+'Csodavár Óvoda'!F53+Bölcsőde!F53</f>
        <v>0</v>
      </c>
      <c r="G53" s="78"/>
      <c r="H53" s="48"/>
      <c r="I53" s="49"/>
      <c r="J53" s="27"/>
      <c r="K53" s="27"/>
    </row>
    <row r="54" spans="1:11" ht="15">
      <c r="A54" s="27"/>
      <c r="B54" s="27"/>
      <c r="C54" s="76"/>
      <c r="D54" s="77"/>
      <c r="E54" s="21"/>
      <c r="F54" s="22">
        <f>+'Önk. önmaga'!F54+'Polghiv.'!F54+Művház!F54+Konyha!F54+'Csodavár Óvoda'!F54+Bölcsőde!F54</f>
        <v>0</v>
      </c>
      <c r="G54" s="78"/>
      <c r="H54" s="48"/>
      <c r="I54" s="49"/>
      <c r="J54" s="27"/>
      <c r="K54" s="27"/>
    </row>
    <row r="55" spans="1:11" ht="15">
      <c r="A55" s="3"/>
      <c r="B55" s="3"/>
      <c r="C55" s="43"/>
      <c r="D55" s="11" t="s">
        <v>76</v>
      </c>
      <c r="E55" s="80" t="s">
        <v>15</v>
      </c>
      <c r="F55" s="44">
        <f>+F56+F57+F58+F59</f>
        <v>5406</v>
      </c>
      <c r="G55" s="3"/>
      <c r="H55" s="3"/>
      <c r="I55" s="49"/>
      <c r="J55" s="27"/>
      <c r="K55" s="27"/>
    </row>
    <row r="56" spans="1:11" ht="15">
      <c r="A56" s="3"/>
      <c r="B56" s="3"/>
      <c r="C56" s="81"/>
      <c r="D56" s="82" t="s">
        <v>77</v>
      </c>
      <c r="E56" s="83" t="s">
        <v>78</v>
      </c>
      <c r="F56" s="22">
        <f>+'Önk. önmaga'!F56+'Polghiv.'!F56+Művház!F56+Konyha!F56+'Csodavár Óvoda'!F56+Bölcsőde!F56</f>
        <v>0</v>
      </c>
      <c r="G56" s="3"/>
      <c r="H56" s="3"/>
      <c r="I56" s="49"/>
      <c r="J56" s="27"/>
      <c r="K56" s="27"/>
    </row>
    <row r="57" spans="1:11" ht="15">
      <c r="A57" s="3"/>
      <c r="B57" s="3"/>
      <c r="C57" s="81"/>
      <c r="D57" s="82" t="s">
        <v>79</v>
      </c>
      <c r="E57" s="83" t="s">
        <v>80</v>
      </c>
      <c r="F57" s="22">
        <f>+'Önk. önmaga'!F57+'Polghiv.'!F57+Művház!F57+Konyha!F57+'Csodavár Óvoda'!F57+Bölcsőde!F57</f>
        <v>5406</v>
      </c>
      <c r="G57" s="3"/>
      <c r="H57" s="3"/>
      <c r="I57" s="49"/>
      <c r="J57" s="27"/>
      <c r="K57" s="27"/>
    </row>
    <row r="58" spans="1:11" ht="15">
      <c r="A58" s="3"/>
      <c r="B58" s="3"/>
      <c r="C58" s="81"/>
      <c r="D58" s="82" t="s">
        <v>81</v>
      </c>
      <c r="E58" s="85" t="s">
        <v>82</v>
      </c>
      <c r="F58" s="22">
        <f>+'Önk. önmaga'!F58+'Polghiv.'!F58+Művház!F58+Konyha!F58+'Csodavár Óvoda'!F58+Bölcsőde!F58</f>
        <v>0</v>
      </c>
      <c r="G58" s="3"/>
      <c r="H58" s="3"/>
      <c r="I58" s="49"/>
      <c r="J58" s="27"/>
      <c r="K58" s="27"/>
    </row>
    <row r="59" spans="1:11" ht="15">
      <c r="A59" s="27"/>
      <c r="B59" s="27"/>
      <c r="C59" s="76"/>
      <c r="D59" s="77" t="s">
        <v>83</v>
      </c>
      <c r="E59" s="21" t="s">
        <v>84</v>
      </c>
      <c r="F59" s="22">
        <f>+'Önk. önmaga'!F59+'Polghiv.'!F59+Művház!F59+Konyha!F59+'Csodavár Óvoda'!F59+Bölcsőde!F59</f>
        <v>0</v>
      </c>
      <c r="G59" s="78"/>
      <c r="H59" s="48"/>
      <c r="I59" s="49"/>
      <c r="J59" s="27"/>
      <c r="K59" s="27"/>
    </row>
    <row r="60" spans="1:11" ht="15">
      <c r="A60" s="27"/>
      <c r="B60" s="27"/>
      <c r="C60" s="86"/>
      <c r="D60" s="87"/>
      <c r="E60" s="88"/>
      <c r="F60" s="78"/>
      <c r="G60" s="89"/>
      <c r="H60" s="48"/>
      <c r="I60" s="42"/>
      <c r="J60" s="27"/>
      <c r="K60" s="27"/>
    </row>
    <row r="61" spans="1:11" ht="15">
      <c r="A61" s="3"/>
      <c r="B61" s="3"/>
      <c r="C61" s="43"/>
      <c r="D61" s="11" t="s">
        <v>85</v>
      </c>
      <c r="E61" s="12" t="s">
        <v>17</v>
      </c>
      <c r="F61" s="44">
        <f>+F62</f>
        <v>0</v>
      </c>
      <c r="G61" s="44">
        <v>0</v>
      </c>
      <c r="H61" s="44">
        <v>0</v>
      </c>
      <c r="I61" s="45">
        <v>0</v>
      </c>
      <c r="J61" s="3"/>
      <c r="K61" s="3"/>
    </row>
    <row r="62" spans="1:11" ht="15">
      <c r="A62" s="27"/>
      <c r="B62" s="27"/>
      <c r="C62" s="76"/>
      <c r="D62" s="77" t="s">
        <v>86</v>
      </c>
      <c r="E62" s="21" t="s">
        <v>87</v>
      </c>
      <c r="F62" s="22">
        <f>+'Önk. önmaga'!F62+'Polghiv.'!F62+Művház!F62+Konyha!F62+'Csodavár Óvoda'!F62+Bölcsőde!F62</f>
        <v>0</v>
      </c>
      <c r="G62" s="78"/>
      <c r="H62" s="48"/>
      <c r="I62" s="49">
        <v>0</v>
      </c>
      <c r="J62" s="27"/>
      <c r="K62" s="27"/>
    </row>
    <row r="63" spans="1:11" ht="15.75" thickBot="1">
      <c r="A63" s="27"/>
      <c r="B63" s="27"/>
      <c r="C63" s="76"/>
      <c r="D63" s="90"/>
      <c r="E63" s="91"/>
      <c r="F63" s="78"/>
      <c r="G63" s="78"/>
      <c r="H63" s="48"/>
      <c r="I63" s="49"/>
      <c r="J63" s="27"/>
      <c r="K63" s="27"/>
    </row>
    <row r="64" spans="1:11" ht="30" thickBot="1" thickTop="1">
      <c r="A64" s="27"/>
      <c r="B64" s="27"/>
      <c r="C64" s="92"/>
      <c r="D64" s="93" t="s">
        <v>88</v>
      </c>
      <c r="E64" s="94" t="s">
        <v>89</v>
      </c>
      <c r="F64" s="95">
        <f>F47+F55+F61</f>
        <v>295493</v>
      </c>
      <c r="G64" s="96" t="e">
        <v>#REF!</v>
      </c>
      <c r="H64" s="96" t="e">
        <v>#REF!</v>
      </c>
      <c r="I64" s="97" t="e">
        <v>#REF!</v>
      </c>
      <c r="J64" s="27"/>
      <c r="K64" s="27"/>
    </row>
    <row r="65" spans="2:10" ht="17.25" thickBot="1" thickTop="1">
      <c r="B65" s="98"/>
      <c r="C65" s="99" t="s">
        <v>90</v>
      </c>
      <c r="D65" s="100" t="s">
        <v>91</v>
      </c>
      <c r="E65" s="100" t="s">
        <v>18</v>
      </c>
      <c r="F65" s="101">
        <f>F45+F64</f>
        <v>981914</v>
      </c>
      <c r="G65" s="102" t="e">
        <v>#REF!</v>
      </c>
      <c r="H65" s="103" t="e">
        <v>#REF!</v>
      </c>
      <c r="I65" s="104" t="e">
        <v>#REF!</v>
      </c>
      <c r="J65" s="105"/>
    </row>
    <row r="66" spans="2:10" ht="16.5" thickTop="1">
      <c r="B66" s="26"/>
      <c r="C66" s="106"/>
      <c r="D66" s="107" t="s">
        <v>92</v>
      </c>
      <c r="E66" s="107" t="s">
        <v>93</v>
      </c>
      <c r="F66" s="108">
        <f>+F67+F71</f>
        <v>102352</v>
      </c>
      <c r="G66" s="109"/>
      <c r="H66" s="109"/>
      <c r="I66" s="110"/>
      <c r="J66" s="27"/>
    </row>
    <row r="67" spans="2:10" ht="15.75">
      <c r="B67" s="26"/>
      <c r="C67" s="111"/>
      <c r="D67" s="112" t="s">
        <v>94</v>
      </c>
      <c r="E67" s="112" t="s">
        <v>95</v>
      </c>
      <c r="F67" s="113">
        <f>+F68+F69+F70+F74</f>
        <v>0</v>
      </c>
      <c r="G67" s="109"/>
      <c r="H67" s="109"/>
      <c r="I67" s="110"/>
      <c r="J67" s="27"/>
    </row>
    <row r="68" spans="2:10" ht="15.75">
      <c r="B68" s="26"/>
      <c r="C68" s="111"/>
      <c r="D68" s="112" t="s">
        <v>96</v>
      </c>
      <c r="E68" s="112" t="s">
        <v>97</v>
      </c>
      <c r="F68" s="113">
        <f>+'Önk. önmaga'!F68+'Polghiv.'!F68+Művház!F68+Konyha!F68+'Csodavár Óvoda'!F68</f>
        <v>0</v>
      </c>
      <c r="G68" s="109"/>
      <c r="H68" s="109"/>
      <c r="I68" s="110"/>
      <c r="J68" s="27"/>
    </row>
    <row r="69" spans="2:10" ht="15.75">
      <c r="B69" s="26"/>
      <c r="C69" s="111"/>
      <c r="D69" s="112" t="s">
        <v>98</v>
      </c>
      <c r="E69" s="112" t="s">
        <v>99</v>
      </c>
      <c r="F69" s="113">
        <f>+'Önk. önmaga'!F69+'Polghiv.'!F69+Művház!F69+Konyha!F69+'Csodavár Óvoda'!F69</f>
        <v>0</v>
      </c>
      <c r="G69" s="109"/>
      <c r="H69" s="109"/>
      <c r="I69" s="110"/>
      <c r="J69" s="27"/>
    </row>
    <row r="70" spans="2:10" ht="15.75">
      <c r="B70" s="26"/>
      <c r="C70" s="111"/>
      <c r="D70" s="112" t="s">
        <v>100</v>
      </c>
      <c r="E70" s="112" t="s">
        <v>101</v>
      </c>
      <c r="F70" s="113">
        <f>+'Önk. önmaga'!F70+'Polghiv.'!F70+Művház!F70+Konyha!F70+'Csodavár Óvoda'!F70</f>
        <v>0</v>
      </c>
      <c r="G70" s="109"/>
      <c r="H70" s="109"/>
      <c r="I70" s="110"/>
      <c r="J70" s="27"/>
    </row>
    <row r="71" spans="2:10" ht="15.75">
      <c r="B71" s="26"/>
      <c r="C71" s="111"/>
      <c r="D71" s="112" t="s">
        <v>102</v>
      </c>
      <c r="E71" s="112" t="s">
        <v>103</v>
      </c>
      <c r="F71" s="113">
        <f>+F72+F73</f>
        <v>102352</v>
      </c>
      <c r="G71" s="114"/>
      <c r="H71" s="114"/>
      <c r="I71" s="115"/>
      <c r="J71" s="105"/>
    </row>
    <row r="72" spans="2:10" ht="15.75">
      <c r="B72" s="26"/>
      <c r="C72" s="111"/>
      <c r="D72" s="112"/>
      <c r="E72" s="112" t="s">
        <v>104</v>
      </c>
      <c r="F72" s="113">
        <f>+'Önk. önmaga'!F72+'Polghiv.'!F69+Művház!F69+'Csodavár Óvoda'!F69</f>
        <v>67208</v>
      </c>
      <c r="G72" s="114"/>
      <c r="H72" s="114"/>
      <c r="I72" s="115"/>
      <c r="J72" s="105"/>
    </row>
    <row r="73" spans="2:10" ht="15.75">
      <c r="B73" s="26"/>
      <c r="C73" s="111"/>
      <c r="D73" s="112"/>
      <c r="E73" s="112" t="s">
        <v>105</v>
      </c>
      <c r="F73" s="113">
        <f>+'Önk. önmaga'!F73+'Polghiv.'!F70+Művház!F70+'Csodavár Óvoda'!F70</f>
        <v>35144</v>
      </c>
      <c r="G73" s="114"/>
      <c r="H73" s="114"/>
      <c r="I73" s="115"/>
      <c r="J73" s="105"/>
    </row>
    <row r="74" spans="2:10" ht="15.75">
      <c r="B74" s="26"/>
      <c r="C74" s="111"/>
      <c r="D74" s="112" t="s">
        <v>113</v>
      </c>
      <c r="E74" s="112" t="s">
        <v>114</v>
      </c>
      <c r="F74" s="113"/>
      <c r="G74" s="114"/>
      <c r="H74" s="114"/>
      <c r="I74" s="115"/>
      <c r="J74" s="105"/>
    </row>
    <row r="75" spans="2:10" ht="15.75">
      <c r="B75" s="26"/>
      <c r="C75" s="111"/>
      <c r="D75" s="112"/>
      <c r="E75" s="112"/>
      <c r="F75" s="113"/>
      <c r="G75" s="114"/>
      <c r="H75" s="114"/>
      <c r="I75" s="115"/>
      <c r="J75" s="105"/>
    </row>
    <row r="76" spans="2:10" ht="15.75" thickBot="1">
      <c r="B76" s="3"/>
      <c r="C76" s="116" t="e">
        <v>#REF!</v>
      </c>
      <c r="D76" s="117"/>
      <c r="E76" s="118"/>
      <c r="F76" s="119"/>
      <c r="G76" s="120"/>
      <c r="H76" s="121"/>
      <c r="I76" s="122">
        <v>0</v>
      </c>
      <c r="J76" s="3"/>
    </row>
    <row r="77" spans="2:10" ht="16.5" thickBot="1" thickTop="1">
      <c r="B77" s="98"/>
      <c r="C77" s="434" t="s">
        <v>106</v>
      </c>
      <c r="D77" s="435"/>
      <c r="E77" s="435"/>
      <c r="F77" s="123">
        <f>F65+F66</f>
        <v>1084266</v>
      </c>
      <c r="G77" s="124" t="e">
        <v>#REF!</v>
      </c>
      <c r="H77" s="125" t="e">
        <v>#REF!</v>
      </c>
      <c r="I77" s="126" t="e">
        <v>#REF!</v>
      </c>
      <c r="J77" s="98"/>
    </row>
  </sheetData>
  <sheetProtection/>
  <mergeCells count="11">
    <mergeCell ref="C9:D9"/>
    <mergeCell ref="C46:D46"/>
    <mergeCell ref="C77:E77"/>
    <mergeCell ref="C3:I3"/>
    <mergeCell ref="C4:I4"/>
    <mergeCell ref="C5:I5"/>
    <mergeCell ref="C7:E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1"/>
  <sheetViews>
    <sheetView zoomScale="130" zoomScaleNormal="130" zoomScalePageLayoutView="0" workbookViewId="0" topLeftCell="A13">
      <selection activeCell="J30" sqref="J30"/>
    </sheetView>
  </sheetViews>
  <sheetFormatPr defaultColWidth="8.8515625" defaultRowHeight="12.75"/>
  <cols>
    <col min="1" max="1" width="4.00390625" style="135" customWidth="1"/>
    <col min="2" max="2" width="8.8515625" style="135" bestFit="1" customWidth="1"/>
    <col min="3" max="3" width="9.421875" style="135" customWidth="1"/>
    <col min="4" max="4" width="51.00390625" style="135" customWidth="1"/>
    <col min="5" max="5" width="11.7109375" style="135" customWidth="1"/>
    <col min="6" max="6" width="10.7109375" style="135" customWidth="1"/>
    <col min="7" max="7" width="6.00390625" style="135" hidden="1" customWidth="1"/>
    <col min="8" max="8" width="0.2890625" style="135" hidden="1" customWidth="1"/>
    <col min="9" max="9" width="10.28125" style="135" hidden="1" customWidth="1"/>
    <col min="10" max="16384" width="8.8515625" style="135" customWidth="1"/>
  </cols>
  <sheetData>
    <row r="1" spans="4:9" ht="12.75" customHeight="1">
      <c r="D1" s="286" t="s">
        <v>397</v>
      </c>
      <c r="E1" s="286"/>
      <c r="F1" s="136"/>
      <c r="G1" s="136"/>
      <c r="H1" s="136"/>
      <c r="I1" s="136"/>
    </row>
    <row r="2" ht="26.25" customHeight="1"/>
    <row r="3" ht="44.25" customHeight="1"/>
    <row r="5" spans="4:8" ht="15">
      <c r="D5" s="462" t="s">
        <v>118</v>
      </c>
      <c r="E5" s="462"/>
      <c r="F5" s="463"/>
      <c r="G5" s="463"/>
      <c r="H5" s="463"/>
    </row>
    <row r="6" spans="4:9" ht="15">
      <c r="D6" s="462" t="s">
        <v>121</v>
      </c>
      <c r="E6" s="462"/>
      <c r="F6" s="464"/>
      <c r="G6" s="464"/>
      <c r="H6" s="463"/>
      <c r="I6" s="465"/>
    </row>
    <row r="7" spans="4:8" ht="15">
      <c r="D7" s="462" t="s">
        <v>375</v>
      </c>
      <c r="E7" s="462"/>
      <c r="F7" s="464"/>
      <c r="G7" s="464"/>
      <c r="H7" s="463"/>
    </row>
    <row r="8" ht="18" customHeight="1"/>
    <row r="9" spans="2:9" ht="12.75">
      <c r="B9" s="466"/>
      <c r="C9" s="466"/>
      <c r="D9" s="466"/>
      <c r="E9" s="137"/>
      <c r="F9" s="138" t="s">
        <v>122</v>
      </c>
      <c r="G9" s="139"/>
      <c r="H9" s="139"/>
      <c r="I9" s="140" t="s">
        <v>123</v>
      </c>
    </row>
    <row r="10" spans="2:9" ht="52.5" customHeight="1">
      <c r="B10" s="141" t="s">
        <v>124</v>
      </c>
      <c r="C10" s="467"/>
      <c r="D10" s="467"/>
      <c r="E10" s="142" t="s">
        <v>377</v>
      </c>
      <c r="F10" s="142" t="s">
        <v>2</v>
      </c>
      <c r="G10" s="143" t="s">
        <v>3</v>
      </c>
      <c r="H10" s="143" t="s">
        <v>4</v>
      </c>
      <c r="I10" s="143" t="s">
        <v>3</v>
      </c>
    </row>
    <row r="11" spans="2:9" ht="12.75">
      <c r="B11" s="458" t="s">
        <v>125</v>
      </c>
      <c r="C11" s="458"/>
      <c r="D11" s="458"/>
      <c r="E11" s="458"/>
      <c r="F11" s="458"/>
      <c r="G11" s="144"/>
      <c r="H11" s="144"/>
      <c r="I11" s="144"/>
    </row>
    <row r="12" spans="2:9" ht="12.75">
      <c r="B12" s="145" t="s">
        <v>126</v>
      </c>
      <c r="C12" s="445" t="s">
        <v>127</v>
      </c>
      <c r="D12" s="445"/>
      <c r="E12" s="147">
        <f>SUM(E13:E15)</f>
        <v>213428</v>
      </c>
      <c r="F12" s="147">
        <f>SUM(F13:F15)</f>
        <v>132352</v>
      </c>
      <c r="G12" s="147">
        <f>SUM(G13:G15)</f>
        <v>0</v>
      </c>
      <c r="H12" s="147">
        <f>SUM(H13:H15)</f>
        <v>0</v>
      </c>
      <c r="I12" s="147">
        <f>+G12+H12</f>
        <v>0</v>
      </c>
    </row>
    <row r="13" spans="2:9" ht="12.75">
      <c r="B13" s="148"/>
      <c r="C13" s="149" t="s">
        <v>128</v>
      </c>
      <c r="D13" s="150" t="s">
        <v>129</v>
      </c>
      <c r="E13" s="151">
        <v>213428</v>
      </c>
      <c r="F13" s="151">
        <v>132352</v>
      </c>
      <c r="G13" s="151"/>
      <c r="H13" s="152"/>
      <c r="I13" s="151">
        <f aca="true" t="shared" si="0" ref="I13:I51">+G13+H13</f>
        <v>0</v>
      </c>
    </row>
    <row r="14" spans="2:9" ht="12.75">
      <c r="B14" s="148"/>
      <c r="C14" s="149" t="s">
        <v>130</v>
      </c>
      <c r="D14" s="150" t="s">
        <v>131</v>
      </c>
      <c r="E14" s="150"/>
      <c r="F14" s="151"/>
      <c r="G14" s="151"/>
      <c r="H14" s="152"/>
      <c r="I14" s="151">
        <f t="shared" si="0"/>
        <v>0</v>
      </c>
    </row>
    <row r="15" spans="2:9" ht="12.75">
      <c r="B15" s="148"/>
      <c r="C15" s="149" t="s">
        <v>132</v>
      </c>
      <c r="D15" s="150" t="s">
        <v>133</v>
      </c>
      <c r="E15" s="150"/>
      <c r="F15" s="151"/>
      <c r="G15" s="151"/>
      <c r="H15" s="152"/>
      <c r="I15" s="151">
        <f t="shared" si="0"/>
        <v>0</v>
      </c>
    </row>
    <row r="16" spans="2:9" ht="12.75">
      <c r="B16" s="145" t="s">
        <v>134</v>
      </c>
      <c r="C16" s="445" t="s">
        <v>135</v>
      </c>
      <c r="D16" s="445"/>
      <c r="E16" s="147">
        <f>SUM(E17:E19)</f>
        <v>34897</v>
      </c>
      <c r="F16" s="147">
        <f>SUM(F17:F19)</f>
        <v>24510</v>
      </c>
      <c r="G16" s="147">
        <f>SUM(G17:G19)</f>
        <v>0</v>
      </c>
      <c r="H16" s="147">
        <f>SUM(H17:H19)</f>
        <v>0</v>
      </c>
      <c r="I16" s="147">
        <f t="shared" si="0"/>
        <v>0</v>
      </c>
    </row>
    <row r="17" spans="2:9" ht="12.75">
      <c r="B17" s="148"/>
      <c r="C17" s="149" t="s">
        <v>128</v>
      </c>
      <c r="D17" s="150" t="s">
        <v>129</v>
      </c>
      <c r="E17" s="151">
        <v>34897</v>
      </c>
      <c r="F17" s="151">
        <v>24510</v>
      </c>
      <c r="G17" s="151"/>
      <c r="H17" s="152"/>
      <c r="I17" s="151">
        <f t="shared" si="0"/>
        <v>0</v>
      </c>
    </row>
    <row r="18" spans="2:9" ht="12.75">
      <c r="B18" s="148"/>
      <c r="C18" s="149" t="s">
        <v>130</v>
      </c>
      <c r="D18" s="150" t="s">
        <v>131</v>
      </c>
      <c r="E18" s="150"/>
      <c r="F18" s="151"/>
      <c r="G18" s="151"/>
      <c r="H18" s="152"/>
      <c r="I18" s="151">
        <f t="shared" si="0"/>
        <v>0</v>
      </c>
    </row>
    <row r="19" spans="2:9" ht="12.75">
      <c r="B19" s="148"/>
      <c r="C19" s="149" t="s">
        <v>132</v>
      </c>
      <c r="D19" s="150" t="s">
        <v>133</v>
      </c>
      <c r="E19" s="150"/>
      <c r="F19" s="151"/>
      <c r="G19" s="151"/>
      <c r="H19" s="152"/>
      <c r="I19" s="151">
        <f t="shared" si="0"/>
        <v>0</v>
      </c>
    </row>
    <row r="20" spans="2:9" ht="12.75">
      <c r="B20" s="145" t="s">
        <v>136</v>
      </c>
      <c r="C20" s="445" t="s">
        <v>137</v>
      </c>
      <c r="D20" s="445"/>
      <c r="E20" s="147">
        <f>SUM(E21:E23)</f>
        <v>293228</v>
      </c>
      <c r="F20" s="147">
        <f>SUM(F21:F23)</f>
        <v>274743</v>
      </c>
      <c r="G20" s="147">
        <f>SUM(G21:G23)</f>
        <v>0</v>
      </c>
      <c r="H20" s="147">
        <f>SUM(H21:H23)</f>
        <v>0</v>
      </c>
      <c r="I20" s="147">
        <f t="shared" si="0"/>
        <v>0</v>
      </c>
    </row>
    <row r="21" spans="2:9" ht="12.75">
      <c r="B21" s="148"/>
      <c r="C21" s="149" t="s">
        <v>128</v>
      </c>
      <c r="D21" s="150" t="s">
        <v>129</v>
      </c>
      <c r="E21" s="151">
        <v>293228</v>
      </c>
      <c r="F21" s="151">
        <v>274743</v>
      </c>
      <c r="G21" s="151"/>
      <c r="H21" s="152"/>
      <c r="I21" s="151">
        <f t="shared" si="0"/>
        <v>0</v>
      </c>
    </row>
    <row r="22" spans="2:9" ht="12.75">
      <c r="B22" s="148"/>
      <c r="C22" s="149" t="s">
        <v>130</v>
      </c>
      <c r="D22" s="150" t="s">
        <v>131</v>
      </c>
      <c r="E22" s="150"/>
      <c r="F22" s="151"/>
      <c r="G22" s="151"/>
      <c r="H22" s="152"/>
      <c r="I22" s="151">
        <f t="shared" si="0"/>
        <v>0</v>
      </c>
    </row>
    <row r="23" spans="2:9" ht="12.75">
      <c r="B23" s="148"/>
      <c r="C23" s="149" t="s">
        <v>132</v>
      </c>
      <c r="D23" s="150" t="s">
        <v>133</v>
      </c>
      <c r="E23" s="150"/>
      <c r="F23" s="151"/>
      <c r="G23" s="151"/>
      <c r="H23" s="152"/>
      <c r="I23" s="151">
        <f t="shared" si="0"/>
        <v>0</v>
      </c>
    </row>
    <row r="24" spans="2:9" ht="12.75">
      <c r="B24" s="145" t="s">
        <v>138</v>
      </c>
      <c r="C24" s="445" t="s">
        <v>139</v>
      </c>
      <c r="D24" s="445"/>
      <c r="E24" s="147">
        <f>SUM(E25:E27)</f>
        <v>82766</v>
      </c>
      <c r="F24" s="147">
        <f>SUM(F25:F27)</f>
        <v>44444</v>
      </c>
      <c r="G24" s="147">
        <f>SUM(G25:G27)</f>
        <v>0</v>
      </c>
      <c r="H24" s="147">
        <f>SUM(H25:H27)</f>
        <v>0</v>
      </c>
      <c r="I24" s="147">
        <f t="shared" si="0"/>
        <v>0</v>
      </c>
    </row>
    <row r="25" spans="2:9" ht="12.75">
      <c r="B25" s="148"/>
      <c r="C25" s="149" t="s">
        <v>128</v>
      </c>
      <c r="D25" s="150" t="s">
        <v>129</v>
      </c>
      <c r="E25" s="151">
        <v>82766</v>
      </c>
      <c r="F25" s="151">
        <v>44444</v>
      </c>
      <c r="G25" s="151"/>
      <c r="H25" s="152"/>
      <c r="I25" s="151">
        <f t="shared" si="0"/>
        <v>0</v>
      </c>
    </row>
    <row r="26" spans="2:9" ht="12.75">
      <c r="B26" s="148"/>
      <c r="C26" s="149" t="s">
        <v>130</v>
      </c>
      <c r="D26" s="150" t="s">
        <v>131</v>
      </c>
      <c r="E26" s="150"/>
      <c r="F26" s="151"/>
      <c r="G26" s="151"/>
      <c r="H26" s="152"/>
      <c r="I26" s="151">
        <f t="shared" si="0"/>
        <v>0</v>
      </c>
    </row>
    <row r="27" spans="2:9" ht="12.75">
      <c r="B27" s="148"/>
      <c r="C27" s="149" t="s">
        <v>132</v>
      </c>
      <c r="D27" s="150" t="s">
        <v>133</v>
      </c>
      <c r="E27" s="151"/>
      <c r="F27" s="151"/>
      <c r="G27" s="151"/>
      <c r="H27" s="152"/>
      <c r="I27" s="151">
        <f t="shared" si="0"/>
        <v>0</v>
      </c>
    </row>
    <row r="28" spans="2:9" ht="12.75">
      <c r="B28" s="145" t="s">
        <v>140</v>
      </c>
      <c r="C28" s="445" t="s">
        <v>141</v>
      </c>
      <c r="D28" s="445"/>
      <c r="E28" s="153">
        <f>+E29+E30+E34+E35+E42</f>
        <v>4486</v>
      </c>
      <c r="F28" s="153">
        <f>+F29+F30+F34+F35+F42</f>
        <v>16364</v>
      </c>
      <c r="G28" s="153" t="e">
        <f>G29+#REF!+G30+G34+#REF!</f>
        <v>#REF!</v>
      </c>
      <c r="H28" s="153" t="e">
        <f>H29+#REF!+H30+H34+#REF!</f>
        <v>#REF!</v>
      </c>
      <c r="I28" s="147" t="e">
        <f t="shared" si="0"/>
        <v>#REF!</v>
      </c>
    </row>
    <row r="29" spans="2:9" ht="12.75">
      <c r="B29" s="154" t="s">
        <v>142</v>
      </c>
      <c r="C29" s="453" t="s">
        <v>143</v>
      </c>
      <c r="D29" s="454"/>
      <c r="E29" s="364">
        <v>1858</v>
      </c>
      <c r="F29" s="155">
        <v>2000</v>
      </c>
      <c r="G29" s="155"/>
      <c r="H29" s="156"/>
      <c r="I29" s="157">
        <f t="shared" si="0"/>
        <v>0</v>
      </c>
    </row>
    <row r="30" spans="2:9" ht="12.75">
      <c r="B30" s="154" t="s">
        <v>144</v>
      </c>
      <c r="C30" s="453" t="s">
        <v>145</v>
      </c>
      <c r="D30" s="454"/>
      <c r="E30" s="364">
        <v>104</v>
      </c>
      <c r="F30" s="155"/>
      <c r="G30" s="155"/>
      <c r="H30" s="156"/>
      <c r="I30" s="157">
        <f t="shared" si="0"/>
        <v>0</v>
      </c>
    </row>
    <row r="31" spans="2:9" ht="12.75">
      <c r="B31" s="154"/>
      <c r="C31" s="453"/>
      <c r="D31" s="454"/>
      <c r="E31" s="364"/>
      <c r="F31" s="155"/>
      <c r="G31" s="155"/>
      <c r="H31" s="156"/>
      <c r="I31" s="157"/>
    </row>
    <row r="32" spans="2:9" ht="12.75">
      <c r="B32" s="154"/>
      <c r="C32" s="453"/>
      <c r="D32" s="454"/>
      <c r="E32" s="364"/>
      <c r="F32" s="155"/>
      <c r="G32" s="155"/>
      <c r="H32" s="156"/>
      <c r="I32" s="157"/>
    </row>
    <row r="33" spans="2:9" ht="12.75">
      <c r="B33" s="154"/>
      <c r="C33" s="461"/>
      <c r="D33" s="454"/>
      <c r="E33" s="364"/>
      <c r="F33" s="155"/>
      <c r="G33" s="155"/>
      <c r="H33" s="156"/>
      <c r="I33" s="157"/>
    </row>
    <row r="34" spans="2:9" ht="12.75">
      <c r="B34" s="154" t="s">
        <v>146</v>
      </c>
      <c r="C34" s="453" t="s">
        <v>147</v>
      </c>
      <c r="D34" s="454"/>
      <c r="E34" s="364">
        <v>0</v>
      </c>
      <c r="F34" s="155">
        <v>0</v>
      </c>
      <c r="G34" s="155"/>
      <c r="H34" s="156"/>
      <c r="I34" s="157">
        <f t="shared" si="0"/>
        <v>0</v>
      </c>
    </row>
    <row r="35" spans="2:9" ht="12.75">
      <c r="B35" s="154" t="s">
        <v>148</v>
      </c>
      <c r="C35" s="453" t="s">
        <v>149</v>
      </c>
      <c r="D35" s="454"/>
      <c r="E35" s="155">
        <f>+E36+E37+E38+E39+E40+E41</f>
        <v>2524</v>
      </c>
      <c r="F35" s="155">
        <f>+F36+F37+F38+F39+F40+F41</f>
        <v>2600</v>
      </c>
      <c r="G35" s="155"/>
      <c r="H35" s="156"/>
      <c r="I35" s="157"/>
    </row>
    <row r="36" spans="2:9" ht="12.75" customHeight="1">
      <c r="B36" s="154"/>
      <c r="C36" s="453" t="s">
        <v>196</v>
      </c>
      <c r="D36" s="460"/>
      <c r="E36" s="155">
        <v>0</v>
      </c>
      <c r="F36" s="155">
        <v>0</v>
      </c>
      <c r="G36" s="155"/>
      <c r="H36" s="156"/>
      <c r="I36" s="157"/>
    </row>
    <row r="37" spans="2:9" ht="12.75" customHeight="1">
      <c r="B37" s="154"/>
      <c r="C37" s="453" t="s">
        <v>150</v>
      </c>
      <c r="D37" s="460"/>
      <c r="E37" s="155">
        <v>0</v>
      </c>
      <c r="F37" s="155">
        <v>0</v>
      </c>
      <c r="G37" s="155"/>
      <c r="H37" s="156"/>
      <c r="I37" s="157"/>
    </row>
    <row r="38" spans="2:9" ht="12.75" customHeight="1">
      <c r="B38" s="154"/>
      <c r="C38" s="453" t="s">
        <v>151</v>
      </c>
      <c r="D38" s="460"/>
      <c r="E38" s="155">
        <v>2524</v>
      </c>
      <c r="F38" s="155">
        <v>2600</v>
      </c>
      <c r="G38" s="155"/>
      <c r="H38" s="156"/>
      <c r="I38" s="157"/>
    </row>
    <row r="39" spans="2:9" ht="12.75" customHeight="1">
      <c r="B39" s="154"/>
      <c r="C39" s="453" t="s">
        <v>197</v>
      </c>
      <c r="D39" s="460"/>
      <c r="E39" s="365"/>
      <c r="F39" s="155">
        <v>0</v>
      </c>
      <c r="G39" s="155"/>
      <c r="H39" s="156"/>
      <c r="I39" s="157"/>
    </row>
    <row r="40" spans="2:9" ht="12.75">
      <c r="B40" s="154"/>
      <c r="C40" s="453" t="s">
        <v>152</v>
      </c>
      <c r="D40" s="454"/>
      <c r="E40" s="364"/>
      <c r="F40" s="155">
        <v>0</v>
      </c>
      <c r="G40" s="155"/>
      <c r="H40" s="156"/>
      <c r="I40" s="157"/>
    </row>
    <row r="41" spans="2:9" ht="12.75">
      <c r="B41" s="154"/>
      <c r="C41" s="453"/>
      <c r="D41" s="454"/>
      <c r="E41" s="364"/>
      <c r="F41" s="155"/>
      <c r="G41" s="155"/>
      <c r="H41" s="156"/>
      <c r="I41" s="157"/>
    </row>
    <row r="42" spans="2:9" ht="12.75">
      <c r="B42" s="154" t="s">
        <v>153</v>
      </c>
      <c r="C42" s="453" t="s">
        <v>154</v>
      </c>
      <c r="D42" s="454"/>
      <c r="E42" s="155">
        <f>+E43+E44</f>
        <v>0</v>
      </c>
      <c r="F42" s="155">
        <f>+F43+F44</f>
        <v>11764</v>
      </c>
      <c r="G42" s="155"/>
      <c r="H42" s="156"/>
      <c r="I42" s="157"/>
    </row>
    <row r="43" spans="2:9" ht="12.75">
      <c r="B43" s="148"/>
      <c r="C43" s="453" t="s">
        <v>155</v>
      </c>
      <c r="D43" s="454"/>
      <c r="E43" s="364">
        <v>0</v>
      </c>
      <c r="F43" s="155">
        <v>11764</v>
      </c>
      <c r="G43" s="155"/>
      <c r="H43" s="156"/>
      <c r="I43" s="157"/>
    </row>
    <row r="44" spans="2:9" ht="12" customHeight="1" thickBot="1">
      <c r="B44" s="158"/>
      <c r="C44" s="455" t="s">
        <v>156</v>
      </c>
      <c r="D44" s="456"/>
      <c r="E44" s="368"/>
      <c r="F44" s="159"/>
      <c r="G44" s="155"/>
      <c r="H44" s="156"/>
      <c r="I44" s="157"/>
    </row>
    <row r="45" spans="2:9" ht="13.5" thickTop="1">
      <c r="B45" s="160"/>
      <c r="C45" s="161" t="s">
        <v>128</v>
      </c>
      <c r="D45" s="162" t="s">
        <v>129</v>
      </c>
      <c r="E45" s="163">
        <f>+E29+E30+E34+E35+E42</f>
        <v>4486</v>
      </c>
      <c r="F45" s="163">
        <f>+F29+F30+F34+F35+F42</f>
        <v>16364</v>
      </c>
      <c r="G45" s="164"/>
      <c r="H45" s="152"/>
      <c r="I45" s="151">
        <f>+G45+H45</f>
        <v>0</v>
      </c>
    </row>
    <row r="46" spans="2:9" ht="12.75">
      <c r="B46" s="165"/>
      <c r="C46" s="149" t="s">
        <v>130</v>
      </c>
      <c r="D46" s="150" t="s">
        <v>131</v>
      </c>
      <c r="E46" s="150"/>
      <c r="F46" s="164"/>
      <c r="G46" s="164"/>
      <c r="H46" s="152"/>
      <c r="I46" s="151">
        <f>+G46+H46</f>
        <v>0</v>
      </c>
    </row>
    <row r="47" spans="2:9" ht="12.75">
      <c r="B47" s="165"/>
      <c r="C47" s="149" t="s">
        <v>132</v>
      </c>
      <c r="D47" s="150" t="s">
        <v>133</v>
      </c>
      <c r="E47" s="150"/>
      <c r="F47" s="164"/>
      <c r="G47" s="164"/>
      <c r="H47" s="152"/>
      <c r="I47" s="151">
        <f>+G47+H47</f>
        <v>0</v>
      </c>
    </row>
    <row r="48" spans="2:9" ht="12.75">
      <c r="B48" s="166" t="s">
        <v>157</v>
      </c>
      <c r="C48" s="446" t="s">
        <v>158</v>
      </c>
      <c r="D48" s="447"/>
      <c r="E48" s="167">
        <f>E12+E16+E20+E24+E28</f>
        <v>628805</v>
      </c>
      <c r="F48" s="167">
        <f>F12+F16+F20+F24+F28</f>
        <v>492413</v>
      </c>
      <c r="G48" s="167" t="e">
        <f>G12+G16+G20+G24+G28</f>
        <v>#REF!</v>
      </c>
      <c r="H48" s="167" t="e">
        <f>H12+H16+H20+H24+H28</f>
        <v>#REF!</v>
      </c>
      <c r="I48" s="168" t="e">
        <f t="shared" si="0"/>
        <v>#REF!</v>
      </c>
    </row>
    <row r="49" spans="2:9" ht="12.75">
      <c r="B49" s="457"/>
      <c r="C49" s="169" t="s">
        <v>128</v>
      </c>
      <c r="D49" s="170" t="s">
        <v>129</v>
      </c>
      <c r="E49" s="171">
        <f aca="true" t="shared" si="1" ref="E49:F51">SUM(E13,E17,E21,E25,E45)</f>
        <v>628805</v>
      </c>
      <c r="F49" s="171">
        <f t="shared" si="1"/>
        <v>492413</v>
      </c>
      <c r="G49" s="171"/>
      <c r="H49" s="172"/>
      <c r="I49" s="173">
        <f t="shared" si="0"/>
        <v>0</v>
      </c>
    </row>
    <row r="50" spans="2:9" ht="12.75">
      <c r="B50" s="457"/>
      <c r="C50" s="169" t="s">
        <v>130</v>
      </c>
      <c r="D50" s="170" t="s">
        <v>131</v>
      </c>
      <c r="E50" s="171">
        <f t="shared" si="1"/>
        <v>0</v>
      </c>
      <c r="F50" s="171">
        <f t="shared" si="1"/>
        <v>0</v>
      </c>
      <c r="G50" s="171"/>
      <c r="H50" s="172"/>
      <c r="I50" s="173">
        <f t="shared" si="0"/>
        <v>0</v>
      </c>
    </row>
    <row r="51" spans="2:9" ht="12.75">
      <c r="B51" s="457"/>
      <c r="C51" s="169" t="s">
        <v>132</v>
      </c>
      <c r="D51" s="170" t="s">
        <v>133</v>
      </c>
      <c r="E51" s="171">
        <f t="shared" si="1"/>
        <v>0</v>
      </c>
      <c r="F51" s="171">
        <f t="shared" si="1"/>
        <v>0</v>
      </c>
      <c r="G51" s="171"/>
      <c r="H51" s="172"/>
      <c r="I51" s="173">
        <f t="shared" si="0"/>
        <v>0</v>
      </c>
    </row>
    <row r="52" spans="2:9" ht="12.75">
      <c r="B52" s="458" t="s">
        <v>159</v>
      </c>
      <c r="C52" s="458"/>
      <c r="D52" s="458"/>
      <c r="E52" s="458"/>
      <c r="F52" s="458"/>
      <c r="G52" s="459"/>
      <c r="H52" s="459"/>
      <c r="I52" s="459"/>
    </row>
    <row r="53" spans="2:9" ht="12.75">
      <c r="B53" s="145" t="s">
        <v>160</v>
      </c>
      <c r="C53" s="445" t="s">
        <v>161</v>
      </c>
      <c r="D53" s="445"/>
      <c r="E53" s="147">
        <f>SUM(E54:E56)</f>
        <v>352413</v>
      </c>
      <c r="F53" s="147">
        <f>SUM(F54:F56)</f>
        <v>302506</v>
      </c>
      <c r="G53" s="147">
        <f>SUM(G54:G56)</f>
        <v>0</v>
      </c>
      <c r="H53" s="147">
        <f>SUM(H54:H56)</f>
        <v>0</v>
      </c>
      <c r="I53" s="147">
        <f>+G53+H53</f>
        <v>0</v>
      </c>
    </row>
    <row r="54" spans="2:9" ht="12.75">
      <c r="B54" s="145"/>
      <c r="C54" s="149" t="s">
        <v>128</v>
      </c>
      <c r="D54" s="150" t="s">
        <v>129</v>
      </c>
      <c r="E54" s="151">
        <v>352413</v>
      </c>
      <c r="F54" s="151">
        <v>289506</v>
      </c>
      <c r="G54" s="151"/>
      <c r="H54" s="174"/>
      <c r="I54" s="151">
        <f aca="true" t="shared" si="2" ref="I54:I68">+G54+H54</f>
        <v>0</v>
      </c>
    </row>
    <row r="55" spans="2:9" ht="12.75">
      <c r="B55" s="145"/>
      <c r="C55" s="149" t="s">
        <v>130</v>
      </c>
      <c r="D55" s="150" t="s">
        <v>131</v>
      </c>
      <c r="E55" s="151"/>
      <c r="F55" s="151">
        <v>13000</v>
      </c>
      <c r="G55" s="151"/>
      <c r="H55" s="152"/>
      <c r="I55" s="151">
        <f t="shared" si="2"/>
        <v>0</v>
      </c>
    </row>
    <row r="56" spans="2:9" ht="12.75">
      <c r="B56" s="145"/>
      <c r="C56" s="149" t="s">
        <v>132</v>
      </c>
      <c r="D56" s="150" t="s">
        <v>133</v>
      </c>
      <c r="E56" s="150"/>
      <c r="F56" s="151"/>
      <c r="G56" s="151"/>
      <c r="H56" s="152"/>
      <c r="I56" s="151">
        <f t="shared" si="2"/>
        <v>0</v>
      </c>
    </row>
    <row r="57" spans="2:9" ht="12.75">
      <c r="B57" s="145" t="s">
        <v>162</v>
      </c>
      <c r="C57" s="445" t="s">
        <v>163</v>
      </c>
      <c r="D57" s="445"/>
      <c r="E57" s="147">
        <f>SUM(E58:E60)</f>
        <v>5308</v>
      </c>
      <c r="F57" s="147">
        <f>SUM(F58:F60)</f>
        <v>20000</v>
      </c>
      <c r="G57" s="147">
        <f>SUM(G58:G60)</f>
        <v>0</v>
      </c>
      <c r="H57" s="147">
        <f>SUM(H58:H60)</f>
        <v>0</v>
      </c>
      <c r="I57" s="147">
        <f t="shared" si="2"/>
        <v>0</v>
      </c>
    </row>
    <row r="58" spans="2:9" ht="12.75">
      <c r="B58" s="145"/>
      <c r="C58" s="149" t="s">
        <v>128</v>
      </c>
      <c r="D58" s="150" t="s">
        <v>129</v>
      </c>
      <c r="E58" s="151">
        <v>5308</v>
      </c>
      <c r="F58" s="151">
        <v>20000</v>
      </c>
      <c r="G58" s="151"/>
      <c r="H58" s="152"/>
      <c r="I58" s="151">
        <f t="shared" si="2"/>
        <v>0</v>
      </c>
    </row>
    <row r="59" spans="2:9" ht="12.75">
      <c r="B59" s="145"/>
      <c r="C59" s="149" t="s">
        <v>130</v>
      </c>
      <c r="D59" s="150" t="s">
        <v>131</v>
      </c>
      <c r="E59" s="151">
        <v>0</v>
      </c>
      <c r="F59" s="151">
        <v>0</v>
      </c>
      <c r="G59" s="151"/>
      <c r="H59" s="152"/>
      <c r="I59" s="151">
        <f t="shared" si="2"/>
        <v>0</v>
      </c>
    </row>
    <row r="60" spans="2:9" ht="12.75">
      <c r="B60" s="145"/>
      <c r="C60" s="149" t="s">
        <v>132</v>
      </c>
      <c r="D60" s="150" t="s">
        <v>133</v>
      </c>
      <c r="E60" s="150"/>
      <c r="F60" s="151"/>
      <c r="G60" s="151"/>
      <c r="H60" s="152"/>
      <c r="I60" s="151">
        <f t="shared" si="2"/>
        <v>0</v>
      </c>
    </row>
    <row r="61" spans="2:9" ht="12.75">
      <c r="B61" s="145" t="s">
        <v>164</v>
      </c>
      <c r="C61" s="445" t="s">
        <v>165</v>
      </c>
      <c r="D61" s="445"/>
      <c r="E61" s="147">
        <f>E62+E63+E64</f>
        <v>0</v>
      </c>
      <c r="F61" s="147">
        <f>F62+F63+F64</f>
        <v>5406</v>
      </c>
      <c r="G61" s="147"/>
      <c r="H61" s="156"/>
      <c r="I61" s="147">
        <f t="shared" si="2"/>
        <v>0</v>
      </c>
    </row>
    <row r="62" spans="2:9" ht="12.75">
      <c r="B62" s="145"/>
      <c r="C62" s="149" t="s">
        <v>128</v>
      </c>
      <c r="D62" s="150" t="s">
        <v>129</v>
      </c>
      <c r="E62" s="151">
        <v>0</v>
      </c>
      <c r="F62" s="151">
        <v>5406</v>
      </c>
      <c r="G62" s="151"/>
      <c r="H62" s="152"/>
      <c r="I62" s="151">
        <f t="shared" si="2"/>
        <v>0</v>
      </c>
    </row>
    <row r="63" spans="2:9" ht="12.75">
      <c r="B63" s="145"/>
      <c r="C63" s="149" t="s">
        <v>130</v>
      </c>
      <c r="D63" s="150" t="s">
        <v>131</v>
      </c>
      <c r="E63" s="150"/>
      <c r="F63" s="151"/>
      <c r="G63" s="151"/>
      <c r="H63" s="152"/>
      <c r="I63" s="151">
        <f t="shared" si="2"/>
        <v>0</v>
      </c>
    </row>
    <row r="64" spans="2:9" ht="12.75">
      <c r="B64" s="175"/>
      <c r="C64" s="149" t="s">
        <v>132</v>
      </c>
      <c r="D64" s="150" t="s">
        <v>133</v>
      </c>
      <c r="E64" s="150"/>
      <c r="F64" s="151"/>
      <c r="G64" s="151"/>
      <c r="H64" s="152"/>
      <c r="I64" s="151">
        <f t="shared" si="2"/>
        <v>0</v>
      </c>
    </row>
    <row r="65" spans="2:9" ht="12.75">
      <c r="B65" s="166" t="s">
        <v>166</v>
      </c>
      <c r="C65" s="446" t="s">
        <v>167</v>
      </c>
      <c r="D65" s="447"/>
      <c r="E65" s="168">
        <f>E53+E57+E61</f>
        <v>357721</v>
      </c>
      <c r="F65" s="168">
        <f>F53+F57+F61</f>
        <v>327912</v>
      </c>
      <c r="G65" s="168">
        <f>G53+G57+G61</f>
        <v>0</v>
      </c>
      <c r="H65" s="168">
        <f>H53+H57+H61</f>
        <v>0</v>
      </c>
      <c r="I65" s="168">
        <f t="shared" si="2"/>
        <v>0</v>
      </c>
    </row>
    <row r="66" spans="2:9" ht="12.75">
      <c r="B66" s="448"/>
      <c r="C66" s="169" t="s">
        <v>128</v>
      </c>
      <c r="D66" s="170" t="s">
        <v>129</v>
      </c>
      <c r="E66" s="170"/>
      <c r="F66" s="168"/>
      <c r="G66" s="168"/>
      <c r="H66" s="172"/>
      <c r="I66" s="173">
        <f t="shared" si="2"/>
        <v>0</v>
      </c>
    </row>
    <row r="67" spans="2:9" ht="12.75">
      <c r="B67" s="449"/>
      <c r="C67" s="169" t="s">
        <v>130</v>
      </c>
      <c r="D67" s="170" t="s">
        <v>131</v>
      </c>
      <c r="E67" s="170"/>
      <c r="F67" s="168"/>
      <c r="G67" s="168"/>
      <c r="H67" s="172"/>
      <c r="I67" s="173">
        <f t="shared" si="2"/>
        <v>0</v>
      </c>
    </row>
    <row r="68" spans="2:9" ht="15">
      <c r="B68" s="450"/>
      <c r="C68" s="169" t="s">
        <v>132</v>
      </c>
      <c r="D68" s="176" t="s">
        <v>133</v>
      </c>
      <c r="E68" s="176"/>
      <c r="F68" s="168"/>
      <c r="G68" s="168"/>
      <c r="H68" s="172"/>
      <c r="I68" s="173">
        <f t="shared" si="2"/>
        <v>0</v>
      </c>
    </row>
    <row r="69" spans="2:9" s="182" customFormat="1" ht="15.75">
      <c r="B69" s="177" t="s">
        <v>168</v>
      </c>
      <c r="C69" s="451" t="s">
        <v>169</v>
      </c>
      <c r="D69" s="452"/>
      <c r="E69" s="178">
        <f>+E48+E65</f>
        <v>986526</v>
      </c>
      <c r="F69" s="178">
        <f>+F48+F65</f>
        <v>820325</v>
      </c>
      <c r="G69" s="179"/>
      <c r="H69" s="180"/>
      <c r="I69" s="181"/>
    </row>
    <row r="70" spans="2:9" ht="0.75" customHeight="1">
      <c r="B70" s="443"/>
      <c r="C70" s="443"/>
      <c r="D70" s="443"/>
      <c r="E70" s="183"/>
      <c r="F70" s="147"/>
      <c r="G70" s="147"/>
      <c r="H70" s="156"/>
      <c r="I70" s="184">
        <f>+G70+H70</f>
        <v>0</v>
      </c>
    </row>
    <row r="71" spans="2:9" ht="12.75">
      <c r="B71" s="166" t="s">
        <v>170</v>
      </c>
      <c r="C71" s="438" t="s">
        <v>171</v>
      </c>
      <c r="D71" s="444"/>
      <c r="E71" s="363"/>
      <c r="F71" s="167">
        <f>+F72+F77</f>
        <v>0</v>
      </c>
      <c r="G71" s="167">
        <f>G65+G70</f>
        <v>0</v>
      </c>
      <c r="H71" s="167">
        <f>H65+H70</f>
        <v>0</v>
      </c>
      <c r="I71" s="167">
        <f>+G71+H71</f>
        <v>0</v>
      </c>
    </row>
    <row r="72" spans="2:9" ht="12.75">
      <c r="B72" s="170" t="s">
        <v>172</v>
      </c>
      <c r="C72" s="438" t="s">
        <v>173</v>
      </c>
      <c r="D72" s="439"/>
      <c r="E72" s="167">
        <f>+E73+E74+E75+E76</f>
        <v>0</v>
      </c>
      <c r="F72" s="167">
        <f>+F73+F74+F75+F76</f>
        <v>0</v>
      </c>
      <c r="G72" s="167"/>
      <c r="H72" s="167"/>
      <c r="I72" s="167"/>
    </row>
    <row r="73" spans="2:9" ht="12.75">
      <c r="B73" s="185" t="s">
        <v>174</v>
      </c>
      <c r="C73" s="438" t="s">
        <v>175</v>
      </c>
      <c r="D73" s="439"/>
      <c r="E73" s="167"/>
      <c r="F73" s="167"/>
      <c r="G73" s="167"/>
      <c r="H73" s="167"/>
      <c r="I73" s="167"/>
    </row>
    <row r="74" spans="2:9" ht="12.75">
      <c r="B74" s="185" t="s">
        <v>176</v>
      </c>
      <c r="C74" s="438" t="s">
        <v>177</v>
      </c>
      <c r="D74" s="439"/>
      <c r="E74" s="167"/>
      <c r="F74" s="167"/>
      <c r="G74" s="167"/>
      <c r="H74" s="167"/>
      <c r="I74" s="167"/>
    </row>
    <row r="75" spans="2:9" ht="12.75">
      <c r="B75" s="185" t="s">
        <v>178</v>
      </c>
      <c r="C75" s="438" t="s">
        <v>179</v>
      </c>
      <c r="D75" s="439"/>
      <c r="E75" s="167"/>
      <c r="F75" s="167"/>
      <c r="G75" s="167"/>
      <c r="H75" s="167"/>
      <c r="I75" s="167"/>
    </row>
    <row r="76" spans="2:9" ht="12.75">
      <c r="B76" s="185" t="s">
        <v>180</v>
      </c>
      <c r="C76" s="438" t="s">
        <v>181</v>
      </c>
      <c r="D76" s="439"/>
      <c r="E76" s="167"/>
      <c r="F76" s="167"/>
      <c r="G76" s="167"/>
      <c r="H76" s="167"/>
      <c r="I76" s="167"/>
    </row>
    <row r="77" spans="2:9" ht="12.75">
      <c r="B77" s="170" t="s">
        <v>182</v>
      </c>
      <c r="C77" s="438" t="s">
        <v>183</v>
      </c>
      <c r="D77" s="439"/>
      <c r="E77" s="167"/>
      <c r="F77" s="167"/>
      <c r="G77" s="167"/>
      <c r="H77" s="167"/>
      <c r="I77" s="167"/>
    </row>
    <row r="78" spans="2:9" ht="12.75">
      <c r="B78" s="186" t="s">
        <v>184</v>
      </c>
      <c r="C78" s="440" t="s">
        <v>185</v>
      </c>
      <c r="D78" s="441"/>
      <c r="E78" s="187">
        <f>E69+E71</f>
        <v>986526</v>
      </c>
      <c r="F78" s="187">
        <f>F69+F71</f>
        <v>820325</v>
      </c>
      <c r="G78" s="187" t="e">
        <f>G48+G71</f>
        <v>#REF!</v>
      </c>
      <c r="H78" s="187" t="e">
        <f>H48+H71</f>
        <v>#REF!</v>
      </c>
      <c r="I78" s="187" t="e">
        <f>I48+I71</f>
        <v>#REF!</v>
      </c>
    </row>
    <row r="79" spans="2:9" ht="12.75" hidden="1">
      <c r="B79" s="442"/>
      <c r="C79" s="188" t="s">
        <v>128</v>
      </c>
      <c r="D79" s="189" t="s">
        <v>129</v>
      </c>
      <c r="E79" s="189"/>
      <c r="F79" s="190"/>
      <c r="G79" s="190"/>
      <c r="H79" s="191"/>
      <c r="I79" s="192">
        <f>+G79+H79</f>
        <v>0</v>
      </c>
    </row>
    <row r="80" spans="2:9" ht="12.75" hidden="1">
      <c r="B80" s="442"/>
      <c r="C80" s="188" t="s">
        <v>130</v>
      </c>
      <c r="D80" s="189" t="s">
        <v>131</v>
      </c>
      <c r="E80" s="189"/>
      <c r="F80" s="190"/>
      <c r="G80" s="190"/>
      <c r="H80" s="191"/>
      <c r="I80" s="192">
        <f>+G80+H80</f>
        <v>0</v>
      </c>
    </row>
    <row r="81" spans="2:9" ht="12.75" hidden="1">
      <c r="B81" s="442"/>
      <c r="C81" s="188" t="s">
        <v>132</v>
      </c>
      <c r="D81" s="189" t="s">
        <v>133</v>
      </c>
      <c r="E81" s="189"/>
      <c r="F81" s="190">
        <v>0</v>
      </c>
      <c r="G81" s="190">
        <v>0</v>
      </c>
      <c r="H81" s="191"/>
      <c r="I81" s="192">
        <f>+G81+H81</f>
        <v>0</v>
      </c>
    </row>
  </sheetData>
  <sheetProtection/>
  <mergeCells count="46">
    <mergeCell ref="D5:H5"/>
    <mergeCell ref="D6:I6"/>
    <mergeCell ref="D7:H7"/>
    <mergeCell ref="B9:D9"/>
    <mergeCell ref="C10:D10"/>
    <mergeCell ref="B11:F11"/>
    <mergeCell ref="C12:D12"/>
    <mergeCell ref="C16:D16"/>
    <mergeCell ref="C20:D20"/>
    <mergeCell ref="C24:D24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8:D48"/>
    <mergeCell ref="B49:B51"/>
    <mergeCell ref="B52:I52"/>
    <mergeCell ref="C53:D53"/>
    <mergeCell ref="C57:D57"/>
    <mergeCell ref="C61:D61"/>
    <mergeCell ref="C65:D65"/>
    <mergeCell ref="B66:B68"/>
    <mergeCell ref="C69:D69"/>
    <mergeCell ref="C76:D76"/>
    <mergeCell ref="C77:D77"/>
    <mergeCell ref="C78:D78"/>
    <mergeCell ref="B79:B81"/>
    <mergeCell ref="B70:D70"/>
    <mergeCell ref="C71:D71"/>
    <mergeCell ref="C72:D72"/>
    <mergeCell ref="C73:D73"/>
    <mergeCell ref="C74:D74"/>
    <mergeCell ref="C75:D7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81"/>
  <sheetViews>
    <sheetView zoomScalePageLayoutView="0" workbookViewId="0" topLeftCell="A64">
      <selection activeCell="D103" sqref="D103"/>
    </sheetView>
  </sheetViews>
  <sheetFormatPr defaultColWidth="8.8515625" defaultRowHeight="12.75"/>
  <cols>
    <col min="1" max="1" width="8.8515625" style="195" customWidth="1"/>
    <col min="2" max="2" width="8.8515625" style="197" bestFit="1" customWidth="1"/>
    <col min="3" max="3" width="9.421875" style="195" customWidth="1"/>
    <col min="4" max="4" width="51.00390625" style="195" customWidth="1"/>
    <col min="5" max="5" width="13.8515625" style="195" customWidth="1"/>
    <col min="6" max="6" width="10.7109375" style="195" customWidth="1"/>
    <col min="7" max="7" width="10.57421875" style="195" hidden="1" customWidth="1"/>
    <col min="8" max="8" width="8.57421875" style="195" hidden="1" customWidth="1"/>
    <col min="9" max="9" width="11.140625" style="195" hidden="1" customWidth="1"/>
    <col min="10" max="16384" width="8.8515625" style="195" customWidth="1"/>
  </cols>
  <sheetData>
    <row r="1" spans="2:6" ht="15">
      <c r="B1" s="193"/>
      <c r="C1" s="194"/>
      <c r="D1" s="468" t="s">
        <v>398</v>
      </c>
      <c r="E1" s="468"/>
      <c r="F1" s="468"/>
    </row>
    <row r="3" spans="2:9" ht="15">
      <c r="B3" s="135"/>
      <c r="C3" s="135"/>
      <c r="D3" s="135"/>
      <c r="E3" s="135"/>
      <c r="F3" s="135"/>
      <c r="G3" s="135"/>
      <c r="H3" s="135"/>
      <c r="I3" s="135"/>
    </row>
    <row r="4" spans="2:9" ht="15">
      <c r="B4" s="135"/>
      <c r="C4" s="135"/>
      <c r="D4" s="135"/>
      <c r="E4" s="135"/>
      <c r="F4" s="135"/>
      <c r="G4" s="135"/>
      <c r="H4" s="135"/>
      <c r="I4" s="135"/>
    </row>
    <row r="5" spans="2:9" ht="15">
      <c r="B5" s="135"/>
      <c r="C5" s="135"/>
      <c r="D5" s="462" t="s">
        <v>364</v>
      </c>
      <c r="E5" s="462"/>
      <c r="F5" s="463"/>
      <c r="G5" s="463"/>
      <c r="H5" s="463"/>
      <c r="I5" s="135"/>
    </row>
    <row r="6" spans="2:9" ht="15">
      <c r="B6" s="135"/>
      <c r="C6" s="135"/>
      <c r="D6" s="462" t="s">
        <v>121</v>
      </c>
      <c r="E6" s="462"/>
      <c r="F6" s="464"/>
      <c r="G6" s="464"/>
      <c r="H6" s="463"/>
      <c r="I6" s="465"/>
    </row>
    <row r="7" spans="2:9" ht="15">
      <c r="B7" s="135"/>
      <c r="C7" s="135"/>
      <c r="D7" s="462" t="s">
        <v>375</v>
      </c>
      <c r="E7" s="462"/>
      <c r="F7" s="464"/>
      <c r="G7" s="464"/>
      <c r="H7" s="463"/>
      <c r="I7" s="135"/>
    </row>
    <row r="8" spans="2:9" ht="15" customHeight="1">
      <c r="B8" s="135"/>
      <c r="C8" s="135"/>
      <c r="D8" s="135"/>
      <c r="E8" s="135"/>
      <c r="F8" s="135"/>
      <c r="G8" s="135"/>
      <c r="H8" s="135"/>
      <c r="I8" s="135"/>
    </row>
    <row r="9" spans="2:9" ht="15" customHeight="1">
      <c r="B9" s="466"/>
      <c r="C9" s="466"/>
      <c r="D9" s="466"/>
      <c r="E9" s="137"/>
      <c r="F9" s="138" t="s">
        <v>122</v>
      </c>
      <c r="G9" s="139"/>
      <c r="H9" s="139"/>
      <c r="I9" s="140" t="s">
        <v>123</v>
      </c>
    </row>
    <row r="10" spans="2:9" ht="48">
      <c r="B10" s="141" t="s">
        <v>124</v>
      </c>
      <c r="C10" s="467"/>
      <c r="D10" s="467"/>
      <c r="E10" s="142" t="s">
        <v>377</v>
      </c>
      <c r="F10" s="142" t="s">
        <v>2</v>
      </c>
      <c r="G10" s="143" t="s">
        <v>3</v>
      </c>
      <c r="H10" s="143" t="s">
        <v>4</v>
      </c>
      <c r="I10" s="143" t="s">
        <v>3</v>
      </c>
    </row>
    <row r="11" spans="2:9" ht="15" customHeight="1">
      <c r="B11" s="458" t="s">
        <v>125</v>
      </c>
      <c r="C11" s="458"/>
      <c r="D11" s="458"/>
      <c r="E11" s="458"/>
      <c r="F11" s="458"/>
      <c r="G11" s="144"/>
      <c r="H11" s="144"/>
      <c r="I11" s="144"/>
    </row>
    <row r="12" spans="2:9" ht="15" customHeight="1">
      <c r="B12" s="145" t="s">
        <v>126</v>
      </c>
      <c r="C12" s="445" t="s">
        <v>127</v>
      </c>
      <c r="D12" s="445"/>
      <c r="E12" s="147">
        <f>SUM(E13:E15)</f>
        <v>42288</v>
      </c>
      <c r="F12" s="147">
        <f>SUM(F13:F15)</f>
        <v>39101</v>
      </c>
      <c r="G12" s="147">
        <f>SUM(G13:G15)</f>
        <v>0</v>
      </c>
      <c r="H12" s="147">
        <f>SUM(H13:H15)</f>
        <v>0</v>
      </c>
      <c r="I12" s="147">
        <f>+G12+H12</f>
        <v>0</v>
      </c>
    </row>
    <row r="13" spans="2:9" ht="15" customHeight="1">
      <c r="B13" s="148"/>
      <c r="C13" s="149" t="s">
        <v>128</v>
      </c>
      <c r="D13" s="150" t="s">
        <v>129</v>
      </c>
      <c r="E13" s="151">
        <v>42288</v>
      </c>
      <c r="F13" s="151">
        <v>39101</v>
      </c>
      <c r="G13" s="151"/>
      <c r="H13" s="152"/>
      <c r="I13" s="151">
        <f aca="true" t="shared" si="0" ref="I13:I51">+G13+H13</f>
        <v>0</v>
      </c>
    </row>
    <row r="14" spans="2:9" ht="15">
      <c r="B14" s="148"/>
      <c r="C14" s="149" t="s">
        <v>130</v>
      </c>
      <c r="D14" s="150" t="s">
        <v>131</v>
      </c>
      <c r="E14" s="150"/>
      <c r="F14" s="151"/>
      <c r="G14" s="151"/>
      <c r="H14" s="152"/>
      <c r="I14" s="151">
        <f t="shared" si="0"/>
        <v>0</v>
      </c>
    </row>
    <row r="15" spans="2:9" ht="15">
      <c r="B15" s="148"/>
      <c r="C15" s="149" t="s">
        <v>132</v>
      </c>
      <c r="D15" s="150" t="s">
        <v>133</v>
      </c>
      <c r="E15" s="150"/>
      <c r="F15" s="151"/>
      <c r="G15" s="151"/>
      <c r="H15" s="152"/>
      <c r="I15" s="151">
        <f t="shared" si="0"/>
        <v>0</v>
      </c>
    </row>
    <row r="16" spans="2:9" ht="15" customHeight="1">
      <c r="B16" s="145" t="s">
        <v>134</v>
      </c>
      <c r="C16" s="445" t="s">
        <v>135</v>
      </c>
      <c r="D16" s="445"/>
      <c r="E16" s="147">
        <f>SUM(E17:E19)</f>
        <v>11172</v>
      </c>
      <c r="F16" s="147">
        <f>SUM(F17:F19)</f>
        <v>10773</v>
      </c>
      <c r="G16" s="147">
        <f>SUM(G17:G19)</f>
        <v>0</v>
      </c>
      <c r="H16" s="147">
        <f>SUM(H17:H19)</f>
        <v>0</v>
      </c>
      <c r="I16" s="147">
        <f t="shared" si="0"/>
        <v>0</v>
      </c>
    </row>
    <row r="17" spans="2:9" ht="15" customHeight="1">
      <c r="B17" s="148"/>
      <c r="C17" s="149" t="s">
        <v>128</v>
      </c>
      <c r="D17" s="150" t="s">
        <v>129</v>
      </c>
      <c r="E17" s="151">
        <v>11172</v>
      </c>
      <c r="F17" s="151">
        <v>10773</v>
      </c>
      <c r="G17" s="151"/>
      <c r="H17" s="152"/>
      <c r="I17" s="151">
        <f t="shared" si="0"/>
        <v>0</v>
      </c>
    </row>
    <row r="18" spans="2:9" ht="15">
      <c r="B18" s="148"/>
      <c r="C18" s="149" t="s">
        <v>130</v>
      </c>
      <c r="D18" s="150" t="s">
        <v>131</v>
      </c>
      <c r="E18" s="150"/>
      <c r="F18" s="151"/>
      <c r="G18" s="151"/>
      <c r="H18" s="152"/>
      <c r="I18" s="151">
        <f t="shared" si="0"/>
        <v>0</v>
      </c>
    </row>
    <row r="19" spans="2:9" ht="15">
      <c r="B19" s="148"/>
      <c r="C19" s="149" t="s">
        <v>132</v>
      </c>
      <c r="D19" s="150" t="s">
        <v>133</v>
      </c>
      <c r="E19" s="150"/>
      <c r="F19" s="151"/>
      <c r="G19" s="151"/>
      <c r="H19" s="152"/>
      <c r="I19" s="151">
        <f t="shared" si="0"/>
        <v>0</v>
      </c>
    </row>
    <row r="20" spans="2:9" ht="15" customHeight="1">
      <c r="B20" s="145" t="s">
        <v>136</v>
      </c>
      <c r="C20" s="445" t="s">
        <v>137</v>
      </c>
      <c r="D20" s="445"/>
      <c r="E20" s="147">
        <f>SUM(E21:E23)</f>
        <v>11173</v>
      </c>
      <c r="F20" s="147">
        <f>SUM(F21:F23)</f>
        <v>11175</v>
      </c>
      <c r="G20" s="147">
        <f>SUM(G21:G23)</f>
        <v>0</v>
      </c>
      <c r="H20" s="147">
        <f>SUM(H21:H23)</f>
        <v>0</v>
      </c>
      <c r="I20" s="147">
        <f t="shared" si="0"/>
        <v>0</v>
      </c>
    </row>
    <row r="21" spans="2:9" ht="15" customHeight="1">
      <c r="B21" s="148"/>
      <c r="C21" s="149" t="s">
        <v>128</v>
      </c>
      <c r="D21" s="150" t="s">
        <v>129</v>
      </c>
      <c r="E21" s="151">
        <v>11173</v>
      </c>
      <c r="F21" s="151">
        <v>11175</v>
      </c>
      <c r="G21" s="151"/>
      <c r="H21" s="152"/>
      <c r="I21" s="151">
        <f t="shared" si="0"/>
        <v>0</v>
      </c>
    </row>
    <row r="22" spans="2:12" ht="15">
      <c r="B22" s="148"/>
      <c r="C22" s="149" t="s">
        <v>130</v>
      </c>
      <c r="D22" s="150" t="s">
        <v>131</v>
      </c>
      <c r="E22" s="150"/>
      <c r="F22" s="151"/>
      <c r="G22" s="151"/>
      <c r="H22" s="152"/>
      <c r="I22" s="151">
        <f t="shared" si="0"/>
        <v>0</v>
      </c>
      <c r="L22" s="196"/>
    </row>
    <row r="23" spans="2:9" ht="15">
      <c r="B23" s="148"/>
      <c r="C23" s="149" t="s">
        <v>132</v>
      </c>
      <c r="D23" s="150" t="s">
        <v>133</v>
      </c>
      <c r="E23" s="150"/>
      <c r="F23" s="151"/>
      <c r="G23" s="151"/>
      <c r="H23" s="152"/>
      <c r="I23" s="151">
        <f t="shared" si="0"/>
        <v>0</v>
      </c>
    </row>
    <row r="24" spans="2:9" ht="15" customHeight="1">
      <c r="B24" s="145" t="s">
        <v>138</v>
      </c>
      <c r="C24" s="445" t="s">
        <v>139</v>
      </c>
      <c r="D24" s="445"/>
      <c r="E24" s="147">
        <f>SUM(E25:E27)</f>
        <v>100</v>
      </c>
      <c r="F24" s="147">
        <f>SUM(F25:F27)</f>
        <v>0</v>
      </c>
      <c r="G24" s="147">
        <f>SUM(G25:G27)</f>
        <v>0</v>
      </c>
      <c r="H24" s="147">
        <f>SUM(H25:H27)</f>
        <v>0</v>
      </c>
      <c r="I24" s="147">
        <f t="shared" si="0"/>
        <v>0</v>
      </c>
    </row>
    <row r="25" spans="2:9" ht="15" customHeight="1">
      <c r="B25" s="148"/>
      <c r="C25" s="149" t="s">
        <v>128</v>
      </c>
      <c r="D25" s="150" t="s">
        <v>129</v>
      </c>
      <c r="E25" s="150"/>
      <c r="F25" s="151">
        <v>0</v>
      </c>
      <c r="G25" s="151"/>
      <c r="H25" s="152"/>
      <c r="I25" s="151">
        <f t="shared" si="0"/>
        <v>0</v>
      </c>
    </row>
    <row r="26" spans="2:9" ht="15">
      <c r="B26" s="148"/>
      <c r="C26" s="149" t="s">
        <v>130</v>
      </c>
      <c r="D26" s="150" t="s">
        <v>131</v>
      </c>
      <c r="E26" s="150"/>
      <c r="F26" s="151"/>
      <c r="G26" s="151"/>
      <c r="H26" s="152"/>
      <c r="I26" s="151">
        <f t="shared" si="0"/>
        <v>0</v>
      </c>
    </row>
    <row r="27" spans="2:9" ht="15">
      <c r="B27" s="148"/>
      <c r="C27" s="149" t="s">
        <v>132</v>
      </c>
      <c r="D27" s="150" t="s">
        <v>133</v>
      </c>
      <c r="E27" s="370">
        <v>100</v>
      </c>
      <c r="F27" s="151"/>
      <c r="G27" s="151"/>
      <c r="H27" s="152"/>
      <c r="I27" s="151">
        <f t="shared" si="0"/>
        <v>0</v>
      </c>
    </row>
    <row r="28" spans="2:9" ht="15" customHeight="1">
      <c r="B28" s="145" t="s">
        <v>140</v>
      </c>
      <c r="C28" s="445" t="s">
        <v>141</v>
      </c>
      <c r="D28" s="445"/>
      <c r="E28" s="153">
        <f>+E29+E30+E34+E35+E42</f>
        <v>259</v>
      </c>
      <c r="F28" s="153">
        <f>+F29+F30+F34+F35+F42</f>
        <v>0</v>
      </c>
      <c r="G28" s="153" t="e">
        <f>G29+#REF!+G30+G34+#REF!</f>
        <v>#REF!</v>
      </c>
      <c r="H28" s="153" t="e">
        <f>H29+#REF!+H30+H34+#REF!</f>
        <v>#REF!</v>
      </c>
      <c r="I28" s="147" t="e">
        <f t="shared" si="0"/>
        <v>#REF!</v>
      </c>
    </row>
    <row r="29" spans="2:9" ht="13.5" customHeight="1">
      <c r="B29" s="154" t="s">
        <v>142</v>
      </c>
      <c r="C29" s="453" t="s">
        <v>143</v>
      </c>
      <c r="D29" s="454"/>
      <c r="E29" s="364"/>
      <c r="F29" s="155"/>
      <c r="G29" s="155"/>
      <c r="H29" s="156"/>
      <c r="I29" s="157">
        <f t="shared" si="0"/>
        <v>0</v>
      </c>
    </row>
    <row r="30" spans="2:9" ht="15" customHeight="1">
      <c r="B30" s="154" t="s">
        <v>144</v>
      </c>
      <c r="C30" s="453" t="s">
        <v>145</v>
      </c>
      <c r="D30" s="454"/>
      <c r="E30" s="364">
        <v>120</v>
      </c>
      <c r="F30" s="155">
        <v>0</v>
      </c>
      <c r="G30" s="155"/>
      <c r="H30" s="156"/>
      <c r="I30" s="157">
        <f t="shared" si="0"/>
        <v>0</v>
      </c>
    </row>
    <row r="31" spans="2:9" ht="15">
      <c r="B31" s="154"/>
      <c r="C31" s="453"/>
      <c r="D31" s="454"/>
      <c r="E31" s="364"/>
      <c r="F31" s="155"/>
      <c r="G31" s="155"/>
      <c r="H31" s="156"/>
      <c r="I31" s="157"/>
    </row>
    <row r="32" spans="2:9" ht="15">
      <c r="B32" s="154"/>
      <c r="C32" s="453"/>
      <c r="D32" s="454"/>
      <c r="E32" s="364"/>
      <c r="F32" s="155"/>
      <c r="G32" s="155"/>
      <c r="H32" s="156"/>
      <c r="I32" s="157"/>
    </row>
    <row r="33" spans="2:9" ht="15" customHeight="1">
      <c r="B33" s="154"/>
      <c r="C33" s="461"/>
      <c r="D33" s="454"/>
      <c r="E33" s="364"/>
      <c r="F33" s="155"/>
      <c r="G33" s="155"/>
      <c r="H33" s="156"/>
      <c r="I33" s="157"/>
    </row>
    <row r="34" spans="2:9" ht="15" customHeight="1">
      <c r="B34" s="154" t="s">
        <v>146</v>
      </c>
      <c r="C34" s="453" t="s">
        <v>147</v>
      </c>
      <c r="D34" s="454"/>
      <c r="E34" s="364"/>
      <c r="F34" s="155">
        <v>0</v>
      </c>
      <c r="G34" s="155"/>
      <c r="H34" s="156"/>
      <c r="I34" s="157">
        <f t="shared" si="0"/>
        <v>0</v>
      </c>
    </row>
    <row r="35" spans="2:9" ht="15" customHeight="1">
      <c r="B35" s="154" t="s">
        <v>148</v>
      </c>
      <c r="C35" s="453" t="s">
        <v>149</v>
      </c>
      <c r="D35" s="454"/>
      <c r="E35" s="155">
        <f>+E36+E37+E38+E39+E40+E41</f>
        <v>139</v>
      </c>
      <c r="F35" s="155">
        <f>+F36+F37+F38+F39+F40+F41</f>
        <v>0</v>
      </c>
      <c r="G35" s="155"/>
      <c r="H35" s="156"/>
      <c r="I35" s="157"/>
    </row>
    <row r="36" spans="2:9" ht="15" customHeight="1">
      <c r="B36" s="154"/>
      <c r="C36" s="453" t="s">
        <v>196</v>
      </c>
      <c r="D36" s="460"/>
      <c r="E36" s="379">
        <v>139</v>
      </c>
      <c r="F36" s="155">
        <v>0</v>
      </c>
      <c r="G36" s="155"/>
      <c r="H36" s="156"/>
      <c r="I36" s="157"/>
    </row>
    <row r="37" spans="2:9" ht="15" customHeight="1">
      <c r="B37" s="154"/>
      <c r="C37" s="453" t="s">
        <v>150</v>
      </c>
      <c r="D37" s="460"/>
      <c r="E37" s="365"/>
      <c r="F37" s="155">
        <v>0</v>
      </c>
      <c r="G37" s="155"/>
      <c r="H37" s="156"/>
      <c r="I37" s="157"/>
    </row>
    <row r="38" spans="2:9" ht="15" customHeight="1">
      <c r="B38" s="154"/>
      <c r="C38" s="453" t="s">
        <v>151</v>
      </c>
      <c r="D38" s="460"/>
      <c r="E38" s="365"/>
      <c r="F38" s="155">
        <v>0</v>
      </c>
      <c r="G38" s="155"/>
      <c r="H38" s="156"/>
      <c r="I38" s="157"/>
    </row>
    <row r="39" spans="2:9" ht="15" customHeight="1">
      <c r="B39" s="154"/>
      <c r="C39" s="453" t="s">
        <v>197</v>
      </c>
      <c r="D39" s="460"/>
      <c r="E39" s="365"/>
      <c r="F39" s="155">
        <v>0</v>
      </c>
      <c r="G39" s="155"/>
      <c r="H39" s="156"/>
      <c r="I39" s="157"/>
    </row>
    <row r="40" spans="2:9" ht="15">
      <c r="B40" s="154"/>
      <c r="C40" s="453" t="s">
        <v>152</v>
      </c>
      <c r="D40" s="454"/>
      <c r="E40" s="364"/>
      <c r="F40" s="155">
        <v>0</v>
      </c>
      <c r="G40" s="155"/>
      <c r="H40" s="156"/>
      <c r="I40" s="157"/>
    </row>
    <row r="41" spans="2:9" ht="15">
      <c r="B41" s="154"/>
      <c r="C41" s="453"/>
      <c r="D41" s="454"/>
      <c r="E41" s="364"/>
      <c r="F41" s="155"/>
      <c r="G41" s="155"/>
      <c r="H41" s="156"/>
      <c r="I41" s="157"/>
    </row>
    <row r="42" spans="2:9" ht="15" customHeight="1">
      <c r="B42" s="154" t="s">
        <v>153</v>
      </c>
      <c r="C42" s="453" t="s">
        <v>154</v>
      </c>
      <c r="D42" s="454"/>
      <c r="E42" s="364"/>
      <c r="F42" s="155">
        <f>+F43+F44</f>
        <v>0</v>
      </c>
      <c r="G42" s="155"/>
      <c r="H42" s="156"/>
      <c r="I42" s="157"/>
    </row>
    <row r="43" spans="2:9" ht="15" customHeight="1">
      <c r="B43" s="148"/>
      <c r="C43" s="453" t="s">
        <v>155</v>
      </c>
      <c r="D43" s="454"/>
      <c r="E43" s="364"/>
      <c r="F43" s="155">
        <v>0</v>
      </c>
      <c r="G43" s="155"/>
      <c r="H43" s="156"/>
      <c r="I43" s="157"/>
    </row>
    <row r="44" spans="2:9" ht="15.75" customHeight="1" thickBot="1">
      <c r="B44" s="158"/>
      <c r="C44" s="455" t="s">
        <v>156</v>
      </c>
      <c r="D44" s="456"/>
      <c r="E44" s="368"/>
      <c r="F44" s="159"/>
      <c r="G44" s="155"/>
      <c r="H44" s="156"/>
      <c r="I44" s="157"/>
    </row>
    <row r="45" spans="2:9" ht="15.75" thickTop="1">
      <c r="B45" s="160"/>
      <c r="C45" s="161" t="s">
        <v>128</v>
      </c>
      <c r="D45" s="162" t="s">
        <v>129</v>
      </c>
      <c r="E45" s="162"/>
      <c r="F45" s="163">
        <f>+F29+F30+F34+F35+F42</f>
        <v>0</v>
      </c>
      <c r="G45" s="164"/>
      <c r="H45" s="152"/>
      <c r="I45" s="151">
        <f>+G45+H45</f>
        <v>0</v>
      </c>
    </row>
    <row r="46" spans="2:9" ht="15" customHeight="1">
      <c r="B46" s="165"/>
      <c r="C46" s="149" t="s">
        <v>130</v>
      </c>
      <c r="D46" s="150" t="s">
        <v>131</v>
      </c>
      <c r="E46" s="150"/>
      <c r="F46" s="164"/>
      <c r="G46" s="164"/>
      <c r="H46" s="152"/>
      <c r="I46" s="151">
        <f>+G46+H46</f>
        <v>0</v>
      </c>
    </row>
    <row r="47" spans="2:9" ht="15">
      <c r="B47" s="165"/>
      <c r="C47" s="149" t="s">
        <v>132</v>
      </c>
      <c r="D47" s="150" t="s">
        <v>133</v>
      </c>
      <c r="E47" s="150"/>
      <c r="F47" s="164"/>
      <c r="G47" s="164"/>
      <c r="H47" s="152"/>
      <c r="I47" s="151">
        <f>+G47+H47</f>
        <v>0</v>
      </c>
    </row>
    <row r="48" spans="2:9" ht="15" customHeight="1">
      <c r="B48" s="166" t="s">
        <v>157</v>
      </c>
      <c r="C48" s="446" t="s">
        <v>158</v>
      </c>
      <c r="D48" s="447"/>
      <c r="E48" s="167">
        <f>E12+E16+E20+E24+E28</f>
        <v>64992</v>
      </c>
      <c r="F48" s="167">
        <f>F12+F16+F20+F24+F28</f>
        <v>61049</v>
      </c>
      <c r="G48" s="167" t="e">
        <f>G12+G16+G20+G24+G28</f>
        <v>#REF!</v>
      </c>
      <c r="H48" s="167" t="e">
        <f>H12+H16+H20+H24+H28</f>
        <v>#REF!</v>
      </c>
      <c r="I48" s="168" t="e">
        <f t="shared" si="0"/>
        <v>#REF!</v>
      </c>
    </row>
    <row r="49" spans="2:9" ht="15">
      <c r="B49" s="457"/>
      <c r="C49" s="169" t="s">
        <v>128</v>
      </c>
      <c r="D49" s="170" t="s">
        <v>129</v>
      </c>
      <c r="E49" s="171">
        <f>SUM(E13,E17,E21,E25,E45)</f>
        <v>64633</v>
      </c>
      <c r="F49" s="171">
        <f>SUM(F13,F17,F21,F25,F45)</f>
        <v>61049</v>
      </c>
      <c r="G49" s="171"/>
      <c r="H49" s="172"/>
      <c r="I49" s="173">
        <f t="shared" si="0"/>
        <v>0</v>
      </c>
    </row>
    <row r="50" spans="2:9" ht="15" customHeight="1">
      <c r="B50" s="457"/>
      <c r="C50" s="169" t="s">
        <v>130</v>
      </c>
      <c r="D50" s="170" t="s">
        <v>131</v>
      </c>
      <c r="E50" s="170"/>
      <c r="F50" s="171">
        <f>SUM(F14,F18,F22,F26,F46)</f>
        <v>0</v>
      </c>
      <c r="G50" s="171"/>
      <c r="H50" s="172"/>
      <c r="I50" s="173">
        <f t="shared" si="0"/>
        <v>0</v>
      </c>
    </row>
    <row r="51" spans="2:9" ht="15">
      <c r="B51" s="457"/>
      <c r="C51" s="169" t="s">
        <v>132</v>
      </c>
      <c r="D51" s="170" t="s">
        <v>133</v>
      </c>
      <c r="E51" s="170"/>
      <c r="F51" s="171">
        <f>SUM(F15,F19,F23,F27,F47)</f>
        <v>0</v>
      </c>
      <c r="G51" s="171"/>
      <c r="H51" s="172"/>
      <c r="I51" s="173">
        <f t="shared" si="0"/>
        <v>0</v>
      </c>
    </row>
    <row r="52" spans="2:9" ht="15" customHeight="1">
      <c r="B52" s="458" t="s">
        <v>159</v>
      </c>
      <c r="C52" s="458"/>
      <c r="D52" s="458"/>
      <c r="E52" s="458"/>
      <c r="F52" s="458"/>
      <c r="G52" s="459"/>
      <c r="H52" s="459"/>
      <c r="I52" s="459"/>
    </row>
    <row r="53" spans="2:9" ht="15" customHeight="1">
      <c r="B53" s="145" t="s">
        <v>160</v>
      </c>
      <c r="C53" s="445" t="s">
        <v>161</v>
      </c>
      <c r="D53" s="445"/>
      <c r="E53" s="147">
        <f>SUM(E54:E56)</f>
        <v>492</v>
      </c>
      <c r="F53" s="147">
        <f>SUM(F54:F56)</f>
        <v>495</v>
      </c>
      <c r="G53" s="147">
        <f>SUM(G54:G56)</f>
        <v>0</v>
      </c>
      <c r="H53" s="147">
        <f>SUM(H54:H56)</f>
        <v>0</v>
      </c>
      <c r="I53" s="147">
        <f>+G53+H53</f>
        <v>0</v>
      </c>
    </row>
    <row r="54" spans="2:9" ht="15">
      <c r="B54" s="145"/>
      <c r="C54" s="149" t="s">
        <v>128</v>
      </c>
      <c r="D54" s="150" t="s">
        <v>129</v>
      </c>
      <c r="E54" s="370">
        <v>492</v>
      </c>
      <c r="F54" s="151">
        <v>495</v>
      </c>
      <c r="G54" s="151"/>
      <c r="H54" s="174"/>
      <c r="I54" s="151">
        <f aca="true" t="shared" si="1" ref="I54:I68">+G54+H54</f>
        <v>0</v>
      </c>
    </row>
    <row r="55" spans="2:9" ht="15">
      <c r="B55" s="145"/>
      <c r="C55" s="149" t="s">
        <v>130</v>
      </c>
      <c r="D55" s="150" t="s">
        <v>131</v>
      </c>
      <c r="E55" s="150"/>
      <c r="F55" s="151">
        <v>0</v>
      </c>
      <c r="G55" s="151"/>
      <c r="H55" s="152"/>
      <c r="I55" s="151">
        <f t="shared" si="1"/>
        <v>0</v>
      </c>
    </row>
    <row r="56" spans="2:9" ht="15">
      <c r="B56" s="145"/>
      <c r="C56" s="149" t="s">
        <v>132</v>
      </c>
      <c r="D56" s="150" t="s">
        <v>133</v>
      </c>
      <c r="E56" s="150"/>
      <c r="F56" s="151"/>
      <c r="G56" s="151"/>
      <c r="H56" s="152"/>
      <c r="I56" s="151">
        <f t="shared" si="1"/>
        <v>0</v>
      </c>
    </row>
    <row r="57" spans="2:9" ht="15" customHeight="1">
      <c r="B57" s="145" t="s">
        <v>162</v>
      </c>
      <c r="C57" s="445" t="s">
        <v>163</v>
      </c>
      <c r="D57" s="445"/>
      <c r="E57" s="146"/>
      <c r="F57" s="147">
        <f>SUM(F58:F60)</f>
        <v>0</v>
      </c>
      <c r="G57" s="147">
        <f>SUM(G58:G60)</f>
        <v>0</v>
      </c>
      <c r="H57" s="147">
        <f>SUM(H58:H60)</f>
        <v>0</v>
      </c>
      <c r="I57" s="147">
        <f t="shared" si="1"/>
        <v>0</v>
      </c>
    </row>
    <row r="58" spans="2:9" ht="15">
      <c r="B58" s="145"/>
      <c r="C58" s="149" t="s">
        <v>128</v>
      </c>
      <c r="D58" s="150" t="s">
        <v>129</v>
      </c>
      <c r="E58" s="150"/>
      <c r="F58" s="151"/>
      <c r="G58" s="151"/>
      <c r="H58" s="152"/>
      <c r="I58" s="151">
        <f t="shared" si="1"/>
        <v>0</v>
      </c>
    </row>
    <row r="59" spans="2:9" ht="15">
      <c r="B59" s="145"/>
      <c r="C59" s="149" t="s">
        <v>130</v>
      </c>
      <c r="D59" s="150" t="s">
        <v>131</v>
      </c>
      <c r="E59" s="150"/>
      <c r="F59" s="151">
        <v>0</v>
      </c>
      <c r="G59" s="151"/>
      <c r="H59" s="152"/>
      <c r="I59" s="151">
        <f t="shared" si="1"/>
        <v>0</v>
      </c>
    </row>
    <row r="60" spans="2:9" ht="15">
      <c r="B60" s="145"/>
      <c r="C60" s="149" t="s">
        <v>132</v>
      </c>
      <c r="D60" s="150" t="s">
        <v>133</v>
      </c>
      <c r="E60" s="150"/>
      <c r="F60" s="151"/>
      <c r="G60" s="151"/>
      <c r="H60" s="152"/>
      <c r="I60" s="151">
        <f t="shared" si="1"/>
        <v>0</v>
      </c>
    </row>
    <row r="61" spans="2:9" ht="15" customHeight="1">
      <c r="B61" s="145" t="s">
        <v>164</v>
      </c>
      <c r="C61" s="445" t="s">
        <v>165</v>
      </c>
      <c r="D61" s="445"/>
      <c r="E61" s="146"/>
      <c r="F61" s="147">
        <f>F62+F63+F64</f>
        <v>0</v>
      </c>
      <c r="G61" s="147"/>
      <c r="H61" s="156"/>
      <c r="I61" s="147">
        <f t="shared" si="1"/>
        <v>0</v>
      </c>
    </row>
    <row r="62" spans="2:9" ht="15">
      <c r="B62" s="145"/>
      <c r="C62" s="149" t="s">
        <v>128</v>
      </c>
      <c r="D62" s="150" t="s">
        <v>129</v>
      </c>
      <c r="E62" s="150"/>
      <c r="F62" s="151">
        <v>0</v>
      </c>
      <c r="G62" s="151"/>
      <c r="H62" s="152"/>
      <c r="I62" s="151">
        <f t="shared" si="1"/>
        <v>0</v>
      </c>
    </row>
    <row r="63" spans="2:9" ht="15">
      <c r="B63" s="145"/>
      <c r="C63" s="149" t="s">
        <v>130</v>
      </c>
      <c r="D63" s="150" t="s">
        <v>131</v>
      </c>
      <c r="E63" s="150"/>
      <c r="F63" s="151"/>
      <c r="G63" s="151"/>
      <c r="H63" s="152"/>
      <c r="I63" s="151">
        <f t="shared" si="1"/>
        <v>0</v>
      </c>
    </row>
    <row r="64" spans="2:9" ht="15">
      <c r="B64" s="175"/>
      <c r="C64" s="149" t="s">
        <v>132</v>
      </c>
      <c r="D64" s="150" t="s">
        <v>133</v>
      </c>
      <c r="E64" s="150"/>
      <c r="F64" s="151"/>
      <c r="G64" s="151"/>
      <c r="H64" s="152"/>
      <c r="I64" s="151">
        <f t="shared" si="1"/>
        <v>0</v>
      </c>
    </row>
    <row r="65" spans="2:9" ht="15" customHeight="1">
      <c r="B65" s="166" t="s">
        <v>166</v>
      </c>
      <c r="C65" s="446" t="s">
        <v>167</v>
      </c>
      <c r="D65" s="447"/>
      <c r="E65" s="168">
        <f>E53+E57+E61</f>
        <v>492</v>
      </c>
      <c r="F65" s="168">
        <f>F53+F57+F61</f>
        <v>495</v>
      </c>
      <c r="G65" s="168">
        <f>G53+G57+G61</f>
        <v>0</v>
      </c>
      <c r="H65" s="168">
        <f>H53+H57+H61</f>
        <v>0</v>
      </c>
      <c r="I65" s="168">
        <f t="shared" si="1"/>
        <v>0</v>
      </c>
    </row>
    <row r="66" spans="2:9" ht="15">
      <c r="B66" s="448"/>
      <c r="C66" s="169" t="s">
        <v>128</v>
      </c>
      <c r="D66" s="170" t="s">
        <v>129</v>
      </c>
      <c r="E66" s="170"/>
      <c r="F66" s="168"/>
      <c r="G66" s="168"/>
      <c r="H66" s="172"/>
      <c r="I66" s="173">
        <f t="shared" si="1"/>
        <v>0</v>
      </c>
    </row>
    <row r="67" spans="2:9" ht="15">
      <c r="B67" s="449"/>
      <c r="C67" s="169" t="s">
        <v>130</v>
      </c>
      <c r="D67" s="170" t="s">
        <v>131</v>
      </c>
      <c r="E67" s="170"/>
      <c r="F67" s="168"/>
      <c r="G67" s="168"/>
      <c r="H67" s="172"/>
      <c r="I67" s="173">
        <f t="shared" si="1"/>
        <v>0</v>
      </c>
    </row>
    <row r="68" spans="2:9" ht="15">
      <c r="B68" s="450"/>
      <c r="C68" s="169" t="s">
        <v>132</v>
      </c>
      <c r="D68" s="176" t="s">
        <v>133</v>
      </c>
      <c r="E68" s="176"/>
      <c r="F68" s="168"/>
      <c r="G68" s="168"/>
      <c r="H68" s="172"/>
      <c r="I68" s="173">
        <f t="shared" si="1"/>
        <v>0</v>
      </c>
    </row>
    <row r="69" spans="2:9" ht="15.75">
      <c r="B69" s="177" t="s">
        <v>168</v>
      </c>
      <c r="C69" s="451" t="s">
        <v>169</v>
      </c>
      <c r="D69" s="452"/>
      <c r="E69" s="178">
        <f>+E48+E65</f>
        <v>65484</v>
      </c>
      <c r="F69" s="178">
        <f>+F48+F65</f>
        <v>61544</v>
      </c>
      <c r="G69" s="179"/>
      <c r="H69" s="180"/>
      <c r="I69" s="181"/>
    </row>
    <row r="70" spans="2:9" ht="15" hidden="1">
      <c r="B70" s="443"/>
      <c r="C70" s="443"/>
      <c r="D70" s="443"/>
      <c r="E70" s="183"/>
      <c r="F70" s="147"/>
      <c r="G70" s="147"/>
      <c r="H70" s="156"/>
      <c r="I70" s="184">
        <f>+G70+H70</f>
        <v>0</v>
      </c>
    </row>
    <row r="71" spans="2:9" ht="15" customHeight="1" hidden="1">
      <c r="B71" s="166" t="s">
        <v>170</v>
      </c>
      <c r="C71" s="438" t="s">
        <v>171</v>
      </c>
      <c r="D71" s="444"/>
      <c r="E71" s="363"/>
      <c r="F71" s="167">
        <f>+F72+F77</f>
        <v>0</v>
      </c>
      <c r="G71" s="167">
        <f>G65+G70</f>
        <v>0</v>
      </c>
      <c r="H71" s="167">
        <f>H65+H70</f>
        <v>0</v>
      </c>
      <c r="I71" s="167">
        <f>+G71+H71</f>
        <v>0</v>
      </c>
    </row>
    <row r="72" spans="2:9" ht="15" customHeight="1" hidden="1">
      <c r="B72" s="170" t="s">
        <v>172</v>
      </c>
      <c r="C72" s="438" t="s">
        <v>173</v>
      </c>
      <c r="D72" s="439"/>
      <c r="E72" s="361"/>
      <c r="F72" s="167">
        <f>+F73+F74+F75+F76</f>
        <v>0</v>
      </c>
      <c r="G72" s="167"/>
      <c r="H72" s="167"/>
      <c r="I72" s="167"/>
    </row>
    <row r="73" spans="2:9" ht="15" customHeight="1" hidden="1">
      <c r="B73" s="185" t="s">
        <v>174</v>
      </c>
      <c r="C73" s="438" t="s">
        <v>175</v>
      </c>
      <c r="D73" s="439"/>
      <c r="E73" s="361"/>
      <c r="F73" s="167"/>
      <c r="G73" s="167"/>
      <c r="H73" s="167"/>
      <c r="I73" s="167"/>
    </row>
    <row r="74" spans="2:9" ht="15" customHeight="1" hidden="1">
      <c r="B74" s="185" t="s">
        <v>176</v>
      </c>
      <c r="C74" s="438" t="s">
        <v>177</v>
      </c>
      <c r="D74" s="439"/>
      <c r="E74" s="361"/>
      <c r="F74" s="167"/>
      <c r="G74" s="167"/>
      <c r="H74" s="167"/>
      <c r="I74" s="167"/>
    </row>
    <row r="75" spans="2:9" ht="15" customHeight="1" hidden="1">
      <c r="B75" s="185" t="s">
        <v>178</v>
      </c>
      <c r="C75" s="438" t="s">
        <v>179</v>
      </c>
      <c r="D75" s="439"/>
      <c r="E75" s="361"/>
      <c r="F75" s="167"/>
      <c r="G75" s="167"/>
      <c r="H75" s="167"/>
      <c r="I75" s="167"/>
    </row>
    <row r="76" spans="2:9" ht="15" customHeight="1" hidden="1">
      <c r="B76" s="185" t="s">
        <v>180</v>
      </c>
      <c r="C76" s="438" t="s">
        <v>181</v>
      </c>
      <c r="D76" s="439"/>
      <c r="E76" s="361"/>
      <c r="F76" s="167"/>
      <c r="G76" s="167"/>
      <c r="H76" s="167"/>
      <c r="I76" s="167"/>
    </row>
    <row r="77" spans="2:9" ht="15" customHeight="1" hidden="1">
      <c r="B77" s="170" t="s">
        <v>182</v>
      </c>
      <c r="C77" s="438" t="s">
        <v>183</v>
      </c>
      <c r="D77" s="439"/>
      <c r="E77" s="361"/>
      <c r="F77" s="167"/>
      <c r="G77" s="167"/>
      <c r="H77" s="167"/>
      <c r="I77" s="167"/>
    </row>
    <row r="78" spans="2:9" ht="15" customHeight="1" hidden="1">
      <c r="B78" s="186" t="s">
        <v>184</v>
      </c>
      <c r="C78" s="440" t="s">
        <v>185</v>
      </c>
      <c r="D78" s="441"/>
      <c r="E78" s="362"/>
      <c r="F78" s="187">
        <f>F69+F71</f>
        <v>61544</v>
      </c>
      <c r="G78" s="187" t="e">
        <f>G48+G71</f>
        <v>#REF!</v>
      </c>
      <c r="H78" s="187" t="e">
        <f>H48+H71</f>
        <v>#REF!</v>
      </c>
      <c r="I78" s="187" t="e">
        <f>I48+I71</f>
        <v>#REF!</v>
      </c>
    </row>
    <row r="79" spans="2:9" ht="15" hidden="1">
      <c r="B79" s="442"/>
      <c r="C79" s="188" t="s">
        <v>128</v>
      </c>
      <c r="D79" s="189" t="s">
        <v>129</v>
      </c>
      <c r="E79" s="189"/>
      <c r="F79" s="190"/>
      <c r="G79" s="190"/>
      <c r="H79" s="191"/>
      <c r="I79" s="192">
        <f>+G79+H79</f>
        <v>0</v>
      </c>
    </row>
    <row r="80" spans="2:9" ht="15" hidden="1">
      <c r="B80" s="442"/>
      <c r="C80" s="188" t="s">
        <v>130</v>
      </c>
      <c r="D80" s="189" t="s">
        <v>131</v>
      </c>
      <c r="E80" s="189"/>
      <c r="F80" s="190"/>
      <c r="G80" s="190"/>
      <c r="H80" s="191"/>
      <c r="I80" s="192">
        <f>+G80+H80</f>
        <v>0</v>
      </c>
    </row>
    <row r="81" spans="2:9" ht="15" hidden="1">
      <c r="B81" s="442"/>
      <c r="C81" s="188" t="s">
        <v>132</v>
      </c>
      <c r="D81" s="189" t="s">
        <v>133</v>
      </c>
      <c r="E81" s="189"/>
      <c r="F81" s="190">
        <v>0</v>
      </c>
      <c r="G81" s="190">
        <v>0</v>
      </c>
      <c r="H81" s="191"/>
      <c r="I81" s="192">
        <f>+G81+H81</f>
        <v>0</v>
      </c>
    </row>
  </sheetData>
  <sheetProtection/>
  <mergeCells count="47">
    <mergeCell ref="B9:D9"/>
    <mergeCell ref="C10:D10"/>
    <mergeCell ref="B11:F11"/>
    <mergeCell ref="C12:D12"/>
    <mergeCell ref="D1:F1"/>
    <mergeCell ref="D5:H5"/>
    <mergeCell ref="D6:I6"/>
    <mergeCell ref="D7:H7"/>
    <mergeCell ref="C16:D16"/>
    <mergeCell ref="C20:D20"/>
    <mergeCell ref="C24:D24"/>
    <mergeCell ref="C28:D28"/>
    <mergeCell ref="C30:D30"/>
    <mergeCell ref="C31:D31"/>
    <mergeCell ref="C29:D29"/>
    <mergeCell ref="C32:D32"/>
    <mergeCell ref="C33:D33"/>
    <mergeCell ref="C35:D35"/>
    <mergeCell ref="C36:D36"/>
    <mergeCell ref="C37:D37"/>
    <mergeCell ref="C39:D39"/>
    <mergeCell ref="C34:D34"/>
    <mergeCell ref="C38:D38"/>
    <mergeCell ref="C40:D40"/>
    <mergeCell ref="C41:D41"/>
    <mergeCell ref="C43:D43"/>
    <mergeCell ref="C44:D44"/>
    <mergeCell ref="C48:D48"/>
    <mergeCell ref="B49:B51"/>
    <mergeCell ref="C42:D42"/>
    <mergeCell ref="C74:D74"/>
    <mergeCell ref="B52:I52"/>
    <mergeCell ref="C53:D53"/>
    <mergeCell ref="C57:D57"/>
    <mergeCell ref="C61:D61"/>
    <mergeCell ref="C65:D65"/>
    <mergeCell ref="B66:B68"/>
    <mergeCell ref="C75:D75"/>
    <mergeCell ref="C76:D76"/>
    <mergeCell ref="C77:D77"/>
    <mergeCell ref="C78:D78"/>
    <mergeCell ref="B79:B81"/>
    <mergeCell ref="C69:D69"/>
    <mergeCell ref="B70:D70"/>
    <mergeCell ref="C71:D71"/>
    <mergeCell ref="C72:D72"/>
    <mergeCell ref="C73:D7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Számítógép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2015-03-13T09:05:43Z</cp:lastPrinted>
  <dcterms:created xsi:type="dcterms:W3CDTF">2014-02-02T08:00:25Z</dcterms:created>
  <dcterms:modified xsi:type="dcterms:W3CDTF">2015-04-20T13:26:32Z</dcterms:modified>
  <cp:category/>
  <cp:version/>
  <cp:contentType/>
  <cp:contentStatus/>
</cp:coreProperties>
</file>