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865" firstSheet="9" activeTab="14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13">'10.számú melléklet '!$A$1:$O$4</definedName>
    <definedName name="_xlnm.Print_Area" localSheetId="2">'2. számú melléklet  '!$A$1:$H$25</definedName>
    <definedName name="_xlnm.Print_Area" localSheetId="4">'3.a. számú melléklet'!$A$1:$Q$59</definedName>
    <definedName name="_xlnm.Print_Area" localSheetId="5">'4. számú melléklet   '!$A$1:$U$62</definedName>
  </definedNames>
  <calcPr fullCalcOnLoad="1"/>
</workbook>
</file>

<file path=xl/sharedStrings.xml><?xml version="1.0" encoding="utf-8"?>
<sst xmlns="http://schemas.openxmlformats.org/spreadsheetml/2006/main" count="723" uniqueCount="548">
  <si>
    <t>Sorszám</t>
  </si>
  <si>
    <t xml:space="preserve">Megnevezés </t>
  </si>
  <si>
    <t>1.</t>
  </si>
  <si>
    <t>2.</t>
  </si>
  <si>
    <t>3.</t>
  </si>
  <si>
    <t>4.</t>
  </si>
  <si>
    <t xml:space="preserve">5. </t>
  </si>
  <si>
    <t>Működési célú kiadások összesen</t>
  </si>
  <si>
    <t>Összesen</t>
  </si>
  <si>
    <t>Feladat megnevezése</t>
  </si>
  <si>
    <t>Megnevezés</t>
  </si>
  <si>
    <t>ssz.</t>
  </si>
  <si>
    <t>7.</t>
  </si>
  <si>
    <t>10.</t>
  </si>
  <si>
    <t>ezer Ft-ban</t>
  </si>
  <si>
    <t>Sor-sz.</t>
  </si>
  <si>
    <t>8.</t>
  </si>
  <si>
    <t>Sor- sz.</t>
  </si>
  <si>
    <t>Feladat/cél</t>
  </si>
  <si>
    <t>Az átcsoportosítás jogát gyakorolja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</si>
  <si>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</si>
  <si>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</si>
  <si>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</si>
  <si>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</si>
  <si>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</si>
  <si>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</si>
  <si>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</si>
  <si>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</si>
  <si>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</si>
  <si>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</si>
  <si>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</si>
  <si>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</si>
  <si>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</si>
  <si>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</si>
  <si>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</si>
  <si>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</si>
  <si>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</si>
  <si>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</si>
  <si>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</si>
  <si>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</si>
  <si>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</si>
  <si>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</si>
  <si>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</si>
  <si>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</si>
  <si>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Hozzájárulás jogcíme</t>
  </si>
  <si>
    <t>Ft/fő</t>
  </si>
  <si>
    <t xml:space="preserve">  -</t>
  </si>
  <si>
    <t xml:space="preserve">Feladat </t>
  </si>
  <si>
    <t>Működési bevételek</t>
  </si>
  <si>
    <t>Működési célú bevételek összesen</t>
  </si>
  <si>
    <t xml:space="preserve">Bevételek főösszege </t>
  </si>
  <si>
    <t>Működési célú iadások összesen</t>
  </si>
  <si>
    <t>eredeti ei.</t>
  </si>
  <si>
    <t xml:space="preserve">MŰKÖDÉSI CÉLÚ BEVÉTELEK </t>
  </si>
  <si>
    <t>Sorsz.</t>
  </si>
  <si>
    <t>mozgáskorl, költségvetési szerv mentesség</t>
  </si>
  <si>
    <t>25-50-92%</t>
  </si>
  <si>
    <t>Kiadás</t>
  </si>
  <si>
    <t>További években</t>
  </si>
  <si>
    <t>Kedvezmény</t>
  </si>
  <si>
    <t>Mentesség</t>
  </si>
  <si>
    <t>Helyi adók, gépjárműadó</t>
  </si>
  <si>
    <t>Képviselőtestület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</si>
  <si>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</si>
  <si>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</si>
  <si>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</si>
  <si>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</si>
  <si>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</si>
  <si>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Család és nővédelmi egészségügyi gond.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</si>
  <si>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</si>
  <si>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</si>
  <si>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</si>
  <si>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</si>
  <si>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</si>
  <si>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</si>
  <si>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</si>
  <si>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</si>
  <si>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</si>
  <si>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</si>
  <si>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</si>
  <si>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</si>
  <si>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Máshová nem sorolható szabadidős szolg.</t>
  </si>
  <si>
    <t>Kiadások összesen</t>
  </si>
  <si>
    <t>Önkormányzat bevételei összesen:</t>
  </si>
  <si>
    <t>Bevételek mindösszesen:</t>
  </si>
  <si>
    <t>Önkormányzat összesen</t>
  </si>
  <si>
    <t>A</t>
  </si>
  <si>
    <t>B</t>
  </si>
  <si>
    <t>ÖNKORMÁNYZAT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</si>
  <si>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</si>
  <si>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</si>
  <si>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</si>
  <si>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</si>
  <si>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</si>
  <si>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</si>
  <si>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</si>
  <si>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</si>
  <si>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</si>
  <si>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</si>
  <si>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</si>
  <si>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</si>
  <si>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</si>
  <si>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</si>
  <si>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</si>
  <si>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</si>
  <si>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2. Óvodaműködtetési támogatás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</si>
  <si>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</si>
  <si>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</si>
  <si>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</si>
  <si>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</si>
  <si>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</si>
  <si>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</si>
  <si>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</si>
  <si>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</si>
  <si>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</si>
  <si>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</si>
  <si>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</si>
  <si>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</si>
  <si>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</si>
  <si>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Egyéb működési célú tám.  államháztart. belülre összesen</t>
  </si>
  <si>
    <t>Egyéb működési célú tám.   államházt., kívülre összesen</t>
  </si>
  <si>
    <t>Kormányzati funkció száma</t>
  </si>
  <si>
    <t>Közhatalmi bevételek     B3</t>
  </si>
  <si>
    <t>Maradvány igénybevét.    B813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</si>
  <si>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</si>
  <si>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</si>
  <si>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</si>
  <si>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</si>
  <si>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</si>
  <si>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</si>
  <si>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</si>
  <si>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</si>
  <si>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</si>
  <si>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</si>
  <si>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</si>
  <si>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</si>
  <si>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</si>
  <si>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</si>
  <si>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</si>
  <si>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</si>
  <si>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</si>
  <si>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</si>
  <si>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</si>
  <si>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</si>
  <si>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</si>
  <si>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</si>
  <si>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</si>
  <si>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</si>
  <si>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</si>
  <si>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</si>
  <si>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</si>
  <si>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061030</t>
  </si>
  <si>
    <t>Lakáshoz jutást segítő támogatások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</si>
  <si>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</si>
  <si>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</si>
  <si>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</si>
  <si>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</si>
  <si>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</si>
  <si>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</si>
  <si>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</si>
  <si>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</si>
  <si>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</si>
  <si>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</si>
  <si>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074031</t>
  </si>
  <si>
    <t>074032</t>
  </si>
  <si>
    <t>Ifjúság-egészségügyi gondozás</t>
  </si>
  <si>
    <t>07. Összesen</t>
  </si>
  <si>
    <t>08.</t>
  </si>
  <si>
    <t>SZABADIDŐ, KULTÚRA ÉS VALLÁS</t>
  </si>
  <si>
    <t>081030</t>
  </si>
  <si>
    <t>Sportlétesítmények működtetése és fejl.</t>
  </si>
  <si>
    <t>086090</t>
  </si>
  <si>
    <t>08. Összesen</t>
  </si>
  <si>
    <t>SZOCIÁLIS BIZTONSÁG</t>
  </si>
  <si>
    <t>107051</t>
  </si>
  <si>
    <t>10. Összesen</t>
  </si>
  <si>
    <t>018030</t>
  </si>
  <si>
    <t>091110</t>
  </si>
  <si>
    <t>091140</t>
  </si>
  <si>
    <t>Óvodai nevelés, ellátás  működtetési felad.</t>
  </si>
  <si>
    <t>096010</t>
  </si>
  <si>
    <t>Óvodai intézményi étkeztetés</t>
  </si>
  <si>
    <t>096020</t>
  </si>
  <si>
    <t>Iskolai intézményi étkeztetés</t>
  </si>
  <si>
    <t>104030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</si>
  <si>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</si>
  <si>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</si>
  <si>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</si>
  <si>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</si>
  <si>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</si>
  <si>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</si>
  <si>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</si>
  <si>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</si>
  <si>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</si>
  <si>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</si>
  <si>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1Óvodapedagógusok bére </t>
  </si>
  <si>
    <t>1. Óvodapedagógusok nevelő munkáját közvetlenül segítők bértámogatása</t>
  </si>
  <si>
    <t>IV Székhely település által lehívandó szoc. Feladatok támogatása</t>
  </si>
  <si>
    <t xml:space="preserve">1 Házi  segítségnyújtás </t>
  </si>
  <si>
    <t xml:space="preserve">2. Szociális és gyermekjóléti alapszolgáltatások általános feladatai </t>
  </si>
  <si>
    <t>Önkormányzat feladatainak támogatása összesen  mint székhely :</t>
  </si>
  <si>
    <t>Betegséggel kapcsolatos (nem társadalombiztosítási) ellátásokN (K44)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</si>
  <si>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</si>
  <si>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</si>
  <si>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</si>
  <si>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</si>
  <si>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</si>
  <si>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</si>
  <si>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</si>
  <si>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</si>
  <si>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</si>
  <si>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</si>
  <si>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</si>
  <si>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</si>
  <si>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</si>
  <si>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</si>
  <si>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</si>
  <si>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</si>
  <si>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</si>
  <si>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</si>
  <si>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</si>
  <si>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</si>
  <si>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</si>
  <si>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</si>
  <si>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</si>
  <si>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</si>
  <si>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</si>
  <si>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</si>
  <si>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</si>
  <si>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</si>
  <si>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</si>
  <si>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</si>
  <si>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</si>
  <si>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</si>
  <si>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</si>
  <si>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K11</t>
  </si>
  <si>
    <t>Foglalkoztatottak személyi juttatásai</t>
  </si>
  <si>
    <t>K12</t>
  </si>
  <si>
    <t>Külső személyi juttatások</t>
  </si>
  <si>
    <t>K2</t>
  </si>
  <si>
    <t>K3</t>
  </si>
  <si>
    <t>Dologi kiadások</t>
  </si>
  <si>
    <t>K4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</si>
  <si>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</si>
  <si>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</si>
  <si>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</si>
  <si>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</si>
  <si>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</si>
  <si>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</si>
  <si>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</si>
  <si>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B34</t>
  </si>
  <si>
    <t>B36</t>
  </si>
  <si>
    <t>Egyéb közhatalmi bevételek</t>
  </si>
  <si>
    <t>B16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</si>
  <si>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</si>
  <si>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</si>
  <si>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</si>
  <si>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</si>
  <si>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</si>
  <si>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</si>
  <si>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</si>
  <si>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>előző  években</t>
  </si>
  <si>
    <t>Kiadás előző  években</t>
  </si>
  <si>
    <t>években</t>
  </si>
  <si>
    <t xml:space="preserve">  BEVÉTELEK</t>
  </si>
  <si>
    <t>Egyéb felhalmozási célú támogatások bevételei államháztartáson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</si>
  <si>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</si>
  <si>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</si>
  <si>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</si>
  <si>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</si>
  <si>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</si>
  <si>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</si>
  <si>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</si>
  <si>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</si>
  <si>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</si>
  <si>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</si>
  <si>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</si>
  <si>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Személyi juttatások összesen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</si>
  <si>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</si>
  <si>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</si>
  <si>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</si>
  <si>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</si>
  <si>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</si>
  <si>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</si>
  <si>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</si>
  <si>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</si>
  <si>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</si>
  <si>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</si>
  <si>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</si>
  <si>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</si>
  <si>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</si>
  <si>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 xml:space="preserve">2. Közfoglalkoztatás </t>
  </si>
  <si>
    <t xml:space="preserve">    Mindösszesen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</si>
  <si>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</si>
  <si>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</si>
  <si>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</si>
  <si>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</si>
  <si>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</si>
  <si>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</si>
  <si>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</si>
  <si>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</si>
  <si>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>1.5 Működési célú kölcsönök</t>
  </si>
  <si>
    <t xml:space="preserve">ÖNKORMÁNYZAT </t>
  </si>
  <si>
    <t xml:space="preserve">Költségvetési bevételek </t>
  </si>
  <si>
    <t>Működési célú támogatások államházt. Belülről</t>
  </si>
  <si>
    <t xml:space="preserve">   Önkormányzat működési támogatása összesen </t>
  </si>
  <si>
    <t>Felhalmozás célú támogatás államházt. Belőlről</t>
  </si>
  <si>
    <t>Működési célú támogatások áht-n  belülről össz.</t>
  </si>
  <si>
    <t xml:space="preserve">Közhatalmi bevételek </t>
  </si>
  <si>
    <t xml:space="preserve">Működési bevételek </t>
  </si>
  <si>
    <t xml:space="preserve">6. </t>
  </si>
  <si>
    <t xml:space="preserve"> -  Építmény adó </t>
  </si>
  <si>
    <t xml:space="preserve"> -  Kommunális adó </t>
  </si>
  <si>
    <t xml:space="preserve"> -  Idegenforgalmi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</si>
  <si>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</si>
  <si>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</si>
  <si>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</si>
  <si>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</si>
  <si>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</si>
  <si>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  - Szociális kölcsön visszatérülése </t>
  </si>
  <si>
    <t xml:space="preserve">Felhalmozási célú átvett pénzeszköz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</si>
  <si>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</si>
  <si>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</si>
  <si>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</si>
  <si>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</si>
  <si>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</si>
  <si>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t xml:space="preserve">Általános tartalék 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</si>
  <si>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</si>
  <si>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Szociális célú kölcsönök </t>
  </si>
  <si>
    <t xml:space="preserve">Működési célú kölcsönök állh. Kívülre összesen </t>
  </si>
  <si>
    <t xml:space="preserve"> Bevétel  (pályázatból)</t>
  </si>
  <si>
    <t xml:space="preserve">1. Önkormányzat igazgatási tevékenységén </t>
  </si>
  <si>
    <t xml:space="preserve">Tartalékok mindösszesen </t>
  </si>
  <si>
    <t xml:space="preserve">Kedvezmények mindösszesen </t>
  </si>
  <si>
    <t>Várható hatások</t>
  </si>
  <si>
    <t>S</t>
  </si>
  <si>
    <t>Felhalmozási célú kölcsön összesen</t>
  </si>
  <si>
    <t xml:space="preserve">Egyéb felhalmozási célú kiadások összesen  </t>
  </si>
  <si>
    <t>b) település-üzemeltetéshez kapcsolódó feladataellátás t.beszámítás után</t>
  </si>
  <si>
    <t xml:space="preserve">  Óvodapedagógusok pótlólagos  bértámogatás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</si>
  <si>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</si>
  <si>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</si>
  <si>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</si>
  <si>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</si>
  <si>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</si>
  <si>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</si>
  <si>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</si>
  <si>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</si>
  <si>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</si>
  <si>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</si>
  <si>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</si>
  <si>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</si>
  <si>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</si>
  <si>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B65</t>
  </si>
  <si>
    <t>Egyéb működési célú átvett pénzeszközök</t>
  </si>
  <si>
    <t>B81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</si>
  <si>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</si>
  <si>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</si>
  <si>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</si>
  <si>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</si>
  <si>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</si>
  <si>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</si>
  <si>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</si>
  <si>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</si>
  <si>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</si>
  <si>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</si>
  <si>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</si>
  <si>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</si>
  <si>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</si>
  <si>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Háziorvosi alapellátás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</si>
  <si>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</si>
  <si>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</si>
  <si>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</si>
  <si>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</si>
  <si>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</si>
  <si>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</si>
  <si>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</si>
  <si>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</si>
  <si>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900020</t>
  </si>
  <si>
    <t>Önkorm.funkcióra nem sorolható bevételei</t>
  </si>
  <si>
    <t>082092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</si>
  <si>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</si>
  <si>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</si>
  <si>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</si>
  <si>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</si>
  <si>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</si>
  <si>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</si>
  <si>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</si>
  <si>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Beruhá- zások             K6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</si>
  <si>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</si>
  <si>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</si>
  <si>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</si>
  <si>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</si>
  <si>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</si>
  <si>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</si>
  <si>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</si>
  <si>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t>Államháztartás igazgatása, ellenőrzése</t>
  </si>
  <si>
    <t>Köztemető fenntartás-és üzemeltetés</t>
  </si>
  <si>
    <t>Önkormnyzati vagyonnal való gazdálkodás</t>
  </si>
  <si>
    <t>041140</t>
  </si>
  <si>
    <t>Területfejlesztés igazgatása</t>
  </si>
  <si>
    <t>Közutak, hidak,alagutak üzemelt., fennt.üzemeltetése</t>
  </si>
  <si>
    <t>gyermekvédelmi pénzb.és termb.ellátások</t>
  </si>
  <si>
    <t>lakásfenntartással, lakhatással kapcs összefogl.ellát.</t>
  </si>
  <si>
    <t>104042</t>
  </si>
  <si>
    <t>Egyéb szoc.pénzbeli és temészetbni ellátások,támog.</t>
  </si>
  <si>
    <t>Működési bevételek     B4</t>
  </si>
  <si>
    <t>Felhalmozási bevételek      B5</t>
  </si>
  <si>
    <t>072111</t>
  </si>
  <si>
    <t>Lakásfenntartással, lakhatással kapcs.ell.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</si>
  <si>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</si>
  <si>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</si>
  <si>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</si>
  <si>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</si>
  <si>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</si>
  <si>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2016. évi terv</t>
  </si>
  <si>
    <t>2017. évi terv</t>
  </si>
  <si>
    <t>1.2. Zalakarosi Kistérség Többcélú Társulása  működési hozzájárulás</t>
  </si>
  <si>
    <t>Működési célú kölcsönök állh. Kívülre (K508)</t>
  </si>
  <si>
    <t>Tartalékok  céltartalékok (K513)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</si>
  <si>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</si>
  <si>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</si>
  <si>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1.2. Egyéb célú támogatás államházt. Belül </t>
  </si>
  <si>
    <t xml:space="preserve">  1.1.1.Helyi önkorm. Működési általános támogatása </t>
  </si>
  <si>
    <t xml:space="preserve">  1.1.2 Köznevezelési és gyermekétkeztetési fel.tám.</t>
  </si>
  <si>
    <t xml:space="preserve">  1.1.3 Önk. szociális és gyermekjóléti feladatok tám. </t>
  </si>
  <si>
    <t xml:space="preserve">  1.1.4 Önkorm kulturális feladatainak támogatás </t>
  </si>
  <si>
    <t xml:space="preserve">  1.2.1 Közfoglalkoztatás  támogatása </t>
  </si>
  <si>
    <t>Felhalmozási bevételek összesen:</t>
  </si>
  <si>
    <t>Betegséggel kapcsolatos pénzbeni ell.</t>
  </si>
  <si>
    <t>Munkanélküli aktiv korúak ellátása</t>
  </si>
  <si>
    <t>Felhalmozási kiadások összesen:</t>
  </si>
  <si>
    <t>Elvonások, befizetések K502</t>
  </si>
  <si>
    <t>Egyéb felhalmozási célú kiadás összesen:</t>
  </si>
  <si>
    <t>Felhalmozási célú kölcsön K86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</si>
  <si>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</si>
  <si>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</si>
  <si>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</si>
  <si>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</si>
  <si>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</si>
  <si>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</si>
  <si>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</si>
  <si>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</si>
  <si>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</si>
  <si>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</si>
  <si>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</si>
  <si>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</si>
  <si>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</si>
  <si>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</si>
  <si>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</si>
  <si>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</si>
  <si>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</si>
  <si>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</si>
  <si>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</si>
  <si>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</si>
  <si>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>1.6 Elvonások, befizetések</t>
  </si>
  <si>
    <t>1.7 Tartalékok</t>
  </si>
  <si>
    <t xml:space="preserve">1.8 Beruházások </t>
  </si>
  <si>
    <t>1.9 Felújítások</t>
  </si>
  <si>
    <t>1.11. Felhalm célú kölcsön</t>
  </si>
  <si>
    <t>1.10 Felhalm.célú pénzeszköz átadás</t>
  </si>
  <si>
    <t>1.12 Céltartalékok</t>
  </si>
  <si>
    <t xml:space="preserve">Költségvetési felhalmozási bevételek </t>
  </si>
  <si>
    <t xml:space="preserve">Költségvetési felhalmozási bevétel összesen </t>
  </si>
  <si>
    <t xml:space="preserve">Költségvetési felhalmozási célú kiadások </t>
  </si>
  <si>
    <t>B116</t>
  </si>
  <si>
    <t xml:space="preserve">       Falugondok, tanyagondnok</t>
  </si>
  <si>
    <t>1.1 Belső ellenőrzés</t>
  </si>
  <si>
    <t xml:space="preserve">Egyéb működési célú támogatások  államházt., kívülre </t>
  </si>
  <si>
    <t>B62</t>
  </si>
  <si>
    <t>Működési célú visszatéritendő támog.,kölcsönök</t>
  </si>
  <si>
    <t>Egyéb felhalmozási célú átvett pénzeszközök össz</t>
  </si>
  <si>
    <t xml:space="preserve">Közművelődés </t>
  </si>
  <si>
    <t>Falugondnoki szolgálat</t>
  </si>
  <si>
    <t>107060</t>
  </si>
  <si>
    <t>egyéb szoc, pbeli és természetbeni ellátások</t>
  </si>
  <si>
    <t>Műk.célú kölcsön visszatérülés    B62</t>
  </si>
  <si>
    <t>Hitel visszafizetés      K9</t>
  </si>
  <si>
    <t>063020</t>
  </si>
  <si>
    <t>Víztermelése, kezelés</t>
  </si>
  <si>
    <t>107055</t>
  </si>
  <si>
    <t>Egyéb felhalmozási célú támogatások államházt. Belülre</t>
  </si>
  <si>
    <t>Szocális kölcsön nyújtása visszatérítendő</t>
  </si>
  <si>
    <t>Felújítás összesen</t>
  </si>
  <si>
    <t xml:space="preserve">Felújítás </t>
  </si>
  <si>
    <t>3. Falugondnoki szolgálat</t>
  </si>
  <si>
    <t>Finanszírozás bevételei</t>
  </si>
  <si>
    <t>felhalmozási kiadások összesen</t>
  </si>
  <si>
    <t>1.4. Bejáró gyermekhez hozzájárulás Zalakaros Városnak</t>
  </si>
  <si>
    <t xml:space="preserve">Költségvetési kiadások összesen </t>
  </si>
  <si>
    <t>K1-8</t>
  </si>
  <si>
    <t>2016.évi előirányzat</t>
  </si>
  <si>
    <t>2018. évi terv</t>
  </si>
  <si>
    <t>B115</t>
  </si>
  <si>
    <t>Működési célú ktgv. Támogatás  és kiegészítő támogatás</t>
  </si>
  <si>
    <t xml:space="preserve">Elszámolásból származó bevételek </t>
  </si>
  <si>
    <t>2. Települési önkormányzatok szociális feladatainak egyéb támogatása</t>
  </si>
  <si>
    <t>Ft</t>
  </si>
  <si>
    <t>5. Gyermekétkeztetés támogatása</t>
  </si>
  <si>
    <t xml:space="preserve">  1.1.5 Működési célú ktgv tám és kieg támogatás</t>
  </si>
  <si>
    <t>104037</t>
  </si>
  <si>
    <t>Intézményen kívüli étkeztetés</t>
  </si>
  <si>
    <t>Civil szervezetek támogatása</t>
  </si>
  <si>
    <t>1.2.2 Közös Hivataltól támogatás átvétele</t>
  </si>
  <si>
    <t>2017.évi előirányzat</t>
  </si>
  <si>
    <t>2017.évi</t>
  </si>
  <si>
    <t>2017. évi eredeti előirányzat</t>
  </si>
  <si>
    <t>Játszótéri elem</t>
  </si>
  <si>
    <t>2017. évben tervezett</t>
  </si>
  <si>
    <t>2017. évben  tervezett</t>
  </si>
  <si>
    <t>084031</t>
  </si>
  <si>
    <t>Civl szervezetek támogatása</t>
  </si>
  <si>
    <t>Önkormányzatok elszámolásai központi költségvetéssel szemben</t>
  </si>
  <si>
    <t>Sze</t>
  </si>
  <si>
    <t>Áht-n belüli megelőlegezés</t>
  </si>
  <si>
    <t>Telefon falugondnoknak</t>
  </si>
  <si>
    <t xml:space="preserve">2017.évi </t>
  </si>
  <si>
    <t>Finanszírozási kiadások</t>
  </si>
  <si>
    <t>2017.évi terv  Forint</t>
  </si>
  <si>
    <t>2019. évi terv</t>
  </si>
  <si>
    <t>2020. évi terv</t>
  </si>
  <si>
    <t>Önként</t>
  </si>
  <si>
    <t>2018.évi terv  Forint</t>
  </si>
  <si>
    <t>2018.évi</t>
  </si>
  <si>
    <t xml:space="preserve">2018.évi </t>
  </si>
  <si>
    <t>2018.évi előirányzat</t>
  </si>
  <si>
    <t>2018. évi eredeti előirányzat</t>
  </si>
  <si>
    <t>2018. évi számított előirányz. Ft</t>
  </si>
  <si>
    <t>2019. évi számított előirányz.</t>
  </si>
  <si>
    <t>2017.évi záró létszám. ei.</t>
  </si>
  <si>
    <t>2018 évi  létszám-  keret  fő</t>
  </si>
  <si>
    <t>2016. évről áthúzódó bérkompenzáció támogatása</t>
  </si>
  <si>
    <t xml:space="preserve">1.6.  Polgármesteri illetmény támogatása </t>
  </si>
  <si>
    <t>Rákóczi utca szilárd burkolat felújítás</t>
  </si>
  <si>
    <t>Telek vásárlás</t>
  </si>
  <si>
    <t>2018 évi előirányzat</t>
  </si>
  <si>
    <t>B21</t>
  </si>
  <si>
    <t xml:space="preserve">Felhalmozási célú támogatások államháztartáson  belülről </t>
  </si>
  <si>
    <t>Hulladékgyűjtő edény vásárlás</t>
  </si>
  <si>
    <t>2017. évi terv   Forint</t>
  </si>
  <si>
    <t>2018. évi terv  Forint</t>
  </si>
  <si>
    <t>Kossuth utcai szolgálati lakás festés</t>
  </si>
  <si>
    <t>Rákóczi,Jókai,Kossuth u.rézsű javítása,felszíni vízelvezető rendszer, árok profilozás és árkolási munkálatok</t>
  </si>
  <si>
    <t>Teakonyhába konyhabútor,fogas</t>
  </si>
  <si>
    <t>73,655; 77,195</t>
  </si>
  <si>
    <t>Beszedett idegenforgalmi adó</t>
  </si>
  <si>
    <t>Katalizátor kedvezmény</t>
  </si>
  <si>
    <t>Helyi adók összesen (1-4.)</t>
  </si>
</sst>
</file>

<file path=xl/styles.xml><?xml version="1.0" encoding="utf-8"?>
<styleSheet xmlns="http://schemas.openxmlformats.org/spreadsheetml/2006/main">
  <numFmts count="3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0.0%"/>
    <numFmt numFmtId="174" formatCode="#,##0.0"/>
    <numFmt numFmtId="175" formatCode="#,##0.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00\ _F_t_-;\-* #,##0.000\ _F_t_-;_-* &quot;-&quot;??\ _F_t_-;_-@_-"/>
    <numFmt numFmtId="182" formatCode="_-* #,##0.0000\ _F_t_-;\-* #,##0.0000\ _F_t_-;_-* &quot;-&quot;??\ _F_t_-;_-@_-"/>
    <numFmt numFmtId="183" formatCode="_-* #,##0.00000\ _F_t_-;\-* #,##0.00000\ _F_t_-;_-* &quot;-&quot;??\ _F_t_-;_-@_-"/>
    <numFmt numFmtId="184" formatCode="_-* #,##0.0\ _F_t_-;\-* #,##0.0\ _F_t_-;_-* &quot;-&quot;??\ _F_t_-;_-@_-"/>
    <numFmt numFmtId="185" formatCode="_-* #,##0.000000\ _F_t_-;\-* #,##0.000000\ _F_t_-;_-* &quot;-&quot;??\ _F_t_-;_-@_-"/>
    <numFmt numFmtId="186" formatCode="[$-40E]yyyy\.\ mmmm\ d\."/>
    <numFmt numFmtId="187" formatCode="&quot;H-&quot;0000"/>
    <numFmt numFmtId="188" formatCode="_-* #,##0.0\ &quot;Ft&quot;_-;\-* #,##0.0\ &quot;Ft&quot;_-;_-* &quot;-&quot;??\ &quot;Ft&quot;_-;_-@_-"/>
    <numFmt numFmtId="189" formatCode="_-* #,##0\ &quot;Ft&quot;_-;\-* #,##0\ &quot;Ft&quot;_-;_-* &quot;-&quot;??\ &quot;Ft&quot;_-;_-@_-"/>
  </numFmts>
  <fonts count="7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58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0" xfId="68">
      <alignment/>
      <protection/>
    </xf>
    <xf numFmtId="0" fontId="7" fillId="0" borderId="11" xfId="68" applyFont="1" applyBorder="1">
      <alignment/>
      <protection/>
    </xf>
    <xf numFmtId="0" fontId="5" fillId="0" borderId="11" xfId="68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68" applyFont="1" applyBorder="1">
      <alignment/>
      <protection/>
    </xf>
    <xf numFmtId="0" fontId="5" fillId="0" borderId="11" xfId="68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68" applyFont="1" applyFill="1" applyBorder="1">
      <alignment/>
      <protection/>
    </xf>
    <xf numFmtId="0" fontId="7" fillId="0" borderId="12" xfId="68" applyFont="1" applyFill="1" applyBorder="1" applyAlignment="1">
      <alignment horizontal="right"/>
      <protection/>
    </xf>
    <xf numFmtId="0" fontId="2" fillId="0" borderId="13" xfId="0" applyFont="1" applyBorder="1" applyAlignment="1">
      <alignment/>
    </xf>
    <xf numFmtId="0" fontId="5" fillId="0" borderId="0" xfId="59" applyFont="1">
      <alignment/>
      <protection/>
    </xf>
    <xf numFmtId="0" fontId="8" fillId="0" borderId="0" xfId="63" applyFont="1">
      <alignment/>
      <protection/>
    </xf>
    <xf numFmtId="0" fontId="8" fillId="0" borderId="0" xfId="63">
      <alignment/>
      <protection/>
    </xf>
    <xf numFmtId="0" fontId="8" fillId="0" borderId="0" xfId="63" applyAlignment="1">
      <alignment horizontal="right"/>
      <protection/>
    </xf>
    <xf numFmtId="0" fontId="7" fillId="0" borderId="11" xfId="63" applyFont="1" applyBorder="1">
      <alignment/>
      <protection/>
    </xf>
    <xf numFmtId="0" fontId="12" fillId="0" borderId="0" xfId="65" applyFont="1">
      <alignment/>
      <protection/>
    </xf>
    <xf numFmtId="0" fontId="8" fillId="0" borderId="0" xfId="65">
      <alignment/>
      <protection/>
    </xf>
    <xf numFmtId="0" fontId="13" fillId="0" borderId="0" xfId="65" applyFont="1" applyAlignment="1">
      <alignment horizontal="center"/>
      <protection/>
    </xf>
    <xf numFmtId="0" fontId="8" fillId="0" borderId="0" xfId="64">
      <alignment/>
      <protection/>
    </xf>
    <xf numFmtId="0" fontId="17" fillId="0" borderId="11" xfId="64" applyFont="1" applyBorder="1">
      <alignment/>
      <protection/>
    </xf>
    <xf numFmtId="0" fontId="8" fillId="0" borderId="0" xfId="62">
      <alignment/>
      <protection/>
    </xf>
    <xf numFmtId="0" fontId="10" fillId="0" borderId="11" xfId="62" applyFont="1" applyBorder="1" applyAlignment="1">
      <alignment horizontal="center"/>
      <protection/>
    </xf>
    <xf numFmtId="3" fontId="11" fillId="0" borderId="11" xfId="62" applyNumberFormat="1" applyFont="1" applyBorder="1" applyAlignment="1">
      <alignment horizontal="right"/>
      <protection/>
    </xf>
    <xf numFmtId="3" fontId="10" fillId="0" borderId="11" xfId="62" applyNumberFormat="1" applyFont="1" applyBorder="1" applyAlignment="1">
      <alignment horizontal="right"/>
      <protection/>
    </xf>
    <xf numFmtId="49" fontId="10" fillId="0" borderId="11" xfId="62" applyNumberFormat="1" applyFont="1" applyBorder="1" applyAlignment="1">
      <alignment horizontal="center"/>
      <protection/>
    </xf>
    <xf numFmtId="0" fontId="10" fillId="0" borderId="0" xfId="62" applyFont="1">
      <alignment/>
      <protection/>
    </xf>
    <xf numFmtId="49" fontId="11" fillId="0" borderId="11" xfId="62" applyNumberFormat="1" applyFont="1" applyBorder="1" applyAlignment="1">
      <alignment horizontal="center"/>
      <protection/>
    </xf>
    <xf numFmtId="49" fontId="11" fillId="0" borderId="11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7" fillId="0" borderId="0" xfId="68" applyFont="1" applyBorder="1">
      <alignment/>
      <protection/>
    </xf>
    <xf numFmtId="0" fontId="8" fillId="0" borderId="0" xfId="57">
      <alignment/>
      <protection/>
    </xf>
    <xf numFmtId="0" fontId="9" fillId="32" borderId="11" xfId="57" applyFont="1" applyFill="1" applyBorder="1" applyAlignment="1">
      <alignment horizontal="center"/>
      <protection/>
    </xf>
    <xf numFmtId="0" fontId="8" fillId="0" borderId="11" xfId="57" applyFont="1" applyBorder="1">
      <alignment/>
      <protection/>
    </xf>
    <xf numFmtId="0" fontId="8" fillId="0" borderId="0" xfId="66">
      <alignment/>
      <protection/>
    </xf>
    <xf numFmtId="3" fontId="1" fillId="0" borderId="11" xfId="0" applyNumberFormat="1" applyFont="1" applyBorder="1" applyAlignment="1">
      <alignment vertical="center"/>
    </xf>
    <xf numFmtId="0" fontId="8" fillId="0" borderId="0" xfId="58">
      <alignment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1" fillId="0" borderId="11" xfId="62" applyNumberFormat="1" applyFont="1" applyBorder="1" applyAlignment="1">
      <alignment horizontal="right"/>
      <protection/>
    </xf>
    <xf numFmtId="0" fontId="8" fillId="0" borderId="0" xfId="66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5" fillId="0" borderId="11" xfId="66" applyFont="1" applyBorder="1" applyAlignment="1">
      <alignment horizontal="center"/>
      <protection/>
    </xf>
    <xf numFmtId="0" fontId="9" fillId="32" borderId="11" xfId="66" applyFont="1" applyFill="1" applyBorder="1" applyAlignment="1">
      <alignment horizontal="center"/>
      <protection/>
    </xf>
    <xf numFmtId="0" fontId="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Border="1" applyAlignment="1">
      <alignment vertical="distributed"/>
      <protection/>
    </xf>
    <xf numFmtId="9" fontId="8" fillId="0" borderId="11" xfId="57" applyNumberFormat="1" applyFont="1" applyBorder="1" applyAlignment="1">
      <alignment horizontal="center"/>
      <protection/>
    </xf>
    <xf numFmtId="0" fontId="24" fillId="0" borderId="0" xfId="0" applyFont="1" applyBorder="1" applyAlignment="1">
      <alignment/>
    </xf>
    <xf numFmtId="9" fontId="8" fillId="0" borderId="11" xfId="57" applyNumberFormat="1" applyBorder="1" applyAlignment="1">
      <alignment horizontal="center" vertical="distributed"/>
      <protection/>
    </xf>
    <xf numFmtId="0" fontId="8" fillId="0" borderId="0" xfId="57" applyAlignment="1">
      <alignment horizontal="right"/>
      <protection/>
    </xf>
    <xf numFmtId="0" fontId="20" fillId="0" borderId="11" xfId="63" applyFont="1" applyBorder="1" applyAlignment="1">
      <alignment horizontal="center" vertical="distributed"/>
      <protection/>
    </xf>
    <xf numFmtId="3" fontId="5" fillId="0" borderId="11" xfId="63" applyNumberFormat="1" applyFont="1" applyBorder="1" applyAlignment="1">
      <alignment vertical="distributed"/>
      <protection/>
    </xf>
    <xf numFmtId="3" fontId="7" fillId="0" borderId="11" xfId="63" applyNumberFormat="1" applyFont="1" applyBorder="1" applyAlignment="1">
      <alignment vertical="distributed"/>
      <protection/>
    </xf>
    <xf numFmtId="0" fontId="9" fillId="0" borderId="11" xfId="57" applyFont="1" applyBorder="1">
      <alignment/>
      <protection/>
    </xf>
    <xf numFmtId="0" fontId="27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vertical="distributed"/>
      <protection/>
    </xf>
    <xf numFmtId="9" fontId="9" fillId="0" borderId="11" xfId="57" applyNumberFormat="1" applyFont="1" applyBorder="1" applyAlignment="1">
      <alignment horizontal="center" vertical="distributed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1" fillId="32" borderId="11" xfId="0" applyNumberFormat="1" applyFont="1" applyFill="1" applyBorder="1" applyAlignment="1">
      <alignment vertical="center"/>
    </xf>
    <xf numFmtId="3" fontId="16" fillId="0" borderId="11" xfId="64" applyNumberFormat="1" applyFont="1" applyBorder="1">
      <alignment/>
      <protection/>
    </xf>
    <xf numFmtId="3" fontId="5" fillId="0" borderId="11" xfId="68" applyNumberFormat="1" applyBorder="1">
      <alignment/>
      <protection/>
    </xf>
    <xf numFmtId="3" fontId="7" fillId="0" borderId="11" xfId="68" applyNumberFormat="1" applyFont="1" applyBorder="1">
      <alignment/>
      <protection/>
    </xf>
    <xf numFmtId="0" fontId="10" fillId="0" borderId="11" xfId="62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  <xf numFmtId="0" fontId="11" fillId="0" borderId="13" xfId="6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left" vertical="center"/>
    </xf>
    <xf numFmtId="0" fontId="21" fillId="0" borderId="11" xfId="62" applyFont="1" applyBorder="1" applyAlignment="1">
      <alignment horizontal="left"/>
      <protection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0" fontId="11" fillId="0" borderId="13" xfId="59" applyFont="1" applyBorder="1" applyAlignment="1">
      <alignment horizontal="left"/>
      <protection/>
    </xf>
    <xf numFmtId="0" fontId="2" fillId="0" borderId="15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5" xfId="0" applyFont="1" applyBorder="1" applyAlignment="1">
      <alignment horizontal="center" vertical="distributed"/>
    </xf>
    <xf numFmtId="0" fontId="29" fillId="0" borderId="16" xfId="0" applyFont="1" applyFill="1" applyBorder="1" applyAlignment="1">
      <alignment horizontal="center" vertical="distributed"/>
    </xf>
    <xf numFmtId="0" fontId="29" fillId="0" borderId="12" xfId="0" applyFont="1" applyFill="1" applyBorder="1" applyAlignment="1">
      <alignment horizontal="center" vertical="distributed"/>
    </xf>
    <xf numFmtId="0" fontId="29" fillId="0" borderId="11" xfId="0" applyFont="1" applyFill="1" applyBorder="1" applyAlignment="1">
      <alignment horizontal="center" vertical="distributed"/>
    </xf>
    <xf numFmtId="3" fontId="5" fillId="0" borderId="11" xfId="66" applyNumberFormat="1" applyFont="1" applyBorder="1">
      <alignment/>
      <protection/>
    </xf>
    <xf numFmtId="0" fontId="10" fillId="0" borderId="11" xfId="59" applyFont="1" applyBorder="1" applyAlignment="1">
      <alignment horizontal="left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/>
      <protection/>
    </xf>
    <xf numFmtId="16" fontId="5" fillId="0" borderId="11" xfId="68" applyNumberFormat="1" applyFont="1" applyBorder="1">
      <alignment/>
      <protection/>
    </xf>
    <xf numFmtId="0" fontId="5" fillId="0" borderId="11" xfId="68" applyFont="1" applyBorder="1">
      <alignment/>
      <protection/>
    </xf>
    <xf numFmtId="16" fontId="5" fillId="0" borderId="11" xfId="68" applyNumberFormat="1" applyBorder="1">
      <alignment/>
      <protection/>
    </xf>
    <xf numFmtId="0" fontId="5" fillId="0" borderId="11" xfId="61" applyFont="1" applyBorder="1">
      <alignment/>
      <protection/>
    </xf>
    <xf numFmtId="3" fontId="5" fillId="0" borderId="11" xfId="61" applyNumberFormat="1" applyBorder="1">
      <alignment/>
      <protection/>
    </xf>
    <xf numFmtId="0" fontId="31" fillId="0" borderId="0" xfId="0" applyFont="1" applyAlignment="1">
      <alignment/>
    </xf>
    <xf numFmtId="0" fontId="7" fillId="32" borderId="17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3" fontId="9" fillId="0" borderId="11" xfId="57" applyNumberFormat="1" applyFont="1" applyBorder="1" applyAlignment="1">
      <alignment vertical="distributed"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3" fontId="14" fillId="0" borderId="11" xfId="64" applyNumberFormat="1" applyFont="1" applyBorder="1">
      <alignment/>
      <protection/>
    </xf>
    <xf numFmtId="0" fontId="3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3" fillId="32" borderId="11" xfId="0" applyFont="1" applyFill="1" applyBorder="1" applyAlignment="1">
      <alignment horizontal="distributed" vertical="distributed"/>
    </xf>
    <xf numFmtId="0" fontId="1" fillId="0" borderId="11" xfId="0" applyFont="1" applyBorder="1" applyAlignment="1">
      <alignment/>
    </xf>
    <xf numFmtId="3" fontId="20" fillId="0" borderId="11" xfId="68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0" fillId="0" borderId="15" xfId="6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17" fillId="0" borderId="11" xfId="64" applyFont="1" applyBorder="1" applyAlignment="1">
      <alignment horizontal="left"/>
      <protection/>
    </xf>
    <xf numFmtId="0" fontId="17" fillId="0" borderId="11" xfId="64" applyFont="1" applyBorder="1" applyAlignment="1">
      <alignment horizontal="center"/>
      <protection/>
    </xf>
    <xf numFmtId="3" fontId="7" fillId="0" borderId="11" xfId="66" applyNumberFormat="1" applyFont="1" applyBorder="1">
      <alignment/>
      <protection/>
    </xf>
    <xf numFmtId="0" fontId="12" fillId="32" borderId="11" xfId="64" applyFont="1" applyFill="1" applyBorder="1">
      <alignment/>
      <protection/>
    </xf>
    <xf numFmtId="0" fontId="8" fillId="0" borderId="11" xfId="61" applyFont="1" applyBorder="1" applyAlignment="1">
      <alignment vertical="distributed"/>
      <protection/>
    </xf>
    <xf numFmtId="0" fontId="9" fillId="0" borderId="11" xfId="61" applyFont="1" applyBorder="1" applyAlignment="1">
      <alignment vertical="distributed"/>
      <protection/>
    </xf>
    <xf numFmtId="0" fontId="13" fillId="32" borderId="11" xfId="64" applyFont="1" applyFill="1" applyBorder="1" applyAlignment="1">
      <alignment horizontal="left" vertical="distributed"/>
      <protection/>
    </xf>
    <xf numFmtId="0" fontId="12" fillId="0" borderId="11" xfId="64" applyFont="1" applyBorder="1" applyAlignment="1">
      <alignment horizontal="left" vertical="distributed"/>
      <protection/>
    </xf>
    <xf numFmtId="0" fontId="32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8" fillId="0" borderId="11" xfId="62" applyFont="1" applyBorder="1" applyAlignment="1">
      <alignment horizontal="left"/>
      <protection/>
    </xf>
    <xf numFmtId="0" fontId="16" fillId="0" borderId="11" xfId="64" applyFont="1" applyBorder="1">
      <alignment/>
      <protection/>
    </xf>
    <xf numFmtId="0" fontId="15" fillId="0" borderId="11" xfId="64" applyFont="1" applyBorder="1" applyAlignment="1">
      <alignment horizontal="left"/>
      <protection/>
    </xf>
    <xf numFmtId="0" fontId="11" fillId="0" borderId="11" xfId="59" applyFont="1" applyBorder="1" applyAlignment="1">
      <alignment horizontal="left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/>
      <protection/>
    </xf>
    <xf numFmtId="3" fontId="7" fillId="0" borderId="11" xfId="61" applyNumberFormat="1" applyFont="1" applyBorder="1">
      <alignment/>
      <protection/>
    </xf>
    <xf numFmtId="3" fontId="15" fillId="32" borderId="11" xfId="64" applyNumberFormat="1" applyFont="1" applyFill="1" applyBorder="1" applyAlignment="1">
      <alignment vertical="distributed"/>
      <protection/>
    </xf>
    <xf numFmtId="0" fontId="34" fillId="0" borderId="11" xfId="63" applyFont="1" applyBorder="1" applyAlignment="1">
      <alignment vertical="distributed"/>
      <protection/>
    </xf>
    <xf numFmtId="0" fontId="5" fillId="0" borderId="0" xfId="68" applyBorder="1">
      <alignment/>
      <protection/>
    </xf>
    <xf numFmtId="0" fontId="1" fillId="0" borderId="16" xfId="0" applyFont="1" applyBorder="1" applyAlignment="1">
      <alignment horizontal="center" vertical="distributed"/>
    </xf>
    <xf numFmtId="0" fontId="30" fillId="0" borderId="16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11" fillId="0" borderId="11" xfId="60" applyNumberFormat="1" applyFont="1" applyFill="1" applyBorder="1">
      <alignment/>
      <protection/>
    </xf>
    <xf numFmtId="3" fontId="10" fillId="0" borderId="18" xfId="56" applyNumberFormat="1" applyFont="1" applyFill="1" applyBorder="1" applyAlignment="1">
      <alignment horizontal="center" vertical="center"/>
      <protection/>
    </xf>
    <xf numFmtId="4" fontId="10" fillId="0" borderId="18" xfId="56" applyNumberFormat="1" applyFont="1" applyFill="1" applyBorder="1" applyAlignment="1">
      <alignment vertical="center"/>
      <protection/>
    </xf>
    <xf numFmtId="3" fontId="10" fillId="0" borderId="19" xfId="56" applyNumberFormat="1" applyFont="1" applyFill="1" applyBorder="1" applyAlignment="1">
      <alignment vertical="center"/>
      <protection/>
    </xf>
    <xf numFmtId="3" fontId="10" fillId="0" borderId="18" xfId="56" applyNumberFormat="1" applyFont="1" applyFill="1" applyBorder="1" applyAlignment="1">
      <alignment vertical="center"/>
      <protection/>
    </xf>
    <xf numFmtId="3" fontId="11" fillId="0" borderId="18" xfId="56" applyNumberFormat="1" applyFont="1" applyFill="1" applyBorder="1" applyAlignment="1">
      <alignment vertical="center"/>
      <protection/>
    </xf>
    <xf numFmtId="3" fontId="11" fillId="0" borderId="19" xfId="56" applyNumberFormat="1" applyFont="1" applyFill="1" applyBorder="1" applyAlignment="1">
      <alignment vertical="center"/>
      <protection/>
    </xf>
    <xf numFmtId="3" fontId="10" fillId="0" borderId="11" xfId="60" applyNumberFormat="1" applyFont="1" applyFill="1" applyBorder="1">
      <alignment/>
      <protection/>
    </xf>
    <xf numFmtId="174" fontId="10" fillId="0" borderId="20" xfId="56" applyNumberFormat="1" applyFont="1" applyBorder="1" applyAlignment="1">
      <alignment vertical="center"/>
      <protection/>
    </xf>
    <xf numFmtId="3" fontId="10" fillId="0" borderId="20" xfId="56" applyNumberFormat="1" applyFont="1" applyFill="1" applyBorder="1" applyAlignment="1">
      <alignment vertical="center"/>
      <protection/>
    </xf>
    <xf numFmtId="4" fontId="10" fillId="0" borderId="20" xfId="56" applyNumberFormat="1" applyFont="1" applyFill="1" applyBorder="1" applyAlignment="1">
      <alignment vertical="center"/>
      <protection/>
    </xf>
    <xf numFmtId="3" fontId="10" fillId="0" borderId="10" xfId="60" applyNumberFormat="1" applyFont="1" applyFill="1" applyBorder="1">
      <alignment/>
      <protection/>
    </xf>
    <xf numFmtId="0" fontId="10" fillId="0" borderId="10" xfId="67" applyFont="1" applyBorder="1">
      <alignment/>
      <protection/>
    </xf>
    <xf numFmtId="4" fontId="10" fillId="0" borderId="10" xfId="60" applyNumberFormat="1" applyFont="1" applyFill="1" applyBorder="1">
      <alignment/>
      <protection/>
    </xf>
    <xf numFmtId="0" fontId="11" fillId="0" borderId="11" xfId="67" applyFont="1" applyBorder="1">
      <alignment/>
      <protection/>
    </xf>
    <xf numFmtId="3" fontId="11" fillId="0" borderId="11" xfId="56" applyNumberFormat="1" applyFont="1" applyFill="1" applyBorder="1" applyAlignment="1">
      <alignment vertical="center"/>
      <protection/>
    </xf>
    <xf numFmtId="0" fontId="10" fillId="0" borderId="11" xfId="67" applyFont="1" applyBorder="1">
      <alignment/>
      <protection/>
    </xf>
    <xf numFmtId="3" fontId="10" fillId="0" borderId="11" xfId="56" applyNumberFormat="1" applyFont="1" applyFill="1" applyBorder="1" applyAlignment="1">
      <alignment vertical="center"/>
      <protection/>
    </xf>
    <xf numFmtId="0" fontId="13" fillId="0" borderId="11" xfId="64" applyFont="1" applyBorder="1" applyAlignment="1">
      <alignment horizontal="left" vertical="distributed"/>
      <protection/>
    </xf>
    <xf numFmtId="3" fontId="15" fillId="0" borderId="11" xfId="64" applyNumberFormat="1" applyFont="1" applyBorder="1">
      <alignment/>
      <protection/>
    </xf>
    <xf numFmtId="0" fontId="8" fillId="0" borderId="0" xfId="64" applyFont="1">
      <alignment/>
      <protection/>
    </xf>
    <xf numFmtId="0" fontId="11" fillId="0" borderId="11" xfId="62" applyFont="1" applyBorder="1">
      <alignment/>
      <protection/>
    </xf>
    <xf numFmtId="0" fontId="11" fillId="0" borderId="11" xfId="62" applyFont="1" applyBorder="1" applyAlignment="1">
      <alignment horizontal="center"/>
      <protection/>
    </xf>
    <xf numFmtId="0" fontId="7" fillId="33" borderId="10" xfId="68" applyFont="1" applyFill="1" applyBorder="1">
      <alignment/>
      <protection/>
    </xf>
    <xf numFmtId="0" fontId="7" fillId="33" borderId="10" xfId="68" applyFont="1" applyFill="1" applyBorder="1" applyAlignment="1">
      <alignment horizontal="center"/>
      <protection/>
    </xf>
    <xf numFmtId="0" fontId="7" fillId="33" borderId="12" xfId="68" applyFont="1" applyFill="1" applyBorder="1">
      <alignment/>
      <protection/>
    </xf>
    <xf numFmtId="0" fontId="7" fillId="33" borderId="12" xfId="68" applyFont="1" applyFill="1" applyBorder="1" applyAlignment="1">
      <alignment horizontal="center"/>
      <protection/>
    </xf>
    <xf numFmtId="3" fontId="7" fillId="0" borderId="0" xfId="68" applyNumberFormat="1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0" fillId="0" borderId="13" xfId="62" applyFont="1" applyBorder="1">
      <alignment/>
      <protection/>
    </xf>
    <xf numFmtId="49" fontId="10" fillId="32" borderId="11" xfId="62" applyNumberFormat="1" applyFont="1" applyFill="1" applyBorder="1" applyAlignment="1">
      <alignment horizontal="center"/>
      <protection/>
    </xf>
    <xf numFmtId="0" fontId="11" fillId="32" borderId="11" xfId="62" applyFont="1" applyFill="1" applyBorder="1" applyAlignment="1">
      <alignment horizontal="left"/>
      <protection/>
    </xf>
    <xf numFmtId="3" fontId="11" fillId="32" borderId="11" xfId="62" applyNumberFormat="1" applyFont="1" applyFill="1" applyBorder="1" applyAlignment="1">
      <alignment horizontal="right"/>
      <protection/>
    </xf>
    <xf numFmtId="0" fontId="10" fillId="32" borderId="11" xfId="62" applyFont="1" applyFill="1" applyBorder="1" applyAlignment="1">
      <alignment horizontal="center"/>
      <protection/>
    </xf>
    <xf numFmtId="0" fontId="11" fillId="32" borderId="11" xfId="62" applyFont="1" applyFill="1" applyBorder="1">
      <alignment/>
      <protection/>
    </xf>
    <xf numFmtId="0" fontId="11" fillId="32" borderId="13" xfId="62" applyFont="1" applyFill="1" applyBorder="1" applyAlignment="1">
      <alignment horizontal="left"/>
      <protection/>
    </xf>
    <xf numFmtId="49" fontId="11" fillId="32" borderId="11" xfId="62" applyNumberFormat="1" applyFont="1" applyFill="1" applyBorder="1" applyAlignment="1">
      <alignment horizontal="center"/>
      <protection/>
    </xf>
    <xf numFmtId="49" fontId="10" fillId="32" borderId="12" xfId="62" applyNumberFormat="1" applyFont="1" applyFill="1" applyBorder="1" applyAlignment="1">
      <alignment horizontal="center" vertical="center"/>
      <protection/>
    </xf>
    <xf numFmtId="49" fontId="11" fillId="32" borderId="12" xfId="62" applyNumberFormat="1" applyFont="1" applyFill="1" applyBorder="1" applyAlignment="1">
      <alignment horizontal="distributed" vertical="distributed"/>
      <protection/>
    </xf>
    <xf numFmtId="0" fontId="7" fillId="32" borderId="13" xfId="62" applyFont="1" applyFill="1" applyBorder="1" applyAlignment="1">
      <alignment horizontal="left"/>
      <protection/>
    </xf>
    <xf numFmtId="0" fontId="11" fillId="33" borderId="11" xfId="59" applyFont="1" applyFill="1" applyBorder="1" applyAlignment="1">
      <alignment horizontal="left" vertical="center"/>
      <protection/>
    </xf>
    <xf numFmtId="0" fontId="18" fillId="0" borderId="11" xfId="59" applyFont="1" applyBorder="1" applyAlignment="1">
      <alignment horizontal="left"/>
      <protection/>
    </xf>
    <xf numFmtId="0" fontId="18" fillId="0" borderId="13" xfId="59" applyFont="1" applyBorder="1" applyAlignment="1">
      <alignment horizontal="left"/>
      <protection/>
    </xf>
    <xf numFmtId="0" fontId="10" fillId="32" borderId="11" xfId="59" applyFont="1" applyFill="1" applyBorder="1" applyAlignment="1">
      <alignment horizontal="center" vertical="center"/>
      <protection/>
    </xf>
    <xf numFmtId="0" fontId="11" fillId="32" borderId="13" xfId="59" applyFont="1" applyFill="1" applyBorder="1" applyAlignment="1">
      <alignment horizontal="left"/>
      <protection/>
    </xf>
    <xf numFmtId="0" fontId="9" fillId="0" borderId="18" xfId="56" applyFont="1" applyBorder="1" applyAlignment="1">
      <alignment vertical="center"/>
      <protection/>
    </xf>
    <xf numFmtId="0" fontId="8" fillId="0" borderId="18" xfId="56" applyFont="1" applyBorder="1" applyAlignment="1">
      <alignment vertical="center"/>
      <protection/>
    </xf>
    <xf numFmtId="0" fontId="8" fillId="0" borderId="18" xfId="56" applyFont="1" applyBorder="1" applyAlignment="1">
      <alignment vertical="center" wrapText="1"/>
      <protection/>
    </xf>
    <xf numFmtId="0" fontId="9" fillId="0" borderId="11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9" fillId="32" borderId="11" xfId="60" applyFont="1" applyFill="1" applyBorder="1">
      <alignment/>
      <protection/>
    </xf>
    <xf numFmtId="0" fontId="11" fillId="32" borderId="12" xfId="60" applyFont="1" applyFill="1" applyBorder="1" applyAlignment="1">
      <alignment horizontal="center" vertical="center" wrapText="1"/>
      <protection/>
    </xf>
    <xf numFmtId="0" fontId="11" fillId="32" borderId="16" xfId="60" applyFont="1" applyFill="1" applyBorder="1" applyAlignment="1">
      <alignment horizontal="right" vertical="center" wrapText="1"/>
      <protection/>
    </xf>
    <xf numFmtId="0" fontId="11" fillId="32" borderId="14" xfId="60" applyFont="1" applyFill="1" applyBorder="1" applyAlignment="1">
      <alignment horizontal="center" vertical="center"/>
      <protection/>
    </xf>
    <xf numFmtId="0" fontId="11" fillId="32" borderId="21" xfId="60" applyFont="1" applyFill="1" applyBorder="1" applyAlignment="1">
      <alignment horizontal="right" vertical="center"/>
      <protection/>
    </xf>
    <xf numFmtId="0" fontId="11" fillId="32" borderId="22" xfId="60" applyFont="1" applyFill="1" applyBorder="1" applyAlignment="1">
      <alignment horizontal="center" vertical="center"/>
      <protection/>
    </xf>
    <xf numFmtId="0" fontId="11" fillId="32" borderId="23" xfId="60" applyFont="1" applyFill="1" applyBorder="1" applyAlignment="1">
      <alignment horizontal="center" vertical="center"/>
      <protection/>
    </xf>
    <xf numFmtId="0" fontId="10" fillId="32" borderId="11" xfId="67" applyFont="1" applyFill="1" applyBorder="1">
      <alignment/>
      <protection/>
    </xf>
    <xf numFmtId="3" fontId="11" fillId="32" borderId="11" xfId="67" applyNumberFormat="1" applyFont="1" applyFill="1" applyBorder="1">
      <alignment/>
      <protection/>
    </xf>
    <xf numFmtId="0" fontId="20" fillId="0" borderId="12" xfId="68" applyFont="1" applyBorder="1">
      <alignment/>
      <protection/>
    </xf>
    <xf numFmtId="0" fontId="7" fillId="0" borderId="11" xfId="68" applyNumberFormat="1" applyFont="1" applyBorder="1">
      <alignment/>
      <protection/>
    </xf>
    <xf numFmtId="0" fontId="20" fillId="0" borderId="11" xfId="68" applyFont="1" applyBorder="1">
      <alignment/>
      <protection/>
    </xf>
    <xf numFmtId="3" fontId="23" fillId="0" borderId="11" xfId="68" applyNumberFormat="1" applyFont="1" applyBorder="1">
      <alignment/>
      <protection/>
    </xf>
    <xf numFmtId="0" fontId="16" fillId="32" borderId="11" xfId="64" applyFont="1" applyFill="1" applyBorder="1">
      <alignment/>
      <protection/>
    </xf>
    <xf numFmtId="0" fontId="20" fillId="32" borderId="11" xfId="61" applyFont="1" applyFill="1" applyBorder="1">
      <alignment/>
      <protection/>
    </xf>
    <xf numFmtId="3" fontId="20" fillId="32" borderId="11" xfId="61" applyNumberFormat="1" applyFont="1" applyFill="1" applyBorder="1">
      <alignment/>
      <protection/>
    </xf>
    <xf numFmtId="0" fontId="31" fillId="0" borderId="11" xfId="0" applyFont="1" applyBorder="1" applyAlignment="1">
      <alignment/>
    </xf>
    <xf numFmtId="49" fontId="2" fillId="33" borderId="15" xfId="0" applyNumberFormat="1" applyFont="1" applyFill="1" applyBorder="1" applyAlignment="1">
      <alignment horizontal="center" vertical="distributed"/>
    </xf>
    <xf numFmtId="3" fontId="2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vertical="center"/>
    </xf>
    <xf numFmtId="174" fontId="1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horizontal="right" vertical="distributed"/>
    </xf>
    <xf numFmtId="3" fontId="2" fillId="0" borderId="11" xfId="0" applyNumberFormat="1" applyFont="1" applyBorder="1" applyAlignment="1">
      <alignment horizontal="right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distributed"/>
    </xf>
    <xf numFmtId="0" fontId="1" fillId="32" borderId="11" xfId="0" applyFont="1" applyFill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19" fillId="0" borderId="17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23" fillId="0" borderId="11" xfId="62" applyNumberFormat="1" applyFont="1" applyBorder="1" applyAlignment="1">
      <alignment horizontal="right"/>
      <protection/>
    </xf>
    <xf numFmtId="0" fontId="23" fillId="0" borderId="11" xfId="62" applyFont="1" applyBorder="1" applyAlignment="1">
      <alignment horizontal="left"/>
      <protection/>
    </xf>
    <xf numFmtId="3" fontId="19" fillId="0" borderId="11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left" vertical="center"/>
    </xf>
    <xf numFmtId="16" fontId="21" fillId="0" borderId="11" xfId="62" applyNumberFormat="1" applyFont="1" applyBorder="1" applyAlignment="1">
      <alignment horizontal="left"/>
      <protection/>
    </xf>
    <xf numFmtId="0" fontId="18" fillId="0" borderId="11" xfId="62" applyFont="1" applyBorder="1" applyAlignment="1">
      <alignment horizontal="center" vertical="center" wrapText="1"/>
      <protection/>
    </xf>
    <xf numFmtId="3" fontId="10" fillId="0" borderId="11" xfId="62" applyNumberFormat="1" applyFont="1" applyBorder="1" applyAlignment="1">
      <alignment horizontal="right"/>
      <protection/>
    </xf>
    <xf numFmtId="0" fontId="10" fillId="0" borderId="11" xfId="62" applyFont="1" applyBorder="1" applyAlignment="1">
      <alignment horizontal="left"/>
      <protection/>
    </xf>
    <xf numFmtId="0" fontId="10" fillId="0" borderId="11" xfId="62" applyNumberFormat="1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16" fontId="10" fillId="0" borderId="11" xfId="62" applyNumberFormat="1" applyFont="1" applyBorder="1" applyAlignment="1">
      <alignment horizontal="left"/>
      <protection/>
    </xf>
    <xf numFmtId="0" fontId="11" fillId="0" borderId="11" xfId="62" applyNumberFormat="1" applyFont="1" applyBorder="1" applyAlignment="1">
      <alignment horizontal="left"/>
      <protection/>
    </xf>
    <xf numFmtId="0" fontId="14" fillId="0" borderId="23" xfId="65" applyFont="1" applyBorder="1" applyAlignment="1">
      <alignment horizontal="right"/>
      <protection/>
    </xf>
    <xf numFmtId="0" fontId="14" fillId="0" borderId="10" xfId="65" applyFont="1" applyBorder="1" applyAlignment="1">
      <alignment horizontal="left"/>
      <protection/>
    </xf>
    <xf numFmtId="0" fontId="14" fillId="0" borderId="24" xfId="65" applyFont="1" applyBorder="1" applyAlignment="1">
      <alignment horizontal="center"/>
      <protection/>
    </xf>
    <xf numFmtId="2" fontId="10" fillId="0" borderId="11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1" fillId="32" borderId="11" xfId="0" applyFont="1" applyFill="1" applyBorder="1" applyAlignment="1">
      <alignment/>
    </xf>
    <xf numFmtId="0" fontId="8" fillId="0" borderId="11" xfId="56" applyFont="1" applyBorder="1" applyAlignment="1">
      <alignment vertical="center"/>
      <protection/>
    </xf>
    <xf numFmtId="0" fontId="10" fillId="33" borderId="0" xfId="0" applyFont="1" applyFill="1" applyAlignment="1">
      <alignment/>
    </xf>
    <xf numFmtId="49" fontId="10" fillId="0" borderId="11" xfId="62" applyNumberFormat="1" applyFont="1" applyBorder="1" applyAlignment="1">
      <alignment horizontal="center"/>
      <protection/>
    </xf>
    <xf numFmtId="0" fontId="34" fillId="0" borderId="12" xfId="68" applyFont="1" applyBorder="1">
      <alignment/>
      <protection/>
    </xf>
    <xf numFmtId="0" fontId="5" fillId="0" borderId="12" xfId="68" applyFont="1" applyBorder="1">
      <alignment/>
      <protection/>
    </xf>
    <xf numFmtId="3" fontId="5" fillId="0" borderId="11" xfId="68" applyNumberFormat="1" applyFont="1" applyBorder="1">
      <alignment/>
      <protection/>
    </xf>
    <xf numFmtId="3" fontId="9" fillId="0" borderId="11" xfId="57" applyNumberFormat="1" applyFont="1" applyBorder="1" applyAlignment="1">
      <alignment horizontal="right" vertical="distributed"/>
      <protection/>
    </xf>
    <xf numFmtId="0" fontId="36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5" xfId="0" applyNumberFormat="1" applyFont="1" applyFill="1" applyBorder="1" applyAlignment="1">
      <alignment horizontal="center" vertical="distributed"/>
    </xf>
    <xf numFmtId="0" fontId="0" fillId="32" borderId="0" xfId="0" applyFill="1" applyAlignment="1">
      <alignment/>
    </xf>
    <xf numFmtId="3" fontId="11" fillId="32" borderId="11" xfId="60" applyNumberFormat="1" applyFont="1" applyFill="1" applyBorder="1">
      <alignment/>
      <protection/>
    </xf>
    <xf numFmtId="0" fontId="11" fillId="32" borderId="11" xfId="67" applyFont="1" applyFill="1" applyBorder="1">
      <alignment/>
      <protection/>
    </xf>
    <xf numFmtId="3" fontId="11" fillId="32" borderId="11" xfId="56" applyNumberFormat="1" applyFont="1" applyFill="1" applyBorder="1" applyAlignment="1">
      <alignment vertical="center"/>
      <protection/>
    </xf>
    <xf numFmtId="174" fontId="1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left" vertical="center"/>
    </xf>
    <xf numFmtId="3" fontId="30" fillId="32" borderId="11" xfId="0" applyNumberFormat="1" applyFont="1" applyFill="1" applyBorder="1" applyAlignment="1">
      <alignment horizontal="right" vertical="center"/>
    </xf>
    <xf numFmtId="3" fontId="30" fillId="32" borderId="11" xfId="0" applyNumberFormat="1" applyFont="1" applyFill="1" applyBorder="1" applyAlignment="1">
      <alignment/>
    </xf>
    <xf numFmtId="0" fontId="9" fillId="0" borderId="0" xfId="60" applyFont="1" applyFill="1" applyBorder="1">
      <alignment/>
      <protection/>
    </xf>
    <xf numFmtId="0" fontId="31" fillId="0" borderId="0" xfId="0" applyFont="1" applyBorder="1" applyAlignment="1">
      <alignment/>
    </xf>
    <xf numFmtId="0" fontId="5" fillId="0" borderId="0" xfId="63" applyFont="1">
      <alignment/>
      <protection/>
    </xf>
    <xf numFmtId="0" fontId="7" fillId="32" borderId="11" xfId="58" applyFont="1" applyFill="1" applyBorder="1" applyAlignment="1">
      <alignment horizontal="center" vertical="center"/>
      <protection/>
    </xf>
    <xf numFmtId="3" fontId="7" fillId="0" borderId="11" xfId="58" applyNumberFormat="1" applyFont="1" applyBorder="1">
      <alignment/>
      <protection/>
    </xf>
    <xf numFmtId="0" fontId="5" fillId="0" borderId="0" xfId="58" applyFont="1">
      <alignment/>
      <protection/>
    </xf>
    <xf numFmtId="0" fontId="29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9" fillId="0" borderId="25" xfId="56" applyFont="1" applyBorder="1" applyAlignment="1">
      <alignment vertical="center"/>
      <protection/>
    </xf>
    <xf numFmtId="3" fontId="11" fillId="0" borderId="12" xfId="60" applyNumberFormat="1" applyFont="1" applyFill="1" applyBorder="1">
      <alignment/>
      <protection/>
    </xf>
    <xf numFmtId="0" fontId="9" fillId="32" borderId="11" xfId="56" applyFont="1" applyFill="1" applyBorder="1" applyAlignment="1">
      <alignment vertical="center"/>
      <protection/>
    </xf>
    <xf numFmtId="0" fontId="8" fillId="0" borderId="18" xfId="56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0" fontId="10" fillId="0" borderId="11" xfId="59" applyFont="1" applyBorder="1" applyAlignment="1">
      <alignment horizontal="left"/>
      <protection/>
    </xf>
    <xf numFmtId="0" fontId="3" fillId="32" borderId="11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distributed"/>
    </xf>
    <xf numFmtId="0" fontId="0" fillId="34" borderId="11" xfId="0" applyFill="1" applyBorder="1" applyAlignment="1">
      <alignment/>
    </xf>
    <xf numFmtId="49" fontId="2" fillId="10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31" fillId="10" borderId="11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3" fontId="1" fillId="32" borderId="11" xfId="7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3" fontId="2" fillId="32" borderId="11" xfId="0" applyNumberFormat="1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3" fontId="28" fillId="32" borderId="11" xfId="0" applyNumberFormat="1" applyFont="1" applyFill="1" applyBorder="1" applyAlignment="1">
      <alignment horizontal="center" vertical="center"/>
    </xf>
    <xf numFmtId="3" fontId="10" fillId="0" borderId="11" xfId="62" applyNumberFormat="1" applyFont="1" applyBorder="1" applyAlignment="1">
      <alignment horizontal="right" vertical="center"/>
      <protection/>
    </xf>
    <xf numFmtId="3" fontId="11" fillId="32" borderId="11" xfId="62" applyNumberFormat="1" applyFont="1" applyFill="1" applyBorder="1" applyAlignment="1">
      <alignment horizontal="right" vertical="center"/>
      <protection/>
    </xf>
    <xf numFmtId="3" fontId="11" fillId="0" borderId="11" xfId="62" applyNumberFormat="1" applyFont="1" applyBorder="1" applyAlignment="1">
      <alignment horizontal="right" vertical="center"/>
      <protection/>
    </xf>
    <xf numFmtId="3" fontId="18" fillId="0" borderId="11" xfId="62" applyNumberFormat="1" applyFont="1" applyBorder="1" applyAlignment="1">
      <alignment horizontal="right" vertical="center"/>
      <protection/>
    </xf>
    <xf numFmtId="3" fontId="8" fillId="0" borderId="11" xfId="62" applyNumberFormat="1" applyBorder="1" applyAlignment="1">
      <alignment horizontal="right" vertical="center"/>
      <protection/>
    </xf>
    <xf numFmtId="3" fontId="11" fillId="32" borderId="12" xfId="62" applyNumberFormat="1" applyFont="1" applyFill="1" applyBorder="1" applyAlignment="1">
      <alignment horizontal="right" vertical="center"/>
      <protection/>
    </xf>
    <xf numFmtId="3" fontId="18" fillId="32" borderId="12" xfId="62" applyNumberFormat="1" applyFont="1" applyFill="1" applyBorder="1" applyAlignment="1">
      <alignment horizontal="right" vertical="center"/>
      <protection/>
    </xf>
    <xf numFmtId="3" fontId="10" fillId="0" borderId="0" xfId="62" applyNumberFormat="1" applyFont="1" applyAlignment="1">
      <alignment horizontal="right" vertical="center"/>
      <protection/>
    </xf>
    <xf numFmtId="3" fontId="11" fillId="33" borderId="12" xfId="59" applyNumberFormat="1" applyFont="1" applyFill="1" applyBorder="1" applyAlignment="1">
      <alignment horizontal="right" vertical="center" wrapText="1"/>
      <protection/>
    </xf>
    <xf numFmtId="3" fontId="10" fillId="0" borderId="11" xfId="59" applyNumberFormat="1" applyFont="1" applyBorder="1" applyAlignment="1">
      <alignment horizontal="right" vertical="center"/>
      <protection/>
    </xf>
    <xf numFmtId="3" fontId="10" fillId="0" borderId="11" xfId="59" applyNumberFormat="1" applyFont="1" applyBorder="1" applyAlignment="1">
      <alignment horizontal="right" vertical="center"/>
      <protection/>
    </xf>
    <xf numFmtId="3" fontId="11" fillId="0" borderId="11" xfId="59" applyNumberFormat="1" applyFont="1" applyBorder="1" applyAlignment="1">
      <alignment horizontal="right" vertical="center"/>
      <protection/>
    </xf>
    <xf numFmtId="3" fontId="11" fillId="32" borderId="11" xfId="59" applyNumberFormat="1" applyFont="1" applyFill="1" applyBorder="1" applyAlignment="1">
      <alignment horizontal="right" vertical="center"/>
      <protection/>
    </xf>
    <xf numFmtId="0" fontId="11" fillId="33" borderId="11" xfId="62" applyFont="1" applyFill="1" applyBorder="1" applyAlignment="1">
      <alignment vertical="center" wrapText="1"/>
      <protection/>
    </xf>
    <xf numFmtId="3" fontId="5" fillId="0" borderId="11" xfId="68" applyNumberFormat="1" applyFont="1" applyBorder="1" applyAlignment="1">
      <alignment horizontal="right"/>
      <protection/>
    </xf>
    <xf numFmtId="0" fontId="12" fillId="0" borderId="11" xfId="64" applyFont="1" applyBorder="1" applyAlignment="1">
      <alignment horizontal="center" vertical="distributed"/>
      <protection/>
    </xf>
    <xf numFmtId="0" fontId="12" fillId="0" borderId="11" xfId="64" applyFont="1" applyBorder="1" applyAlignment="1">
      <alignment horizontal="center"/>
      <protection/>
    </xf>
    <xf numFmtId="3" fontId="11" fillId="33" borderId="11" xfId="59" applyNumberFormat="1" applyFont="1" applyFill="1" applyBorder="1" applyAlignment="1">
      <alignment horizontal="right" vertical="center"/>
      <protection/>
    </xf>
    <xf numFmtId="0" fontId="5" fillId="0" borderId="11" xfId="61" applyBorder="1" applyAlignment="1">
      <alignment horizontal="center"/>
      <protection/>
    </xf>
    <xf numFmtId="0" fontId="16" fillId="32" borderId="11" xfId="64" applyFont="1" applyFill="1" applyBorder="1" applyAlignment="1">
      <alignment horizontal="center"/>
      <protection/>
    </xf>
    <xf numFmtId="0" fontId="14" fillId="35" borderId="26" xfId="65" applyFont="1" applyFill="1" applyBorder="1" applyAlignment="1">
      <alignment horizontal="center"/>
      <protection/>
    </xf>
    <xf numFmtId="0" fontId="15" fillId="35" borderId="27" xfId="65" applyFont="1" applyFill="1" applyBorder="1" applyAlignment="1">
      <alignment horizontal="left"/>
      <protection/>
    </xf>
    <xf numFmtId="0" fontId="15" fillId="35" borderId="28" xfId="65" applyFont="1" applyFill="1" applyBorder="1" applyAlignment="1">
      <alignment horizontal="right"/>
      <protection/>
    </xf>
    <xf numFmtId="3" fontId="15" fillId="35" borderId="29" xfId="65" applyNumberFormat="1" applyFont="1" applyFill="1" applyBorder="1" applyAlignment="1">
      <alignment horizontal="right"/>
      <protection/>
    </xf>
    <xf numFmtId="0" fontId="14" fillId="35" borderId="30" xfId="65" applyFont="1" applyFill="1" applyBorder="1" applyAlignment="1">
      <alignment horizontal="center"/>
      <protection/>
    </xf>
    <xf numFmtId="0" fontId="9" fillId="0" borderId="31" xfId="56" applyFont="1" applyBorder="1" applyAlignment="1">
      <alignment vertical="center"/>
      <protection/>
    </xf>
    <xf numFmtId="3" fontId="11" fillId="0" borderId="31" xfId="60" applyNumberFormat="1" applyFont="1" applyFill="1" applyBorder="1">
      <alignment/>
      <protection/>
    </xf>
    <xf numFmtId="3" fontId="11" fillId="0" borderId="32" xfId="60" applyNumberFormat="1" applyFont="1" applyFill="1" applyBorder="1">
      <alignment/>
      <protection/>
    </xf>
    <xf numFmtId="4" fontId="11" fillId="0" borderId="18" xfId="60" applyNumberFormat="1" applyFont="1" applyFill="1" applyBorder="1">
      <alignment/>
      <protection/>
    </xf>
    <xf numFmtId="3" fontId="11" fillId="0" borderId="18" xfId="60" applyNumberFormat="1" applyFont="1" applyFill="1" applyBorder="1">
      <alignment/>
      <protection/>
    </xf>
    <xf numFmtId="3" fontId="11" fillId="0" borderId="19" xfId="60" applyNumberFormat="1" applyFont="1" applyFill="1" applyBorder="1">
      <alignment/>
      <protection/>
    </xf>
    <xf numFmtId="174" fontId="10" fillId="0" borderId="18" xfId="60" applyNumberFormat="1" applyFont="1" applyFill="1" applyBorder="1">
      <alignment/>
      <protection/>
    </xf>
    <xf numFmtId="3" fontId="10" fillId="0" borderId="18" xfId="60" applyNumberFormat="1" applyFont="1" applyFill="1" applyBorder="1">
      <alignment/>
      <protection/>
    </xf>
    <xf numFmtId="3" fontId="10" fillId="0" borderId="19" xfId="60" applyNumberFormat="1" applyFont="1" applyFill="1" applyBorder="1">
      <alignment/>
      <protection/>
    </xf>
    <xf numFmtId="0" fontId="8" fillId="0" borderId="33" xfId="56" applyFont="1" applyBorder="1" applyAlignment="1">
      <alignment vertical="center"/>
      <protection/>
    </xf>
    <xf numFmtId="3" fontId="10" fillId="0" borderId="33" xfId="56" applyNumberFormat="1" applyFont="1" applyFill="1" applyBorder="1" applyAlignment="1">
      <alignment vertical="center"/>
      <protection/>
    </xf>
    <xf numFmtId="3" fontId="10" fillId="0" borderId="34" xfId="60" applyNumberFormat="1" applyFont="1" applyFill="1" applyBorder="1">
      <alignment/>
      <protection/>
    </xf>
    <xf numFmtId="0" fontId="9" fillId="35" borderId="18" xfId="56" applyFont="1" applyFill="1" applyBorder="1" applyAlignment="1">
      <alignment vertical="center"/>
      <protection/>
    </xf>
    <xf numFmtId="3" fontId="11" fillId="35" borderId="19" xfId="60" applyNumberFormat="1" applyFont="1" applyFill="1" applyBorder="1">
      <alignment/>
      <protection/>
    </xf>
    <xf numFmtId="0" fontId="9" fillId="35" borderId="11" xfId="56" applyFont="1" applyFill="1" applyBorder="1" applyAlignment="1">
      <alignment vertical="center"/>
      <protection/>
    </xf>
    <xf numFmtId="3" fontId="11" fillId="35" borderId="11" xfId="60" applyNumberFormat="1" applyFont="1" applyFill="1" applyBorder="1">
      <alignment/>
      <protection/>
    </xf>
    <xf numFmtId="4" fontId="10" fillId="0" borderId="10" xfId="60" applyNumberFormat="1" applyFont="1" applyFill="1" applyBorder="1">
      <alignment/>
      <protection/>
    </xf>
    <xf numFmtId="174" fontId="11" fillId="35" borderId="11" xfId="60" applyNumberFormat="1" applyFont="1" applyFill="1" applyBorder="1">
      <alignment/>
      <protection/>
    </xf>
    <xf numFmtId="0" fontId="11" fillId="35" borderId="11" xfId="67" applyFont="1" applyFill="1" applyBorder="1">
      <alignment/>
      <protection/>
    </xf>
    <xf numFmtId="3" fontId="11" fillId="35" borderId="11" xfId="56" applyNumberFormat="1" applyFont="1" applyFill="1" applyBorder="1" applyAlignment="1">
      <alignment vertical="center"/>
      <protection/>
    </xf>
    <xf numFmtId="0" fontId="36" fillId="32" borderId="11" xfId="0" applyFont="1" applyFill="1" applyBorder="1" applyAlignment="1">
      <alignment horizontal="center" wrapText="1"/>
    </xf>
    <xf numFmtId="0" fontId="7" fillId="0" borderId="11" xfId="58" applyFont="1" applyBorder="1" applyAlignment="1">
      <alignment horizontal="left"/>
      <protection/>
    </xf>
    <xf numFmtId="3" fontId="1" fillId="36" borderId="11" xfId="0" applyNumberFormat="1" applyFont="1" applyFill="1" applyBorder="1" applyAlignment="1">
      <alignment vertical="center"/>
    </xf>
    <xf numFmtId="0" fontId="19" fillId="36" borderId="13" xfId="0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3" fontId="19" fillId="0" borderId="11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/>
    </xf>
    <xf numFmtId="0" fontId="8" fillId="0" borderId="20" xfId="56" applyFont="1" applyBorder="1" applyAlignment="1">
      <alignment vertical="center"/>
      <protection/>
    </xf>
    <xf numFmtId="0" fontId="8" fillId="0" borderId="34" xfId="56" applyFont="1" applyBorder="1" applyAlignment="1">
      <alignment vertical="center"/>
      <protection/>
    </xf>
    <xf numFmtId="0" fontId="8" fillId="0" borderId="11" xfId="57" applyFont="1" applyBorder="1" applyAlignment="1">
      <alignment horizontal="center" wrapText="1"/>
      <protection/>
    </xf>
    <xf numFmtId="0" fontId="8" fillId="37" borderId="11" xfId="64" applyFill="1" applyBorder="1">
      <alignment/>
      <protection/>
    </xf>
    <xf numFmtId="0" fontId="7" fillId="37" borderId="11" xfId="64" applyFont="1" applyFill="1" applyBorder="1">
      <alignment/>
      <protection/>
    </xf>
    <xf numFmtId="0" fontId="16" fillId="38" borderId="11" xfId="64" applyFont="1" applyFill="1" applyBorder="1" applyAlignment="1">
      <alignment horizontal="center"/>
      <protection/>
    </xf>
    <xf numFmtId="3" fontId="20" fillId="38" borderId="11" xfId="61" applyNumberFormat="1" applyFont="1" applyFill="1" applyBorder="1">
      <alignment/>
      <protection/>
    </xf>
    <xf numFmtId="0" fontId="5" fillId="38" borderId="11" xfId="61" applyFont="1" applyFill="1" applyBorder="1">
      <alignment/>
      <protection/>
    </xf>
    <xf numFmtId="0" fontId="7" fillId="38" borderId="11" xfId="61" applyFont="1" applyFill="1" applyBorder="1">
      <alignment/>
      <protection/>
    </xf>
    <xf numFmtId="0" fontId="19" fillId="36" borderId="13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11" fillId="37" borderId="11" xfId="59" applyFont="1" applyFill="1" applyBorder="1" applyAlignment="1">
      <alignment horizontal="center"/>
      <protection/>
    </xf>
    <xf numFmtId="0" fontId="18" fillId="37" borderId="13" xfId="59" applyFont="1" applyFill="1" applyBorder="1" applyAlignment="1">
      <alignment horizontal="left"/>
      <protection/>
    </xf>
    <xf numFmtId="3" fontId="11" fillId="37" borderId="11" xfId="59" applyNumberFormat="1" applyFont="1" applyFill="1" applyBorder="1" applyAlignment="1">
      <alignment horizontal="right" vertical="center"/>
      <protection/>
    </xf>
    <xf numFmtId="3" fontId="11" fillId="0" borderId="35" xfId="56" applyNumberFormat="1" applyFont="1" applyFill="1" applyBorder="1" applyAlignment="1">
      <alignment vertical="center"/>
      <protection/>
    </xf>
    <xf numFmtId="0" fontId="14" fillId="0" borderId="36" xfId="65" applyFont="1" applyBorder="1" applyAlignment="1">
      <alignment horizontal="center"/>
      <protection/>
    </xf>
    <xf numFmtId="3" fontId="14" fillId="0" borderId="37" xfId="65" applyNumberFormat="1" applyFont="1" applyBorder="1" applyAlignment="1">
      <alignment horizontal="right"/>
      <protection/>
    </xf>
    <xf numFmtId="3" fontId="8" fillId="0" borderId="11" xfId="57" applyNumberFormat="1" applyFont="1" applyBorder="1" applyAlignment="1">
      <alignment horizontal="center" vertical="distributed"/>
      <protection/>
    </xf>
    <xf numFmtId="0" fontId="36" fillId="32" borderId="11" xfId="0" applyFont="1" applyFill="1" applyBorder="1" applyAlignment="1">
      <alignment horizontal="center" vertical="center" wrapText="1"/>
    </xf>
    <xf numFmtId="0" fontId="11" fillId="36" borderId="11" xfId="62" applyFont="1" applyFill="1" applyBorder="1" applyAlignment="1">
      <alignment horizontal="center" vertical="center" wrapText="1"/>
      <protection/>
    </xf>
    <xf numFmtId="0" fontId="11" fillId="37" borderId="11" xfId="62" applyFont="1" applyFill="1" applyBorder="1" applyAlignment="1">
      <alignment horizontal="center" vertical="center" wrapText="1"/>
      <protection/>
    </xf>
    <xf numFmtId="0" fontId="18" fillId="37" borderId="11" xfId="62" applyFont="1" applyFill="1" applyBorder="1" applyAlignment="1">
      <alignment horizontal="left"/>
      <protection/>
    </xf>
    <xf numFmtId="3" fontId="18" fillId="37" borderId="11" xfId="62" applyNumberFormat="1" applyFont="1" applyFill="1" applyBorder="1" applyAlignment="1">
      <alignment horizontal="right"/>
      <protection/>
    </xf>
    <xf numFmtId="16" fontId="18" fillId="37" borderId="11" xfId="62" applyNumberFormat="1" applyFont="1" applyFill="1" applyBorder="1" applyAlignment="1">
      <alignment horizontal="left"/>
      <protection/>
    </xf>
    <xf numFmtId="0" fontId="11" fillId="36" borderId="11" xfId="62" applyFont="1" applyFill="1" applyBorder="1" applyAlignment="1">
      <alignment horizontal="left"/>
      <protection/>
    </xf>
    <xf numFmtId="3" fontId="11" fillId="36" borderId="11" xfId="62" applyNumberFormat="1" applyFont="1" applyFill="1" applyBorder="1" applyAlignment="1">
      <alignment horizontal="right"/>
      <protection/>
    </xf>
    <xf numFmtId="0" fontId="1" fillId="38" borderId="11" xfId="0" applyFont="1" applyFill="1" applyBorder="1" applyAlignment="1">
      <alignment vertical="center"/>
    </xf>
    <xf numFmtId="3" fontId="1" fillId="38" borderId="11" xfId="0" applyNumberFormat="1" applyFont="1" applyFill="1" applyBorder="1" applyAlignment="1">
      <alignment vertical="center"/>
    </xf>
    <xf numFmtId="0" fontId="1" fillId="36" borderId="11" xfId="0" applyFont="1" applyFill="1" applyBorder="1" applyAlignment="1">
      <alignment horizontal="left" vertical="center"/>
    </xf>
    <xf numFmtId="3" fontId="2" fillId="36" borderId="11" xfId="0" applyNumberFormat="1" applyFont="1" applyFill="1" applyBorder="1" applyAlignment="1">
      <alignment vertical="center"/>
    </xf>
    <xf numFmtId="49" fontId="2" fillId="37" borderId="15" xfId="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center" vertical="center"/>
    </xf>
    <xf numFmtId="171" fontId="8" fillId="0" borderId="0" xfId="40" applyFont="1" applyAlignment="1">
      <alignment/>
    </xf>
    <xf numFmtId="3" fontId="37" fillId="0" borderId="11" xfId="58" applyNumberFormat="1" applyFont="1" applyBorder="1">
      <alignment/>
      <protection/>
    </xf>
    <xf numFmtId="3" fontId="27" fillId="0" borderId="11" xfId="58" applyNumberFormat="1" applyFont="1" applyBorder="1">
      <alignment/>
      <protection/>
    </xf>
    <xf numFmtId="3" fontId="8" fillId="0" borderId="0" xfId="58" applyNumberFormat="1">
      <alignment/>
      <protection/>
    </xf>
    <xf numFmtId="3" fontId="10" fillId="0" borderId="19" xfId="56" applyNumberFormat="1" applyFont="1" applyFill="1" applyBorder="1" applyAlignment="1">
      <alignment vertical="center"/>
      <protection/>
    </xf>
    <xf numFmtId="0" fontId="5" fillId="0" borderId="11" xfId="0" applyFont="1" applyBorder="1" applyAlignment="1">
      <alignment/>
    </xf>
    <xf numFmtId="0" fontId="10" fillId="0" borderId="11" xfId="62" applyFont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1" fillId="1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16" fillId="38" borderId="11" xfId="64" applyFont="1" applyFill="1" applyBorder="1" applyAlignment="1">
      <alignment horizontal="center" vertical="center"/>
      <protection/>
    </xf>
    <xf numFmtId="0" fontId="11" fillId="32" borderId="10" xfId="62" applyFont="1" applyFill="1" applyBorder="1" applyAlignment="1">
      <alignment horizontal="center" vertical="center" wrapText="1"/>
      <protection/>
    </xf>
    <xf numFmtId="0" fontId="11" fillId="32" borderId="12" xfId="62" applyFont="1" applyFill="1" applyBorder="1" applyAlignment="1">
      <alignment horizontal="center" vertical="center" wrapText="1"/>
      <protection/>
    </xf>
    <xf numFmtId="3" fontId="7" fillId="32" borderId="10" xfId="59" applyNumberFormat="1" applyFont="1" applyFill="1" applyBorder="1" applyAlignment="1">
      <alignment horizontal="right" vertical="center" wrapText="1"/>
      <protection/>
    </xf>
    <xf numFmtId="3" fontId="7" fillId="32" borderId="12" xfId="59" applyNumberFormat="1" applyFont="1" applyFill="1" applyBorder="1" applyAlignment="1">
      <alignment horizontal="right" vertical="center" wrapText="1"/>
      <protection/>
    </xf>
    <xf numFmtId="0" fontId="11" fillId="37" borderId="11" xfId="62" applyFont="1" applyFill="1" applyBorder="1" applyAlignment="1">
      <alignment horizontal="center" vertical="center" wrapText="1"/>
      <protection/>
    </xf>
    <xf numFmtId="0" fontId="11" fillId="32" borderId="11" xfId="62" applyFont="1" applyFill="1" applyBorder="1" applyAlignment="1">
      <alignment horizontal="center" vertical="center"/>
      <protection/>
    </xf>
    <xf numFmtId="0" fontId="7" fillId="32" borderId="11" xfId="59" applyFont="1" applyFill="1" applyBorder="1" applyAlignment="1">
      <alignment horizontal="center" vertical="center" wrapText="1"/>
      <protection/>
    </xf>
    <xf numFmtId="0" fontId="7" fillId="32" borderId="11" xfId="59" applyFont="1" applyFill="1" applyBorder="1" applyAlignment="1">
      <alignment horizontal="center" vertical="center"/>
      <protection/>
    </xf>
    <xf numFmtId="0" fontId="11" fillId="32" borderId="10" xfId="60" applyFont="1" applyFill="1" applyBorder="1" applyAlignment="1">
      <alignment horizontal="center" vertical="center"/>
      <protection/>
    </xf>
    <xf numFmtId="0" fontId="11" fillId="32" borderId="12" xfId="60" applyFont="1" applyFill="1" applyBorder="1" applyAlignment="1">
      <alignment horizontal="center" vertical="center"/>
      <protection/>
    </xf>
    <xf numFmtId="0" fontId="11" fillId="32" borderId="13" xfId="60" applyFont="1" applyFill="1" applyBorder="1" applyAlignment="1">
      <alignment horizontal="center" vertical="center"/>
      <protection/>
    </xf>
    <xf numFmtId="0" fontId="11" fillId="32" borderId="38" xfId="60" applyFont="1" applyFill="1" applyBorder="1" applyAlignment="1">
      <alignment horizontal="center" vertical="center"/>
      <protection/>
    </xf>
    <xf numFmtId="0" fontId="11" fillId="32" borderId="15" xfId="60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3" fillId="36" borderId="13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/>
    </xf>
    <xf numFmtId="0" fontId="1" fillId="36" borderId="13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37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30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1" fillId="32" borderId="39" xfId="62" applyFont="1" applyFill="1" applyBorder="1" applyAlignment="1">
      <alignment horizontal="center" vertical="center" wrapText="1"/>
      <protection/>
    </xf>
    <xf numFmtId="0" fontId="11" fillId="32" borderId="14" xfId="62" applyFont="1" applyFill="1" applyBorder="1" applyAlignment="1">
      <alignment horizontal="center" vertical="center" wrapText="1"/>
      <protection/>
    </xf>
    <xf numFmtId="0" fontId="0" fillId="32" borderId="13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distributed"/>
    </xf>
    <xf numFmtId="0" fontId="0" fillId="32" borderId="12" xfId="0" applyFont="1" applyFill="1" applyBorder="1" applyAlignment="1">
      <alignment horizontal="center" vertical="distributed"/>
    </xf>
    <xf numFmtId="0" fontId="0" fillId="32" borderId="11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33" borderId="10" xfId="68" applyFont="1" applyFill="1" applyBorder="1" applyAlignment="1">
      <alignment horizontal="center" vertical="center" wrapText="1"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3" fillId="0" borderId="38" xfId="64" applyFont="1" applyFill="1" applyBorder="1" applyAlignment="1">
      <alignment horizontal="center" vertical="center"/>
      <protection/>
    </xf>
    <xf numFmtId="0" fontId="13" fillId="0" borderId="15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 wrapText="1"/>
      <protection/>
    </xf>
    <xf numFmtId="0" fontId="13" fillId="32" borderId="10" xfId="64" applyFont="1" applyFill="1" applyBorder="1" applyAlignment="1">
      <alignment horizontal="center" vertical="center" wrapText="1"/>
      <protection/>
    </xf>
    <xf numFmtId="0" fontId="13" fillId="32" borderId="17" xfId="64" applyFont="1" applyFill="1" applyBorder="1" applyAlignment="1">
      <alignment horizontal="center" vertical="center" wrapText="1"/>
      <protection/>
    </xf>
    <xf numFmtId="0" fontId="13" fillId="32" borderId="12" xfId="64" applyFont="1" applyFill="1" applyBorder="1" applyAlignment="1">
      <alignment horizontal="center" vertical="center" wrapText="1"/>
      <protection/>
    </xf>
    <xf numFmtId="0" fontId="7" fillId="32" borderId="17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right"/>
      <protection/>
    </xf>
    <xf numFmtId="0" fontId="7" fillId="32" borderId="10" xfId="63" applyFont="1" applyFill="1" applyBorder="1" applyAlignment="1">
      <alignment horizontal="center" vertical="center" wrapText="1"/>
      <protection/>
    </xf>
    <xf numFmtId="0" fontId="7" fillId="32" borderId="37" xfId="63" applyFont="1" applyFill="1" applyBorder="1" applyAlignment="1">
      <alignment horizontal="center" vertical="center" wrapText="1"/>
      <protection/>
    </xf>
    <xf numFmtId="0" fontId="7" fillId="32" borderId="13" xfId="63" applyFont="1" applyFill="1" applyBorder="1" applyAlignment="1">
      <alignment horizontal="center" vertical="center" wrapText="1"/>
      <protection/>
    </xf>
    <xf numFmtId="0" fontId="7" fillId="32" borderId="38" xfId="63" applyFont="1" applyFill="1" applyBorder="1" applyAlignment="1">
      <alignment horizontal="center" vertical="center" wrapText="1"/>
      <protection/>
    </xf>
    <xf numFmtId="0" fontId="7" fillId="32" borderId="15" xfId="63" applyFont="1" applyFill="1" applyBorder="1" applyAlignment="1">
      <alignment horizontal="center" vertical="center" wrapText="1"/>
      <protection/>
    </xf>
    <xf numFmtId="0" fontId="15" fillId="0" borderId="40" xfId="65" applyFont="1" applyFill="1" applyBorder="1" applyAlignment="1">
      <alignment horizontal="center" vertical="center" wrapText="1"/>
      <protection/>
    </xf>
    <xf numFmtId="0" fontId="15" fillId="33" borderId="40" xfId="65" applyFont="1" applyFill="1" applyBorder="1" applyAlignment="1">
      <alignment horizontal="center" vertical="center" wrapText="1"/>
      <protection/>
    </xf>
    <xf numFmtId="0" fontId="15" fillId="33" borderId="41" xfId="65" applyFont="1" applyFill="1" applyBorder="1" applyAlignment="1">
      <alignment horizontal="center" vertical="center" wrapText="1"/>
      <protection/>
    </xf>
    <xf numFmtId="0" fontId="15" fillId="33" borderId="42" xfId="65" applyFont="1" applyFill="1" applyBorder="1" applyAlignment="1">
      <alignment horizontal="center" vertical="center" wrapText="1"/>
      <protection/>
    </xf>
    <xf numFmtId="0" fontId="15" fillId="33" borderId="43" xfId="65" applyFont="1" applyFill="1" applyBorder="1" applyAlignment="1">
      <alignment horizontal="center" vertical="center" wrapText="1"/>
      <protection/>
    </xf>
    <xf numFmtId="0" fontId="9" fillId="32" borderId="37" xfId="66" applyFont="1" applyFill="1" applyBorder="1" applyAlignment="1">
      <alignment horizontal="center" vertical="center" wrapText="1"/>
      <protection/>
    </xf>
    <xf numFmtId="0" fontId="9" fillId="32" borderId="23" xfId="66" applyFont="1" applyFill="1" applyBorder="1" applyAlignment="1">
      <alignment horizontal="center" vertical="center" wrapText="1"/>
      <protection/>
    </xf>
    <xf numFmtId="0" fontId="9" fillId="32" borderId="14" xfId="66" applyFont="1" applyFill="1" applyBorder="1" applyAlignment="1">
      <alignment horizontal="center" vertical="center" wrapText="1"/>
      <protection/>
    </xf>
    <xf numFmtId="0" fontId="9" fillId="32" borderId="16" xfId="66" applyFont="1" applyFill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left"/>
      <protection/>
    </xf>
    <xf numFmtId="0" fontId="7" fillId="0" borderId="38" xfId="66" applyFont="1" applyBorder="1" applyAlignment="1">
      <alignment horizontal="left"/>
      <protection/>
    </xf>
    <xf numFmtId="0" fontId="7" fillId="0" borderId="15" xfId="66" applyFont="1" applyBorder="1" applyAlignment="1">
      <alignment horizontal="left"/>
      <protection/>
    </xf>
    <xf numFmtId="0" fontId="9" fillId="32" borderId="10" xfId="66" applyFont="1" applyFill="1" applyBorder="1" applyAlignment="1">
      <alignment horizontal="center" vertical="center" wrapText="1"/>
      <protection/>
    </xf>
    <xf numFmtId="0" fontId="9" fillId="32" borderId="17" xfId="66" applyFont="1" applyFill="1" applyBorder="1" applyAlignment="1">
      <alignment horizontal="center" vertical="center" wrapText="1"/>
      <protection/>
    </xf>
    <xf numFmtId="0" fontId="9" fillId="32" borderId="12" xfId="66" applyFont="1" applyFill="1" applyBorder="1" applyAlignment="1">
      <alignment horizontal="center" vertical="center" wrapText="1"/>
      <protection/>
    </xf>
    <xf numFmtId="0" fontId="9" fillId="32" borderId="10" xfId="66" applyFont="1" applyFill="1" applyBorder="1" applyAlignment="1">
      <alignment horizontal="center" vertical="distributed"/>
      <protection/>
    </xf>
    <xf numFmtId="0" fontId="9" fillId="32" borderId="17" xfId="66" applyFont="1" applyFill="1" applyBorder="1" applyAlignment="1">
      <alignment horizontal="center" vertical="distributed"/>
      <protection/>
    </xf>
    <xf numFmtId="0" fontId="9" fillId="32" borderId="12" xfId="66" applyFont="1" applyFill="1" applyBorder="1" applyAlignment="1">
      <alignment horizontal="center" vertical="distributed"/>
      <protection/>
    </xf>
    <xf numFmtId="0" fontId="11" fillId="32" borderId="37" xfId="66" applyFont="1" applyFill="1" applyBorder="1" applyAlignment="1">
      <alignment horizontal="distributed" vertical="distributed"/>
      <protection/>
    </xf>
    <xf numFmtId="0" fontId="6" fillId="32" borderId="22" xfId="66" applyFont="1" applyFill="1" applyBorder="1" applyAlignment="1">
      <alignment horizontal="distributed" vertical="distributed"/>
      <protection/>
    </xf>
    <xf numFmtId="0" fontId="6" fillId="32" borderId="23" xfId="66" applyFont="1" applyFill="1" applyBorder="1" applyAlignment="1">
      <alignment horizontal="distributed" vertical="distributed"/>
      <protection/>
    </xf>
    <xf numFmtId="0" fontId="6" fillId="32" borderId="39" xfId="66" applyFont="1" applyFill="1" applyBorder="1" applyAlignment="1">
      <alignment horizontal="distributed" vertical="distributed"/>
      <protection/>
    </xf>
    <xf numFmtId="0" fontId="6" fillId="32" borderId="0" xfId="66" applyFont="1" applyFill="1" applyBorder="1" applyAlignment="1">
      <alignment horizontal="distributed" vertical="distributed"/>
      <protection/>
    </xf>
    <xf numFmtId="0" fontId="6" fillId="32" borderId="44" xfId="66" applyFont="1" applyFill="1" applyBorder="1" applyAlignment="1">
      <alignment horizontal="distributed" vertical="distributed"/>
      <protection/>
    </xf>
    <xf numFmtId="0" fontId="6" fillId="32" borderId="14" xfId="66" applyFont="1" applyFill="1" applyBorder="1" applyAlignment="1">
      <alignment horizontal="distributed" vertical="distributed"/>
      <protection/>
    </xf>
    <xf numFmtId="0" fontId="6" fillId="32" borderId="21" xfId="66" applyFont="1" applyFill="1" applyBorder="1" applyAlignment="1">
      <alignment horizontal="distributed" vertical="distributed"/>
      <protection/>
    </xf>
    <xf numFmtId="0" fontId="6" fillId="32" borderId="16" xfId="66" applyFont="1" applyFill="1" applyBorder="1" applyAlignment="1">
      <alignment horizontal="distributed" vertical="distributed"/>
      <protection/>
    </xf>
    <xf numFmtId="0" fontId="5" fillId="0" borderId="13" xfId="66" applyFont="1" applyBorder="1" applyAlignment="1">
      <alignment horizontal="left"/>
      <protection/>
    </xf>
    <xf numFmtId="0" fontId="5" fillId="0" borderId="38" xfId="66" applyFont="1" applyBorder="1" applyAlignment="1">
      <alignment horizontal="left"/>
      <protection/>
    </xf>
    <xf numFmtId="0" fontId="5" fillId="0" borderId="15" xfId="66" applyFont="1" applyBorder="1" applyAlignment="1">
      <alignment horizontal="left"/>
      <protection/>
    </xf>
    <xf numFmtId="0" fontId="5" fillId="0" borderId="11" xfId="66" applyFont="1" applyBorder="1" applyAlignment="1">
      <alignment horizontal="left"/>
      <protection/>
    </xf>
    <xf numFmtId="0" fontId="9" fillId="32" borderId="11" xfId="57" applyFont="1" applyFill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left" vertical="distributed"/>
      <protection/>
    </xf>
    <xf numFmtId="0" fontId="9" fillId="0" borderId="38" xfId="57" applyFont="1" applyBorder="1" applyAlignment="1">
      <alignment horizontal="left" vertical="distributed"/>
      <protection/>
    </xf>
    <xf numFmtId="0" fontId="9" fillId="0" borderId="15" xfId="57" applyFont="1" applyBorder="1" applyAlignment="1">
      <alignment horizontal="left" vertical="distributed"/>
      <protection/>
    </xf>
    <xf numFmtId="0" fontId="8" fillId="0" borderId="11" xfId="57" applyFont="1" applyBorder="1" applyAlignment="1">
      <alignment horizontal="left" vertical="distributed"/>
      <protection/>
    </xf>
    <xf numFmtId="0" fontId="8" fillId="0" borderId="11" xfId="57" applyBorder="1" applyAlignment="1">
      <alignment horizontal="left" vertical="distributed"/>
      <protection/>
    </xf>
    <xf numFmtId="0" fontId="9" fillId="0" borderId="11" xfId="57" applyFont="1" applyBorder="1" applyAlignment="1">
      <alignment horizontal="left" vertical="distributed"/>
      <protection/>
    </xf>
    <xf numFmtId="0" fontId="9" fillId="0" borderId="13" xfId="57" applyFont="1" applyFill="1" applyBorder="1" applyAlignment="1">
      <alignment horizontal="left" vertical="center" wrapText="1"/>
      <protection/>
    </xf>
    <xf numFmtId="0" fontId="9" fillId="0" borderId="38" xfId="57" applyFont="1" applyFill="1" applyBorder="1" applyAlignment="1">
      <alignment horizontal="left" vertical="center" wrapText="1"/>
      <protection/>
    </xf>
    <xf numFmtId="0" fontId="9" fillId="0" borderId="15" xfId="57" applyFont="1" applyFill="1" applyBorder="1" applyAlignment="1">
      <alignment horizontal="left" vertical="center" wrapText="1"/>
      <protection/>
    </xf>
    <xf numFmtId="0" fontId="8" fillId="0" borderId="0" xfId="57" applyAlignment="1">
      <alignment horizontal="center"/>
      <protection/>
    </xf>
    <xf numFmtId="0" fontId="8" fillId="0" borderId="0" xfId="57" applyBorder="1" applyAlignment="1">
      <alignment horizontal="right"/>
      <protection/>
    </xf>
    <xf numFmtId="0" fontId="9" fillId="32" borderId="11" xfId="57" applyFont="1" applyFill="1" applyBorder="1" applyAlignment="1">
      <alignment horizontal="center" vertical="center"/>
      <protection/>
    </xf>
    <xf numFmtId="0" fontId="9" fillId="32" borderId="11" xfId="57" applyFont="1" applyFill="1" applyBorder="1" applyAlignment="1">
      <alignment horizontal="center"/>
      <protection/>
    </xf>
    <xf numFmtId="0" fontId="6" fillId="0" borderId="21" xfId="58" applyFont="1" applyBorder="1" applyAlignment="1">
      <alignment horizontal="right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2"/>
  <sheetViews>
    <sheetView view="pageLayout" zoomScaleSheetLayoutView="100" workbookViewId="0" topLeftCell="A39">
      <selection activeCell="D59" sqref="D59"/>
    </sheetView>
  </sheetViews>
  <sheetFormatPr defaultColWidth="9.00390625" defaultRowHeight="12.75"/>
  <cols>
    <col min="1" max="1" width="13.125" style="25" customWidth="1"/>
    <col min="2" max="2" width="77.00390625" style="25" customWidth="1"/>
    <col min="3" max="4" width="18.625" style="25" customWidth="1"/>
    <col min="5" max="16384" width="9.125" style="25" customWidth="1"/>
  </cols>
  <sheetData>
    <row r="1" spans="1:4" ht="15" customHeight="1">
      <c r="A1" s="470" t="s">
        <v>217</v>
      </c>
      <c r="B1" s="471" t="s">
        <v>10</v>
      </c>
      <c r="C1" s="466" t="s">
        <v>518</v>
      </c>
      <c r="D1" s="466" t="s">
        <v>522</v>
      </c>
    </row>
    <row r="2" spans="1:4" ht="15" customHeight="1">
      <c r="A2" s="470"/>
      <c r="B2" s="471"/>
      <c r="C2" s="467"/>
      <c r="D2" s="467"/>
    </row>
    <row r="3" spans="1:4" ht="24.75" customHeight="1">
      <c r="A3" s="33" t="s">
        <v>87</v>
      </c>
      <c r="B3" s="75" t="s">
        <v>264</v>
      </c>
      <c r="C3" s="26"/>
      <c r="D3" s="26"/>
    </row>
    <row r="4" spans="1:4" ht="19.5" customHeight="1">
      <c r="A4" s="33" t="s">
        <v>215</v>
      </c>
      <c r="B4" s="75" t="s">
        <v>345</v>
      </c>
      <c r="C4" s="27"/>
      <c r="D4" s="27"/>
    </row>
    <row r="5" spans="1:4" ht="19.5" customHeight="1">
      <c r="A5" s="29" t="s">
        <v>220</v>
      </c>
      <c r="B5" s="74" t="s">
        <v>221</v>
      </c>
      <c r="C5" s="27"/>
      <c r="D5" s="27"/>
    </row>
    <row r="6" spans="1:4" ht="19.5" customHeight="1">
      <c r="A6" s="26" t="s">
        <v>216</v>
      </c>
      <c r="B6" s="266" t="s">
        <v>340</v>
      </c>
      <c r="C6" s="368">
        <v>11467370</v>
      </c>
      <c r="D6" s="368">
        <v>14261451</v>
      </c>
    </row>
    <row r="7" spans="1:4" ht="19.5" customHeight="1">
      <c r="A7" s="26" t="s">
        <v>218</v>
      </c>
      <c r="B7" s="268" t="s">
        <v>341</v>
      </c>
      <c r="C7" s="368"/>
      <c r="D7" s="368"/>
    </row>
    <row r="8" spans="1:4" ht="19.5" customHeight="1">
      <c r="A8" s="29" t="s">
        <v>219</v>
      </c>
      <c r="B8" s="266" t="s">
        <v>414</v>
      </c>
      <c r="C8" s="368">
        <v>5822920</v>
      </c>
      <c r="D8" s="368">
        <v>5581350</v>
      </c>
    </row>
    <row r="9" spans="1:4" ht="19.5" customHeight="1">
      <c r="A9" s="279" t="s">
        <v>324</v>
      </c>
      <c r="B9" s="266" t="s">
        <v>342</v>
      </c>
      <c r="C9" s="368">
        <v>1200000</v>
      </c>
      <c r="D9" s="368">
        <v>1800000</v>
      </c>
    </row>
    <row r="10" spans="1:4" ht="19.5" customHeight="1">
      <c r="A10" s="279" t="s">
        <v>493</v>
      </c>
      <c r="B10" s="266" t="s">
        <v>494</v>
      </c>
      <c r="C10" s="368">
        <v>0</v>
      </c>
      <c r="D10" s="368">
        <v>0</v>
      </c>
    </row>
    <row r="11" spans="1:4" ht="19.5" customHeight="1">
      <c r="A11" s="279" t="s">
        <v>465</v>
      </c>
      <c r="B11" s="266" t="s">
        <v>495</v>
      </c>
      <c r="C11" s="368">
        <v>0</v>
      </c>
      <c r="D11" s="368">
        <v>0</v>
      </c>
    </row>
    <row r="12" spans="1:4" ht="19.5" customHeight="1">
      <c r="A12" s="29" t="s">
        <v>253</v>
      </c>
      <c r="B12" s="268" t="s">
        <v>343</v>
      </c>
      <c r="C12" s="368">
        <v>2221000</v>
      </c>
      <c r="D12" s="368">
        <v>538930</v>
      </c>
    </row>
    <row r="13" spans="1:4" ht="19.5" customHeight="1">
      <c r="A13" s="200"/>
      <c r="B13" s="201" t="s">
        <v>344</v>
      </c>
      <c r="C13" s="369">
        <f>SUM(C6:C12)</f>
        <v>20711290</v>
      </c>
      <c r="D13" s="369">
        <f>SUM(D6:D12)</f>
        <v>22181731</v>
      </c>
    </row>
    <row r="14" spans="1:4" ht="19.5" customHeight="1">
      <c r="A14" s="192" t="s">
        <v>222</v>
      </c>
      <c r="B14" s="191" t="s">
        <v>537</v>
      </c>
      <c r="C14" s="371"/>
      <c r="D14" s="371"/>
    </row>
    <row r="15" spans="1:4" ht="19.5" customHeight="1">
      <c r="A15" s="461" t="s">
        <v>536</v>
      </c>
      <c r="B15" s="199" t="s">
        <v>265</v>
      </c>
      <c r="C15" s="368">
        <v>0</v>
      </c>
      <c r="D15" s="368">
        <v>14831250</v>
      </c>
    </row>
    <row r="16" spans="1:4" ht="19.5" customHeight="1">
      <c r="A16" s="203"/>
      <c r="B16" s="204" t="s">
        <v>266</v>
      </c>
      <c r="C16" s="369">
        <f>C15</f>
        <v>0</v>
      </c>
      <c r="D16" s="369">
        <f>D15</f>
        <v>14831250</v>
      </c>
    </row>
    <row r="17" spans="1:4" ht="19.5" customHeight="1">
      <c r="A17" s="31" t="s">
        <v>223</v>
      </c>
      <c r="B17" s="76" t="s">
        <v>114</v>
      </c>
      <c r="C17" s="371"/>
      <c r="D17" s="371"/>
    </row>
    <row r="18" spans="1:4" ht="19.5" customHeight="1">
      <c r="A18" s="29" t="s">
        <v>250</v>
      </c>
      <c r="B18" s="268" t="s">
        <v>350</v>
      </c>
      <c r="C18" s="368">
        <v>2600000</v>
      </c>
      <c r="D18" s="368">
        <v>1800000</v>
      </c>
    </row>
    <row r="19" spans="1:4" ht="19.5" customHeight="1">
      <c r="A19" s="29" t="s">
        <v>224</v>
      </c>
      <c r="B19" s="73" t="s">
        <v>225</v>
      </c>
      <c r="C19" s="368"/>
      <c r="D19" s="368"/>
    </row>
    <row r="20" spans="1:4" ht="19.5" customHeight="1">
      <c r="A20" s="29" t="s">
        <v>270</v>
      </c>
      <c r="B20" s="266" t="s">
        <v>346</v>
      </c>
      <c r="C20" s="368">
        <v>1200000</v>
      </c>
      <c r="D20" s="368">
        <v>2000000</v>
      </c>
    </row>
    <row r="21" spans="1:4" ht="19.5" customHeight="1">
      <c r="A21" s="279" t="s">
        <v>347</v>
      </c>
      <c r="B21" s="73" t="s">
        <v>271</v>
      </c>
      <c r="C21" s="368">
        <v>300000</v>
      </c>
      <c r="D21" s="368">
        <v>330000</v>
      </c>
    </row>
    <row r="22" spans="1:4" ht="19.5" customHeight="1">
      <c r="A22" s="279" t="s">
        <v>348</v>
      </c>
      <c r="B22" s="266" t="s">
        <v>349</v>
      </c>
      <c r="C22" s="368">
        <v>80000</v>
      </c>
      <c r="D22" s="368">
        <v>100000</v>
      </c>
    </row>
    <row r="23" spans="1:4" ht="19.5" customHeight="1">
      <c r="A23" s="29" t="s">
        <v>251</v>
      </c>
      <c r="B23" s="73" t="s">
        <v>252</v>
      </c>
      <c r="C23" s="368"/>
      <c r="D23" s="368"/>
    </row>
    <row r="24" spans="1:4" ht="19.5" customHeight="1">
      <c r="A24" s="200"/>
      <c r="B24" s="205" t="s">
        <v>273</v>
      </c>
      <c r="C24" s="369">
        <f>C18+C20+C21+C22+C23</f>
        <v>4180000</v>
      </c>
      <c r="D24" s="369">
        <f>D18+D20+D21+D22+D23</f>
        <v>4230000</v>
      </c>
    </row>
    <row r="25" spans="1:4" ht="19.5" customHeight="1">
      <c r="A25" s="206" t="s">
        <v>226</v>
      </c>
      <c r="B25" s="201" t="s">
        <v>48</v>
      </c>
      <c r="C25" s="369">
        <v>1436090</v>
      </c>
      <c r="D25" s="369">
        <v>1290419</v>
      </c>
    </row>
    <row r="26" spans="1:4" ht="19.5" customHeight="1">
      <c r="A26" s="31" t="s">
        <v>227</v>
      </c>
      <c r="B26" s="75" t="s">
        <v>94</v>
      </c>
      <c r="C26" s="372"/>
      <c r="D26" s="372"/>
    </row>
    <row r="27" spans="1:4" ht="19.5" customHeight="1">
      <c r="A27" s="29" t="s">
        <v>258</v>
      </c>
      <c r="B27" s="73" t="s">
        <v>259</v>
      </c>
      <c r="C27" s="368">
        <v>0</v>
      </c>
      <c r="D27" s="368">
        <v>0</v>
      </c>
    </row>
    <row r="28" spans="1:4" ht="19.5" customHeight="1">
      <c r="A28" s="279" t="s">
        <v>351</v>
      </c>
      <c r="B28" s="266" t="s">
        <v>352</v>
      </c>
      <c r="C28" s="368"/>
      <c r="D28" s="368"/>
    </row>
    <row r="29" spans="1:4" ht="19.5" customHeight="1">
      <c r="A29" s="200"/>
      <c r="B29" s="201" t="s">
        <v>267</v>
      </c>
      <c r="C29" s="369">
        <f>SUM(C27:C28)</f>
        <v>0</v>
      </c>
      <c r="D29" s="369">
        <f>SUM(D27:D28)</f>
        <v>0</v>
      </c>
    </row>
    <row r="30" spans="1:4" ht="19.5" customHeight="1">
      <c r="A30" s="31" t="s">
        <v>228</v>
      </c>
      <c r="B30" s="75" t="s">
        <v>229</v>
      </c>
      <c r="C30" s="370"/>
      <c r="D30" s="370"/>
    </row>
    <row r="31" spans="1:4" ht="19.5" customHeight="1">
      <c r="A31" s="279" t="s">
        <v>469</v>
      </c>
      <c r="B31" s="266" t="s">
        <v>470</v>
      </c>
      <c r="C31" s="368">
        <v>150000</v>
      </c>
      <c r="D31" s="368">
        <v>196600</v>
      </c>
    </row>
    <row r="32" spans="1:4" ht="19.5" customHeight="1">
      <c r="A32" s="279" t="s">
        <v>353</v>
      </c>
      <c r="B32" s="266" t="s">
        <v>354</v>
      </c>
      <c r="C32" s="368"/>
      <c r="D32" s="368"/>
    </row>
    <row r="33" spans="1:4" ht="19.5" customHeight="1">
      <c r="A33" s="200"/>
      <c r="B33" s="201" t="s">
        <v>268</v>
      </c>
      <c r="C33" s="369">
        <f>SUM(C31:C32)</f>
        <v>150000</v>
      </c>
      <c r="D33" s="369">
        <f>SUM(D31:D32)</f>
        <v>196600</v>
      </c>
    </row>
    <row r="34" spans="1:4" ht="19.5" customHeight="1">
      <c r="A34" s="32" t="s">
        <v>230</v>
      </c>
      <c r="B34" s="75" t="s">
        <v>231</v>
      </c>
      <c r="C34" s="370">
        <v>0</v>
      </c>
      <c r="D34" s="370">
        <v>0</v>
      </c>
    </row>
    <row r="35" spans="1:4" ht="19.5" customHeight="1">
      <c r="A35" s="207"/>
      <c r="B35" s="201" t="s">
        <v>269</v>
      </c>
      <c r="C35" s="373">
        <f>SUM(C34)</f>
        <v>0</v>
      </c>
      <c r="D35" s="373">
        <f>SUM(D34)</f>
        <v>0</v>
      </c>
    </row>
    <row r="36" spans="1:4" ht="19.5" customHeight="1">
      <c r="A36" s="208" t="s">
        <v>232</v>
      </c>
      <c r="B36" s="209" t="s">
        <v>233</v>
      </c>
      <c r="C36" s="374">
        <f>C13+C16+C24+C25+C29+C33+C35</f>
        <v>26477380</v>
      </c>
      <c r="D36" s="374">
        <f>D13+D16+D24+D25+D29+D33+D35</f>
        <v>42730000</v>
      </c>
    </row>
    <row r="37" spans="1:4" ht="19.5" customHeight="1">
      <c r="A37" s="31" t="s">
        <v>355</v>
      </c>
      <c r="B37" s="75" t="s">
        <v>356</v>
      </c>
      <c r="C37" s="370">
        <v>2239612</v>
      </c>
      <c r="D37" s="370">
        <v>3500000</v>
      </c>
    </row>
    <row r="38" spans="1:4" ht="19.5" customHeight="1">
      <c r="A38" s="200"/>
      <c r="B38" s="201" t="s">
        <v>272</v>
      </c>
      <c r="C38" s="369">
        <f>C36+C37</f>
        <v>28716992</v>
      </c>
      <c r="D38" s="369">
        <f>D36+D37</f>
        <v>46230000</v>
      </c>
    </row>
    <row r="39" spans="1:4" ht="12.75" customHeight="1">
      <c r="A39" s="30"/>
      <c r="B39" s="30"/>
      <c r="C39" s="375"/>
      <c r="D39" s="375"/>
    </row>
    <row r="40" spans="1:4" ht="18" customHeight="1">
      <c r="A40" s="472" t="s">
        <v>275</v>
      </c>
      <c r="B40" s="473" t="s">
        <v>10</v>
      </c>
      <c r="C40" s="468" t="s">
        <v>539</v>
      </c>
      <c r="D40" s="468" t="s">
        <v>540</v>
      </c>
    </row>
    <row r="41" spans="1:4" ht="15" customHeight="1">
      <c r="A41" s="472"/>
      <c r="B41" s="473"/>
      <c r="C41" s="469"/>
      <c r="D41" s="469"/>
    </row>
    <row r="42" spans="1:4" ht="15">
      <c r="A42" s="105" t="s">
        <v>274</v>
      </c>
      <c r="B42" s="210" t="s">
        <v>357</v>
      </c>
      <c r="C42" s="376"/>
      <c r="D42" s="376"/>
    </row>
    <row r="43" spans="1:4" ht="14.25">
      <c r="A43" s="144" t="s">
        <v>234</v>
      </c>
      <c r="B43" s="104" t="s">
        <v>276</v>
      </c>
      <c r="C43" s="377"/>
      <c r="D43" s="377"/>
    </row>
    <row r="44" spans="1:4" ht="14.25">
      <c r="A44" s="26" t="s">
        <v>235</v>
      </c>
      <c r="B44" s="104" t="s">
        <v>236</v>
      </c>
      <c r="C44" s="377">
        <v>3941000</v>
      </c>
      <c r="D44" s="377">
        <v>3171948</v>
      </c>
    </row>
    <row r="45" spans="1:4" ht="19.5" customHeight="1">
      <c r="A45" s="144" t="s">
        <v>237</v>
      </c>
      <c r="B45" s="104" t="s">
        <v>238</v>
      </c>
      <c r="C45" s="378">
        <v>4170220</v>
      </c>
      <c r="D45" s="378">
        <v>4769710</v>
      </c>
    </row>
    <row r="46" spans="1:4" ht="17.25" customHeight="1">
      <c r="A46" s="144"/>
      <c r="B46" s="143" t="s">
        <v>277</v>
      </c>
      <c r="C46" s="379">
        <f>SUM(C44:C45)</f>
        <v>8111220</v>
      </c>
      <c r="D46" s="379">
        <f>SUM(D44:D45)</f>
        <v>7941658</v>
      </c>
    </row>
    <row r="47" spans="1:4" ht="19.5" customHeight="1">
      <c r="A47" s="144" t="s">
        <v>239</v>
      </c>
      <c r="B47" s="312" t="s">
        <v>278</v>
      </c>
      <c r="C47" s="377">
        <v>1950500</v>
      </c>
      <c r="D47" s="377">
        <v>1709998</v>
      </c>
    </row>
    <row r="48" spans="1:4" ht="19.5" customHeight="1">
      <c r="A48" s="145" t="s">
        <v>240</v>
      </c>
      <c r="B48" s="312" t="s">
        <v>241</v>
      </c>
      <c r="C48" s="377">
        <v>12431170</v>
      </c>
      <c r="D48" s="377">
        <v>12958385</v>
      </c>
    </row>
    <row r="49" spans="1:4" ht="19.5" customHeight="1">
      <c r="A49" s="145" t="s">
        <v>242</v>
      </c>
      <c r="B49" s="312" t="s">
        <v>76</v>
      </c>
      <c r="C49" s="377">
        <v>2611000</v>
      </c>
      <c r="D49" s="377">
        <v>1827000</v>
      </c>
    </row>
    <row r="50" spans="1:4" ht="19.5" customHeight="1">
      <c r="A50" s="145" t="s">
        <v>243</v>
      </c>
      <c r="B50" s="312" t="s">
        <v>244</v>
      </c>
      <c r="C50" s="377">
        <v>2535990</v>
      </c>
      <c r="D50" s="377">
        <v>1121352</v>
      </c>
    </row>
    <row r="51" spans="1:4" ht="19.5" customHeight="1">
      <c r="A51" s="106"/>
      <c r="B51" s="211" t="s">
        <v>279</v>
      </c>
      <c r="C51" s="379">
        <f>C46+C47+C48+C49+C50</f>
        <v>27639880</v>
      </c>
      <c r="D51" s="379">
        <f>D46+D47+D48+D49+D50</f>
        <v>25558393</v>
      </c>
    </row>
    <row r="52" spans="1:4" ht="19.5" customHeight="1">
      <c r="A52" s="106" t="s">
        <v>245</v>
      </c>
      <c r="B52" s="143" t="s">
        <v>246</v>
      </c>
      <c r="C52" s="385">
        <v>337500</v>
      </c>
      <c r="D52" s="385">
        <v>1158700</v>
      </c>
    </row>
    <row r="53" spans="1:4" ht="19.5" customHeight="1">
      <c r="A53" s="106" t="s">
        <v>247</v>
      </c>
      <c r="B53" s="143" t="s">
        <v>95</v>
      </c>
      <c r="C53" s="379">
        <v>0</v>
      </c>
      <c r="D53" s="379">
        <v>18647195</v>
      </c>
    </row>
    <row r="54" spans="1:4" ht="19.5" customHeight="1">
      <c r="A54" s="106" t="s">
        <v>248</v>
      </c>
      <c r="B54" s="143" t="s">
        <v>249</v>
      </c>
      <c r="C54" s="379">
        <v>0</v>
      </c>
      <c r="D54" s="379">
        <v>0</v>
      </c>
    </row>
    <row r="55" spans="1:4" ht="19.5" customHeight="1">
      <c r="A55" s="106"/>
      <c r="B55" s="212" t="s">
        <v>280</v>
      </c>
      <c r="C55" s="379">
        <f>C52+C53+C54</f>
        <v>337500</v>
      </c>
      <c r="D55" s="379">
        <f>D52+D53+D54</f>
        <v>19805895</v>
      </c>
    </row>
    <row r="56" spans="1:4" ht="19.5" customHeight="1">
      <c r="A56" s="432" t="s">
        <v>490</v>
      </c>
      <c r="B56" s="433" t="s">
        <v>489</v>
      </c>
      <c r="C56" s="434">
        <f>C51+C55</f>
        <v>27977380</v>
      </c>
      <c r="D56" s="434">
        <f>D51+D55</f>
        <v>45364288</v>
      </c>
    </row>
    <row r="57" spans="1:4" ht="19.5" customHeight="1">
      <c r="A57" s="106" t="s">
        <v>281</v>
      </c>
      <c r="B57" s="96" t="s">
        <v>282</v>
      </c>
      <c r="C57" s="379">
        <v>0</v>
      </c>
      <c r="D57" s="379">
        <v>0</v>
      </c>
    </row>
    <row r="58" spans="1:4" ht="19.5" customHeight="1">
      <c r="A58" s="106"/>
      <c r="B58" s="96" t="s">
        <v>514</v>
      </c>
      <c r="C58" s="379">
        <v>739612</v>
      </c>
      <c r="D58" s="379">
        <v>865712</v>
      </c>
    </row>
    <row r="59" spans="1:4" ht="19.5" customHeight="1">
      <c r="A59" s="213"/>
      <c r="B59" s="214" t="s">
        <v>283</v>
      </c>
      <c r="C59" s="380">
        <f>C56+C58</f>
        <v>28716992</v>
      </c>
      <c r="D59" s="380">
        <f>D56+D58</f>
        <v>46230000</v>
      </c>
    </row>
    <row r="60" spans="1:4" ht="15">
      <c r="A60" s="15"/>
      <c r="B60" s="15"/>
      <c r="C60" s="15"/>
      <c r="D60" s="15"/>
    </row>
    <row r="61" spans="1:4" ht="14.25">
      <c r="A61" s="30"/>
      <c r="B61" s="30"/>
      <c r="C61" s="30"/>
      <c r="D61" s="30"/>
    </row>
    <row r="62" spans="1:4" ht="14.25">
      <c r="A62" s="30"/>
      <c r="B62" s="30"/>
      <c r="C62" s="30"/>
      <c r="D62" s="30"/>
    </row>
    <row r="63" spans="1:4" ht="14.25">
      <c r="A63" s="30"/>
      <c r="B63" s="30"/>
      <c r="C63" s="30"/>
      <c r="D63" s="30"/>
    </row>
    <row r="64" spans="1:4" ht="14.25">
      <c r="A64" s="30"/>
      <c r="B64" s="30"/>
      <c r="C64" s="30"/>
      <c r="D64" s="30"/>
    </row>
    <row r="65" spans="1:4" ht="14.25">
      <c r="A65" s="30"/>
      <c r="B65" s="30"/>
      <c r="C65" s="30"/>
      <c r="D65" s="30"/>
    </row>
    <row r="66" spans="1:4" ht="14.25">
      <c r="A66" s="30"/>
      <c r="B66" s="30"/>
      <c r="C66" s="30"/>
      <c r="D66" s="30"/>
    </row>
    <row r="67" spans="1:4" ht="14.25">
      <c r="A67" s="30"/>
      <c r="B67" s="30"/>
      <c r="C67" s="30"/>
      <c r="D67" s="30"/>
    </row>
    <row r="68" spans="1:4" ht="14.25">
      <c r="A68" s="30"/>
      <c r="B68" s="30"/>
      <c r="C68" s="30"/>
      <c r="D68" s="30"/>
    </row>
    <row r="69" spans="1:4" ht="14.25">
      <c r="A69" s="30"/>
      <c r="B69" s="30"/>
      <c r="C69" s="30"/>
      <c r="D69" s="30"/>
    </row>
    <row r="70" spans="1:4" ht="14.25">
      <c r="A70" s="30"/>
      <c r="B70" s="30"/>
      <c r="C70" s="30"/>
      <c r="D70" s="30"/>
    </row>
    <row r="71" spans="1:4" ht="14.25">
      <c r="A71" s="30"/>
      <c r="B71" s="30"/>
      <c r="C71" s="30"/>
      <c r="D71" s="30"/>
    </row>
    <row r="72" spans="1:4" ht="14.25">
      <c r="A72" s="30"/>
      <c r="B72" s="30"/>
      <c r="C72" s="30"/>
      <c r="D72" s="30"/>
    </row>
    <row r="73" spans="1:4" ht="14.25">
      <c r="A73" s="30"/>
      <c r="B73" s="30"/>
      <c r="C73" s="30"/>
      <c r="D73" s="30"/>
    </row>
    <row r="74" spans="1:4" ht="14.25">
      <c r="A74" s="30"/>
      <c r="B74" s="30"/>
      <c r="C74" s="30"/>
      <c r="D74" s="30"/>
    </row>
    <row r="75" spans="1:4" ht="14.25">
      <c r="A75" s="30"/>
      <c r="B75" s="30"/>
      <c r="C75" s="30"/>
      <c r="D75" s="30"/>
    </row>
    <row r="76" spans="1:4" ht="14.25">
      <c r="A76" s="30"/>
      <c r="B76" s="30"/>
      <c r="C76" s="30"/>
      <c r="D76" s="30"/>
    </row>
    <row r="77" spans="1:4" ht="14.25">
      <c r="A77" s="30"/>
      <c r="B77" s="30"/>
      <c r="C77" s="30"/>
      <c r="D77" s="30"/>
    </row>
    <row r="78" spans="1:4" ht="14.25">
      <c r="A78" s="30"/>
      <c r="B78" s="30"/>
      <c r="C78" s="30"/>
      <c r="D78" s="30"/>
    </row>
    <row r="79" spans="1:4" ht="14.25">
      <c r="A79" s="30"/>
      <c r="B79" s="30"/>
      <c r="C79" s="30"/>
      <c r="D79" s="30"/>
    </row>
    <row r="80" spans="1:4" ht="14.25">
      <c r="A80" s="30"/>
      <c r="B80" s="30"/>
      <c r="C80" s="30"/>
      <c r="D80" s="30"/>
    </row>
    <row r="81" spans="1:4" ht="14.25">
      <c r="A81" s="30"/>
      <c r="B81" s="30"/>
      <c r="C81" s="30"/>
      <c r="D81" s="30"/>
    </row>
    <row r="82" spans="1:4" ht="14.25">
      <c r="A82" s="30"/>
      <c r="B82" s="30"/>
      <c r="C82" s="30"/>
      <c r="D82" s="30"/>
    </row>
    <row r="83" spans="1:4" ht="14.25">
      <c r="A83" s="30"/>
      <c r="B83" s="30"/>
      <c r="C83" s="30"/>
      <c r="D83" s="30"/>
    </row>
    <row r="84" spans="1:4" ht="14.25">
      <c r="A84" s="30"/>
      <c r="B84" s="30"/>
      <c r="C84" s="30"/>
      <c r="D84" s="30"/>
    </row>
    <row r="85" spans="1:4" ht="14.25">
      <c r="A85" s="30"/>
      <c r="B85" s="30"/>
      <c r="C85" s="30"/>
      <c r="D85" s="30"/>
    </row>
    <row r="86" spans="1:4" ht="14.25">
      <c r="A86" s="30"/>
      <c r="B86" s="30"/>
      <c r="C86" s="30"/>
      <c r="D86" s="30"/>
    </row>
    <row r="87" spans="1:4" ht="14.25">
      <c r="A87" s="30"/>
      <c r="B87" s="30"/>
      <c r="C87" s="30"/>
      <c r="D87" s="30"/>
    </row>
    <row r="88" spans="1:4" ht="14.25">
      <c r="A88" s="30"/>
      <c r="B88" s="30"/>
      <c r="C88" s="30"/>
      <c r="D88" s="30"/>
    </row>
    <row r="89" spans="1:4" ht="14.25">
      <c r="A89" s="30"/>
      <c r="B89" s="30"/>
      <c r="C89" s="30"/>
      <c r="D89" s="30"/>
    </row>
    <row r="90" spans="1:4" ht="14.25">
      <c r="A90" s="30"/>
      <c r="B90" s="30"/>
      <c r="C90" s="30"/>
      <c r="D90" s="30"/>
    </row>
    <row r="91" spans="1:4" ht="14.25">
      <c r="A91" s="30"/>
      <c r="B91" s="30"/>
      <c r="C91" s="30"/>
      <c r="D91" s="30"/>
    </row>
    <row r="92" spans="1:4" ht="14.25">
      <c r="A92" s="30"/>
      <c r="B92" s="30"/>
      <c r="C92" s="30"/>
      <c r="D92" s="30"/>
    </row>
    <row r="93" spans="1:4" ht="14.25">
      <c r="A93" s="30"/>
      <c r="B93" s="30"/>
      <c r="C93" s="30"/>
      <c r="D93" s="30"/>
    </row>
    <row r="94" spans="1:4" ht="14.25">
      <c r="A94" s="30"/>
      <c r="B94" s="30"/>
      <c r="C94" s="30"/>
      <c r="D94" s="30"/>
    </row>
    <row r="95" spans="1:4" ht="14.25">
      <c r="A95" s="30"/>
      <c r="B95" s="30"/>
      <c r="C95" s="30"/>
      <c r="D95" s="30"/>
    </row>
    <row r="96" spans="1:4" ht="14.25">
      <c r="A96" s="30"/>
      <c r="B96" s="30"/>
      <c r="C96" s="30"/>
      <c r="D96" s="30"/>
    </row>
    <row r="97" spans="1:4" ht="14.25">
      <c r="A97" s="30"/>
      <c r="B97" s="30"/>
      <c r="C97" s="30"/>
      <c r="D97" s="30"/>
    </row>
    <row r="98" spans="1:4" ht="14.25">
      <c r="A98" s="30"/>
      <c r="B98" s="30"/>
      <c r="C98" s="30"/>
      <c r="D98" s="30"/>
    </row>
    <row r="99" spans="1:4" ht="14.25">
      <c r="A99" s="30"/>
      <c r="B99" s="30"/>
      <c r="C99" s="30"/>
      <c r="D99" s="30"/>
    </row>
    <row r="100" spans="1:4" ht="14.25">
      <c r="A100" s="30"/>
      <c r="B100" s="30"/>
      <c r="C100" s="30"/>
      <c r="D100" s="30"/>
    </row>
    <row r="101" spans="1:4" ht="14.25">
      <c r="A101" s="30"/>
      <c r="B101" s="30"/>
      <c r="C101" s="30"/>
      <c r="D101" s="30"/>
    </row>
    <row r="102" spans="1:4" ht="14.25">
      <c r="A102" s="30"/>
      <c r="B102" s="30"/>
      <c r="C102" s="30"/>
      <c r="D102" s="30"/>
    </row>
    <row r="103" spans="1:4" ht="14.25">
      <c r="A103" s="30"/>
      <c r="B103" s="30"/>
      <c r="C103" s="30"/>
      <c r="D103" s="30"/>
    </row>
    <row r="104" spans="1:4" ht="14.25">
      <c r="A104" s="30"/>
      <c r="B104" s="30"/>
      <c r="C104" s="30"/>
      <c r="D104" s="30"/>
    </row>
    <row r="105" spans="1:4" ht="14.25">
      <c r="A105" s="30"/>
      <c r="B105" s="30"/>
      <c r="C105" s="30"/>
      <c r="D105" s="30"/>
    </row>
    <row r="106" spans="1:4" ht="14.25">
      <c r="A106" s="30"/>
      <c r="B106" s="30"/>
      <c r="C106" s="30"/>
      <c r="D106" s="30"/>
    </row>
    <row r="107" spans="1:4" ht="14.25">
      <c r="A107" s="30"/>
      <c r="B107" s="30"/>
      <c r="C107" s="30"/>
      <c r="D107" s="30"/>
    </row>
    <row r="108" spans="1:4" ht="14.25">
      <c r="A108" s="30"/>
      <c r="B108" s="30"/>
      <c r="C108" s="30"/>
      <c r="D108" s="30"/>
    </row>
    <row r="109" spans="1:4" ht="14.25">
      <c r="A109" s="30"/>
      <c r="B109" s="30"/>
      <c r="C109" s="30"/>
      <c r="D109" s="30"/>
    </row>
    <row r="110" spans="1:4" ht="14.25">
      <c r="A110" s="30"/>
      <c r="B110" s="30"/>
      <c r="C110" s="30"/>
      <c r="D110" s="30"/>
    </row>
    <row r="111" spans="1:4" ht="14.25">
      <c r="A111" s="30"/>
      <c r="B111" s="30"/>
      <c r="C111" s="30"/>
      <c r="D111" s="30"/>
    </row>
    <row r="112" spans="1:4" ht="14.25">
      <c r="A112" s="30"/>
      <c r="B112" s="30"/>
      <c r="C112" s="30"/>
      <c r="D112" s="30"/>
    </row>
    <row r="113" spans="1:4" ht="14.25">
      <c r="A113" s="30"/>
      <c r="B113" s="30"/>
      <c r="C113" s="30"/>
      <c r="D113" s="30"/>
    </row>
    <row r="114" spans="1:4" ht="14.25">
      <c r="A114" s="30"/>
      <c r="B114" s="30"/>
      <c r="C114" s="30"/>
      <c r="D114" s="30"/>
    </row>
    <row r="115" spans="1:4" ht="14.25">
      <c r="A115" s="30"/>
      <c r="B115" s="30"/>
      <c r="C115" s="30"/>
      <c r="D115" s="30"/>
    </row>
    <row r="116" spans="1:4" ht="14.25">
      <c r="A116" s="30"/>
      <c r="B116" s="30"/>
      <c r="C116" s="30"/>
      <c r="D116" s="30"/>
    </row>
    <row r="117" spans="1:4" ht="14.25">
      <c r="A117" s="30"/>
      <c r="B117" s="30"/>
      <c r="C117" s="30"/>
      <c r="D117" s="30"/>
    </row>
    <row r="118" spans="1:4" ht="14.25">
      <c r="A118" s="30"/>
      <c r="B118" s="30"/>
      <c r="C118" s="30"/>
      <c r="D118" s="30"/>
    </row>
    <row r="119" spans="1:4" ht="14.25">
      <c r="A119" s="30"/>
      <c r="B119" s="30"/>
      <c r="C119" s="30"/>
      <c r="D119" s="30"/>
    </row>
    <row r="120" spans="1:4" ht="14.25">
      <c r="A120" s="30"/>
      <c r="B120" s="30"/>
      <c r="C120" s="30"/>
      <c r="D120" s="30"/>
    </row>
    <row r="121" spans="1:4" ht="14.25">
      <c r="A121" s="30"/>
      <c r="B121" s="30"/>
      <c r="C121" s="30"/>
      <c r="D121" s="30"/>
    </row>
    <row r="122" spans="1:4" ht="14.25">
      <c r="A122" s="30"/>
      <c r="B122" s="30"/>
      <c r="C122" s="30"/>
      <c r="D122" s="30"/>
    </row>
    <row r="123" spans="1:4" ht="14.25">
      <c r="A123" s="30"/>
      <c r="B123" s="30"/>
      <c r="C123" s="30"/>
      <c r="D123" s="30"/>
    </row>
    <row r="124" spans="1:4" ht="14.25">
      <c r="A124" s="30"/>
      <c r="B124" s="30"/>
      <c r="C124" s="30"/>
      <c r="D124" s="30"/>
    </row>
    <row r="125" spans="1:4" ht="14.25">
      <c r="A125" s="30"/>
      <c r="B125" s="30"/>
      <c r="C125" s="30"/>
      <c r="D125" s="30"/>
    </row>
    <row r="126" spans="1:4" ht="14.25">
      <c r="A126" s="30"/>
      <c r="B126" s="30"/>
      <c r="C126" s="30"/>
      <c r="D126" s="30"/>
    </row>
    <row r="127" spans="1:4" ht="14.25">
      <c r="A127" s="30"/>
      <c r="B127" s="30"/>
      <c r="C127" s="30"/>
      <c r="D127" s="30"/>
    </row>
    <row r="128" spans="1:4" ht="14.25">
      <c r="A128" s="30"/>
      <c r="B128" s="30"/>
      <c r="C128" s="30"/>
      <c r="D128" s="30"/>
    </row>
    <row r="129" spans="1:4" ht="14.25">
      <c r="A129" s="30"/>
      <c r="B129" s="30"/>
      <c r="C129" s="30"/>
      <c r="D129" s="30"/>
    </row>
    <row r="130" spans="1:4" ht="14.25">
      <c r="A130" s="30"/>
      <c r="B130" s="30"/>
      <c r="C130" s="30"/>
      <c r="D130" s="30"/>
    </row>
    <row r="131" spans="1:4" ht="14.25">
      <c r="A131" s="30"/>
      <c r="B131" s="30"/>
      <c r="C131" s="30"/>
      <c r="D131" s="30"/>
    </row>
    <row r="132" spans="1:4" ht="14.25">
      <c r="A132" s="30"/>
      <c r="B132" s="30"/>
      <c r="C132" s="30"/>
      <c r="D132" s="30"/>
    </row>
    <row r="133" spans="1:4" ht="14.25">
      <c r="A133" s="30"/>
      <c r="B133" s="30"/>
      <c r="C133" s="30"/>
      <c r="D133" s="30"/>
    </row>
    <row r="134" spans="1:4" ht="14.25">
      <c r="A134" s="30"/>
      <c r="B134" s="30"/>
      <c r="C134" s="30"/>
      <c r="D134" s="30"/>
    </row>
    <row r="135" spans="1:4" ht="14.25">
      <c r="A135" s="30"/>
      <c r="B135" s="30"/>
      <c r="C135" s="30"/>
      <c r="D135" s="30"/>
    </row>
    <row r="136" spans="1:4" ht="14.25">
      <c r="A136" s="30"/>
      <c r="B136" s="30"/>
      <c r="C136" s="30"/>
      <c r="D136" s="30"/>
    </row>
    <row r="137" spans="1:4" ht="14.25">
      <c r="A137" s="30"/>
      <c r="B137" s="30"/>
      <c r="C137" s="30"/>
      <c r="D137" s="30"/>
    </row>
    <row r="138" spans="1:4" ht="14.25">
      <c r="A138" s="30"/>
      <c r="B138" s="30"/>
      <c r="C138" s="30"/>
      <c r="D138" s="30"/>
    </row>
    <row r="139" spans="1:4" ht="14.25">
      <c r="A139" s="30"/>
      <c r="B139" s="30"/>
      <c r="C139" s="30"/>
      <c r="D139" s="30"/>
    </row>
    <row r="140" spans="1:4" ht="14.25">
      <c r="A140" s="30"/>
      <c r="B140" s="30"/>
      <c r="C140" s="30"/>
      <c r="D140" s="30"/>
    </row>
    <row r="141" spans="1:4" ht="14.25">
      <c r="A141" s="30"/>
      <c r="B141" s="30"/>
      <c r="C141" s="30"/>
      <c r="D141" s="30"/>
    </row>
    <row r="142" spans="1:4" ht="14.25">
      <c r="A142" s="30"/>
      <c r="B142" s="30"/>
      <c r="C142" s="30"/>
      <c r="D142" s="30"/>
    </row>
    <row r="143" spans="1:4" ht="14.25">
      <c r="A143" s="30"/>
      <c r="B143" s="30"/>
      <c r="C143" s="30"/>
      <c r="D143" s="30"/>
    </row>
    <row r="144" spans="1:4" ht="14.25">
      <c r="A144" s="30"/>
      <c r="B144" s="30"/>
      <c r="C144" s="30"/>
      <c r="D144" s="30"/>
    </row>
    <row r="145" spans="1:4" ht="14.25">
      <c r="A145" s="30"/>
      <c r="B145" s="30"/>
      <c r="C145" s="30"/>
      <c r="D145" s="30"/>
    </row>
    <row r="146" spans="1:4" ht="14.25">
      <c r="A146" s="30"/>
      <c r="B146" s="30"/>
      <c r="C146" s="30"/>
      <c r="D146" s="30"/>
    </row>
    <row r="147" spans="1:4" ht="14.25">
      <c r="A147" s="30"/>
      <c r="B147" s="30"/>
      <c r="C147" s="30"/>
      <c r="D147" s="30"/>
    </row>
    <row r="148" spans="1:4" ht="14.25">
      <c r="A148" s="30"/>
      <c r="B148" s="30"/>
      <c r="C148" s="30"/>
      <c r="D148" s="30"/>
    </row>
    <row r="149" spans="1:4" ht="14.25">
      <c r="A149" s="30"/>
      <c r="B149" s="30"/>
      <c r="C149" s="30"/>
      <c r="D149" s="30"/>
    </row>
    <row r="150" spans="1:4" ht="14.25">
      <c r="A150" s="30"/>
      <c r="B150" s="30"/>
      <c r="C150" s="30"/>
      <c r="D150" s="30"/>
    </row>
    <row r="151" spans="1:4" ht="14.25">
      <c r="A151" s="30"/>
      <c r="B151" s="30"/>
      <c r="C151" s="30"/>
      <c r="D151" s="30"/>
    </row>
    <row r="152" spans="1:4" ht="14.25">
      <c r="A152" s="30"/>
      <c r="B152" s="30"/>
      <c r="C152" s="30"/>
      <c r="D152" s="30"/>
    </row>
    <row r="153" spans="1:4" ht="14.25">
      <c r="A153" s="30"/>
      <c r="B153" s="30"/>
      <c r="C153" s="30"/>
      <c r="D153" s="30"/>
    </row>
    <row r="154" spans="1:4" ht="14.25">
      <c r="A154" s="30"/>
      <c r="B154" s="30"/>
      <c r="C154" s="30"/>
      <c r="D154" s="30"/>
    </row>
    <row r="155" spans="1:4" ht="14.25">
      <c r="A155" s="30"/>
      <c r="B155" s="30"/>
      <c r="C155" s="30"/>
      <c r="D155" s="30"/>
    </row>
    <row r="156" spans="1:4" ht="14.25">
      <c r="A156" s="30"/>
      <c r="B156" s="30"/>
      <c r="C156" s="30"/>
      <c r="D156" s="30"/>
    </row>
    <row r="157" spans="1:4" ht="14.25">
      <c r="A157" s="30"/>
      <c r="B157" s="30"/>
      <c r="C157" s="30"/>
      <c r="D157" s="30"/>
    </row>
    <row r="158" spans="1:4" ht="14.25">
      <c r="A158" s="30"/>
      <c r="B158" s="30"/>
      <c r="C158" s="30"/>
      <c r="D158" s="30"/>
    </row>
    <row r="159" spans="1:4" ht="14.25">
      <c r="A159" s="30"/>
      <c r="B159" s="30"/>
      <c r="C159" s="30"/>
      <c r="D159" s="30"/>
    </row>
    <row r="160" spans="1:4" ht="14.25">
      <c r="A160" s="30"/>
      <c r="B160" s="30"/>
      <c r="C160" s="30"/>
      <c r="D160" s="30"/>
    </row>
    <row r="161" spans="1:4" ht="14.25">
      <c r="A161" s="30"/>
      <c r="B161" s="30"/>
      <c r="C161" s="30"/>
      <c r="D161" s="30"/>
    </row>
    <row r="162" spans="1:4" ht="14.25">
      <c r="A162" s="30"/>
      <c r="B162" s="30"/>
      <c r="C162" s="30"/>
      <c r="D162" s="30"/>
    </row>
    <row r="163" spans="1:4" ht="14.25">
      <c r="A163" s="30"/>
      <c r="B163" s="30"/>
      <c r="C163" s="30"/>
      <c r="D163" s="30"/>
    </row>
    <row r="164" spans="1:4" ht="14.25">
      <c r="A164" s="30"/>
      <c r="B164" s="30"/>
      <c r="C164" s="30"/>
      <c r="D164" s="30"/>
    </row>
    <row r="165" spans="1:4" ht="14.25">
      <c r="A165" s="30"/>
      <c r="B165" s="30"/>
      <c r="C165" s="30"/>
      <c r="D165" s="30"/>
    </row>
    <row r="166" spans="1:4" ht="14.25">
      <c r="A166" s="30"/>
      <c r="B166" s="30"/>
      <c r="C166" s="30"/>
      <c r="D166" s="30"/>
    </row>
    <row r="167" spans="1:4" ht="14.25">
      <c r="A167" s="30"/>
      <c r="B167" s="30"/>
      <c r="C167" s="30"/>
      <c r="D167" s="30"/>
    </row>
    <row r="168" spans="1:4" ht="14.25">
      <c r="A168" s="30"/>
      <c r="B168" s="30"/>
      <c r="C168" s="30"/>
      <c r="D168" s="30"/>
    </row>
    <row r="169" spans="1:4" ht="14.25">
      <c r="A169" s="30"/>
      <c r="B169" s="30"/>
      <c r="C169" s="30"/>
      <c r="D169" s="30"/>
    </row>
    <row r="170" spans="1:4" ht="14.25">
      <c r="A170" s="30"/>
      <c r="B170" s="30"/>
      <c r="C170" s="30"/>
      <c r="D170" s="30"/>
    </row>
    <row r="171" spans="1:4" ht="14.25">
      <c r="A171" s="30"/>
      <c r="B171" s="30"/>
      <c r="C171" s="30"/>
      <c r="D171" s="30"/>
    </row>
    <row r="172" spans="1:4" ht="14.25">
      <c r="A172" s="30"/>
      <c r="B172" s="30"/>
      <c r="C172" s="30"/>
      <c r="D172" s="30"/>
    </row>
    <row r="173" spans="1:4" ht="14.25">
      <c r="A173" s="30"/>
      <c r="B173" s="30"/>
      <c r="C173" s="30"/>
      <c r="D173" s="30"/>
    </row>
    <row r="174" spans="1:4" ht="14.25">
      <c r="A174" s="30"/>
      <c r="B174" s="30"/>
      <c r="C174" s="30"/>
      <c r="D174" s="30"/>
    </row>
    <row r="175" spans="1:4" ht="14.25">
      <c r="A175" s="30"/>
      <c r="B175" s="30"/>
      <c r="C175" s="30"/>
      <c r="D175" s="30"/>
    </row>
    <row r="176" spans="1:4" ht="14.25">
      <c r="A176" s="30"/>
      <c r="B176" s="30"/>
      <c r="C176" s="30"/>
      <c r="D176" s="30"/>
    </row>
    <row r="177" spans="1:4" ht="14.25">
      <c r="A177" s="30"/>
      <c r="B177" s="30"/>
      <c r="C177" s="30"/>
      <c r="D177" s="30"/>
    </row>
    <row r="178" spans="1:4" ht="14.25">
      <c r="A178" s="30"/>
      <c r="B178" s="30"/>
      <c r="C178" s="30"/>
      <c r="D178" s="30"/>
    </row>
    <row r="179" spans="1:4" ht="14.25">
      <c r="A179" s="30"/>
      <c r="B179" s="30"/>
      <c r="C179" s="30"/>
      <c r="D179" s="30"/>
    </row>
    <row r="180" spans="1:4" ht="14.25">
      <c r="A180" s="30"/>
      <c r="B180" s="30"/>
      <c r="C180" s="30"/>
      <c r="D180" s="30"/>
    </row>
    <row r="181" spans="1:4" ht="14.25">
      <c r="A181" s="30"/>
      <c r="B181" s="30"/>
      <c r="C181" s="30"/>
      <c r="D181" s="30"/>
    </row>
    <row r="182" spans="1:4" ht="14.25">
      <c r="A182" s="30"/>
      <c r="B182" s="30"/>
      <c r="C182" s="30"/>
      <c r="D182" s="30"/>
    </row>
  </sheetData>
  <sheetProtection/>
  <mergeCells count="8">
    <mergeCell ref="D1:D2"/>
    <mergeCell ref="D40:D41"/>
    <mergeCell ref="A1:A2"/>
    <mergeCell ref="B1:B2"/>
    <mergeCell ref="C1:C2"/>
    <mergeCell ref="C40:C41"/>
    <mergeCell ref="A40:A41"/>
    <mergeCell ref="B40:B41"/>
  </mergeCells>
  <printOptions horizontalCentered="1"/>
  <pageMargins left="0.35" right="0.2362204724409449" top="1.16" bottom="0.19" header="0.37" footer="0.19"/>
  <pageSetup horizontalDpi="600" verticalDpi="600" orientation="portrait" paperSize="9" scale="70" r:id="rId1"/>
  <headerFooter alignWithMargins="0">
    <oddHeader>&amp;C&amp;"Garamond,Félkövér"&amp;14 1./2018. (II.08) számú költségvetési rendelethez
&amp;12ZALAMERENYE KÖZSÉG ÖNKORMÁNYZAT
BEVÉTELI ÉS KIADÁSI ELŐIRÁNYZATAINAK ÖSSZESÍTŐJE ROVATONKÉNT   
2018. ÉVBEN&amp;14
&amp;R
</oddHeader>
  </headerFooter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view="pageLayout" workbookViewId="0" topLeftCell="A1">
      <selection activeCell="E9" sqref="E9:F9"/>
    </sheetView>
  </sheetViews>
  <sheetFormatPr defaultColWidth="9.00390625" defaultRowHeight="12.75"/>
  <cols>
    <col min="1" max="1" width="8.75390625" style="17" customWidth="1"/>
    <col min="2" max="2" width="49.625" style="17" customWidth="1"/>
    <col min="3" max="4" width="14.375" style="17" customWidth="1"/>
    <col min="5" max="6" width="13.25390625" style="17" customWidth="1"/>
    <col min="7" max="8" width="14.75390625" style="17" customWidth="1"/>
    <col min="9" max="9" width="13.25390625" style="17" customWidth="1"/>
    <col min="10" max="10" width="13.875" style="17" customWidth="1"/>
    <col min="11" max="16384" width="9.125" style="17" customWidth="1"/>
  </cols>
  <sheetData>
    <row r="1" spans="1:10" ht="12.75">
      <c r="A1" s="16"/>
      <c r="B1" s="16"/>
      <c r="C1" s="16"/>
      <c r="D1" s="16"/>
      <c r="E1" s="531" t="s">
        <v>14</v>
      </c>
      <c r="F1" s="531"/>
      <c r="G1" s="531"/>
      <c r="H1" s="531"/>
      <c r="I1" s="531"/>
      <c r="J1" s="531"/>
    </row>
    <row r="2" spans="1:10" ht="15" customHeight="1">
      <c r="A2" s="532" t="s">
        <v>54</v>
      </c>
      <c r="B2" s="533" t="s">
        <v>90</v>
      </c>
      <c r="C2" s="534" t="s">
        <v>330</v>
      </c>
      <c r="D2" s="535"/>
      <c r="E2" s="535"/>
      <c r="F2" s="536"/>
      <c r="G2" s="534" t="s">
        <v>57</v>
      </c>
      <c r="H2" s="535"/>
      <c r="I2" s="535"/>
      <c r="J2" s="536"/>
    </row>
    <row r="3" spans="1:10" ht="15" customHeight="1">
      <c r="A3" s="529"/>
      <c r="B3" s="529"/>
      <c r="C3" s="529" t="s">
        <v>74</v>
      </c>
      <c r="D3" s="529" t="s">
        <v>443</v>
      </c>
      <c r="E3" s="529" t="s">
        <v>508</v>
      </c>
      <c r="F3" s="529" t="s">
        <v>58</v>
      </c>
      <c r="G3" s="529" t="s">
        <v>8</v>
      </c>
      <c r="H3" s="113" t="s">
        <v>262</v>
      </c>
      <c r="I3" s="529" t="s">
        <v>509</v>
      </c>
      <c r="J3" s="529" t="s">
        <v>58</v>
      </c>
    </row>
    <row r="4" spans="1:10" ht="15" customHeight="1">
      <c r="A4" s="529"/>
      <c r="B4" s="529"/>
      <c r="C4" s="529"/>
      <c r="D4" s="529"/>
      <c r="E4" s="529"/>
      <c r="F4" s="529"/>
      <c r="G4" s="529"/>
      <c r="H4" s="113" t="s">
        <v>261</v>
      </c>
      <c r="I4" s="529"/>
      <c r="J4" s="529"/>
    </row>
    <row r="5" spans="1:10" ht="15" customHeight="1">
      <c r="A5" s="530"/>
      <c r="B5" s="530"/>
      <c r="C5" s="530"/>
      <c r="D5" s="530"/>
      <c r="E5" s="530"/>
      <c r="F5" s="530"/>
      <c r="G5" s="530"/>
      <c r="H5" s="114" t="s">
        <v>263</v>
      </c>
      <c r="I5" s="530"/>
      <c r="J5" s="530"/>
    </row>
    <row r="6" spans="1:10" ht="39.75" customHeight="1">
      <c r="A6" s="56" t="s">
        <v>2</v>
      </c>
      <c r="B6" s="137"/>
      <c r="C6" s="138"/>
      <c r="D6" s="138"/>
      <c r="E6" s="57"/>
      <c r="F6" s="57"/>
      <c r="G6" s="57"/>
      <c r="H6" s="57"/>
      <c r="I6" s="57"/>
      <c r="J6" s="57"/>
    </row>
    <row r="7" spans="1:10" ht="39.75" customHeight="1">
      <c r="A7" s="19"/>
      <c r="B7" s="148" t="s">
        <v>79</v>
      </c>
      <c r="C7" s="139">
        <f aca="true" t="shared" si="0" ref="C7:J7">SUM(C6:C6)</f>
        <v>0</v>
      </c>
      <c r="D7" s="139">
        <f t="shared" si="0"/>
        <v>0</v>
      </c>
      <c r="E7" s="58">
        <f t="shared" si="0"/>
        <v>0</v>
      </c>
      <c r="F7" s="58">
        <f t="shared" si="0"/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</row>
    <row r="8" spans="2:8" ht="39.75" customHeight="1">
      <c r="B8" s="299"/>
      <c r="C8" s="299"/>
      <c r="D8" s="299"/>
      <c r="E8" s="299"/>
      <c r="F8" s="299"/>
      <c r="G8" s="299"/>
      <c r="H8" s="299"/>
    </row>
    <row r="9" ht="39.75" customHeight="1"/>
    <row r="40" ht="12.75">
      <c r="K40" s="18"/>
    </row>
  </sheetData>
  <sheetProtection/>
  <mergeCells count="12">
    <mergeCell ref="I3:I5"/>
    <mergeCell ref="C2:F2"/>
    <mergeCell ref="D3:D5"/>
    <mergeCell ref="F3:F5"/>
    <mergeCell ref="E1:J1"/>
    <mergeCell ref="A2:A5"/>
    <mergeCell ref="B2:B5"/>
    <mergeCell ref="G2:J2"/>
    <mergeCell ref="G3:G5"/>
    <mergeCell ref="E3:E5"/>
    <mergeCell ref="C3:C5"/>
    <mergeCell ref="J3:J5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1/2018. (II.08.) számú költségvetési rendelethez
ZALAMERENYE KÖZSÉG ÖNKORMÁNYZAT 2018. ÉVI EURÓPAI UNIÓS PROJEKTJEINEK BEVÉTELEI ÉS KIADÁSAI&amp;R&amp;A
&amp;P.oldal
1000.-Ft-ban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8"/>
  <sheetViews>
    <sheetView view="pageLayout" zoomScaleSheetLayoutView="80" workbookViewId="0" topLeftCell="A1">
      <selection activeCell="D8" sqref="D8"/>
    </sheetView>
  </sheetViews>
  <sheetFormatPr defaultColWidth="9.00390625" defaultRowHeight="12.75"/>
  <cols>
    <col min="1" max="1" width="7.75390625" style="21" customWidth="1"/>
    <col min="2" max="2" width="44.375" style="21" customWidth="1"/>
    <col min="3" max="3" width="5.625" style="21" hidden="1" customWidth="1"/>
    <col min="4" max="4" width="13.375" style="21" customWidth="1"/>
    <col min="5" max="5" width="21.125" style="21" customWidth="1"/>
    <col min="6" max="16384" width="9.125" style="21" customWidth="1"/>
  </cols>
  <sheetData>
    <row r="1" spans="1:5" ht="12.75" customHeight="1">
      <c r="A1" s="22"/>
      <c r="B1" s="22"/>
      <c r="C1" s="22"/>
      <c r="D1" s="22"/>
      <c r="E1" s="22"/>
    </row>
    <row r="2" spans="1:5" ht="13.5" thickBot="1">
      <c r="A2" s="20"/>
      <c r="B2" s="20"/>
      <c r="C2" s="20"/>
      <c r="D2" s="20"/>
      <c r="E2" s="20"/>
    </row>
    <row r="3" spans="1:5" ht="15.75" customHeight="1" thickBot="1">
      <c r="A3" s="537" t="s">
        <v>15</v>
      </c>
      <c r="B3" s="538" t="s">
        <v>18</v>
      </c>
      <c r="C3" s="538"/>
      <c r="D3" s="539" t="s">
        <v>535</v>
      </c>
      <c r="E3" s="538" t="s">
        <v>19</v>
      </c>
    </row>
    <row r="4" spans="1:5" ht="15.75" customHeight="1" thickBot="1">
      <c r="A4" s="537"/>
      <c r="B4" s="538"/>
      <c r="C4" s="538"/>
      <c r="D4" s="540"/>
      <c r="E4" s="538"/>
    </row>
    <row r="5" spans="1:5" ht="15.75" customHeight="1" thickBot="1">
      <c r="A5" s="537"/>
      <c r="B5" s="538"/>
      <c r="C5" s="538"/>
      <c r="D5" s="540"/>
      <c r="E5" s="538"/>
    </row>
    <row r="6" spans="1:5" ht="15.75" customHeight="1" thickBot="1">
      <c r="A6" s="537"/>
      <c r="B6" s="538"/>
      <c r="C6" s="538"/>
      <c r="D6" s="541"/>
      <c r="E6" s="538"/>
    </row>
    <row r="7" spans="1:5" ht="27.75" customHeight="1">
      <c r="A7" s="436"/>
      <c r="B7" s="272" t="s">
        <v>326</v>
      </c>
      <c r="C7" s="271"/>
      <c r="D7" s="437">
        <v>613692</v>
      </c>
      <c r="E7" s="273" t="s">
        <v>62</v>
      </c>
    </row>
    <row r="8" spans="1:5" ht="27.75" customHeight="1" thickBot="1">
      <c r="A8" s="388"/>
      <c r="B8" s="389" t="s">
        <v>332</v>
      </c>
      <c r="C8" s="390"/>
      <c r="D8" s="391">
        <f>SUM(D7:D7)</f>
        <v>613692</v>
      </c>
      <c r="E8" s="392"/>
    </row>
    <row r="9" ht="16.5" customHeight="1"/>
  </sheetData>
  <sheetProtection/>
  <mergeCells count="5">
    <mergeCell ref="A3:A6"/>
    <mergeCell ref="B3:B6"/>
    <mergeCell ref="C3:C6"/>
    <mergeCell ref="E3:E6"/>
    <mergeCell ref="D3:D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&amp;C&amp;"Garamond,Félkövér"&amp;14 1/2018. (II.08.) számú költségvetési rendelethez
ZALAMERENYE KÖZSÉG ÖNKORMÁNYZAT 2018.ÉVI TARTALÉKA&amp;R&amp;A
&amp;P.oldal
ezer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Layout" workbookViewId="0" topLeftCell="A1">
      <selection activeCell="G7" sqref="G7"/>
    </sheetView>
  </sheetViews>
  <sheetFormatPr defaultColWidth="9.00390625" defaultRowHeight="12.75"/>
  <cols>
    <col min="1" max="1" width="12.625" style="38" customWidth="1"/>
    <col min="2" max="2" width="8.125" style="38" customWidth="1"/>
    <col min="3" max="3" width="8.25390625" style="38" customWidth="1"/>
    <col min="4" max="4" width="48.375" style="38" customWidth="1"/>
    <col min="5" max="5" width="12.125" style="38" customWidth="1"/>
    <col min="6" max="6" width="13.375" style="38" customWidth="1"/>
    <col min="7" max="7" width="12.25390625" style="38" customWidth="1"/>
    <col min="8" max="8" width="11.00390625" style="38" customWidth="1"/>
    <col min="9" max="16384" width="9.125" style="38" customWidth="1"/>
  </cols>
  <sheetData>
    <row r="1" ht="12.75">
      <c r="G1" s="45" t="s">
        <v>14</v>
      </c>
    </row>
    <row r="2" spans="1:7" ht="16.5" customHeight="1">
      <c r="A2" s="552" t="s">
        <v>0</v>
      </c>
      <c r="B2" s="555" t="s">
        <v>47</v>
      </c>
      <c r="C2" s="556"/>
      <c r="D2" s="557"/>
      <c r="E2" s="549" t="s">
        <v>491</v>
      </c>
      <c r="F2" s="48">
        <v>2017</v>
      </c>
      <c r="G2" s="48">
        <v>2018</v>
      </c>
    </row>
    <row r="3" spans="1:7" ht="17.25" customHeight="1">
      <c r="A3" s="553"/>
      <c r="B3" s="558"/>
      <c r="C3" s="559"/>
      <c r="D3" s="560"/>
      <c r="E3" s="550"/>
      <c r="F3" s="542" t="s">
        <v>334</v>
      </c>
      <c r="G3" s="543"/>
    </row>
    <row r="4" spans="1:7" ht="12" customHeight="1">
      <c r="A4" s="554"/>
      <c r="B4" s="561"/>
      <c r="C4" s="562"/>
      <c r="D4" s="563"/>
      <c r="E4" s="551"/>
      <c r="F4" s="544"/>
      <c r="G4" s="545"/>
    </row>
    <row r="5" spans="1:7" ht="34.5" customHeight="1">
      <c r="A5" s="47" t="s">
        <v>2</v>
      </c>
      <c r="B5" s="567" t="s">
        <v>444</v>
      </c>
      <c r="C5" s="567"/>
      <c r="D5" s="567"/>
      <c r="E5" s="103">
        <v>2091</v>
      </c>
      <c r="F5" s="103"/>
      <c r="G5" s="103"/>
    </row>
    <row r="6" spans="1:7" ht="34.5" customHeight="1">
      <c r="A6" s="47" t="s">
        <v>3</v>
      </c>
      <c r="B6" s="567" t="s">
        <v>89</v>
      </c>
      <c r="C6" s="567"/>
      <c r="D6" s="567"/>
      <c r="E6" s="103">
        <v>916</v>
      </c>
      <c r="F6" s="103">
        <v>916</v>
      </c>
      <c r="G6" s="103">
        <v>916</v>
      </c>
    </row>
    <row r="7" spans="1:7" ht="34.5" customHeight="1">
      <c r="A7" s="47" t="s">
        <v>4</v>
      </c>
      <c r="B7" s="564" t="s">
        <v>445</v>
      </c>
      <c r="C7" s="565"/>
      <c r="D7" s="566"/>
      <c r="E7" s="103">
        <v>300</v>
      </c>
      <c r="F7" s="103">
        <v>300</v>
      </c>
      <c r="G7" s="103">
        <v>300</v>
      </c>
    </row>
    <row r="8" spans="1:7" ht="34.5" customHeight="1">
      <c r="A8" s="47"/>
      <c r="B8" s="546" t="s">
        <v>79</v>
      </c>
      <c r="C8" s="547"/>
      <c r="D8" s="548"/>
      <c r="E8" s="131">
        <f>SUM(E5:E7)</f>
        <v>3307</v>
      </c>
      <c r="F8" s="131">
        <f>SUM(F5:F7)</f>
        <v>1216</v>
      </c>
      <c r="G8" s="131">
        <f>SUM(G5:G7)</f>
        <v>1216</v>
      </c>
    </row>
  </sheetData>
  <sheetProtection/>
  <mergeCells count="8">
    <mergeCell ref="F3:G4"/>
    <mergeCell ref="B8:D8"/>
    <mergeCell ref="E2:E4"/>
    <mergeCell ref="A2:A4"/>
    <mergeCell ref="B2:D4"/>
    <mergeCell ref="B7:D7"/>
    <mergeCell ref="B5:D5"/>
    <mergeCell ref="B6:D6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1/2018. (II.08.) számú költségvetési rendelethez
ZALAMERENYE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0"/>
  <sheetViews>
    <sheetView view="pageLayout" workbookViewId="0" topLeftCell="A1">
      <selection activeCell="B11" sqref="B11:D11"/>
    </sheetView>
  </sheetViews>
  <sheetFormatPr defaultColWidth="9.00390625" defaultRowHeight="12.75"/>
  <cols>
    <col min="1" max="1" width="3.75390625" style="35" customWidth="1"/>
    <col min="2" max="2" width="9.125" style="35" customWidth="1"/>
    <col min="3" max="3" width="8.375" style="35" customWidth="1"/>
    <col min="4" max="4" width="22.875" style="35" customWidth="1"/>
    <col min="5" max="5" width="25.625" style="35" customWidth="1"/>
    <col min="6" max="6" width="12.625" style="35" customWidth="1"/>
    <col min="7" max="7" width="11.125" style="35" customWidth="1"/>
    <col min="8" max="8" width="16.75390625" style="35" customWidth="1"/>
    <col min="9" max="9" width="9.125" style="35" customWidth="1"/>
    <col min="10" max="10" width="11.125" style="35" customWidth="1"/>
    <col min="11" max="11" width="11.375" style="35" customWidth="1"/>
    <col min="12" max="16384" width="9.125" style="35" customWidth="1"/>
  </cols>
  <sheetData>
    <row r="1" spans="10:11" ht="12.75">
      <c r="J1" s="579" t="s">
        <v>14</v>
      </c>
      <c r="K1" s="579"/>
    </row>
    <row r="2" spans="1:11" ht="24.75" customHeight="1">
      <c r="A2" s="568" t="s">
        <v>17</v>
      </c>
      <c r="B2" s="568" t="s">
        <v>22</v>
      </c>
      <c r="C2" s="568"/>
      <c r="D2" s="568"/>
      <c r="E2" s="581" t="s">
        <v>59</v>
      </c>
      <c r="F2" s="581"/>
      <c r="G2" s="581"/>
      <c r="H2" s="581" t="s">
        <v>60</v>
      </c>
      <c r="I2" s="581"/>
      <c r="J2" s="581"/>
      <c r="K2" s="36" t="s">
        <v>8</v>
      </c>
    </row>
    <row r="3" spans="1:11" ht="24.75" customHeight="1">
      <c r="A3" s="568"/>
      <c r="B3" s="568"/>
      <c r="C3" s="568"/>
      <c r="D3" s="568"/>
      <c r="E3" s="568" t="s">
        <v>23</v>
      </c>
      <c r="F3" s="568" t="s">
        <v>24</v>
      </c>
      <c r="G3" s="568" t="s">
        <v>25</v>
      </c>
      <c r="H3" s="568" t="s">
        <v>23</v>
      </c>
      <c r="I3" s="568" t="s">
        <v>24</v>
      </c>
      <c r="J3" s="568" t="s">
        <v>25</v>
      </c>
      <c r="K3" s="580" t="s">
        <v>26</v>
      </c>
    </row>
    <row r="4" spans="1:11" ht="24.75" customHeight="1">
      <c r="A4" s="568"/>
      <c r="B4" s="568"/>
      <c r="C4" s="568"/>
      <c r="D4" s="568"/>
      <c r="E4" s="568"/>
      <c r="F4" s="568"/>
      <c r="G4" s="568"/>
      <c r="H4" s="568"/>
      <c r="I4" s="568"/>
      <c r="J4" s="568"/>
      <c r="K4" s="580"/>
    </row>
    <row r="5" spans="1:11" ht="24.75" customHeight="1">
      <c r="A5" s="64" t="s">
        <v>30</v>
      </c>
      <c r="B5" s="575" t="s">
        <v>61</v>
      </c>
      <c r="C5" s="576"/>
      <c r="D5" s="577"/>
      <c r="E5" s="64"/>
      <c r="F5" s="64"/>
      <c r="G5" s="64"/>
      <c r="H5" s="64"/>
      <c r="I5" s="64"/>
      <c r="J5" s="64"/>
      <c r="K5" s="65"/>
    </row>
    <row r="6" spans="1:11" ht="30" customHeight="1">
      <c r="A6" s="37" t="s">
        <v>2</v>
      </c>
      <c r="B6" s="572" t="s">
        <v>27</v>
      </c>
      <c r="C6" s="573"/>
      <c r="D6" s="573"/>
      <c r="E6" s="46" t="s">
        <v>46</v>
      </c>
      <c r="F6" s="46" t="s">
        <v>544</v>
      </c>
      <c r="G6" s="46">
        <v>2862</v>
      </c>
      <c r="H6" s="46"/>
      <c r="I6" s="52"/>
      <c r="J6" s="46"/>
      <c r="K6" s="46">
        <v>2862</v>
      </c>
    </row>
    <row r="7" spans="1:11" ht="30" customHeight="1">
      <c r="A7" s="37" t="s">
        <v>3</v>
      </c>
      <c r="B7" s="572" t="s">
        <v>545</v>
      </c>
      <c r="C7" s="573"/>
      <c r="D7" s="573"/>
      <c r="E7" s="422"/>
      <c r="F7" s="52">
        <v>0.2</v>
      </c>
      <c r="G7" s="116"/>
      <c r="H7" s="46" t="s">
        <v>46</v>
      </c>
      <c r="I7" s="46" t="s">
        <v>46</v>
      </c>
      <c r="J7" s="46" t="s">
        <v>46</v>
      </c>
      <c r="K7" s="438">
        <v>0</v>
      </c>
    </row>
    <row r="8" spans="1:11" ht="30" customHeight="1">
      <c r="A8" s="37" t="s">
        <v>4</v>
      </c>
      <c r="B8" s="572" t="s">
        <v>28</v>
      </c>
      <c r="C8" s="573"/>
      <c r="D8" s="573"/>
      <c r="E8" s="46" t="s">
        <v>46</v>
      </c>
      <c r="F8" s="52">
        <v>0</v>
      </c>
      <c r="G8" s="46">
        <v>0</v>
      </c>
      <c r="H8" s="46" t="s">
        <v>46</v>
      </c>
      <c r="I8" s="46" t="s">
        <v>46</v>
      </c>
      <c r="J8" s="46" t="s">
        <v>46</v>
      </c>
      <c r="K8" s="50">
        <v>0</v>
      </c>
    </row>
    <row r="9" spans="1:11" ht="61.5" customHeight="1">
      <c r="A9" s="37" t="s">
        <v>5</v>
      </c>
      <c r="B9" s="572" t="s">
        <v>29</v>
      </c>
      <c r="C9" s="573"/>
      <c r="D9" s="573"/>
      <c r="E9" s="49" t="s">
        <v>546</v>
      </c>
      <c r="F9" s="50" t="s">
        <v>56</v>
      </c>
      <c r="G9" s="51">
        <v>20</v>
      </c>
      <c r="H9" s="49" t="s">
        <v>55</v>
      </c>
      <c r="I9" s="54">
        <v>1</v>
      </c>
      <c r="J9" s="51">
        <v>47</v>
      </c>
      <c r="K9" s="116">
        <v>67</v>
      </c>
    </row>
    <row r="10" spans="1:11" ht="33" customHeight="1">
      <c r="A10" s="37"/>
      <c r="B10" s="574" t="s">
        <v>547</v>
      </c>
      <c r="C10" s="574"/>
      <c r="D10" s="574"/>
      <c r="E10" s="60"/>
      <c r="F10" s="61"/>
      <c r="G10" s="115">
        <f>SUM(G6:G9)</f>
        <v>2882</v>
      </c>
      <c r="H10" s="60"/>
      <c r="I10" s="63"/>
      <c r="J10" s="62">
        <f>SUM(J6:J9)</f>
        <v>47</v>
      </c>
      <c r="K10" s="283">
        <f>SUM(K6:K9)</f>
        <v>2929</v>
      </c>
    </row>
    <row r="11" spans="1:11" ht="33" customHeight="1">
      <c r="A11" s="59"/>
      <c r="B11" s="569" t="s">
        <v>333</v>
      </c>
      <c r="C11" s="570"/>
      <c r="D11" s="571"/>
      <c r="E11" s="60"/>
      <c r="F11" s="61"/>
      <c r="G11" s="115">
        <f>SUM(G10:G10)</f>
        <v>2882</v>
      </c>
      <c r="H11" s="60"/>
      <c r="I11" s="63"/>
      <c r="J11" s="62">
        <f>SUM(J10:J10)</f>
        <v>47</v>
      </c>
      <c r="K11" s="115">
        <f>SUM(K10:K10)</f>
        <v>2929</v>
      </c>
    </row>
    <row r="12" spans="2:4" ht="12.75">
      <c r="B12" s="578"/>
      <c r="C12" s="578"/>
      <c r="D12" s="578"/>
    </row>
    <row r="20" ht="12.75">
      <c r="D20" s="55"/>
    </row>
  </sheetData>
  <sheetProtection/>
  <mergeCells count="20">
    <mergeCell ref="A2:A4"/>
    <mergeCell ref="B12:D12"/>
    <mergeCell ref="B8:D8"/>
    <mergeCell ref="B9:D9"/>
    <mergeCell ref="B6:D6"/>
    <mergeCell ref="J1:K1"/>
    <mergeCell ref="J3:J4"/>
    <mergeCell ref="K3:K4"/>
    <mergeCell ref="E2:G2"/>
    <mergeCell ref="H2:J2"/>
    <mergeCell ref="E3:E4"/>
    <mergeCell ref="F3:F4"/>
    <mergeCell ref="G3:G4"/>
    <mergeCell ref="H3:H4"/>
    <mergeCell ref="I3:I4"/>
    <mergeCell ref="B11:D11"/>
    <mergeCell ref="B7:D7"/>
    <mergeCell ref="B10:D10"/>
    <mergeCell ref="B2:D4"/>
    <mergeCell ref="B5:D5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1/2018. (II.08.) számú költségvetési rendelethez
ZALAMERENYE KÖZSÉG ÖNKORMÁNYZATA
2018.ÉVI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O10"/>
  <sheetViews>
    <sheetView view="pageLayout" zoomScale="80" zoomScalePageLayoutView="80" workbookViewId="0" topLeftCell="A1">
      <selection activeCell="I40" sqref="I40"/>
    </sheetView>
  </sheetViews>
  <sheetFormatPr defaultColWidth="9.00390625" defaultRowHeight="12.75"/>
  <cols>
    <col min="1" max="1" width="3.00390625" style="40" customWidth="1"/>
    <col min="2" max="2" width="31.375" style="40" customWidth="1"/>
    <col min="3" max="3" width="9.25390625" style="40" customWidth="1"/>
    <col min="4" max="4" width="10.375" style="40" customWidth="1"/>
    <col min="5" max="5" width="11.375" style="40" customWidth="1"/>
    <col min="6" max="6" width="10.00390625" style="40" customWidth="1"/>
    <col min="7" max="7" width="10.375" style="40" customWidth="1"/>
    <col min="8" max="8" width="9.25390625" style="40" customWidth="1"/>
    <col min="9" max="9" width="9.875" style="40" customWidth="1"/>
    <col min="10" max="10" width="9.75390625" style="40" customWidth="1"/>
    <col min="11" max="11" width="10.25390625" style="40" customWidth="1"/>
    <col min="12" max="12" width="10.625" style="40" customWidth="1"/>
    <col min="13" max="13" width="10.375" style="40" customWidth="1"/>
    <col min="14" max="14" width="11.25390625" style="40" customWidth="1"/>
    <col min="15" max="15" width="14.00390625" style="40" customWidth="1"/>
    <col min="16" max="16384" width="9.125" style="40" customWidth="1"/>
  </cols>
  <sheetData>
    <row r="1" spans="13:15" ht="3.75" customHeight="1">
      <c r="M1" s="582" t="s">
        <v>14</v>
      </c>
      <c r="N1" s="582"/>
      <c r="O1" s="582"/>
    </row>
    <row r="2" spans="1:15" ht="27.75" customHeight="1">
      <c r="A2" s="41" t="s">
        <v>335</v>
      </c>
      <c r="B2" s="300" t="s">
        <v>10</v>
      </c>
      <c r="C2" s="300" t="s">
        <v>32</v>
      </c>
      <c r="D2" s="300" t="s">
        <v>33</v>
      </c>
      <c r="E2" s="300" t="s">
        <v>34</v>
      </c>
      <c r="F2" s="300" t="s">
        <v>35</v>
      </c>
      <c r="G2" s="300" t="s">
        <v>36</v>
      </c>
      <c r="H2" s="300" t="s">
        <v>37</v>
      </c>
      <c r="I2" s="300" t="s">
        <v>38</v>
      </c>
      <c r="J2" s="300" t="s">
        <v>39</v>
      </c>
      <c r="K2" s="300" t="s">
        <v>40</v>
      </c>
      <c r="L2" s="300" t="s">
        <v>41</v>
      </c>
      <c r="M2" s="300" t="s">
        <v>42</v>
      </c>
      <c r="N2" s="300" t="s">
        <v>43</v>
      </c>
      <c r="O2" s="300" t="s">
        <v>8</v>
      </c>
    </row>
    <row r="3" spans="1:15" ht="27.75" customHeight="1">
      <c r="A3" s="42"/>
      <c r="B3" s="414" t="s">
        <v>70</v>
      </c>
      <c r="C3" s="456">
        <v>3045000</v>
      </c>
      <c r="D3" s="457">
        <f>14831250+1850000</f>
        <v>16681250</v>
      </c>
      <c r="E3" s="457">
        <v>5520000</v>
      </c>
      <c r="F3" s="457">
        <v>1650000</v>
      </c>
      <c r="G3" s="457">
        <v>1750000</v>
      </c>
      <c r="H3" s="457">
        <v>1700000</v>
      </c>
      <c r="I3" s="457">
        <f>1650000+26750</f>
        <v>1676750</v>
      </c>
      <c r="J3" s="457">
        <v>1802000</v>
      </c>
      <c r="K3" s="457">
        <v>5500000</v>
      </c>
      <c r="L3" s="457">
        <v>1650000</v>
      </c>
      <c r="M3" s="457">
        <v>1605000</v>
      </c>
      <c r="N3" s="457">
        <v>3650000</v>
      </c>
      <c r="O3" s="301">
        <f>C3+D3+E3+F3+G3+H3+I3+J3+K3+L3+M3+N3</f>
        <v>46230000</v>
      </c>
    </row>
    <row r="4" spans="1:15" ht="27.75" customHeight="1">
      <c r="A4" s="42"/>
      <c r="B4" s="414" t="s">
        <v>71</v>
      </c>
      <c r="C4" s="456">
        <f>3045000-1192887</f>
        <v>1852113</v>
      </c>
      <c r="D4" s="457">
        <v>3045000</v>
      </c>
      <c r="E4" s="457">
        <v>3045000</v>
      </c>
      <c r="F4" s="457">
        <f>19805895+1550000</f>
        <v>21355895</v>
      </c>
      <c r="G4" s="457">
        <v>1750000</v>
      </c>
      <c r="H4" s="457">
        <v>3180000</v>
      </c>
      <c r="I4" s="457">
        <v>1650000</v>
      </c>
      <c r="J4" s="457">
        <v>1905000</v>
      </c>
      <c r="K4" s="457">
        <v>1440000</v>
      </c>
      <c r="L4" s="457">
        <v>4106000</v>
      </c>
      <c r="M4" s="457">
        <v>1314000</v>
      </c>
      <c r="N4" s="457">
        <v>1586992</v>
      </c>
      <c r="O4" s="301">
        <f>C4+D4+E4+F4+G4+H4+I4+J4+K4+L4+M4+N4</f>
        <v>46230000</v>
      </c>
    </row>
    <row r="6" spans="14:15" ht="12.75">
      <c r="N6" s="458"/>
      <c r="O6" s="458"/>
    </row>
    <row r="7" ht="12.75">
      <c r="O7" s="458"/>
    </row>
    <row r="8" spans="2:15" ht="22.5" customHeight="1">
      <c r="B8" s="302"/>
      <c r="O8" s="458"/>
    </row>
    <row r="10" ht="12.75">
      <c r="B10" s="455"/>
    </row>
  </sheetData>
  <sheetProtection/>
  <mergeCells count="1">
    <mergeCell ref="M1:O1"/>
  </mergeCells>
  <printOptions horizontalCentered="1"/>
  <pageMargins left="0.2362204724409449" right="0.2362204724409449" top="0.8789930555555555" bottom="0.1968503937007874" header="0.35433070866141736" footer="0.1968503937007874"/>
  <pageSetup horizontalDpi="600" verticalDpi="600" orientation="landscape" paperSize="9" scale="83" r:id="rId1"/>
  <headerFooter alignWithMargins="0">
    <oddHeader>&amp;C&amp;"Garamond,Félkövér"&amp;12  1/2018. (II.08.) számú költségvetési rendelethez
ZALAMERENYE KÖZSÉG ÖNKORMÁNYZATA 2017.ÉVI ELŐIRÁNYZAT  FELHASZNÁLÁSI ÜTEMTERVE
&amp;R&amp;A
&amp;P.oldal
Forintban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10"/>
  <sheetViews>
    <sheetView tabSelected="1" view="pageLayout" zoomScaleSheetLayoutView="100" workbookViewId="0" topLeftCell="A1">
      <selection activeCell="E5" sqref="E5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8.625" style="0" customWidth="1"/>
    <col min="4" max="4" width="11.25390625" style="0" customWidth="1"/>
    <col min="5" max="5" width="9.875" style="0" customWidth="1"/>
  </cols>
  <sheetData>
    <row r="1" spans="1:5" ht="51">
      <c r="A1" s="284" t="s">
        <v>288</v>
      </c>
      <c r="B1" s="413" t="s">
        <v>529</v>
      </c>
      <c r="C1" s="439" t="s">
        <v>289</v>
      </c>
      <c r="D1" s="439" t="s">
        <v>293</v>
      </c>
      <c r="E1" s="413" t="s">
        <v>530</v>
      </c>
    </row>
    <row r="2" spans="1:5" ht="24.75" customHeight="1">
      <c r="A2" s="237" t="s">
        <v>290</v>
      </c>
      <c r="B2" s="98"/>
      <c r="C2" s="77"/>
      <c r="D2" s="77"/>
      <c r="E2" s="98"/>
    </row>
    <row r="3" spans="1:5" ht="24.75" customHeight="1">
      <c r="A3" s="77" t="s">
        <v>331</v>
      </c>
      <c r="B3" s="98">
        <v>1</v>
      </c>
      <c r="C3" s="77"/>
      <c r="D3" s="77"/>
      <c r="E3" s="98">
        <v>1</v>
      </c>
    </row>
    <row r="4" spans="1:5" ht="24.75" customHeight="1">
      <c r="A4" s="77" t="s">
        <v>291</v>
      </c>
      <c r="B4" s="98">
        <v>2</v>
      </c>
      <c r="C4" s="77"/>
      <c r="D4" s="77">
        <v>2</v>
      </c>
      <c r="E4" s="98">
        <v>2</v>
      </c>
    </row>
    <row r="5" spans="1:5" ht="24.75" customHeight="1">
      <c r="A5" s="77" t="s">
        <v>485</v>
      </c>
      <c r="B5" s="98">
        <v>1</v>
      </c>
      <c r="C5" s="77">
        <v>1</v>
      </c>
      <c r="D5" s="77"/>
      <c r="E5" s="98">
        <v>1</v>
      </c>
    </row>
    <row r="6" spans="1:5" s="167" customFormat="1" ht="24.75" customHeight="1">
      <c r="A6" s="276" t="s">
        <v>292</v>
      </c>
      <c r="B6" s="276">
        <f>SUM(B3:B5)</f>
        <v>4</v>
      </c>
      <c r="C6" s="276">
        <f>SUM(C3:C5)</f>
        <v>1</v>
      </c>
      <c r="D6" s="276">
        <f>SUM(D3:D5)</f>
        <v>2</v>
      </c>
      <c r="E6" s="276">
        <f>SUM(E3:E5)</f>
        <v>4</v>
      </c>
    </row>
    <row r="8" spans="1:3" ht="15.75">
      <c r="A8" s="285"/>
      <c r="B8" s="285"/>
      <c r="C8" s="275"/>
    </row>
    <row r="9" ht="12.75">
      <c r="A9" s="167"/>
    </row>
    <row r="10" ht="12.75">
      <c r="A10" s="167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&amp;C1/2018.(II.08.) számú rendelethez
ZALAMERENYE KÖZSÉG ÖNKORMÁNYZATÁNAK  2018.ÉVI LÉTSZÁMÁNAK ALAKULÁSA&amp;R11.számú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SheetLayoutView="100" zoomScalePageLayoutView="75" workbookViewId="0" topLeftCell="A1">
      <selection activeCell="G23" sqref="G23"/>
    </sheetView>
  </sheetViews>
  <sheetFormatPr defaultColWidth="9.00390625" defaultRowHeight="12.75"/>
  <cols>
    <col min="1" max="1" width="76.75390625" style="169" customWidth="1"/>
    <col min="2" max="2" width="11.125" style="169" customWidth="1"/>
    <col min="3" max="3" width="12.875" style="169" customWidth="1"/>
    <col min="4" max="4" width="11.75390625" style="169" customWidth="1"/>
    <col min="5" max="6" width="11.125" style="169" customWidth="1"/>
    <col min="7" max="7" width="11.75390625" style="169" customWidth="1"/>
    <col min="8" max="16384" width="9.125" style="169" customWidth="1"/>
  </cols>
  <sheetData>
    <row r="1" spans="1:7" ht="15">
      <c r="A1" s="474" t="s">
        <v>44</v>
      </c>
      <c r="B1" s="476" t="s">
        <v>505</v>
      </c>
      <c r="C1" s="477"/>
      <c r="D1" s="478"/>
      <c r="E1" s="476" t="s">
        <v>523</v>
      </c>
      <c r="F1" s="477"/>
      <c r="G1" s="478"/>
    </row>
    <row r="2" spans="1:7" s="220" customFormat="1" ht="30">
      <c r="A2" s="475"/>
      <c r="B2" s="222" t="s">
        <v>284</v>
      </c>
      <c r="C2" s="222" t="s">
        <v>113</v>
      </c>
      <c r="D2" s="223" t="s">
        <v>285</v>
      </c>
      <c r="E2" s="222" t="s">
        <v>284</v>
      </c>
      <c r="F2" s="222" t="s">
        <v>113</v>
      </c>
      <c r="G2" s="223" t="s">
        <v>285</v>
      </c>
    </row>
    <row r="3" spans="1:7" ht="15">
      <c r="A3" s="224"/>
      <c r="B3" s="225"/>
      <c r="C3" s="226" t="s">
        <v>45</v>
      </c>
      <c r="D3" s="227" t="s">
        <v>497</v>
      </c>
      <c r="E3" s="225"/>
      <c r="F3" s="226" t="s">
        <v>45</v>
      </c>
      <c r="G3" s="227" t="s">
        <v>497</v>
      </c>
    </row>
    <row r="4" spans="1:7" ht="15">
      <c r="A4" s="393" t="s">
        <v>96</v>
      </c>
      <c r="B4" s="394"/>
      <c r="C4" s="394"/>
      <c r="D4" s="395"/>
      <c r="E4" s="394"/>
      <c r="F4" s="394"/>
      <c r="G4" s="395"/>
    </row>
    <row r="5" spans="1:7" ht="15">
      <c r="A5" s="215" t="s">
        <v>97</v>
      </c>
      <c r="B5" s="396"/>
      <c r="C5" s="397"/>
      <c r="D5" s="398"/>
      <c r="E5" s="396"/>
      <c r="F5" s="397"/>
      <c r="G5" s="398"/>
    </row>
    <row r="6" spans="1:7" ht="15">
      <c r="A6" s="215" t="s">
        <v>98</v>
      </c>
      <c r="B6" s="397"/>
      <c r="C6" s="397"/>
      <c r="D6" s="398"/>
      <c r="E6" s="397"/>
      <c r="F6" s="397"/>
      <c r="G6" s="398"/>
    </row>
    <row r="7" spans="1:7" ht="15">
      <c r="A7" s="215" t="s">
        <v>338</v>
      </c>
      <c r="B7" s="397"/>
      <c r="C7" s="397"/>
      <c r="D7" s="398">
        <v>3337690</v>
      </c>
      <c r="E7" s="397"/>
      <c r="F7" s="397"/>
      <c r="G7" s="398">
        <v>3337690</v>
      </c>
    </row>
    <row r="8" spans="1:7" ht="14.25">
      <c r="A8" s="216" t="s">
        <v>99</v>
      </c>
      <c r="B8" s="171"/>
      <c r="C8" s="172"/>
      <c r="D8" s="173"/>
      <c r="E8" s="171"/>
      <c r="F8" s="172"/>
      <c r="G8" s="173">
        <v>1271100</v>
      </c>
    </row>
    <row r="9" spans="1:7" ht="14.25">
      <c r="A9" s="216" t="s">
        <v>192</v>
      </c>
      <c r="B9" s="171"/>
      <c r="C9" s="172"/>
      <c r="D9" s="173">
        <v>1271100</v>
      </c>
      <c r="E9" s="171"/>
      <c r="F9" s="172"/>
      <c r="G9" s="173">
        <v>1271100</v>
      </c>
    </row>
    <row r="10" spans="1:7" ht="14.25">
      <c r="A10" s="216" t="s">
        <v>100</v>
      </c>
      <c r="B10" s="174"/>
      <c r="C10" s="174"/>
      <c r="D10" s="173"/>
      <c r="E10" s="174"/>
      <c r="F10" s="174"/>
      <c r="G10" s="173">
        <v>1120000</v>
      </c>
    </row>
    <row r="11" spans="1:7" ht="14.25">
      <c r="A11" s="216" t="s">
        <v>193</v>
      </c>
      <c r="B11" s="174"/>
      <c r="C11" s="174"/>
      <c r="D11" s="173">
        <v>1120000</v>
      </c>
      <c r="E11" s="174"/>
      <c r="F11" s="174"/>
      <c r="G11" s="173">
        <v>1120000</v>
      </c>
    </row>
    <row r="12" spans="1:7" ht="14.25">
      <c r="A12" s="216" t="s">
        <v>101</v>
      </c>
      <c r="B12" s="174"/>
      <c r="C12" s="174"/>
      <c r="D12" s="173"/>
      <c r="E12" s="174"/>
      <c r="F12" s="174"/>
      <c r="G12" s="173"/>
    </row>
    <row r="13" spans="1:7" ht="14.25">
      <c r="A13" s="216" t="s">
        <v>194</v>
      </c>
      <c r="B13" s="174"/>
      <c r="C13" s="174"/>
      <c r="D13" s="173">
        <v>0</v>
      </c>
      <c r="E13" s="174"/>
      <c r="F13" s="174"/>
      <c r="G13" s="173">
        <v>0</v>
      </c>
    </row>
    <row r="14" spans="1:7" ht="14.25">
      <c r="A14" s="216" t="s">
        <v>102</v>
      </c>
      <c r="B14" s="174"/>
      <c r="C14" s="174"/>
      <c r="D14" s="173"/>
      <c r="E14" s="174"/>
      <c r="F14" s="174"/>
      <c r="G14" s="173">
        <v>946590</v>
      </c>
    </row>
    <row r="15" spans="1:7" ht="14.25">
      <c r="A15" s="216" t="s">
        <v>102</v>
      </c>
      <c r="B15" s="174"/>
      <c r="C15" s="174"/>
      <c r="D15" s="173">
        <v>946590</v>
      </c>
      <c r="E15" s="174"/>
      <c r="F15" s="174"/>
      <c r="G15" s="173">
        <v>946590</v>
      </c>
    </row>
    <row r="16" spans="1:7" ht="15">
      <c r="A16" s="215" t="s">
        <v>435</v>
      </c>
      <c r="B16" s="175"/>
      <c r="C16" s="175"/>
      <c r="D16" s="176">
        <v>0</v>
      </c>
      <c r="E16" s="175"/>
      <c r="F16" s="175"/>
      <c r="G16" s="176">
        <v>0</v>
      </c>
    </row>
    <row r="17" spans="1:7" ht="15">
      <c r="A17" s="215" t="s">
        <v>436</v>
      </c>
      <c r="B17" s="175"/>
      <c r="C17" s="175"/>
      <c r="D17" s="176"/>
      <c r="E17" s="175"/>
      <c r="F17" s="175"/>
      <c r="G17" s="176"/>
    </row>
    <row r="18" spans="1:7" ht="14.25" customHeight="1">
      <c r="A18" s="215" t="s">
        <v>439</v>
      </c>
      <c r="B18" s="175"/>
      <c r="C18" s="175"/>
      <c r="D18" s="176">
        <v>5000000</v>
      </c>
      <c r="E18" s="175"/>
      <c r="F18" s="175"/>
      <c r="G18" s="176">
        <v>5000000</v>
      </c>
    </row>
    <row r="19" spans="1:7" ht="14.25" customHeight="1">
      <c r="A19" s="215" t="s">
        <v>437</v>
      </c>
      <c r="B19" s="175"/>
      <c r="C19" s="175"/>
      <c r="D19" s="176"/>
      <c r="E19" s="175"/>
      <c r="F19" s="175"/>
      <c r="G19" s="176">
        <v>12750</v>
      </c>
    </row>
    <row r="20" spans="1:7" ht="14.25" customHeight="1">
      <c r="A20" s="215" t="s">
        <v>438</v>
      </c>
      <c r="B20" s="175"/>
      <c r="C20" s="175"/>
      <c r="D20" s="176">
        <v>10200</v>
      </c>
      <c r="E20" s="175"/>
      <c r="F20" s="175"/>
      <c r="G20" s="459">
        <v>12750</v>
      </c>
    </row>
    <row r="21" spans="1:7" ht="14.25" customHeight="1">
      <c r="A21" s="215" t="s">
        <v>440</v>
      </c>
      <c r="B21" s="175"/>
      <c r="C21" s="175"/>
      <c r="D21" s="176"/>
      <c r="E21" s="175"/>
      <c r="F21" s="175"/>
      <c r="G21" s="176">
        <v>93250</v>
      </c>
    </row>
    <row r="22" spans="1:7" ht="14.25" customHeight="1">
      <c r="A22" s="215" t="s">
        <v>441</v>
      </c>
      <c r="B22" s="175"/>
      <c r="C22" s="175"/>
      <c r="D22" s="176">
        <v>84000</v>
      </c>
      <c r="E22" s="175"/>
      <c r="F22" s="175"/>
      <c r="G22" s="459">
        <v>93250</v>
      </c>
    </row>
    <row r="23" spans="1:7" ht="14.25" customHeight="1">
      <c r="A23" s="215" t="s">
        <v>442</v>
      </c>
      <c r="B23" s="175"/>
      <c r="C23" s="175"/>
      <c r="D23" s="176">
        <v>3035480</v>
      </c>
      <c r="E23" s="175"/>
      <c r="F23" s="175"/>
      <c r="G23" s="176">
        <v>3799661</v>
      </c>
    </row>
    <row r="24" spans="1:7" ht="14.25" customHeight="1">
      <c r="A24" s="215" t="s">
        <v>531</v>
      </c>
      <c r="B24" s="435"/>
      <c r="C24" s="435"/>
      <c r="D24" s="176"/>
      <c r="E24" s="435"/>
      <c r="F24" s="435"/>
      <c r="G24" s="176"/>
    </row>
    <row r="25" spans="1:7" ht="14.25" customHeight="1">
      <c r="A25" s="215" t="s">
        <v>532</v>
      </c>
      <c r="B25" s="435"/>
      <c r="C25" s="435"/>
      <c r="D25" s="176"/>
      <c r="E25" s="435"/>
      <c r="F25" s="435"/>
      <c r="G25" s="176">
        <v>2018100</v>
      </c>
    </row>
    <row r="26" spans="1:7" ht="15">
      <c r="A26" s="405" t="s">
        <v>103</v>
      </c>
      <c r="B26" s="406">
        <f>B5+B7+B22+B20+B18+B23</f>
        <v>0</v>
      </c>
      <c r="C26" s="406">
        <f>C5+C7+C22+C20+C18+C23</f>
        <v>0</v>
      </c>
      <c r="D26" s="406">
        <f>D5+D7+D22+D20+D18+D23+D25</f>
        <v>11467370</v>
      </c>
      <c r="E26" s="406">
        <f>E5+E7+E22+E20+E18+E23</f>
        <v>0</v>
      </c>
      <c r="F26" s="406">
        <f>F5+F7+F22+F20+F18+F23</f>
        <v>0</v>
      </c>
      <c r="G26" s="406">
        <f>G5+G7+G22+G20+G18+G23+G25</f>
        <v>14261451</v>
      </c>
    </row>
    <row r="27" spans="1:7" ht="9" customHeight="1">
      <c r="A27" s="215" t="s">
        <v>104</v>
      </c>
      <c r="B27" s="397"/>
      <c r="C27" s="397"/>
      <c r="D27" s="398"/>
      <c r="E27" s="397"/>
      <c r="F27" s="397"/>
      <c r="G27" s="398"/>
    </row>
    <row r="28" spans="1:7" ht="14.25" customHeight="1" hidden="1">
      <c r="A28" s="216" t="s">
        <v>195</v>
      </c>
      <c r="B28" s="399"/>
      <c r="C28" s="400"/>
      <c r="D28" s="401"/>
      <c r="E28" s="399"/>
      <c r="F28" s="400"/>
      <c r="G28" s="401"/>
    </row>
    <row r="29" spans="1:7" ht="14.25" customHeight="1" hidden="1">
      <c r="A29" s="310" t="s">
        <v>339</v>
      </c>
      <c r="B29" s="399"/>
      <c r="C29" s="400"/>
      <c r="D29" s="401"/>
      <c r="E29" s="399"/>
      <c r="F29" s="400"/>
      <c r="G29" s="401"/>
    </row>
    <row r="30" spans="1:7" ht="14.25" customHeight="1" hidden="1">
      <c r="A30" s="217" t="s">
        <v>196</v>
      </c>
      <c r="B30" s="174"/>
      <c r="C30" s="400"/>
      <c r="D30" s="401"/>
      <c r="E30" s="174"/>
      <c r="F30" s="400"/>
      <c r="G30" s="401"/>
    </row>
    <row r="31" spans="1:7" ht="14.25" customHeight="1" hidden="1">
      <c r="A31" s="402" t="s">
        <v>105</v>
      </c>
      <c r="B31" s="403"/>
      <c r="C31" s="403"/>
      <c r="D31" s="404"/>
      <c r="E31" s="403"/>
      <c r="F31" s="403"/>
      <c r="G31" s="404"/>
    </row>
    <row r="32" spans="1:7" ht="15">
      <c r="A32" s="407" t="s">
        <v>106</v>
      </c>
      <c r="B32" s="408"/>
      <c r="C32" s="408"/>
      <c r="D32" s="408">
        <f>SUM(D28:D31)</f>
        <v>0</v>
      </c>
      <c r="E32" s="408"/>
      <c r="F32" s="408"/>
      <c r="G32" s="408">
        <f>SUM(G28:G31)</f>
        <v>0</v>
      </c>
    </row>
    <row r="33" spans="1:7" ht="15">
      <c r="A33" s="307" t="s">
        <v>107</v>
      </c>
      <c r="B33" s="308"/>
      <c r="C33" s="308"/>
      <c r="D33" s="308"/>
      <c r="E33" s="308"/>
      <c r="F33" s="308"/>
      <c r="G33" s="308"/>
    </row>
    <row r="34" spans="1:7" ht="14.25">
      <c r="A34" s="216" t="s">
        <v>108</v>
      </c>
      <c r="B34" s="177"/>
      <c r="C34" s="177"/>
      <c r="D34" s="177"/>
      <c r="E34" s="177"/>
      <c r="F34" s="177"/>
      <c r="G34" s="177"/>
    </row>
    <row r="35" spans="1:7" ht="14.25">
      <c r="A35" s="310" t="s">
        <v>496</v>
      </c>
      <c r="B35" s="177"/>
      <c r="C35" s="177"/>
      <c r="D35" s="177">
        <v>2611000</v>
      </c>
      <c r="E35" s="177"/>
      <c r="F35" s="177"/>
      <c r="G35" s="177">
        <v>1827000</v>
      </c>
    </row>
    <row r="36" spans="1:7" ht="14.25">
      <c r="A36" s="216" t="s">
        <v>109</v>
      </c>
      <c r="B36" s="177"/>
      <c r="C36" s="174"/>
      <c r="D36" s="174"/>
      <c r="E36" s="177"/>
      <c r="F36" s="174"/>
      <c r="G36" s="174"/>
    </row>
    <row r="37" spans="1:7" ht="14.25">
      <c r="A37" s="216" t="s">
        <v>111</v>
      </c>
      <c r="B37" s="178">
        <v>55360</v>
      </c>
      <c r="C37" s="180">
        <v>10</v>
      </c>
      <c r="D37" s="179">
        <v>442880</v>
      </c>
      <c r="E37" s="178">
        <v>55360</v>
      </c>
      <c r="F37" s="180">
        <v>8</v>
      </c>
      <c r="G37" s="179">
        <v>442880</v>
      </c>
    </row>
    <row r="38" spans="1:7" ht="14.25">
      <c r="A38" s="420" t="s">
        <v>466</v>
      </c>
      <c r="B38" s="181"/>
      <c r="C38" s="182">
        <v>12</v>
      </c>
      <c r="D38" s="179">
        <v>2500000</v>
      </c>
      <c r="E38" s="181"/>
      <c r="F38" s="182">
        <v>12</v>
      </c>
      <c r="G38" s="179">
        <v>3100000</v>
      </c>
    </row>
    <row r="39" spans="1:7" ht="14.25">
      <c r="A39" s="421" t="s">
        <v>498</v>
      </c>
      <c r="B39" s="181">
        <v>570</v>
      </c>
      <c r="C39" s="182">
        <v>174</v>
      </c>
      <c r="D39" s="179">
        <v>269040</v>
      </c>
      <c r="E39" s="181">
        <v>570</v>
      </c>
      <c r="F39" s="182">
        <v>371</v>
      </c>
      <c r="G39" s="179">
        <v>211470</v>
      </c>
    </row>
    <row r="40" spans="1:7" ht="14.25">
      <c r="A40" s="219"/>
      <c r="B40" s="409"/>
      <c r="C40" s="182"/>
      <c r="D40" s="179"/>
      <c r="E40" s="409"/>
      <c r="F40" s="182"/>
      <c r="G40" s="179"/>
    </row>
    <row r="41" spans="1:7" ht="14.25">
      <c r="A41" s="277"/>
      <c r="B41" s="183"/>
      <c r="C41" s="182"/>
      <c r="D41" s="187"/>
      <c r="E41" s="183"/>
      <c r="F41" s="182"/>
      <c r="G41" s="187"/>
    </row>
    <row r="42" spans="1:7" ht="15">
      <c r="A42" s="407" t="s">
        <v>110</v>
      </c>
      <c r="B42" s="410"/>
      <c r="C42" s="411"/>
      <c r="D42" s="412">
        <f>SUM(D35:D41)</f>
        <v>5822920</v>
      </c>
      <c r="E42" s="410"/>
      <c r="F42" s="411"/>
      <c r="G42" s="412">
        <f>SUM(G35:G41)</f>
        <v>5581350</v>
      </c>
    </row>
    <row r="43" spans="1:7" ht="15">
      <c r="A43" s="218" t="s">
        <v>323</v>
      </c>
      <c r="B43" s="170"/>
      <c r="C43" s="184"/>
      <c r="D43" s="185">
        <v>1200000</v>
      </c>
      <c r="E43" s="170"/>
      <c r="F43" s="184"/>
      <c r="G43" s="185">
        <v>1800000</v>
      </c>
    </row>
    <row r="44" spans="1:7" s="278" customFormat="1" ht="15">
      <c r="A44" s="221" t="s">
        <v>112</v>
      </c>
      <c r="B44" s="288"/>
      <c r="C44" s="289"/>
      <c r="D44" s="290">
        <f>D26+D32+D42+D43</f>
        <v>18490290</v>
      </c>
      <c r="E44" s="288"/>
      <c r="F44" s="289"/>
      <c r="G44" s="290">
        <f>G26+G32+G42+G43</f>
        <v>21642801</v>
      </c>
    </row>
    <row r="45" spans="1:7" ht="14.25">
      <c r="A45" s="218" t="s">
        <v>197</v>
      </c>
      <c r="B45" s="177"/>
      <c r="C45" s="186"/>
      <c r="D45" s="177"/>
      <c r="E45" s="177"/>
      <c r="F45" s="186"/>
      <c r="G45" s="177"/>
    </row>
    <row r="46" spans="1:7" ht="14.25">
      <c r="A46" s="219" t="s">
        <v>198</v>
      </c>
      <c r="B46" s="177"/>
      <c r="C46" s="186"/>
      <c r="D46" s="177">
        <f>B46*C46</f>
        <v>0</v>
      </c>
      <c r="E46" s="177"/>
      <c r="F46" s="186"/>
      <c r="G46" s="177">
        <f>E46*F46</f>
        <v>0</v>
      </c>
    </row>
    <row r="47" spans="1:7" ht="15">
      <c r="A47" s="219" t="s">
        <v>199</v>
      </c>
      <c r="B47" s="170"/>
      <c r="C47" s="184"/>
      <c r="D47" s="187"/>
      <c r="E47" s="170"/>
      <c r="F47" s="184"/>
      <c r="G47" s="187"/>
    </row>
    <row r="48" spans="1:7" ht="15">
      <c r="A48" s="309" t="s">
        <v>197</v>
      </c>
      <c r="B48" s="288"/>
      <c r="C48" s="288"/>
      <c r="D48" s="288">
        <f>SUM(D46:D47)</f>
        <v>0</v>
      </c>
      <c r="E48" s="288"/>
      <c r="F48" s="288"/>
      <c r="G48" s="288">
        <f>SUM(G46:G47)</f>
        <v>0</v>
      </c>
    </row>
    <row r="49" spans="1:7" ht="15">
      <c r="A49" s="221" t="s">
        <v>200</v>
      </c>
      <c r="B49" s="228"/>
      <c r="C49" s="228"/>
      <c r="D49" s="229">
        <f>D44+D48</f>
        <v>18490290</v>
      </c>
      <c r="E49" s="228"/>
      <c r="F49" s="228"/>
      <c r="G49" s="229">
        <f>G44+G48</f>
        <v>21642801</v>
      </c>
    </row>
    <row r="50" ht="14.25">
      <c r="A50" s="297"/>
    </row>
  </sheetData>
  <sheetProtection/>
  <mergeCells count="3">
    <mergeCell ref="A1:A2"/>
    <mergeCell ref="B1:D1"/>
    <mergeCell ref="E1:G1"/>
  </mergeCells>
  <printOptions horizontalCentered="1"/>
  <pageMargins left="0.2362204724409449" right="0.2362204724409449" top="0.7874015748031497" bottom="0.1968503937007874" header="0.1968503937007874" footer="0.1968503937007874"/>
  <pageSetup horizontalDpi="600" verticalDpi="600" orientation="landscape" paperSize="9" scale="81" r:id="rId1"/>
  <headerFooter alignWithMargins="0">
    <oddHeader>&amp;C&amp;"Garamond,Félkövér"&amp;14 1./2018. (II.08.) számú rendelethez 
ZALAMERENYE KÖZSÉG ÖNKORMÁNYZATÁNAK 
ÁLLAMI HOZZÁJÁRULÁSA 2017. ÉVBEN 
&amp;12
&amp;14
&amp;R&amp;A
&amp;P.oldal
Forintban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Layout" zoomScaleSheetLayoutView="100" workbookViewId="0" topLeftCell="A1">
      <selection activeCell="H12" sqref="H12"/>
    </sheetView>
  </sheetViews>
  <sheetFormatPr defaultColWidth="9.00390625" defaultRowHeight="12.75"/>
  <cols>
    <col min="1" max="1" width="4.625" style="0" customWidth="1"/>
    <col min="2" max="2" width="47.75390625" style="0" bestFit="1" customWidth="1"/>
    <col min="3" max="3" width="13.75390625" style="0" customWidth="1"/>
    <col min="4" max="4" width="13.625" style="0" bestFit="1" customWidth="1"/>
    <col min="5" max="5" width="4.625" style="0" customWidth="1"/>
    <col min="6" max="6" width="41.125" style="0" customWidth="1"/>
    <col min="7" max="7" width="13.375" style="0" customWidth="1"/>
    <col min="8" max="8" width="13.625" style="0" bestFit="1" customWidth="1"/>
  </cols>
  <sheetData>
    <row r="1" spans="1:8" ht="18" customHeight="1">
      <c r="A1" s="487" t="s">
        <v>11</v>
      </c>
      <c r="B1" s="485" t="s">
        <v>1</v>
      </c>
      <c r="C1" s="2" t="s">
        <v>516</v>
      </c>
      <c r="D1" s="2" t="s">
        <v>524</v>
      </c>
      <c r="E1" s="487" t="s">
        <v>11</v>
      </c>
      <c r="F1" s="485" t="s">
        <v>1</v>
      </c>
      <c r="G1" s="2" t="s">
        <v>516</v>
      </c>
      <c r="H1" s="2" t="s">
        <v>524</v>
      </c>
    </row>
    <row r="2" spans="1:8" ht="18" customHeight="1">
      <c r="A2" s="488"/>
      <c r="B2" s="486"/>
      <c r="C2" s="43" t="s">
        <v>52</v>
      </c>
      <c r="D2" s="43" t="s">
        <v>52</v>
      </c>
      <c r="E2" s="488"/>
      <c r="F2" s="486"/>
      <c r="G2" s="43" t="s">
        <v>52</v>
      </c>
      <c r="H2" s="43" t="s">
        <v>52</v>
      </c>
    </row>
    <row r="3" spans="1:8" ht="15" customHeight="1">
      <c r="A3" s="491" t="s">
        <v>53</v>
      </c>
      <c r="B3" s="492"/>
      <c r="C3" s="492"/>
      <c r="D3" s="493"/>
      <c r="E3" s="491" t="s">
        <v>20</v>
      </c>
      <c r="F3" s="492"/>
      <c r="G3" s="492"/>
      <c r="H3" s="493"/>
    </row>
    <row r="4" spans="1:8" ht="15" customHeight="1">
      <c r="A4" s="126" t="s">
        <v>86</v>
      </c>
      <c r="B4" s="11" t="s">
        <v>80</v>
      </c>
      <c r="C4" s="3"/>
      <c r="D4" s="3"/>
      <c r="E4" s="119" t="s">
        <v>86</v>
      </c>
      <c r="F4" s="123" t="s">
        <v>80</v>
      </c>
      <c r="G4" s="3"/>
      <c r="H4" s="3"/>
    </row>
    <row r="5" spans="1:8" ht="15" customHeight="1">
      <c r="A5" s="126"/>
      <c r="B5" s="258" t="s">
        <v>447</v>
      </c>
      <c r="C5" s="259">
        <v>20711290</v>
      </c>
      <c r="D5" s="259">
        <v>22181731</v>
      </c>
      <c r="E5" s="125"/>
      <c r="F5" s="68" t="s">
        <v>297</v>
      </c>
      <c r="G5" s="66">
        <v>22492890</v>
      </c>
      <c r="H5" s="66">
        <f>7941658+1709998+12958385</f>
        <v>22610041</v>
      </c>
    </row>
    <row r="6" spans="1:8" ht="15" customHeight="1">
      <c r="A6" s="126"/>
      <c r="B6" s="260" t="s">
        <v>448</v>
      </c>
      <c r="C6" s="261">
        <v>4180000</v>
      </c>
      <c r="D6" s="261">
        <v>4230000</v>
      </c>
      <c r="E6" s="119"/>
      <c r="F6" s="257" t="s">
        <v>298</v>
      </c>
      <c r="G6" s="66">
        <v>2611000</v>
      </c>
      <c r="H6" s="66">
        <v>1827000</v>
      </c>
    </row>
    <row r="7" spans="1:8" ht="15" customHeight="1">
      <c r="A7" s="126"/>
      <c r="B7" s="258" t="s">
        <v>449</v>
      </c>
      <c r="C7" s="261">
        <v>1436090</v>
      </c>
      <c r="D7" s="261">
        <v>1290419</v>
      </c>
      <c r="E7" s="119"/>
      <c r="F7" s="68" t="s">
        <v>299</v>
      </c>
      <c r="G7" s="66">
        <v>448000</v>
      </c>
      <c r="H7" s="66">
        <v>267660</v>
      </c>
    </row>
    <row r="8" spans="1:8" ht="15" customHeight="1">
      <c r="A8" s="126"/>
      <c r="B8" s="258" t="s">
        <v>450</v>
      </c>
      <c r="C8" s="261">
        <v>150000</v>
      </c>
      <c r="D8" s="261">
        <v>196600</v>
      </c>
      <c r="E8" s="119"/>
      <c r="F8" s="68" t="s">
        <v>300</v>
      </c>
      <c r="G8" s="66"/>
      <c r="H8" s="66">
        <v>240000</v>
      </c>
    </row>
    <row r="9" spans="1:8" ht="15" customHeight="1">
      <c r="A9" s="126"/>
      <c r="B9" s="78" t="s">
        <v>85</v>
      </c>
      <c r="C9" s="255">
        <f>SUM(C5:C8)</f>
        <v>26477380</v>
      </c>
      <c r="D9" s="255">
        <f>SUM(D5:D8)</f>
        <v>27898750</v>
      </c>
      <c r="E9" s="119"/>
      <c r="F9" s="68" t="s">
        <v>301</v>
      </c>
      <c r="G9" s="66"/>
      <c r="H9" s="66"/>
    </row>
    <row r="10" spans="1:8" ht="15" customHeight="1">
      <c r="A10" s="126"/>
      <c r="B10" s="78"/>
      <c r="C10" s="246"/>
      <c r="D10" s="246"/>
      <c r="E10" s="119"/>
      <c r="F10" s="68" t="s">
        <v>455</v>
      </c>
      <c r="G10" s="66"/>
      <c r="H10" s="66"/>
    </row>
    <row r="11" spans="1:8" ht="15" customHeight="1">
      <c r="A11" s="126"/>
      <c r="B11" s="68"/>
      <c r="C11" s="254"/>
      <c r="D11" s="254"/>
      <c r="E11" s="119"/>
      <c r="F11" s="68" t="s">
        <v>456</v>
      </c>
      <c r="G11" s="66">
        <v>2087990</v>
      </c>
      <c r="H11" s="66">
        <v>613692</v>
      </c>
    </row>
    <row r="12" spans="1:8" ht="15" customHeight="1">
      <c r="A12" s="126"/>
      <c r="B12" s="68"/>
      <c r="C12" s="254"/>
      <c r="D12" s="254"/>
      <c r="E12" s="119"/>
      <c r="F12" s="11" t="s">
        <v>85</v>
      </c>
      <c r="G12" s="39">
        <f>SUM(G5:G11)</f>
        <v>27639880</v>
      </c>
      <c r="H12" s="39">
        <f>SUM(H5:H11)</f>
        <v>25558393</v>
      </c>
    </row>
    <row r="13" spans="1:8" ht="15" customHeight="1">
      <c r="A13" s="447"/>
      <c r="B13" s="447"/>
      <c r="C13" s="448"/>
      <c r="D13" s="448"/>
      <c r="E13" s="119"/>
      <c r="F13" s="11"/>
      <c r="G13" s="3"/>
      <c r="H13" s="3"/>
    </row>
    <row r="14" spans="1:8" ht="15" customHeight="1">
      <c r="A14" s="490" t="s">
        <v>49</v>
      </c>
      <c r="B14" s="490"/>
      <c r="C14" s="295">
        <f>SUM(C9:C13)</f>
        <v>26477380</v>
      </c>
      <c r="D14" s="295">
        <f>SUM(D9:D13)</f>
        <v>27898750</v>
      </c>
      <c r="E14" s="490" t="s">
        <v>51</v>
      </c>
      <c r="F14" s="490" t="s">
        <v>7</v>
      </c>
      <c r="G14" s="296">
        <f>G12+G13</f>
        <v>27639880</v>
      </c>
      <c r="H14" s="296">
        <f>H12+H13</f>
        <v>25558393</v>
      </c>
    </row>
    <row r="15" spans="1:8" ht="15" customHeight="1">
      <c r="A15" s="479" t="s">
        <v>21</v>
      </c>
      <c r="B15" s="480"/>
      <c r="C15" s="418"/>
      <c r="D15" s="418"/>
      <c r="E15" s="479" t="s">
        <v>92</v>
      </c>
      <c r="F15" s="480"/>
      <c r="G15" s="419"/>
      <c r="H15" s="419"/>
    </row>
    <row r="16" spans="1:8" ht="15" customHeight="1">
      <c r="A16" s="479" t="s">
        <v>462</v>
      </c>
      <c r="B16" s="479"/>
      <c r="C16" s="418"/>
      <c r="D16" s="418"/>
      <c r="E16" s="479" t="s">
        <v>464</v>
      </c>
      <c r="F16" s="479"/>
      <c r="G16" s="419"/>
      <c r="H16" s="419"/>
    </row>
    <row r="17" spans="1:8" ht="15" customHeight="1">
      <c r="A17" s="126" t="s">
        <v>86</v>
      </c>
      <c r="B17" s="127" t="s">
        <v>80</v>
      </c>
      <c r="C17" s="8"/>
      <c r="D17" s="8"/>
      <c r="E17" s="126"/>
      <c r="F17" s="123" t="s">
        <v>80</v>
      </c>
      <c r="G17" s="3"/>
      <c r="H17" s="3"/>
    </row>
    <row r="18" spans="1:8" ht="15" customHeight="1">
      <c r="A18" s="124"/>
      <c r="B18" s="262" t="s">
        <v>451</v>
      </c>
      <c r="C18" s="66"/>
      <c r="D18" s="66">
        <v>14831250</v>
      </c>
      <c r="E18" s="126"/>
      <c r="F18" s="68" t="s">
        <v>457</v>
      </c>
      <c r="G18" s="66">
        <v>337500</v>
      </c>
      <c r="H18" s="66">
        <v>1158700</v>
      </c>
    </row>
    <row r="19" spans="1:8" ht="15" customHeight="1">
      <c r="A19" s="124"/>
      <c r="B19" s="262" t="s">
        <v>452</v>
      </c>
      <c r="C19" s="66"/>
      <c r="D19" s="66"/>
      <c r="E19" s="126"/>
      <c r="F19" s="67" t="s">
        <v>458</v>
      </c>
      <c r="G19" s="66"/>
      <c r="H19" s="66">
        <v>18647195</v>
      </c>
    </row>
    <row r="20" spans="1:8" ht="15" customHeight="1">
      <c r="A20" s="124"/>
      <c r="B20" s="262" t="s">
        <v>453</v>
      </c>
      <c r="C20" s="66"/>
      <c r="D20" s="66"/>
      <c r="E20" s="126"/>
      <c r="F20" s="67" t="s">
        <v>460</v>
      </c>
      <c r="G20" s="66"/>
      <c r="H20" s="66"/>
    </row>
    <row r="21" spans="1:8" ht="15" customHeight="1">
      <c r="A21" s="124"/>
      <c r="B21" s="262" t="s">
        <v>454</v>
      </c>
      <c r="C21" s="66"/>
      <c r="D21" s="66"/>
      <c r="E21" s="126"/>
      <c r="F21" s="68" t="s">
        <v>459</v>
      </c>
      <c r="G21" s="66"/>
      <c r="H21" s="66"/>
    </row>
    <row r="22" spans="1:8" ht="15" customHeight="1">
      <c r="A22" s="124"/>
      <c r="B22" s="11" t="s">
        <v>85</v>
      </c>
      <c r="C22" s="417">
        <f>SUM(C18:C21)</f>
        <v>0</v>
      </c>
      <c r="D22" s="417">
        <f>SUM(D18:D21)</f>
        <v>14831250</v>
      </c>
      <c r="E22" s="126"/>
      <c r="F22" s="68" t="s">
        <v>461</v>
      </c>
      <c r="G22" s="66"/>
      <c r="H22" s="66"/>
    </row>
    <row r="23" spans="1:8" s="256" customFormat="1" ht="15.75">
      <c r="A23" s="481" t="s">
        <v>463</v>
      </c>
      <c r="B23" s="482"/>
      <c r="C23" s="415">
        <f>C22</f>
        <v>0</v>
      </c>
      <c r="D23" s="415">
        <f>D22</f>
        <v>14831250</v>
      </c>
      <c r="E23" s="483" t="s">
        <v>487</v>
      </c>
      <c r="F23" s="484"/>
      <c r="G23" s="431">
        <f>SUM(G18:G22)</f>
        <v>337500</v>
      </c>
      <c r="H23" s="431">
        <f>SUM(H18:H22)</f>
        <v>19805895</v>
      </c>
    </row>
    <row r="24" spans="1:8" ht="15" customHeight="1">
      <c r="A24" s="429"/>
      <c r="B24" s="430" t="s">
        <v>486</v>
      </c>
      <c r="C24" s="415">
        <v>2239612</v>
      </c>
      <c r="D24" s="415">
        <v>3500000</v>
      </c>
      <c r="E24" s="416"/>
      <c r="F24" s="449" t="s">
        <v>517</v>
      </c>
      <c r="G24" s="450">
        <v>739612</v>
      </c>
      <c r="H24" s="450">
        <v>865712</v>
      </c>
    </row>
    <row r="25" spans="1:8" ht="15" customHeight="1">
      <c r="A25" s="489" t="s">
        <v>50</v>
      </c>
      <c r="B25" s="489"/>
      <c r="C25" s="69">
        <f>C14+C24</f>
        <v>28716992</v>
      </c>
      <c r="D25" s="69">
        <f>D14+D24+D23</f>
        <v>46230000</v>
      </c>
      <c r="E25" s="253"/>
      <c r="F25" s="253" t="s">
        <v>296</v>
      </c>
      <c r="G25" s="69">
        <f>G14+G24+G23</f>
        <v>28716992</v>
      </c>
      <c r="H25" s="69">
        <f>H14+H24+H23</f>
        <v>46230000</v>
      </c>
    </row>
    <row r="26" s="1" customFormat="1" ht="12.75"/>
    <row r="27" s="1" customFormat="1" ht="12.75"/>
    <row r="28" s="1" customFormat="1" ht="12.75">
      <c r="H28" s="462"/>
    </row>
    <row r="29" s="1" customFormat="1" ht="12.75">
      <c r="H29" s="462"/>
    </row>
    <row r="30" s="1" customFormat="1" ht="12.75"/>
    <row r="31" s="1" customFormat="1" ht="12.75">
      <c r="F31" s="53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</sheetData>
  <sheetProtection/>
  <mergeCells count="15">
    <mergeCell ref="F1:F2"/>
    <mergeCell ref="A1:A2"/>
    <mergeCell ref="B1:B2"/>
    <mergeCell ref="E1:E2"/>
    <mergeCell ref="A25:B25"/>
    <mergeCell ref="A14:B14"/>
    <mergeCell ref="E14:F14"/>
    <mergeCell ref="A3:D3"/>
    <mergeCell ref="E3:H3"/>
    <mergeCell ref="A15:B15"/>
    <mergeCell ref="E15:F15"/>
    <mergeCell ref="A16:B16"/>
    <mergeCell ref="E16:F16"/>
    <mergeCell ref="A23:B23"/>
    <mergeCell ref="E23:F23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87" r:id="rId1"/>
  <headerFooter alignWithMargins="0">
    <oddHeader>&amp;C&amp;"Garamond,Félkövér"&amp;12  1./2018. (II.08.) számú költségvetési rendelethez
ZALAMERENYE KÖZSÉG ÖNKORMÁNYZATA
2018. ÉVI MŰKÖDÉSI ÉS FELHALMOZÁSI CÉLÚ BEVÉTELEI ÉS KIADÁSAI&amp;R&amp;A
&amp;P.oldal
Forint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94"/>
  <sheetViews>
    <sheetView view="pageLayout" zoomScaleSheetLayoutView="100" workbookViewId="0" topLeftCell="A1">
      <selection activeCell="F39" sqref="F39"/>
    </sheetView>
  </sheetViews>
  <sheetFormatPr defaultColWidth="9.00390625" defaultRowHeight="12.75"/>
  <cols>
    <col min="1" max="1" width="5.625" style="25" customWidth="1"/>
    <col min="2" max="2" width="68.375" style="25" customWidth="1"/>
    <col min="3" max="3" width="19.125" style="25" customWidth="1"/>
    <col min="4" max="4" width="17.25390625" style="25" customWidth="1"/>
    <col min="5" max="16384" width="9.125" style="25" customWidth="1"/>
  </cols>
  <sheetData>
    <row r="1" spans="3:4" ht="12.75">
      <c r="C1" s="198"/>
      <c r="D1" s="198"/>
    </row>
    <row r="2" spans="1:4" ht="15" customHeight="1">
      <c r="A2" s="470" t="s">
        <v>15</v>
      </c>
      <c r="B2" s="471" t="s">
        <v>10</v>
      </c>
      <c r="C2" s="494" t="s">
        <v>504</v>
      </c>
      <c r="D2" s="494" t="s">
        <v>525</v>
      </c>
    </row>
    <row r="3" spans="1:4" ht="35.25" customHeight="1">
      <c r="A3" s="470"/>
      <c r="B3" s="471"/>
      <c r="C3" s="495"/>
      <c r="D3" s="495"/>
    </row>
    <row r="4" spans="1:4" ht="19.5" customHeight="1">
      <c r="A4" s="33" t="s">
        <v>86</v>
      </c>
      <c r="B4" s="75" t="s">
        <v>302</v>
      </c>
      <c r="C4" s="381"/>
      <c r="D4" s="381"/>
    </row>
    <row r="5" spans="1:4" ht="19.5" customHeight="1">
      <c r="A5" s="33" t="s">
        <v>30</v>
      </c>
      <c r="B5" s="75" t="s">
        <v>303</v>
      </c>
      <c r="C5" s="27"/>
      <c r="D5" s="27"/>
    </row>
    <row r="6" spans="1:4" ht="19.5" customHeight="1">
      <c r="A6" s="33">
        <v>1</v>
      </c>
      <c r="B6" s="75" t="s">
        <v>304</v>
      </c>
      <c r="C6" s="27"/>
      <c r="D6" s="27"/>
    </row>
    <row r="7" spans="1:4" ht="19.5" customHeight="1">
      <c r="A7" s="33"/>
      <c r="B7" s="140" t="s">
        <v>421</v>
      </c>
      <c r="C7" s="27"/>
      <c r="D7" s="27"/>
    </row>
    <row r="8" spans="1:4" ht="19.5" customHeight="1">
      <c r="A8" s="33"/>
      <c r="B8" s="274" t="s">
        <v>423</v>
      </c>
      <c r="C8" s="28">
        <v>11467370</v>
      </c>
      <c r="D8" s="28">
        <v>14261451</v>
      </c>
    </row>
    <row r="9" spans="1:4" ht="19.5" customHeight="1">
      <c r="A9" s="33"/>
      <c r="B9" s="267" t="s">
        <v>424</v>
      </c>
      <c r="C9" s="28"/>
      <c r="D9" s="28"/>
    </row>
    <row r="10" spans="1:4" ht="19.5" customHeight="1">
      <c r="A10" s="33"/>
      <c r="B10" s="267" t="s">
        <v>425</v>
      </c>
      <c r="C10" s="28">
        <v>5822920</v>
      </c>
      <c r="D10" s="28">
        <v>5581350</v>
      </c>
    </row>
    <row r="11" spans="1:4" ht="19.5" customHeight="1">
      <c r="A11" s="33"/>
      <c r="B11" s="267" t="s">
        <v>426</v>
      </c>
      <c r="C11" s="28">
        <v>1200000</v>
      </c>
      <c r="D11" s="28">
        <v>1800000</v>
      </c>
    </row>
    <row r="12" spans="1:4" ht="19.5" customHeight="1">
      <c r="A12" s="33"/>
      <c r="B12" s="267" t="s">
        <v>499</v>
      </c>
      <c r="C12" s="28"/>
      <c r="D12" s="28"/>
    </row>
    <row r="13" spans="1:4" ht="19.5" customHeight="1">
      <c r="A13" s="441"/>
      <c r="B13" s="442" t="s">
        <v>305</v>
      </c>
      <c r="C13" s="443">
        <f>SUM(C8:C12)</f>
        <v>18490290</v>
      </c>
      <c r="D13" s="443">
        <f>SUM(D8:D12)</f>
        <v>21642801</v>
      </c>
    </row>
    <row r="14" spans="1:4" ht="19.5" customHeight="1">
      <c r="A14" s="264"/>
      <c r="B14" s="263" t="s">
        <v>422</v>
      </c>
      <c r="C14" s="28"/>
      <c r="D14" s="28"/>
    </row>
    <row r="15" spans="1:4" ht="19.5" customHeight="1">
      <c r="A15" s="33"/>
      <c r="B15" s="269" t="s">
        <v>427</v>
      </c>
      <c r="C15" s="28">
        <v>2221000</v>
      </c>
      <c r="D15" s="28">
        <v>538930</v>
      </c>
    </row>
    <row r="16" spans="1:4" ht="19.5" customHeight="1">
      <c r="A16" s="33"/>
      <c r="B16" s="269" t="s">
        <v>503</v>
      </c>
      <c r="C16" s="28"/>
      <c r="D16" s="28"/>
    </row>
    <row r="17" spans="1:4" ht="19.5" customHeight="1">
      <c r="A17" s="441"/>
      <c r="B17" s="444" t="s">
        <v>325</v>
      </c>
      <c r="C17" s="443">
        <f>SUM(C15:C16)</f>
        <v>2221000</v>
      </c>
      <c r="D17" s="443">
        <f>SUM(D15:D16)</f>
        <v>538930</v>
      </c>
    </row>
    <row r="18" spans="1:4" ht="19.5" customHeight="1">
      <c r="A18" s="440"/>
      <c r="B18" s="445" t="s">
        <v>307</v>
      </c>
      <c r="C18" s="446">
        <f>C13+C17</f>
        <v>20711290</v>
      </c>
      <c r="D18" s="446">
        <f>D13+D17</f>
        <v>22181731</v>
      </c>
    </row>
    <row r="19" spans="1:4" ht="19.5" customHeight="1">
      <c r="A19" s="33">
        <v>2</v>
      </c>
      <c r="B19" s="75" t="s">
        <v>306</v>
      </c>
      <c r="C19" s="27">
        <v>0</v>
      </c>
      <c r="D19" s="27">
        <v>14831250</v>
      </c>
    </row>
    <row r="20" spans="1:4" ht="19.5" customHeight="1">
      <c r="A20" s="440"/>
      <c r="B20" s="445" t="s">
        <v>420</v>
      </c>
      <c r="C20" s="446">
        <f>SUM(C19:C19)</f>
        <v>0</v>
      </c>
      <c r="D20" s="446">
        <f>SUM(D19:D19)</f>
        <v>14831250</v>
      </c>
    </row>
    <row r="21" spans="1:4" ht="19.5" customHeight="1">
      <c r="A21" s="33" t="s">
        <v>4</v>
      </c>
      <c r="B21" s="75" t="s">
        <v>308</v>
      </c>
      <c r="C21" s="27"/>
      <c r="D21" s="27"/>
    </row>
    <row r="22" spans="1:4" ht="19.5" customHeight="1">
      <c r="A22" s="33"/>
      <c r="B22" s="268" t="s">
        <v>311</v>
      </c>
      <c r="C22" s="28"/>
      <c r="D22" s="28"/>
    </row>
    <row r="23" spans="1:4" ht="19.5" customHeight="1">
      <c r="A23" s="33"/>
      <c r="B23" s="268" t="s">
        <v>312</v>
      </c>
      <c r="C23" s="28">
        <v>2600000</v>
      </c>
      <c r="D23" s="28">
        <v>1800000</v>
      </c>
    </row>
    <row r="24" spans="1:4" ht="19.5" customHeight="1">
      <c r="A24" s="33"/>
      <c r="B24" s="269" t="s">
        <v>313</v>
      </c>
      <c r="C24" s="28">
        <v>80000</v>
      </c>
      <c r="D24" s="28">
        <v>100000</v>
      </c>
    </row>
    <row r="25" spans="1:4" ht="19.5" customHeight="1">
      <c r="A25" s="33"/>
      <c r="B25" s="266" t="s">
        <v>314</v>
      </c>
      <c r="C25" s="28">
        <v>1200000</v>
      </c>
      <c r="D25" s="28">
        <v>2000000</v>
      </c>
    </row>
    <row r="26" spans="1:4" ht="19.5" customHeight="1">
      <c r="A26" s="33"/>
      <c r="B26" s="79" t="s">
        <v>315</v>
      </c>
      <c r="C26" s="44">
        <v>300000</v>
      </c>
      <c r="D26" s="44">
        <v>330000</v>
      </c>
    </row>
    <row r="27" spans="1:4" ht="19.5" customHeight="1">
      <c r="A27" s="33"/>
      <c r="B27" s="79" t="s">
        <v>316</v>
      </c>
      <c r="C27" s="44"/>
      <c r="D27" s="44"/>
    </row>
    <row r="28" spans="1:4" ht="19.5" customHeight="1">
      <c r="A28" s="33"/>
      <c r="B28" s="75" t="s">
        <v>93</v>
      </c>
      <c r="C28" s="27">
        <f>SUM(C22:C27)</f>
        <v>4180000</v>
      </c>
      <c r="D28" s="27">
        <f>SUM(D22:D27)</f>
        <v>4230000</v>
      </c>
    </row>
    <row r="29" spans="1:4" ht="19.5" customHeight="1">
      <c r="A29" s="33" t="s">
        <v>5</v>
      </c>
      <c r="B29" s="75" t="s">
        <v>309</v>
      </c>
      <c r="C29" s="27">
        <v>1436090</v>
      </c>
      <c r="D29" s="27">
        <v>1290419</v>
      </c>
    </row>
    <row r="30" spans="1:4" ht="19.5" customHeight="1">
      <c r="A30" s="33" t="s">
        <v>6</v>
      </c>
      <c r="B30" s="75" t="s">
        <v>428</v>
      </c>
      <c r="C30" s="27">
        <v>0</v>
      </c>
      <c r="D30" s="27">
        <v>0</v>
      </c>
    </row>
    <row r="31" spans="1:4" ht="19.5" customHeight="1">
      <c r="A31" s="33" t="s">
        <v>310</v>
      </c>
      <c r="B31" s="75" t="s">
        <v>317</v>
      </c>
      <c r="C31" s="27"/>
      <c r="D31" s="27"/>
    </row>
    <row r="32" spans="1:4" ht="19.5" customHeight="1">
      <c r="A32" s="26"/>
      <c r="B32" s="267" t="s">
        <v>319</v>
      </c>
      <c r="C32" s="265">
        <v>150000</v>
      </c>
      <c r="D32" s="265">
        <v>196600</v>
      </c>
    </row>
    <row r="33" spans="1:4" ht="19.5" customHeight="1">
      <c r="A33" s="33"/>
      <c r="B33" s="75" t="s">
        <v>318</v>
      </c>
      <c r="C33" s="27">
        <f>SUM(C32:C32)</f>
        <v>150000</v>
      </c>
      <c r="D33" s="27">
        <f>SUM(D32:D32)</f>
        <v>196600</v>
      </c>
    </row>
    <row r="34" spans="1:4" ht="19.5" customHeight="1">
      <c r="A34" s="192" t="s">
        <v>12</v>
      </c>
      <c r="B34" s="270" t="s">
        <v>320</v>
      </c>
      <c r="C34" s="265">
        <v>0</v>
      </c>
      <c r="D34" s="265">
        <v>0</v>
      </c>
    </row>
    <row r="35" spans="1:4" ht="19.5" customHeight="1">
      <c r="A35" s="31" t="s">
        <v>16</v>
      </c>
      <c r="B35" s="75" t="s">
        <v>471</v>
      </c>
      <c r="C35" s="28"/>
      <c r="D35" s="28"/>
    </row>
    <row r="36" spans="1:4" ht="19.5" customHeight="1">
      <c r="A36" s="31"/>
      <c r="B36" s="75" t="s">
        <v>233</v>
      </c>
      <c r="C36" s="27">
        <f>C18+C20+C28+C29+C30+C33</f>
        <v>26477380</v>
      </c>
      <c r="D36" s="27">
        <f>D18+D20+D28+D29+D30+D33</f>
        <v>42730000</v>
      </c>
    </row>
    <row r="37" spans="1:4" ht="19.5" customHeight="1">
      <c r="A37" s="31" t="s">
        <v>117</v>
      </c>
      <c r="B37" s="75" t="s">
        <v>322</v>
      </c>
      <c r="C37" s="27"/>
      <c r="D37" s="27"/>
    </row>
    <row r="38" spans="1:4" ht="19.5" customHeight="1">
      <c r="A38" s="31"/>
      <c r="B38" s="75" t="s">
        <v>321</v>
      </c>
      <c r="C38" s="27">
        <v>2239612</v>
      </c>
      <c r="D38" s="27">
        <v>3500000</v>
      </c>
    </row>
    <row r="39" spans="1:4" ht="19.5" customHeight="1">
      <c r="A39" s="200"/>
      <c r="B39" s="201" t="s">
        <v>83</v>
      </c>
      <c r="C39" s="202">
        <f>C18+C20+C28+C29+C30+C33+C38</f>
        <v>28716992</v>
      </c>
      <c r="D39" s="202">
        <f>D18+D20+D28+D29+D30+D33+D38</f>
        <v>46230000</v>
      </c>
    </row>
    <row r="40" spans="1:4" ht="19.5" customHeight="1">
      <c r="A40" s="200"/>
      <c r="B40" s="201" t="s">
        <v>84</v>
      </c>
      <c r="C40" s="202">
        <f>C39</f>
        <v>28716992</v>
      </c>
      <c r="D40" s="202">
        <f>D39</f>
        <v>46230000</v>
      </c>
    </row>
    <row r="41" spans="1:4" ht="14.25">
      <c r="A41" s="30"/>
      <c r="B41" s="30"/>
      <c r="C41" s="30"/>
      <c r="D41" s="30"/>
    </row>
    <row r="42" spans="1:4" ht="14.25">
      <c r="A42" s="30"/>
      <c r="B42" s="30"/>
      <c r="C42" s="30"/>
      <c r="D42" s="30"/>
    </row>
    <row r="43" spans="1:4" ht="14.25">
      <c r="A43" s="30"/>
      <c r="B43" s="30"/>
      <c r="C43" s="30"/>
      <c r="D43" s="30"/>
    </row>
    <row r="44" spans="1:4" ht="14.25">
      <c r="A44" s="30"/>
      <c r="B44" s="30"/>
      <c r="C44" s="30"/>
      <c r="D44" s="30"/>
    </row>
    <row r="45" spans="1:4" ht="14.25">
      <c r="A45" s="30"/>
      <c r="B45" s="30"/>
      <c r="C45" s="30"/>
      <c r="D45" s="30"/>
    </row>
    <row r="46" spans="1:4" ht="18" customHeight="1">
      <c r="A46" s="30"/>
      <c r="B46" s="30"/>
      <c r="C46" s="30"/>
      <c r="D46" s="30"/>
    </row>
    <row r="47" spans="1:4" ht="14.25">
      <c r="A47" s="30"/>
      <c r="B47" s="30"/>
      <c r="C47" s="30"/>
      <c r="D47" s="30"/>
    </row>
    <row r="48" spans="1:4" ht="14.25">
      <c r="A48" s="30"/>
      <c r="B48" s="30"/>
      <c r="C48" s="30"/>
      <c r="D48" s="30"/>
    </row>
    <row r="49" spans="1:4" ht="13.5" customHeight="1">
      <c r="A49" s="30"/>
      <c r="B49" s="30"/>
      <c r="C49" s="30"/>
      <c r="D49" s="30"/>
    </row>
    <row r="50" spans="1:4" ht="14.25">
      <c r="A50" s="30"/>
      <c r="B50" s="30"/>
      <c r="C50" s="30"/>
      <c r="D50" s="30"/>
    </row>
    <row r="51" spans="1:4" ht="14.25">
      <c r="A51" s="30"/>
      <c r="B51" s="30"/>
      <c r="C51" s="30"/>
      <c r="D51" s="30"/>
    </row>
    <row r="52" spans="1:4" ht="14.25">
      <c r="A52" s="30"/>
      <c r="B52" s="30"/>
      <c r="C52" s="30"/>
      <c r="D52" s="30"/>
    </row>
    <row r="53" spans="1:4" ht="14.25">
      <c r="A53" s="30"/>
      <c r="B53" s="30"/>
      <c r="C53" s="30"/>
      <c r="D53" s="30"/>
    </row>
    <row r="54" spans="1:4" ht="14.25">
      <c r="A54" s="30"/>
      <c r="B54" s="30"/>
      <c r="C54" s="30"/>
      <c r="D54" s="30"/>
    </row>
    <row r="55" spans="1:4" ht="14.25">
      <c r="A55" s="30"/>
      <c r="B55" s="30"/>
      <c r="C55" s="30"/>
      <c r="D55" s="30"/>
    </row>
    <row r="56" spans="1:4" ht="14.25">
      <c r="A56" s="30"/>
      <c r="B56" s="30"/>
      <c r="C56" s="30"/>
      <c r="D56" s="30"/>
    </row>
    <row r="57" spans="1:4" ht="14.25">
      <c r="A57" s="30"/>
      <c r="B57" s="30"/>
      <c r="C57" s="30"/>
      <c r="D57" s="30"/>
    </row>
    <row r="58" spans="1:4" ht="14.25">
      <c r="A58" s="30"/>
      <c r="B58" s="30"/>
      <c r="C58" s="30"/>
      <c r="D58" s="30"/>
    </row>
    <row r="59" spans="1:4" ht="14.25">
      <c r="A59" s="30"/>
      <c r="B59" s="30"/>
      <c r="C59" s="30"/>
      <c r="D59" s="30"/>
    </row>
    <row r="60" spans="1:4" ht="14.25">
      <c r="A60" s="30"/>
      <c r="B60" s="30"/>
      <c r="C60" s="30"/>
      <c r="D60" s="30"/>
    </row>
    <row r="61" spans="1:4" ht="18" customHeight="1">
      <c r="A61" s="30"/>
      <c r="B61" s="30"/>
      <c r="C61" s="30"/>
      <c r="D61" s="30"/>
    </row>
    <row r="62" spans="1:4" ht="12.75" customHeight="1">
      <c r="A62" s="30"/>
      <c r="B62" s="30"/>
      <c r="C62" s="30"/>
      <c r="D62" s="30"/>
    </row>
    <row r="63" spans="1:4" ht="14.25">
      <c r="A63" s="30"/>
      <c r="B63" s="30"/>
      <c r="C63" s="30"/>
      <c r="D63" s="30"/>
    </row>
    <row r="64" spans="1:4" ht="14.25">
      <c r="A64" s="30"/>
      <c r="B64" s="30"/>
      <c r="C64" s="30"/>
      <c r="D64" s="30"/>
    </row>
    <row r="65" spans="1:4" ht="15" customHeight="1">
      <c r="A65" s="30"/>
      <c r="B65" s="30"/>
      <c r="C65" s="30"/>
      <c r="D65" s="30"/>
    </row>
    <row r="66" spans="1:4" ht="14.25">
      <c r="A66" s="30"/>
      <c r="B66" s="30"/>
      <c r="C66" s="30"/>
      <c r="D66" s="30"/>
    </row>
    <row r="67" spans="1:4" ht="14.25">
      <c r="A67" s="30"/>
      <c r="B67" s="30"/>
      <c r="C67" s="30"/>
      <c r="D67" s="30"/>
    </row>
    <row r="68" spans="1:4" ht="14.25">
      <c r="A68" s="30"/>
      <c r="B68" s="30"/>
      <c r="C68" s="30"/>
      <c r="D68" s="30"/>
    </row>
    <row r="69" spans="1:4" ht="14.25">
      <c r="A69" s="30"/>
      <c r="B69" s="30"/>
      <c r="C69" s="30"/>
      <c r="D69" s="30"/>
    </row>
    <row r="70" spans="1:4" ht="14.25">
      <c r="A70" s="30"/>
      <c r="B70" s="30"/>
      <c r="C70" s="30"/>
      <c r="D70" s="30"/>
    </row>
    <row r="71" spans="1:4" ht="14.25">
      <c r="A71" s="30"/>
      <c r="B71" s="30"/>
      <c r="C71" s="30"/>
      <c r="D71" s="30"/>
    </row>
    <row r="72" spans="1:4" ht="14.25">
      <c r="A72" s="30"/>
      <c r="B72" s="30"/>
      <c r="C72" s="30"/>
      <c r="D72" s="30"/>
    </row>
    <row r="73" spans="1:4" ht="14.25">
      <c r="A73" s="30"/>
      <c r="B73" s="30"/>
      <c r="C73" s="30"/>
      <c r="D73" s="30"/>
    </row>
    <row r="74" spans="1:4" ht="14.25">
      <c r="A74" s="30"/>
      <c r="B74" s="30"/>
      <c r="C74" s="30"/>
      <c r="D74" s="30"/>
    </row>
    <row r="75" spans="1:4" ht="14.25">
      <c r="A75" s="30"/>
      <c r="B75" s="30"/>
      <c r="C75" s="30"/>
      <c r="D75" s="30"/>
    </row>
    <row r="76" spans="1:4" ht="14.25">
      <c r="A76" s="30"/>
      <c r="B76" s="30"/>
      <c r="C76" s="30"/>
      <c r="D76" s="30"/>
    </row>
    <row r="77" spans="1:4" ht="14.25">
      <c r="A77" s="30"/>
      <c r="B77" s="30"/>
      <c r="C77" s="30"/>
      <c r="D77" s="30"/>
    </row>
    <row r="78" spans="1:4" ht="14.25">
      <c r="A78" s="30"/>
      <c r="B78" s="30"/>
      <c r="C78" s="30"/>
      <c r="D78" s="30"/>
    </row>
    <row r="79" spans="1:4" ht="14.25">
      <c r="A79" s="30"/>
      <c r="B79" s="30"/>
      <c r="C79" s="30"/>
      <c r="D79" s="30"/>
    </row>
    <row r="80" spans="1:4" ht="14.25">
      <c r="A80" s="30"/>
      <c r="B80" s="30"/>
      <c r="C80" s="30"/>
      <c r="D80" s="30"/>
    </row>
    <row r="81" spans="1:4" ht="14.25">
      <c r="A81" s="30"/>
      <c r="B81" s="30"/>
      <c r="C81" s="30"/>
      <c r="D81" s="30"/>
    </row>
    <row r="82" spans="1:4" ht="14.25">
      <c r="A82" s="30"/>
      <c r="B82" s="30"/>
      <c r="C82" s="30"/>
      <c r="D82" s="30"/>
    </row>
    <row r="83" spans="1:4" ht="14.25">
      <c r="A83" s="30"/>
      <c r="B83" s="30"/>
      <c r="C83" s="30"/>
      <c r="D83" s="30"/>
    </row>
    <row r="84" spans="1:4" ht="14.25">
      <c r="A84" s="30"/>
      <c r="B84" s="30"/>
      <c r="C84" s="30"/>
      <c r="D84" s="30"/>
    </row>
    <row r="85" spans="1:4" ht="14.25">
      <c r="A85" s="30"/>
      <c r="B85" s="30"/>
      <c r="C85" s="30"/>
      <c r="D85" s="30"/>
    </row>
    <row r="86" spans="1:4" ht="14.25">
      <c r="A86" s="30"/>
      <c r="B86" s="30"/>
      <c r="C86" s="30"/>
      <c r="D86" s="30"/>
    </row>
    <row r="87" spans="1:4" ht="14.25">
      <c r="A87" s="30"/>
      <c r="B87" s="30"/>
      <c r="C87" s="30"/>
      <c r="D87" s="30"/>
    </row>
    <row r="88" spans="1:4" ht="14.25">
      <c r="A88" s="30"/>
      <c r="B88" s="30"/>
      <c r="C88" s="30"/>
      <c r="D88" s="30"/>
    </row>
    <row r="89" spans="1:4" ht="14.25">
      <c r="A89" s="30"/>
      <c r="B89" s="30"/>
      <c r="C89" s="30"/>
      <c r="D89" s="30"/>
    </row>
    <row r="90" spans="1:4" ht="14.25">
      <c r="A90" s="30"/>
      <c r="B90" s="30"/>
      <c r="C90" s="30"/>
      <c r="D90" s="30"/>
    </row>
    <row r="91" spans="1:4" ht="14.25">
      <c r="A91" s="30"/>
      <c r="B91" s="30"/>
      <c r="C91" s="30"/>
      <c r="D91" s="30"/>
    </row>
    <row r="92" spans="1:4" ht="14.25">
      <c r="A92" s="30"/>
      <c r="B92" s="30"/>
      <c r="C92" s="30"/>
      <c r="D92" s="30"/>
    </row>
    <row r="93" spans="1:4" ht="14.25">
      <c r="A93" s="30"/>
      <c r="B93" s="30"/>
      <c r="C93" s="30"/>
      <c r="D93" s="30"/>
    </row>
    <row r="94" spans="1:4" ht="14.25">
      <c r="A94" s="30"/>
      <c r="B94" s="30"/>
      <c r="C94" s="30"/>
      <c r="D94" s="30"/>
    </row>
    <row r="95" spans="1:4" ht="14.25">
      <c r="A95" s="30"/>
      <c r="B95" s="30"/>
      <c r="C95" s="30"/>
      <c r="D95" s="30"/>
    </row>
    <row r="96" spans="1:4" ht="14.25">
      <c r="A96" s="30"/>
      <c r="B96" s="30"/>
      <c r="C96" s="30"/>
      <c r="D96" s="30"/>
    </row>
    <row r="97" spans="1:4" ht="14.25">
      <c r="A97" s="30"/>
      <c r="B97" s="30"/>
      <c r="C97" s="30"/>
      <c r="D97" s="30"/>
    </row>
    <row r="98" spans="1:4" ht="14.25">
      <c r="A98" s="30"/>
      <c r="B98" s="30"/>
      <c r="C98" s="30"/>
      <c r="D98" s="30"/>
    </row>
    <row r="99" spans="1:4" ht="14.25">
      <c r="A99" s="30"/>
      <c r="B99" s="30"/>
      <c r="C99" s="30"/>
      <c r="D99" s="30"/>
    </row>
    <row r="100" spans="1:4" ht="14.25">
      <c r="A100" s="30"/>
      <c r="B100" s="30"/>
      <c r="C100" s="30"/>
      <c r="D100" s="30"/>
    </row>
    <row r="101" spans="1:4" ht="14.25">
      <c r="A101" s="30"/>
      <c r="B101" s="30"/>
      <c r="C101" s="30"/>
      <c r="D101" s="30"/>
    </row>
    <row r="102" spans="1:4" ht="14.25">
      <c r="A102" s="30"/>
      <c r="B102" s="30"/>
      <c r="C102" s="30"/>
      <c r="D102" s="30"/>
    </row>
    <row r="103" spans="1:4" ht="14.25">
      <c r="A103" s="30"/>
      <c r="B103" s="30"/>
      <c r="C103" s="30"/>
      <c r="D103" s="30"/>
    </row>
    <row r="104" spans="1:4" ht="14.25">
      <c r="A104" s="30"/>
      <c r="B104" s="30"/>
      <c r="C104" s="30"/>
      <c r="D104" s="30"/>
    </row>
    <row r="105" spans="1:4" ht="14.25">
      <c r="A105" s="30"/>
      <c r="B105" s="30"/>
      <c r="C105" s="30"/>
      <c r="D105" s="30"/>
    </row>
    <row r="106" spans="1:4" ht="14.25">
      <c r="A106" s="30"/>
      <c r="B106" s="30"/>
      <c r="C106" s="30"/>
      <c r="D106" s="30"/>
    </row>
    <row r="107" spans="1:4" ht="14.25">
      <c r="A107" s="30"/>
      <c r="B107" s="30"/>
      <c r="C107" s="30"/>
      <c r="D107" s="30"/>
    </row>
    <row r="108" spans="1:4" ht="14.25">
      <c r="A108" s="30"/>
      <c r="B108" s="30"/>
      <c r="C108" s="30"/>
      <c r="D108" s="30"/>
    </row>
    <row r="109" spans="1:4" ht="14.25">
      <c r="A109" s="30"/>
      <c r="B109" s="30"/>
      <c r="C109" s="30"/>
      <c r="D109" s="30"/>
    </row>
    <row r="110" spans="1:4" ht="14.25">
      <c r="A110" s="30"/>
      <c r="B110" s="30"/>
      <c r="C110" s="30"/>
      <c r="D110" s="30"/>
    </row>
    <row r="111" spans="1:4" ht="14.25">
      <c r="A111" s="30"/>
      <c r="B111" s="30"/>
      <c r="C111" s="30"/>
      <c r="D111" s="30"/>
    </row>
    <row r="112" spans="1:4" ht="14.25">
      <c r="A112" s="30"/>
      <c r="B112" s="30"/>
      <c r="C112" s="30"/>
      <c r="D112" s="30"/>
    </row>
    <row r="113" spans="1:4" ht="14.25">
      <c r="A113" s="30"/>
      <c r="B113" s="30"/>
      <c r="C113" s="30"/>
      <c r="D113" s="30"/>
    </row>
    <row r="114" spans="1:4" ht="14.25">
      <c r="A114" s="30"/>
      <c r="B114" s="30"/>
      <c r="C114" s="30"/>
      <c r="D114" s="30"/>
    </row>
    <row r="115" spans="1:4" ht="14.25">
      <c r="A115" s="30"/>
      <c r="B115" s="30"/>
      <c r="C115" s="30"/>
      <c r="D115" s="30"/>
    </row>
    <row r="116" spans="1:4" ht="14.25">
      <c r="A116" s="30"/>
      <c r="B116" s="30"/>
      <c r="C116" s="30"/>
      <c r="D116" s="30"/>
    </row>
    <row r="117" spans="1:4" ht="14.25">
      <c r="A117" s="30"/>
      <c r="B117" s="30"/>
      <c r="C117" s="30"/>
      <c r="D117" s="30"/>
    </row>
    <row r="118" spans="1:4" ht="14.25">
      <c r="A118" s="30"/>
      <c r="B118" s="30"/>
      <c r="C118" s="30"/>
      <c r="D118" s="30"/>
    </row>
    <row r="119" spans="1:4" ht="14.25">
      <c r="A119" s="30"/>
      <c r="B119" s="30"/>
      <c r="C119" s="30"/>
      <c r="D119" s="30"/>
    </row>
    <row r="120" spans="1:4" ht="14.25">
      <c r="A120" s="30"/>
      <c r="B120" s="30"/>
      <c r="C120" s="30"/>
      <c r="D120" s="30"/>
    </row>
    <row r="121" spans="1:4" ht="14.25">
      <c r="A121" s="30"/>
      <c r="B121" s="30"/>
      <c r="C121" s="30"/>
      <c r="D121" s="30"/>
    </row>
    <row r="122" spans="1:4" ht="14.25">
      <c r="A122" s="30"/>
      <c r="B122" s="30"/>
      <c r="C122" s="30"/>
      <c r="D122" s="30"/>
    </row>
    <row r="123" spans="1:4" ht="14.25">
      <c r="A123" s="30"/>
      <c r="B123" s="30"/>
      <c r="C123" s="30"/>
      <c r="D123" s="30"/>
    </row>
    <row r="124" spans="1:4" ht="14.25">
      <c r="A124" s="30"/>
      <c r="B124" s="30"/>
      <c r="C124" s="30"/>
      <c r="D124" s="30"/>
    </row>
    <row r="125" spans="1:4" ht="14.25">
      <c r="A125" s="30"/>
      <c r="B125" s="30"/>
      <c r="C125" s="30"/>
      <c r="D125" s="30"/>
    </row>
    <row r="126" spans="1:4" ht="14.25">
      <c r="A126" s="30"/>
      <c r="B126" s="30"/>
      <c r="C126" s="30"/>
      <c r="D126" s="30"/>
    </row>
    <row r="127" spans="1:4" ht="14.25">
      <c r="A127" s="30"/>
      <c r="B127" s="30"/>
      <c r="C127" s="30"/>
      <c r="D127" s="30"/>
    </row>
    <row r="128" spans="1:4" ht="14.25">
      <c r="A128" s="30"/>
      <c r="B128" s="30"/>
      <c r="C128" s="30"/>
      <c r="D128" s="30"/>
    </row>
    <row r="129" spans="1:4" ht="14.25">
      <c r="A129" s="30"/>
      <c r="B129" s="30"/>
      <c r="C129" s="30"/>
      <c r="D129" s="30"/>
    </row>
    <row r="130" spans="1:4" ht="14.25">
      <c r="A130" s="30"/>
      <c r="B130" s="30"/>
      <c r="C130" s="30"/>
      <c r="D130" s="30"/>
    </row>
    <row r="131" spans="1:4" ht="14.25">
      <c r="A131" s="30"/>
      <c r="B131" s="30"/>
      <c r="C131" s="30"/>
      <c r="D131" s="30"/>
    </row>
    <row r="132" spans="1:4" ht="14.25">
      <c r="A132" s="30"/>
      <c r="B132" s="30"/>
      <c r="C132" s="30"/>
      <c r="D132" s="30"/>
    </row>
    <row r="133" spans="1:4" ht="14.25">
      <c r="A133" s="30"/>
      <c r="B133" s="30"/>
      <c r="C133" s="30"/>
      <c r="D133" s="30"/>
    </row>
    <row r="134" spans="1:4" ht="14.25">
      <c r="A134" s="30"/>
      <c r="B134" s="30"/>
      <c r="C134" s="30"/>
      <c r="D134" s="30"/>
    </row>
    <row r="135" spans="1:4" ht="14.25">
      <c r="A135" s="30"/>
      <c r="B135" s="30"/>
      <c r="C135" s="30"/>
      <c r="D135" s="30"/>
    </row>
    <row r="136" spans="1:4" ht="14.25">
      <c r="A136" s="30"/>
      <c r="B136" s="30"/>
      <c r="C136" s="30"/>
      <c r="D136" s="30"/>
    </row>
    <row r="137" spans="1:4" ht="14.25">
      <c r="A137" s="30"/>
      <c r="B137" s="30"/>
      <c r="C137" s="30"/>
      <c r="D137" s="30"/>
    </row>
    <row r="138" spans="1:4" ht="14.25">
      <c r="A138" s="30"/>
      <c r="B138" s="30"/>
      <c r="C138" s="30"/>
      <c r="D138" s="30"/>
    </row>
    <row r="139" spans="1:4" ht="14.25">
      <c r="A139" s="30"/>
      <c r="B139" s="30"/>
      <c r="C139" s="30"/>
      <c r="D139" s="30"/>
    </row>
    <row r="140" spans="1:4" ht="14.25">
      <c r="A140" s="30"/>
      <c r="B140" s="30"/>
      <c r="C140" s="30"/>
      <c r="D140" s="30"/>
    </row>
    <row r="141" spans="1:4" ht="14.25">
      <c r="A141" s="30"/>
      <c r="B141" s="30"/>
      <c r="C141" s="30"/>
      <c r="D141" s="30"/>
    </row>
    <row r="142" spans="1:4" ht="14.25">
      <c r="A142" s="30"/>
      <c r="B142" s="30"/>
      <c r="C142" s="30"/>
      <c r="D142" s="30"/>
    </row>
    <row r="143" spans="1:4" ht="14.25">
      <c r="A143" s="30"/>
      <c r="B143" s="30"/>
      <c r="C143" s="30"/>
      <c r="D143" s="30"/>
    </row>
    <row r="144" spans="1:4" ht="14.25">
      <c r="A144" s="30"/>
      <c r="B144" s="30"/>
      <c r="C144" s="30"/>
      <c r="D144" s="30"/>
    </row>
    <row r="145" spans="1:4" ht="14.25">
      <c r="A145" s="30"/>
      <c r="B145" s="30"/>
      <c r="C145" s="30"/>
      <c r="D145" s="30"/>
    </row>
    <row r="146" spans="1:4" ht="14.25">
      <c r="A146" s="30"/>
      <c r="B146" s="30"/>
      <c r="C146" s="30"/>
      <c r="D146" s="30"/>
    </row>
    <row r="147" spans="1:4" ht="14.25">
      <c r="A147" s="30"/>
      <c r="B147" s="30"/>
      <c r="C147" s="30"/>
      <c r="D147" s="30"/>
    </row>
    <row r="148" spans="1:4" ht="14.25">
      <c r="A148" s="30"/>
      <c r="B148" s="30"/>
      <c r="C148" s="30"/>
      <c r="D148" s="30"/>
    </row>
    <row r="149" spans="1:4" ht="14.25">
      <c r="A149" s="30"/>
      <c r="B149" s="30"/>
      <c r="C149" s="30"/>
      <c r="D149" s="30"/>
    </row>
    <row r="150" spans="1:4" ht="14.25">
      <c r="A150" s="30"/>
      <c r="B150" s="30"/>
      <c r="C150" s="30"/>
      <c r="D150" s="30"/>
    </row>
    <row r="151" spans="1:4" ht="14.25">
      <c r="A151" s="30"/>
      <c r="B151" s="30"/>
      <c r="C151" s="30"/>
      <c r="D151" s="30"/>
    </row>
    <row r="152" spans="1:4" ht="14.25">
      <c r="A152" s="30"/>
      <c r="B152" s="30"/>
      <c r="C152" s="30"/>
      <c r="D152" s="30"/>
    </row>
    <row r="153" spans="1:4" ht="14.25">
      <c r="A153" s="30"/>
      <c r="B153" s="30"/>
      <c r="C153" s="30"/>
      <c r="D153" s="30"/>
    </row>
    <row r="154" spans="1:4" ht="14.25">
      <c r="A154" s="30"/>
      <c r="B154" s="30"/>
      <c r="C154" s="30"/>
      <c r="D154" s="30"/>
    </row>
    <row r="155" spans="1:4" ht="14.25">
      <c r="A155" s="30"/>
      <c r="B155" s="30"/>
      <c r="C155" s="30"/>
      <c r="D155" s="30"/>
    </row>
    <row r="156" spans="1:4" ht="14.25">
      <c r="A156" s="30"/>
      <c r="B156" s="30"/>
      <c r="C156" s="30"/>
      <c r="D156" s="30"/>
    </row>
    <row r="157" spans="1:4" ht="14.25">
      <c r="A157" s="30"/>
      <c r="B157" s="30"/>
      <c r="C157" s="30"/>
      <c r="D157" s="30"/>
    </row>
    <row r="158" spans="1:4" ht="14.25">
      <c r="A158" s="30"/>
      <c r="B158" s="30"/>
      <c r="C158" s="30"/>
      <c r="D158" s="30"/>
    </row>
    <row r="159" spans="1:4" ht="14.25">
      <c r="A159" s="30"/>
      <c r="B159" s="30"/>
      <c r="C159" s="30"/>
      <c r="D159" s="30"/>
    </row>
    <row r="160" spans="1:4" ht="14.25">
      <c r="A160" s="30"/>
      <c r="B160" s="30"/>
      <c r="C160" s="30"/>
      <c r="D160" s="30"/>
    </row>
    <row r="161" spans="1:4" ht="14.25">
      <c r="A161" s="30"/>
      <c r="B161" s="30"/>
      <c r="C161" s="30"/>
      <c r="D161" s="30"/>
    </row>
    <row r="162" spans="1:4" ht="14.25">
      <c r="A162" s="30"/>
      <c r="B162" s="30"/>
      <c r="C162" s="30"/>
      <c r="D162" s="30"/>
    </row>
    <row r="163" spans="1:4" ht="14.25">
      <c r="A163" s="30"/>
      <c r="B163" s="30"/>
      <c r="C163" s="30"/>
      <c r="D163" s="30"/>
    </row>
    <row r="164" spans="1:4" ht="14.25">
      <c r="A164" s="30"/>
      <c r="B164" s="30"/>
      <c r="C164" s="30"/>
      <c r="D164" s="30"/>
    </row>
    <row r="165" spans="1:4" ht="14.25">
      <c r="A165" s="30"/>
      <c r="B165" s="30"/>
      <c r="C165" s="30"/>
      <c r="D165" s="30"/>
    </row>
    <row r="166" spans="1:4" ht="14.25">
      <c r="A166" s="30"/>
      <c r="B166" s="30"/>
      <c r="C166" s="30"/>
      <c r="D166" s="30"/>
    </row>
    <row r="167" spans="1:4" ht="14.25">
      <c r="A167" s="30"/>
      <c r="B167" s="30"/>
      <c r="C167" s="30"/>
      <c r="D167" s="30"/>
    </row>
    <row r="168" spans="1:4" ht="14.25">
      <c r="A168" s="30"/>
      <c r="B168" s="30"/>
      <c r="C168" s="30"/>
      <c r="D168" s="30"/>
    </row>
    <row r="169" spans="1:4" ht="14.25">
      <c r="A169" s="30"/>
      <c r="B169" s="30"/>
      <c r="C169" s="30"/>
      <c r="D169" s="30"/>
    </row>
    <row r="170" spans="1:4" ht="14.25">
      <c r="A170" s="30"/>
      <c r="B170" s="30"/>
      <c r="C170" s="30"/>
      <c r="D170" s="30"/>
    </row>
    <row r="171" spans="1:4" ht="14.25">
      <c r="A171" s="30"/>
      <c r="B171" s="30"/>
      <c r="C171" s="30"/>
      <c r="D171" s="30"/>
    </row>
    <row r="172" spans="1:4" ht="14.25">
      <c r="A172" s="30"/>
      <c r="B172" s="30"/>
      <c r="C172" s="30"/>
      <c r="D172" s="30"/>
    </row>
    <row r="173" spans="1:4" ht="14.25">
      <c r="A173" s="30"/>
      <c r="B173" s="30"/>
      <c r="C173" s="30"/>
      <c r="D173" s="30"/>
    </row>
    <row r="174" spans="1:4" ht="14.25">
      <c r="A174" s="30"/>
      <c r="B174" s="30"/>
      <c r="C174" s="30"/>
      <c r="D174" s="30"/>
    </row>
    <row r="175" spans="1:4" ht="14.25">
      <c r="A175" s="30"/>
      <c r="B175" s="30"/>
      <c r="C175" s="30"/>
      <c r="D175" s="30"/>
    </row>
    <row r="176" spans="1:4" ht="14.25">
      <c r="A176" s="30"/>
      <c r="B176" s="30"/>
      <c r="C176" s="30"/>
      <c r="D176" s="30"/>
    </row>
    <row r="177" spans="1:4" ht="14.25">
      <c r="A177" s="30"/>
      <c r="B177" s="30"/>
      <c r="C177" s="30"/>
      <c r="D177" s="30"/>
    </row>
    <row r="178" spans="1:4" ht="14.25">
      <c r="A178" s="30"/>
      <c r="B178" s="30"/>
      <c r="C178" s="30"/>
      <c r="D178" s="30"/>
    </row>
    <row r="179" spans="1:4" ht="14.25">
      <c r="A179" s="30"/>
      <c r="B179" s="30"/>
      <c r="C179" s="30"/>
      <c r="D179" s="30"/>
    </row>
    <row r="180" spans="1:4" ht="14.25">
      <c r="A180" s="30"/>
      <c r="B180" s="30"/>
      <c r="C180" s="30"/>
      <c r="D180" s="30"/>
    </row>
    <row r="181" spans="1:4" ht="14.25">
      <c r="A181" s="30"/>
      <c r="B181" s="30"/>
      <c r="C181" s="30"/>
      <c r="D181" s="30"/>
    </row>
    <row r="182" spans="1:4" ht="14.25">
      <c r="A182" s="30"/>
      <c r="B182" s="30"/>
      <c r="C182" s="30"/>
      <c r="D182" s="30"/>
    </row>
    <row r="183" spans="1:4" ht="14.25">
      <c r="A183" s="30"/>
      <c r="B183" s="30"/>
      <c r="C183" s="30"/>
      <c r="D183" s="30"/>
    </row>
    <row r="184" spans="1:4" ht="14.25">
      <c r="A184" s="30"/>
      <c r="B184" s="30"/>
      <c r="C184" s="30"/>
      <c r="D184" s="30"/>
    </row>
    <row r="185" spans="1:4" ht="14.25">
      <c r="A185" s="30"/>
      <c r="B185" s="30"/>
      <c r="C185" s="30"/>
      <c r="D185" s="30"/>
    </row>
    <row r="186" spans="1:4" ht="14.25">
      <c r="A186" s="30"/>
      <c r="B186" s="30"/>
      <c r="C186" s="30"/>
      <c r="D186" s="30"/>
    </row>
    <row r="187" spans="1:4" ht="14.25">
      <c r="A187" s="30"/>
      <c r="B187" s="30"/>
      <c r="C187" s="30"/>
      <c r="D187" s="30"/>
    </row>
    <row r="188" spans="1:4" ht="14.25">
      <c r="A188" s="30"/>
      <c r="B188" s="30"/>
      <c r="C188" s="30"/>
      <c r="D188" s="30"/>
    </row>
    <row r="189" spans="1:4" ht="14.25">
      <c r="A189" s="30"/>
      <c r="B189" s="30"/>
      <c r="C189" s="30"/>
      <c r="D189" s="30"/>
    </row>
    <row r="190" spans="1:4" ht="14.25">
      <c r="A190" s="30"/>
      <c r="B190" s="30"/>
      <c r="C190" s="30"/>
      <c r="D190" s="30"/>
    </row>
    <row r="191" spans="1:4" ht="14.25">
      <c r="A191" s="30"/>
      <c r="B191" s="30"/>
      <c r="C191" s="30"/>
      <c r="D191" s="30"/>
    </row>
    <row r="192" spans="1:4" ht="14.25">
      <c r="A192" s="30"/>
      <c r="B192" s="30"/>
      <c r="C192" s="30"/>
      <c r="D192" s="30"/>
    </row>
    <row r="193" spans="1:4" ht="14.25">
      <c r="A193" s="30"/>
      <c r="B193" s="30"/>
      <c r="C193" s="30"/>
      <c r="D193" s="30"/>
    </row>
    <row r="194" spans="1:4" ht="14.25">
      <c r="A194" s="30"/>
      <c r="B194" s="30"/>
      <c r="C194" s="30"/>
      <c r="D194" s="30"/>
    </row>
  </sheetData>
  <sheetProtection/>
  <mergeCells count="4">
    <mergeCell ref="A2:A3"/>
    <mergeCell ref="B2:B3"/>
    <mergeCell ref="C2:C3"/>
    <mergeCell ref="D2:D3"/>
  </mergeCells>
  <printOptions horizontalCentered="1"/>
  <pageMargins left="0.2362204724409449" right="0.2362204724409449" top="0.88" bottom="0.19" header="0.2" footer="0.19"/>
  <pageSetup horizontalDpi="600" verticalDpi="600" orientation="portrait" paperSize="9" scale="78" r:id="rId1"/>
  <headerFooter alignWithMargins="0">
    <oddHeader>&amp;C&amp;"Garamond,Félkövér"&amp;12 1./2018. (II.08.) számú költségvetési rendelethez
ZALAMERENYE KÖZSÉG ÖNKORMÁNYZATA 2018. ÉVI BEVÉTELEI FORRÁSONKÉNT
 &amp;R3.számú melléklet
Forintban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X59"/>
  <sheetViews>
    <sheetView view="pageBreakPreview" zoomScale="71" zoomScaleNormal="65" zoomScaleSheetLayoutView="71" zoomScalePageLayoutView="60" workbookViewId="0" topLeftCell="A1">
      <selection activeCell="AC22" sqref="AC22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9.875" style="0" customWidth="1"/>
    <col min="5" max="5" width="16.375" style="0" customWidth="1"/>
    <col min="6" max="6" width="13.375" style="0" customWidth="1"/>
    <col min="7" max="7" width="13.625" style="0" customWidth="1"/>
    <col min="8" max="8" width="15.125" style="0" customWidth="1"/>
    <col min="9" max="9" width="16.375" style="0" bestFit="1" customWidth="1"/>
    <col min="10" max="10" width="12.625" style="0" customWidth="1"/>
    <col min="11" max="11" width="13.00390625" style="0" customWidth="1"/>
    <col min="12" max="14" width="12.875" style="0" customWidth="1"/>
    <col min="15" max="16" width="14.75390625" style="0" customWidth="1"/>
    <col min="17" max="17" width="18.00390625" style="0" customWidth="1"/>
  </cols>
  <sheetData>
    <row r="1" spans="1:17" ht="45" customHeight="1">
      <c r="A1" s="498" t="s">
        <v>294</v>
      </c>
      <c r="B1" s="500" t="s">
        <v>121</v>
      </c>
      <c r="C1" s="500" t="s">
        <v>295</v>
      </c>
      <c r="D1" s="502" t="s">
        <v>10</v>
      </c>
      <c r="E1" s="496" t="s">
        <v>358</v>
      </c>
      <c r="F1" s="497"/>
      <c r="G1" s="500" t="s">
        <v>410</v>
      </c>
      <c r="H1" s="500" t="s">
        <v>122</v>
      </c>
      <c r="I1" s="500" t="s">
        <v>406</v>
      </c>
      <c r="J1" s="500" t="s">
        <v>407</v>
      </c>
      <c r="K1" s="496" t="s">
        <v>359</v>
      </c>
      <c r="L1" s="497"/>
      <c r="M1" s="506" t="s">
        <v>360</v>
      </c>
      <c r="N1" s="506"/>
      <c r="O1" s="500" t="s">
        <v>123</v>
      </c>
      <c r="P1" s="500" t="s">
        <v>124</v>
      </c>
      <c r="Q1" s="504" t="s">
        <v>8</v>
      </c>
    </row>
    <row r="2" spans="1:17" ht="63.75">
      <c r="A2" s="499"/>
      <c r="B2" s="501"/>
      <c r="C2" s="501"/>
      <c r="D2" s="503"/>
      <c r="E2" s="247" t="s">
        <v>361</v>
      </c>
      <c r="F2" s="249" t="s">
        <v>362</v>
      </c>
      <c r="G2" s="501"/>
      <c r="H2" s="501"/>
      <c r="I2" s="501"/>
      <c r="J2" s="501"/>
      <c r="K2" s="251" t="s">
        <v>476</v>
      </c>
      <c r="L2" s="251" t="s">
        <v>363</v>
      </c>
      <c r="M2" s="248" t="s">
        <v>364</v>
      </c>
      <c r="N2" s="248" t="s">
        <v>365</v>
      </c>
      <c r="O2" s="501"/>
      <c r="P2" s="501"/>
      <c r="Q2" s="505"/>
    </row>
    <row r="3" spans="1:17" ht="24.75" customHeight="1">
      <c r="A3" s="99"/>
      <c r="B3" s="150"/>
      <c r="C3" s="100"/>
      <c r="D3" s="151" t="s">
        <v>115</v>
      </c>
      <c r="E3" s="245"/>
      <c r="F3" s="101"/>
      <c r="G3" s="101"/>
      <c r="H3" s="102"/>
      <c r="I3" s="102"/>
      <c r="J3" s="101"/>
      <c r="K3" s="102"/>
      <c r="L3" s="102"/>
      <c r="M3" s="102"/>
      <c r="N3" s="101"/>
      <c r="O3" s="101"/>
      <c r="P3" s="101"/>
      <c r="Q3" s="101"/>
    </row>
    <row r="4" spans="1:17" ht="21.75" customHeight="1">
      <c r="A4" s="119" t="s">
        <v>125</v>
      </c>
      <c r="B4" s="152"/>
      <c r="C4" s="97"/>
      <c r="D4" s="153" t="s">
        <v>126</v>
      </c>
      <c r="E4" s="246"/>
      <c r="F4" s="3"/>
      <c r="G4" s="3"/>
      <c r="H4" s="3"/>
      <c r="I4" s="3"/>
      <c r="J4" s="246"/>
      <c r="K4" s="246"/>
      <c r="L4" s="246"/>
      <c r="M4" s="246"/>
      <c r="N4" s="246"/>
      <c r="O4" s="3"/>
      <c r="P4" s="3"/>
      <c r="Q4" s="252"/>
    </row>
    <row r="5" spans="1:17" ht="21.75" customHeight="1">
      <c r="A5" s="119"/>
      <c r="B5" s="349" t="s">
        <v>127</v>
      </c>
      <c r="C5" s="318"/>
      <c r="D5" s="318" t="s">
        <v>128</v>
      </c>
      <c r="E5" s="333"/>
      <c r="F5" s="333"/>
      <c r="G5" s="333"/>
      <c r="H5" s="333"/>
      <c r="I5" s="333">
        <v>39800</v>
      </c>
      <c r="J5" s="333"/>
      <c r="K5" s="333"/>
      <c r="L5" s="333"/>
      <c r="M5" s="333"/>
      <c r="N5" s="333"/>
      <c r="O5" s="333"/>
      <c r="P5" s="333"/>
      <c r="Q5" s="350">
        <f>SUM(E5:P5)</f>
        <v>39800</v>
      </c>
    </row>
    <row r="6" spans="1:17" ht="21.75" customHeight="1">
      <c r="A6" s="119"/>
      <c r="B6" s="351" t="s">
        <v>129</v>
      </c>
      <c r="C6" s="124">
        <v>960302</v>
      </c>
      <c r="D6" s="320" t="s">
        <v>69</v>
      </c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250"/>
      <c r="Q6" s="350">
        <f>SUM(E6:P6)</f>
        <v>0</v>
      </c>
    </row>
    <row r="7" spans="1:17" ht="21.75" customHeight="1">
      <c r="A7" s="119"/>
      <c r="B7" s="352" t="s">
        <v>130</v>
      </c>
      <c r="C7" s="323"/>
      <c r="D7" s="323" t="s">
        <v>131</v>
      </c>
      <c r="E7" s="333"/>
      <c r="F7" s="333"/>
      <c r="G7" s="333"/>
      <c r="H7" s="333"/>
      <c r="I7" s="333">
        <v>206329</v>
      </c>
      <c r="J7" s="333"/>
      <c r="K7" s="333"/>
      <c r="L7" s="333"/>
      <c r="M7" s="333"/>
      <c r="N7" s="333"/>
      <c r="O7" s="333"/>
      <c r="P7" s="333"/>
      <c r="Q7" s="350">
        <f>SUM(E7:P7)</f>
        <v>206329</v>
      </c>
    </row>
    <row r="8" spans="1:17" ht="21.75" customHeight="1">
      <c r="A8" s="128"/>
      <c r="B8" s="349" t="s">
        <v>132</v>
      </c>
      <c r="C8" s="318"/>
      <c r="D8" s="318" t="s">
        <v>366</v>
      </c>
      <c r="E8" s="335">
        <v>21642801</v>
      </c>
      <c r="F8" s="335"/>
      <c r="G8" s="340"/>
      <c r="H8" s="340"/>
      <c r="I8" s="340"/>
      <c r="J8" s="340"/>
      <c r="K8" s="340"/>
      <c r="L8" s="340"/>
      <c r="M8" s="340"/>
      <c r="N8" s="340"/>
      <c r="O8" s="340">
        <v>3500000</v>
      </c>
      <c r="P8" s="340"/>
      <c r="Q8" s="350">
        <f>SUM(E8:P8)</f>
        <v>25142801</v>
      </c>
    </row>
    <row r="9" spans="1:17" ht="21.75" customHeight="1">
      <c r="A9" s="128"/>
      <c r="B9" s="353" t="s">
        <v>176</v>
      </c>
      <c r="C9" s="318"/>
      <c r="D9" s="318" t="s">
        <v>188</v>
      </c>
      <c r="E9" s="335"/>
      <c r="F9" s="335"/>
      <c r="G9" s="340"/>
      <c r="H9" s="340"/>
      <c r="I9" s="340"/>
      <c r="J9" s="340"/>
      <c r="K9" s="340"/>
      <c r="L9" s="340"/>
      <c r="M9" s="340"/>
      <c r="N9" s="340"/>
      <c r="O9" s="335"/>
      <c r="P9" s="340"/>
      <c r="Q9" s="350">
        <f>SUM(E9:P9)</f>
        <v>0</v>
      </c>
    </row>
    <row r="10" spans="1:17" ht="21.75" customHeight="1">
      <c r="A10" s="128"/>
      <c r="B10" s="354"/>
      <c r="C10" s="318"/>
      <c r="D10" s="322" t="s">
        <v>133</v>
      </c>
      <c r="E10" s="355">
        <f aca="true" t="shared" si="0" ref="E10:Q10">SUM(E5:E9)</f>
        <v>21642801</v>
      </c>
      <c r="F10" s="355">
        <f t="shared" si="0"/>
        <v>0</v>
      </c>
      <c r="G10" s="355">
        <f t="shared" si="0"/>
        <v>0</v>
      </c>
      <c r="H10" s="355">
        <f t="shared" si="0"/>
        <v>0</v>
      </c>
      <c r="I10" s="355">
        <f t="shared" si="0"/>
        <v>246129</v>
      </c>
      <c r="J10" s="355">
        <f t="shared" si="0"/>
        <v>0</v>
      </c>
      <c r="K10" s="355">
        <f t="shared" si="0"/>
        <v>0</v>
      </c>
      <c r="L10" s="355">
        <f t="shared" si="0"/>
        <v>0</v>
      </c>
      <c r="M10" s="355">
        <f t="shared" si="0"/>
        <v>0</v>
      </c>
      <c r="N10" s="355">
        <f t="shared" si="0"/>
        <v>0</v>
      </c>
      <c r="O10" s="355">
        <f t="shared" si="0"/>
        <v>3500000</v>
      </c>
      <c r="P10" s="355">
        <f t="shared" si="0"/>
        <v>0</v>
      </c>
      <c r="Q10" s="355">
        <f t="shared" si="0"/>
        <v>25388930</v>
      </c>
    </row>
    <row r="11" spans="1:17" ht="21.75" customHeight="1">
      <c r="A11" s="126" t="s">
        <v>134</v>
      </c>
      <c r="B11" s="124"/>
      <c r="C11" s="356"/>
      <c r="D11" s="324" t="s">
        <v>135</v>
      </c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50"/>
    </row>
    <row r="12" spans="1:17" ht="21.75" customHeight="1">
      <c r="A12" s="77"/>
      <c r="B12" s="349" t="s">
        <v>136</v>
      </c>
      <c r="C12" s="318"/>
      <c r="D12" s="320" t="s">
        <v>137</v>
      </c>
      <c r="E12" s="333"/>
      <c r="F12" s="333">
        <v>538930</v>
      </c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50">
        <f>SUM(E12:P12)</f>
        <v>538930</v>
      </c>
    </row>
    <row r="13" spans="1:17" ht="21.75" customHeight="1">
      <c r="A13" s="77"/>
      <c r="B13" s="349" t="s">
        <v>367</v>
      </c>
      <c r="C13" s="318"/>
      <c r="D13" s="320" t="s">
        <v>368</v>
      </c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50">
        <f>SUM(E13:P13)</f>
        <v>0</v>
      </c>
    </row>
    <row r="14" spans="1:17" ht="21.75" customHeight="1">
      <c r="A14" s="77"/>
      <c r="B14" s="349" t="s">
        <v>138</v>
      </c>
      <c r="C14" s="318"/>
      <c r="D14" s="320" t="s">
        <v>139</v>
      </c>
      <c r="E14" s="333"/>
      <c r="F14" s="333"/>
      <c r="G14" s="333">
        <v>14831250</v>
      </c>
      <c r="H14" s="333"/>
      <c r="I14" s="333"/>
      <c r="J14" s="333"/>
      <c r="K14" s="333"/>
      <c r="L14" s="333"/>
      <c r="M14" s="333"/>
      <c r="N14" s="333"/>
      <c r="O14" s="333"/>
      <c r="P14" s="333"/>
      <c r="Q14" s="350">
        <f>SUM(E14:P14)</f>
        <v>14831250</v>
      </c>
    </row>
    <row r="15" spans="1:17" ht="21.75" customHeight="1">
      <c r="A15" s="77"/>
      <c r="B15" s="349" t="s">
        <v>140</v>
      </c>
      <c r="C15" s="318"/>
      <c r="D15" s="320" t="s">
        <v>67</v>
      </c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50">
        <f>SUM(E15:P15)</f>
        <v>0</v>
      </c>
    </row>
    <row r="16" spans="1:17" ht="21.75" customHeight="1">
      <c r="A16" s="77"/>
      <c r="B16" s="357"/>
      <c r="C16" s="318"/>
      <c r="D16" s="322" t="s">
        <v>141</v>
      </c>
      <c r="E16" s="339">
        <f aca="true" t="shared" si="1" ref="E16:M16">SUM(E12:E15)</f>
        <v>0</v>
      </c>
      <c r="F16" s="339">
        <f t="shared" si="1"/>
        <v>538930</v>
      </c>
      <c r="G16" s="339">
        <f t="shared" si="1"/>
        <v>14831250</v>
      </c>
      <c r="H16" s="339">
        <f t="shared" si="1"/>
        <v>0</v>
      </c>
      <c r="I16" s="339">
        <f t="shared" si="1"/>
        <v>0</v>
      </c>
      <c r="J16" s="339">
        <f t="shared" si="1"/>
        <v>0</v>
      </c>
      <c r="K16" s="339">
        <f t="shared" si="1"/>
        <v>0</v>
      </c>
      <c r="L16" s="339">
        <f t="shared" si="1"/>
        <v>0</v>
      </c>
      <c r="M16" s="339">
        <f t="shared" si="1"/>
        <v>0</v>
      </c>
      <c r="N16" s="339">
        <v>0</v>
      </c>
      <c r="O16" s="339">
        <f>SUM(O12:O15)</f>
        <v>0</v>
      </c>
      <c r="P16" s="339">
        <f>SUM(P12:P15)</f>
        <v>0</v>
      </c>
      <c r="Q16" s="339">
        <f>SUM(Q12:Q15)</f>
        <v>15370180</v>
      </c>
    </row>
    <row r="17" spans="1:17" ht="21.75" customHeight="1">
      <c r="A17" s="126" t="s">
        <v>142</v>
      </c>
      <c r="B17" s="318"/>
      <c r="C17" s="358"/>
      <c r="D17" s="126" t="s">
        <v>143</v>
      </c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50"/>
    </row>
    <row r="18" spans="1:17" ht="21.75" customHeight="1">
      <c r="A18" s="77"/>
      <c r="B18" s="349" t="s">
        <v>144</v>
      </c>
      <c r="C18" s="318"/>
      <c r="D18" s="320" t="s">
        <v>145</v>
      </c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50">
        <f>SUM(E18:P18)</f>
        <v>0</v>
      </c>
    </row>
    <row r="19" spans="1:17" ht="21.75" customHeight="1">
      <c r="A19" s="77"/>
      <c r="B19" s="349" t="s">
        <v>146</v>
      </c>
      <c r="C19" s="318"/>
      <c r="D19" s="320" t="s">
        <v>147</v>
      </c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50">
        <f>SUM(E19:P19)</f>
        <v>0</v>
      </c>
    </row>
    <row r="20" spans="1:17" ht="21.75" customHeight="1">
      <c r="A20" s="77"/>
      <c r="B20" s="357"/>
      <c r="C20" s="318"/>
      <c r="D20" s="322" t="s">
        <v>148</v>
      </c>
      <c r="E20" s="343">
        <f>SUM(E18:E19)</f>
        <v>0</v>
      </c>
      <c r="F20" s="343"/>
      <c r="G20" s="343">
        <f aca="true" t="shared" si="2" ref="G20:Q20">SUM(G18:G19)</f>
        <v>0</v>
      </c>
      <c r="H20" s="343">
        <f>SUM(H18:H19)</f>
        <v>0</v>
      </c>
      <c r="I20" s="343">
        <f>SUM(I18:I19)</f>
        <v>0</v>
      </c>
      <c r="J20" s="343">
        <f>SUM(J18:J19)</f>
        <v>0</v>
      </c>
      <c r="K20" s="343">
        <f>SUM(K18:K19)</f>
        <v>0</v>
      </c>
      <c r="L20" s="343">
        <f>SUM(L18:L19)</f>
        <v>0</v>
      </c>
      <c r="M20" s="343">
        <f t="shared" si="2"/>
        <v>0</v>
      </c>
      <c r="N20" s="343">
        <f>SUM(N18:N19)</f>
        <v>0</v>
      </c>
      <c r="O20" s="343">
        <f t="shared" si="2"/>
        <v>0</v>
      </c>
      <c r="P20" s="343">
        <f t="shared" si="2"/>
        <v>0</v>
      </c>
      <c r="Q20" s="343">
        <f t="shared" si="2"/>
        <v>0</v>
      </c>
    </row>
    <row r="21" spans="1:17" ht="21.75" customHeight="1">
      <c r="A21" s="158" t="s">
        <v>149</v>
      </c>
      <c r="B21" s="124"/>
      <c r="C21" s="356"/>
      <c r="D21" s="126" t="s">
        <v>150</v>
      </c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50"/>
    </row>
    <row r="22" spans="1:17" ht="21.75" customHeight="1">
      <c r="A22" s="128"/>
      <c r="B22" s="349" t="s">
        <v>151</v>
      </c>
      <c r="C22" s="318"/>
      <c r="D22" s="318" t="s">
        <v>152</v>
      </c>
      <c r="E22" s="335"/>
      <c r="F22" s="335"/>
      <c r="G22" s="340"/>
      <c r="H22" s="340"/>
      <c r="I22" s="340"/>
      <c r="J22" s="340"/>
      <c r="K22" s="340"/>
      <c r="L22" s="340"/>
      <c r="M22" s="335"/>
      <c r="N22" s="335"/>
      <c r="O22" s="335"/>
      <c r="P22" s="340"/>
      <c r="Q22" s="350">
        <f>SUM(E22:P22)</f>
        <v>0</v>
      </c>
    </row>
    <row r="23" spans="1:17" ht="21.75" customHeight="1">
      <c r="A23" s="77"/>
      <c r="B23" s="349" t="s">
        <v>153</v>
      </c>
      <c r="C23" s="318"/>
      <c r="D23" s="320" t="s">
        <v>154</v>
      </c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50">
        <f>SUM(E23:P23)</f>
        <v>0</v>
      </c>
    </row>
    <row r="24" spans="1:17" ht="21.75" customHeight="1">
      <c r="A24" s="77"/>
      <c r="B24" s="349" t="s">
        <v>155</v>
      </c>
      <c r="C24" s="318"/>
      <c r="D24" s="320" t="s">
        <v>63</v>
      </c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50">
        <f>SUM(E24:P24)</f>
        <v>0</v>
      </c>
    </row>
    <row r="25" spans="1:17" ht="21.75" customHeight="1">
      <c r="A25" s="77"/>
      <c r="B25" s="349" t="s">
        <v>156</v>
      </c>
      <c r="C25" s="318">
        <v>813000</v>
      </c>
      <c r="D25" s="320" t="s">
        <v>64</v>
      </c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50">
        <f>SUM(E25:P25)</f>
        <v>0</v>
      </c>
    </row>
    <row r="26" spans="1:17" ht="21.75" customHeight="1">
      <c r="A26" s="77"/>
      <c r="B26" s="349" t="s">
        <v>157</v>
      </c>
      <c r="C26" s="318"/>
      <c r="D26" s="320" t="s">
        <v>158</v>
      </c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50">
        <f>SUM(E26:P26)</f>
        <v>0</v>
      </c>
    </row>
    <row r="27" spans="1:17" ht="21.75" customHeight="1">
      <c r="A27" s="77"/>
      <c r="B27" s="357"/>
      <c r="C27" s="318"/>
      <c r="D27" s="359" t="s">
        <v>159</v>
      </c>
      <c r="E27" s="343">
        <f>SUM(E22:E26)</f>
        <v>0</v>
      </c>
      <c r="F27" s="343"/>
      <c r="G27" s="343">
        <f aca="true" t="shared" si="3" ref="G27:Q27">SUM(G22:G26)</f>
        <v>0</v>
      </c>
      <c r="H27" s="343">
        <f>SUM(H22:H26)</f>
        <v>0</v>
      </c>
      <c r="I27" s="343">
        <f>SUM(I22:I26)</f>
        <v>0</v>
      </c>
      <c r="J27" s="343">
        <f>SUM(J22:J26)</f>
        <v>0</v>
      </c>
      <c r="K27" s="343">
        <f>SUM(K22:K26)</f>
        <v>0</v>
      </c>
      <c r="L27" s="343">
        <f>SUM(L22:L26)</f>
        <v>0</v>
      </c>
      <c r="M27" s="343">
        <f t="shared" si="3"/>
        <v>0</v>
      </c>
      <c r="N27" s="343">
        <f>SUM(N22:N26)</f>
        <v>0</v>
      </c>
      <c r="O27" s="343">
        <f t="shared" si="3"/>
        <v>0</v>
      </c>
      <c r="P27" s="343">
        <f t="shared" si="3"/>
        <v>0</v>
      </c>
      <c r="Q27" s="343">
        <f t="shared" si="3"/>
        <v>0</v>
      </c>
    </row>
    <row r="28" spans="1:17" ht="21.75" customHeight="1">
      <c r="A28" s="158" t="s">
        <v>160</v>
      </c>
      <c r="B28" s="124"/>
      <c r="C28" s="356"/>
      <c r="D28" s="126" t="s">
        <v>161</v>
      </c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50"/>
    </row>
    <row r="29" spans="1:17" ht="21.75" customHeight="1">
      <c r="A29" s="158"/>
      <c r="B29" s="349" t="s">
        <v>408</v>
      </c>
      <c r="C29" s="356"/>
      <c r="D29" s="318" t="s">
        <v>369</v>
      </c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50">
        <f>SUM(E29:P29)</f>
        <v>0</v>
      </c>
    </row>
    <row r="30" spans="1:76" ht="21.75" customHeight="1">
      <c r="A30" s="77"/>
      <c r="B30" s="349" t="s">
        <v>162</v>
      </c>
      <c r="C30" s="318"/>
      <c r="D30" s="320" t="s">
        <v>65</v>
      </c>
      <c r="E30" s="333"/>
      <c r="F30" s="335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50">
        <f>SUM(E30:P30)</f>
        <v>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21.75" customHeight="1">
      <c r="A31" s="77"/>
      <c r="B31" s="349" t="s">
        <v>370</v>
      </c>
      <c r="C31" s="318"/>
      <c r="D31" s="320" t="s">
        <v>371</v>
      </c>
      <c r="E31" s="333"/>
      <c r="F31" s="335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50">
        <f>SUM(E31:P31)</f>
        <v>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7" ht="21.75" customHeight="1">
      <c r="A32" s="77"/>
      <c r="B32" s="349" t="s">
        <v>163</v>
      </c>
      <c r="C32" s="318"/>
      <c r="D32" s="320" t="s">
        <v>68</v>
      </c>
      <c r="E32" s="333"/>
      <c r="F32" s="335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50">
        <f>SUM(E32:P32)</f>
        <v>0</v>
      </c>
    </row>
    <row r="33" spans="1:17" ht="21.75" customHeight="1">
      <c r="A33" s="77"/>
      <c r="B33" s="349" t="s">
        <v>164</v>
      </c>
      <c r="C33" s="318"/>
      <c r="D33" s="320" t="s">
        <v>165</v>
      </c>
      <c r="E33" s="333"/>
      <c r="F33" s="335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50">
        <f>SUM(E33:P33)</f>
        <v>0</v>
      </c>
    </row>
    <row r="34" spans="1:17" ht="21.75" customHeight="1">
      <c r="A34" s="77"/>
      <c r="B34" s="357"/>
      <c r="C34" s="318"/>
      <c r="D34" s="359" t="s">
        <v>166</v>
      </c>
      <c r="E34" s="343">
        <f>SUM(E29:E33)</f>
        <v>0</v>
      </c>
      <c r="F34" s="343">
        <f aca="true" t="shared" si="4" ref="F34:Q34">SUM(F29:F33)</f>
        <v>0</v>
      </c>
      <c r="G34" s="343">
        <f t="shared" si="4"/>
        <v>0</v>
      </c>
      <c r="H34" s="343">
        <f t="shared" si="4"/>
        <v>0</v>
      </c>
      <c r="I34" s="343">
        <f t="shared" si="4"/>
        <v>0</v>
      </c>
      <c r="J34" s="343">
        <f t="shared" si="4"/>
        <v>0</v>
      </c>
      <c r="K34" s="343">
        <f t="shared" si="4"/>
        <v>0</v>
      </c>
      <c r="L34" s="343">
        <f t="shared" si="4"/>
        <v>0</v>
      </c>
      <c r="M34" s="343">
        <f t="shared" si="4"/>
        <v>0</v>
      </c>
      <c r="N34" s="343">
        <f t="shared" si="4"/>
        <v>0</v>
      </c>
      <c r="O34" s="343">
        <f t="shared" si="4"/>
        <v>0</v>
      </c>
      <c r="P34" s="343">
        <f t="shared" si="4"/>
        <v>0</v>
      </c>
      <c r="Q34" s="343">
        <f t="shared" si="4"/>
        <v>0</v>
      </c>
    </row>
    <row r="35" spans="1:17" ht="21.75" customHeight="1">
      <c r="A35" s="158" t="s">
        <v>167</v>
      </c>
      <c r="B35" s="124"/>
      <c r="C35" s="356"/>
      <c r="D35" s="126" t="s">
        <v>168</v>
      </c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50"/>
    </row>
    <row r="36" spans="1:17" ht="21.75" customHeight="1">
      <c r="A36" s="77"/>
      <c r="B36" s="349" t="s">
        <v>169</v>
      </c>
      <c r="C36" s="318">
        <v>931102</v>
      </c>
      <c r="D36" s="320" t="s">
        <v>170</v>
      </c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50">
        <f>SUM(E36:P36)</f>
        <v>0</v>
      </c>
    </row>
    <row r="37" spans="1:17" ht="21.75" customHeight="1">
      <c r="A37" s="77"/>
      <c r="B37" s="349" t="s">
        <v>380</v>
      </c>
      <c r="C37" s="318">
        <v>910110</v>
      </c>
      <c r="D37" s="320" t="s">
        <v>472</v>
      </c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50">
        <f>SUM(E37:P37)</f>
        <v>0</v>
      </c>
    </row>
    <row r="38" spans="1:17" ht="21.75" customHeight="1">
      <c r="A38" s="128"/>
      <c r="B38" s="349" t="s">
        <v>171</v>
      </c>
      <c r="C38" s="318">
        <v>932918</v>
      </c>
      <c r="D38" s="318" t="s">
        <v>81</v>
      </c>
      <c r="E38" s="335"/>
      <c r="F38" s="335"/>
      <c r="G38" s="335"/>
      <c r="H38" s="340"/>
      <c r="I38" s="340"/>
      <c r="J38" s="340"/>
      <c r="K38" s="335"/>
      <c r="L38" s="335"/>
      <c r="M38" s="335"/>
      <c r="N38" s="335"/>
      <c r="O38" s="340"/>
      <c r="P38" s="340"/>
      <c r="Q38" s="350">
        <f>SUM(E38:P38)</f>
        <v>0</v>
      </c>
    </row>
    <row r="39" spans="1:17" ht="21.75" customHeight="1">
      <c r="A39" s="128"/>
      <c r="B39" s="357"/>
      <c r="C39" s="360"/>
      <c r="D39" s="322" t="s">
        <v>172</v>
      </c>
      <c r="E39" s="343">
        <f aca="true" t="shared" si="5" ref="E39:M39">SUM(E36:E38)</f>
        <v>0</v>
      </c>
      <c r="F39" s="343">
        <f t="shared" si="5"/>
        <v>0</v>
      </c>
      <c r="G39" s="343">
        <f t="shared" si="5"/>
        <v>0</v>
      </c>
      <c r="H39" s="343">
        <f t="shared" si="5"/>
        <v>0</v>
      </c>
      <c r="I39" s="343">
        <f t="shared" si="5"/>
        <v>0</v>
      </c>
      <c r="J39" s="343">
        <f t="shared" si="5"/>
        <v>0</v>
      </c>
      <c r="K39" s="343">
        <f t="shared" si="5"/>
        <v>0</v>
      </c>
      <c r="L39" s="343">
        <f t="shared" si="5"/>
        <v>0</v>
      </c>
      <c r="M39" s="343">
        <f t="shared" si="5"/>
        <v>0</v>
      </c>
      <c r="N39" s="343">
        <v>0</v>
      </c>
      <c r="O39" s="343">
        <f>SUM(O36:O38)</f>
        <v>0</v>
      </c>
      <c r="P39" s="343">
        <f>SUM(P36:P38)</f>
        <v>0</v>
      </c>
      <c r="Q39" s="343">
        <f>SUM(Q36:Q38)</f>
        <v>0</v>
      </c>
    </row>
    <row r="40" spans="1:17" ht="21.75" customHeight="1">
      <c r="A40" s="158" t="s">
        <v>372</v>
      </c>
      <c r="B40" s="349"/>
      <c r="C40" s="361"/>
      <c r="D40" s="362" t="s">
        <v>373</v>
      </c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</row>
    <row r="41" spans="1:17" ht="21.75" customHeight="1">
      <c r="A41" s="128"/>
      <c r="B41" s="349" t="s">
        <v>177</v>
      </c>
      <c r="C41" s="361"/>
      <c r="D41" s="323" t="s">
        <v>179</v>
      </c>
      <c r="E41" s="335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50">
        <f>SUM(E41:P41)</f>
        <v>0</v>
      </c>
    </row>
    <row r="42" spans="1:17" ht="21.75" customHeight="1">
      <c r="A42" s="128"/>
      <c r="B42" s="349" t="s">
        <v>178</v>
      </c>
      <c r="C42" s="361"/>
      <c r="D42" s="323" t="s">
        <v>179</v>
      </c>
      <c r="E42" s="335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50">
        <f>SUM(E42:P42)</f>
        <v>0</v>
      </c>
    </row>
    <row r="43" spans="1:17" ht="21.75" customHeight="1">
      <c r="A43" s="128"/>
      <c r="B43" s="349" t="s">
        <v>180</v>
      </c>
      <c r="C43" s="361" t="s">
        <v>376</v>
      </c>
      <c r="D43" s="323" t="s">
        <v>181</v>
      </c>
      <c r="E43" s="335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50">
        <f>SUM(E43:P43)</f>
        <v>0</v>
      </c>
    </row>
    <row r="44" spans="1:17" ht="21.75" customHeight="1">
      <c r="A44" s="128"/>
      <c r="B44" s="349" t="s">
        <v>182</v>
      </c>
      <c r="C44" s="361"/>
      <c r="D44" s="323" t="s">
        <v>183</v>
      </c>
      <c r="E44" s="335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50">
        <f>SUM(E44:P44)</f>
        <v>0</v>
      </c>
    </row>
    <row r="45" spans="1:17" ht="21.75" customHeight="1">
      <c r="A45" s="158"/>
      <c r="B45" s="322"/>
      <c r="C45" s="363"/>
      <c r="D45" s="322" t="s">
        <v>374</v>
      </c>
      <c r="E45" s="343">
        <f>SUM(E41:E44)</f>
        <v>0</v>
      </c>
      <c r="F45" s="343">
        <f aca="true" t="shared" si="6" ref="F45:Q45">SUM(F41:F44)</f>
        <v>0</v>
      </c>
      <c r="G45" s="343">
        <f t="shared" si="6"/>
        <v>0</v>
      </c>
      <c r="H45" s="343">
        <f t="shared" si="6"/>
        <v>0</v>
      </c>
      <c r="I45" s="343">
        <f t="shared" si="6"/>
        <v>0</v>
      </c>
      <c r="J45" s="343">
        <f t="shared" si="6"/>
        <v>0</v>
      </c>
      <c r="K45" s="343">
        <f t="shared" si="6"/>
        <v>0</v>
      </c>
      <c r="L45" s="343">
        <f t="shared" si="6"/>
        <v>0</v>
      </c>
      <c r="M45" s="343">
        <f t="shared" si="6"/>
        <v>0</v>
      </c>
      <c r="N45" s="343">
        <f t="shared" si="6"/>
        <v>0</v>
      </c>
      <c r="O45" s="343">
        <f t="shared" si="6"/>
        <v>0</v>
      </c>
      <c r="P45" s="343">
        <f t="shared" si="6"/>
        <v>0</v>
      </c>
      <c r="Q45" s="343">
        <f t="shared" si="6"/>
        <v>0</v>
      </c>
    </row>
    <row r="46" spans="1:17" ht="21.75" customHeight="1">
      <c r="A46" s="158" t="s">
        <v>13</v>
      </c>
      <c r="B46" s="124"/>
      <c r="C46" s="356"/>
      <c r="D46" s="126" t="s">
        <v>375</v>
      </c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50">
        <f aca="true" t="shared" si="7" ref="Q46:Q54">SUM(E46:P46)</f>
        <v>0</v>
      </c>
    </row>
    <row r="47" spans="1:17" ht="21.75" customHeight="1">
      <c r="A47" s="158"/>
      <c r="B47" s="318">
        <v>101150</v>
      </c>
      <c r="C47" s="356"/>
      <c r="D47" s="318" t="s">
        <v>429</v>
      </c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50">
        <f t="shared" si="7"/>
        <v>0</v>
      </c>
    </row>
    <row r="48" spans="1:17" ht="21.75" customHeight="1">
      <c r="A48" s="158"/>
      <c r="B48" s="349" t="s">
        <v>184</v>
      </c>
      <c r="C48" s="318">
        <v>889101</v>
      </c>
      <c r="D48" s="318" t="s">
        <v>185</v>
      </c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50">
        <f t="shared" si="7"/>
        <v>0</v>
      </c>
    </row>
    <row r="49" spans="1:17" ht="21.75" customHeight="1">
      <c r="A49" s="158"/>
      <c r="B49" s="349" t="s">
        <v>500</v>
      </c>
      <c r="C49" s="361"/>
      <c r="D49" s="318" t="s">
        <v>501</v>
      </c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50">
        <f t="shared" si="7"/>
        <v>0</v>
      </c>
    </row>
    <row r="50" spans="1:17" ht="21.75" customHeight="1">
      <c r="A50" s="158"/>
      <c r="B50" s="318">
        <v>104042</v>
      </c>
      <c r="C50" s="356"/>
      <c r="D50" s="318" t="s">
        <v>377</v>
      </c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50">
        <f t="shared" si="7"/>
        <v>0</v>
      </c>
    </row>
    <row r="51" spans="1:17" ht="21.75" customHeight="1">
      <c r="A51" s="158"/>
      <c r="B51" s="318">
        <v>105010</v>
      </c>
      <c r="C51" s="356"/>
      <c r="D51" s="318" t="s">
        <v>430</v>
      </c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50">
        <f t="shared" si="7"/>
        <v>0</v>
      </c>
    </row>
    <row r="52" spans="1:17" ht="21.75" customHeight="1">
      <c r="A52" s="158"/>
      <c r="B52" s="318">
        <v>106020</v>
      </c>
      <c r="C52" s="356"/>
      <c r="D52" s="318" t="s">
        <v>409</v>
      </c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50">
        <f t="shared" si="7"/>
        <v>0</v>
      </c>
    </row>
    <row r="53" spans="1:17" ht="21.75" customHeight="1">
      <c r="A53" s="158"/>
      <c r="B53" s="349" t="s">
        <v>174</v>
      </c>
      <c r="C53" s="318">
        <v>889921</v>
      </c>
      <c r="D53" s="320" t="s">
        <v>66</v>
      </c>
      <c r="E53" s="335"/>
      <c r="F53" s="335"/>
      <c r="G53" s="335"/>
      <c r="H53" s="335"/>
      <c r="I53" s="335">
        <v>1044290</v>
      </c>
      <c r="J53" s="335"/>
      <c r="K53" s="335"/>
      <c r="L53" s="335"/>
      <c r="M53" s="335"/>
      <c r="N53" s="335"/>
      <c r="O53" s="335"/>
      <c r="P53" s="335"/>
      <c r="Q53" s="350">
        <f t="shared" si="7"/>
        <v>1044290</v>
      </c>
    </row>
    <row r="54" spans="1:17" ht="21.75" customHeight="1">
      <c r="A54" s="158"/>
      <c r="B54" s="318">
        <v>107055</v>
      </c>
      <c r="C54" s="356"/>
      <c r="D54" s="318" t="s">
        <v>473</v>
      </c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50">
        <f t="shared" si="7"/>
        <v>0</v>
      </c>
    </row>
    <row r="55" spans="1:17" ht="21.75" customHeight="1">
      <c r="A55" s="77"/>
      <c r="B55" s="349" t="s">
        <v>474</v>
      </c>
      <c r="C55" s="318">
        <v>889921</v>
      </c>
      <c r="D55" s="320" t="s">
        <v>475</v>
      </c>
      <c r="E55" s="333"/>
      <c r="F55" s="333"/>
      <c r="G55" s="333"/>
      <c r="H55" s="333"/>
      <c r="I55" s="333"/>
      <c r="J55" s="333"/>
      <c r="K55" s="333">
        <v>196600</v>
      </c>
      <c r="L55" s="333"/>
      <c r="M55" s="333"/>
      <c r="N55" s="333"/>
      <c r="O55" s="333"/>
      <c r="P55" s="333"/>
      <c r="Q55" s="350">
        <f>SUM(E55:P55)</f>
        <v>196600</v>
      </c>
    </row>
    <row r="56" spans="1:17" ht="21.75" customHeight="1">
      <c r="A56" s="128"/>
      <c r="B56" s="357"/>
      <c r="C56" s="360"/>
      <c r="D56" s="360" t="s">
        <v>175</v>
      </c>
      <c r="E56" s="343">
        <f>SUM(E47:E55)</f>
        <v>0</v>
      </c>
      <c r="F56" s="343">
        <f aca="true" t="shared" si="8" ref="F56:Q56">SUM(F47:F55)</f>
        <v>0</v>
      </c>
      <c r="G56" s="343">
        <f t="shared" si="8"/>
        <v>0</v>
      </c>
      <c r="H56" s="343">
        <f t="shared" si="8"/>
        <v>0</v>
      </c>
      <c r="I56" s="343">
        <f t="shared" si="8"/>
        <v>1044290</v>
      </c>
      <c r="J56" s="343">
        <f t="shared" si="8"/>
        <v>0</v>
      </c>
      <c r="K56" s="343">
        <f t="shared" si="8"/>
        <v>196600</v>
      </c>
      <c r="L56" s="343">
        <f t="shared" si="8"/>
        <v>0</v>
      </c>
      <c r="M56" s="343">
        <f t="shared" si="8"/>
        <v>0</v>
      </c>
      <c r="N56" s="343">
        <f t="shared" si="8"/>
        <v>0</v>
      </c>
      <c r="O56" s="343">
        <f t="shared" si="8"/>
        <v>0</v>
      </c>
      <c r="P56" s="343">
        <f t="shared" si="8"/>
        <v>0</v>
      </c>
      <c r="Q56" s="343">
        <f t="shared" si="8"/>
        <v>1240890</v>
      </c>
    </row>
    <row r="57" spans="1:17" ht="21.75" customHeight="1">
      <c r="A57" s="128"/>
      <c r="B57" s="357" t="s">
        <v>378</v>
      </c>
      <c r="C57" s="360"/>
      <c r="D57" s="360" t="s">
        <v>379</v>
      </c>
      <c r="E57" s="343"/>
      <c r="F57" s="343"/>
      <c r="G57" s="343"/>
      <c r="H57" s="364">
        <v>4230000</v>
      </c>
      <c r="I57" s="343"/>
      <c r="J57" s="343"/>
      <c r="K57" s="343"/>
      <c r="L57" s="343"/>
      <c r="M57" s="343"/>
      <c r="N57" s="343"/>
      <c r="O57" s="343"/>
      <c r="P57" s="343"/>
      <c r="Q57" s="343">
        <f>SUM(E57:P57)</f>
        <v>4230000</v>
      </c>
    </row>
    <row r="58" spans="1:17" s="168" customFormat="1" ht="21.75" customHeight="1">
      <c r="A58" s="348"/>
      <c r="B58" s="451"/>
      <c r="C58" s="452"/>
      <c r="D58" s="453" t="s">
        <v>78</v>
      </c>
      <c r="E58" s="454">
        <f>SUM(E10,E16,E20,E27,E34,E39,E56,E45,E57)</f>
        <v>21642801</v>
      </c>
      <c r="F58" s="454">
        <f aca="true" t="shared" si="9" ref="F58:Q58">SUM(F10,F16,F20,F27,F34,F39,F56,F45,F57)</f>
        <v>538930</v>
      </c>
      <c r="G58" s="454">
        <f t="shared" si="9"/>
        <v>14831250</v>
      </c>
      <c r="H58" s="454">
        <f t="shared" si="9"/>
        <v>4230000</v>
      </c>
      <c r="I58" s="454">
        <f t="shared" si="9"/>
        <v>1290419</v>
      </c>
      <c r="J58" s="454">
        <f t="shared" si="9"/>
        <v>0</v>
      </c>
      <c r="K58" s="454">
        <f t="shared" si="9"/>
        <v>196600</v>
      </c>
      <c r="L58" s="454">
        <f t="shared" si="9"/>
        <v>0</v>
      </c>
      <c r="M58" s="454">
        <f t="shared" si="9"/>
        <v>0</v>
      </c>
      <c r="N58" s="454">
        <f t="shared" si="9"/>
        <v>0</v>
      </c>
      <c r="O58" s="454">
        <f t="shared" si="9"/>
        <v>3500000</v>
      </c>
      <c r="P58" s="454">
        <f t="shared" si="9"/>
        <v>0</v>
      </c>
      <c r="Q58" s="454">
        <f t="shared" si="9"/>
        <v>46230000</v>
      </c>
    </row>
    <row r="59" spans="1:17" ht="21.75" customHeight="1">
      <c r="A59" s="98"/>
      <c r="B59" s="365"/>
      <c r="C59" s="360"/>
      <c r="D59" s="366" t="s">
        <v>31</v>
      </c>
      <c r="E59" s="367">
        <f>SUM(E58)</f>
        <v>21642801</v>
      </c>
      <c r="F59" s="367">
        <f aca="true" t="shared" si="10" ref="F59:Q59">SUM(F58)</f>
        <v>538930</v>
      </c>
      <c r="G59" s="367">
        <f t="shared" si="10"/>
        <v>14831250</v>
      </c>
      <c r="H59" s="367">
        <f t="shared" si="10"/>
        <v>4230000</v>
      </c>
      <c r="I59" s="367">
        <f t="shared" si="10"/>
        <v>1290419</v>
      </c>
      <c r="J59" s="367">
        <f t="shared" si="10"/>
        <v>0</v>
      </c>
      <c r="K59" s="367">
        <f t="shared" si="10"/>
        <v>196600</v>
      </c>
      <c r="L59" s="367">
        <f t="shared" si="10"/>
        <v>0</v>
      </c>
      <c r="M59" s="367">
        <f t="shared" si="10"/>
        <v>0</v>
      </c>
      <c r="N59" s="367">
        <f t="shared" si="10"/>
        <v>0</v>
      </c>
      <c r="O59" s="367">
        <f t="shared" si="10"/>
        <v>3500000</v>
      </c>
      <c r="P59" s="367">
        <f t="shared" si="10"/>
        <v>0</v>
      </c>
      <c r="Q59" s="367">
        <f t="shared" si="10"/>
        <v>46230000</v>
      </c>
    </row>
    <row r="60" ht="13.5" customHeight="1"/>
    <row r="61" ht="13.5" customHeight="1"/>
    <row r="62" ht="13.5" customHeight="1"/>
    <row r="63" ht="13.5" customHeight="1"/>
    <row r="64" ht="13.5" customHeight="1"/>
  </sheetData>
  <sheetProtection/>
  <mergeCells count="14">
    <mergeCell ref="P1:P2"/>
    <mergeCell ref="Q1:Q2"/>
    <mergeCell ref="O1:O2"/>
    <mergeCell ref="M1:N1"/>
    <mergeCell ref="I1:I2"/>
    <mergeCell ref="G1:G2"/>
    <mergeCell ref="H1:H2"/>
    <mergeCell ref="J1:J2"/>
    <mergeCell ref="E1:F1"/>
    <mergeCell ref="K1:L1"/>
    <mergeCell ref="A1:A2"/>
    <mergeCell ref="B1:B2"/>
    <mergeCell ref="C1:C2"/>
    <mergeCell ref="D1:D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headerFooter>
    <oddHeader>&amp;C&amp;"Arial CE,Félkövér" 1/2018. (II.08.) számú költségvetési rendelethez
ZALAMERENYE KÖZSÉG ÖNKORMÁNYZATA
2018. ÉVI BEVÉTELI ELŐIRÁNYZATAI 
&amp;"Arial CE,Normál" 7&amp;R&amp;A
&amp;P.oldal
1000.-FT-ban</oddHead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H65"/>
  <sheetViews>
    <sheetView view="pageLayout" zoomScaleNormal="60" zoomScaleSheetLayoutView="65" workbookViewId="0" topLeftCell="A1">
      <selection activeCell="D62" sqref="D62"/>
    </sheetView>
  </sheetViews>
  <sheetFormatPr defaultColWidth="9.00390625" defaultRowHeight="12.75"/>
  <cols>
    <col min="1" max="1" width="15.125" style="0" customWidth="1"/>
    <col min="2" max="2" width="74.875" style="0" customWidth="1"/>
    <col min="3" max="3" width="6.875" style="305" customWidth="1"/>
    <col min="4" max="4" width="10.625" style="305" bestFit="1" customWidth="1"/>
    <col min="5" max="5" width="16.25390625" style="0" customWidth="1"/>
    <col min="6" max="6" width="15.00390625" style="0" customWidth="1"/>
    <col min="7" max="7" width="17.75390625" style="0" customWidth="1"/>
    <col min="8" max="8" width="16.875" style="0" bestFit="1" customWidth="1"/>
    <col min="9" max="9" width="12.75390625" style="0" customWidth="1"/>
    <col min="10" max="10" width="15.75390625" style="0" customWidth="1"/>
    <col min="11" max="12" width="16.125" style="0" customWidth="1"/>
    <col min="13" max="13" width="14.00390625" style="0" customWidth="1"/>
    <col min="14" max="14" width="13.25390625" style="0" customWidth="1"/>
    <col min="15" max="15" width="14.75390625" style="0" bestFit="1" customWidth="1"/>
    <col min="16" max="16" width="16.875" style="0" customWidth="1"/>
    <col min="17" max="17" width="16.125" style="0" customWidth="1"/>
    <col min="18" max="18" width="15.375" style="0" customWidth="1"/>
    <col min="19" max="19" width="15.00390625" style="0" customWidth="1"/>
    <col min="20" max="20" width="18.875" style="0" customWidth="1"/>
    <col min="21" max="21" width="18.125" style="0" customWidth="1"/>
    <col min="22" max="22" width="6.125" style="0" customWidth="1"/>
    <col min="23" max="23" width="6.75390625" style="0" customWidth="1"/>
    <col min="24" max="24" width="45.125" style="0" customWidth="1"/>
    <col min="25" max="25" width="10.75390625" style="0" customWidth="1"/>
    <col min="26" max="26" width="12.875" style="0" customWidth="1"/>
    <col min="27" max="30" width="10.75390625" style="0" customWidth="1"/>
    <col min="31" max="33" width="12.625" style="0" customWidth="1"/>
    <col min="34" max="35" width="6.875" style="0" customWidth="1"/>
    <col min="36" max="36" width="8.625" style="0" customWidth="1"/>
  </cols>
  <sheetData>
    <row r="1" spans="1:36" ht="60" customHeight="1">
      <c r="A1" s="511" t="s">
        <v>121</v>
      </c>
      <c r="B1" s="513" t="s">
        <v>10</v>
      </c>
      <c r="C1" s="303" t="s">
        <v>411</v>
      </c>
      <c r="D1" s="511" t="s">
        <v>446</v>
      </c>
      <c r="E1" s="509" t="s">
        <v>381</v>
      </c>
      <c r="F1" s="509" t="s">
        <v>382</v>
      </c>
      <c r="G1" s="509" t="s">
        <v>186</v>
      </c>
      <c r="H1" s="509" t="s">
        <v>187</v>
      </c>
      <c r="I1" s="507" t="s">
        <v>383</v>
      </c>
      <c r="J1" s="508"/>
      <c r="K1" s="508"/>
      <c r="L1" s="508"/>
      <c r="M1" s="508"/>
      <c r="N1" s="509" t="s">
        <v>388</v>
      </c>
      <c r="O1" s="509" t="s">
        <v>389</v>
      </c>
      <c r="P1" s="515" t="s">
        <v>394</v>
      </c>
      <c r="Q1" s="516"/>
      <c r="R1" s="516"/>
      <c r="S1" s="517"/>
      <c r="T1" s="509" t="s">
        <v>477</v>
      </c>
      <c r="U1" s="509" t="s">
        <v>82</v>
      </c>
      <c r="V1" s="81"/>
      <c r="W1" s="81"/>
      <c r="X1" s="81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</row>
    <row r="2" spans="1:36" ht="49.5" customHeight="1">
      <c r="A2" s="512"/>
      <c r="B2" s="514"/>
      <c r="C2" s="303" t="s">
        <v>412</v>
      </c>
      <c r="D2" s="512"/>
      <c r="E2" s="510"/>
      <c r="F2" s="510"/>
      <c r="G2" s="510"/>
      <c r="H2" s="510"/>
      <c r="I2" s="313" t="s">
        <v>384</v>
      </c>
      <c r="J2" s="120" t="s">
        <v>385</v>
      </c>
      <c r="K2" s="120" t="s">
        <v>386</v>
      </c>
      <c r="L2" s="120" t="s">
        <v>387</v>
      </c>
      <c r="M2" s="120" t="s">
        <v>395</v>
      </c>
      <c r="N2" s="510"/>
      <c r="O2" s="510"/>
      <c r="P2" s="120" t="s">
        <v>390</v>
      </c>
      <c r="Q2" s="120" t="s">
        <v>391</v>
      </c>
      <c r="R2" s="120" t="s">
        <v>392</v>
      </c>
      <c r="S2" s="120" t="s">
        <v>393</v>
      </c>
      <c r="T2" s="510"/>
      <c r="U2" s="510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36" ht="18" customHeight="1">
      <c r="A3" s="77"/>
      <c r="B3" s="118" t="s">
        <v>80</v>
      </c>
      <c r="C3" s="118"/>
      <c r="D3" s="118"/>
      <c r="E3" s="3"/>
      <c r="F3" s="4"/>
      <c r="G3" s="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21"/>
      <c r="V3" s="93"/>
      <c r="W3" s="93"/>
      <c r="X3" s="9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</row>
    <row r="4" spans="1:36" ht="18" customHeight="1">
      <c r="A4" s="119" t="s">
        <v>125</v>
      </c>
      <c r="B4" s="126" t="s">
        <v>126</v>
      </c>
      <c r="C4" s="126"/>
      <c r="D4" s="126"/>
      <c r="E4" s="333"/>
      <c r="F4" s="319"/>
      <c r="G4" s="319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126"/>
      <c r="V4" s="93"/>
      <c r="W4" s="93"/>
      <c r="X4" s="9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</row>
    <row r="5" spans="1:36" ht="19.5" customHeight="1">
      <c r="A5" s="154" t="s">
        <v>127</v>
      </c>
      <c r="B5" s="318" t="s">
        <v>128</v>
      </c>
      <c r="C5" s="318" t="s">
        <v>274</v>
      </c>
      <c r="D5" s="318">
        <v>1</v>
      </c>
      <c r="E5" s="335">
        <v>4531219</v>
      </c>
      <c r="F5" s="335">
        <v>886972</v>
      </c>
      <c r="G5" s="335">
        <v>1642612</v>
      </c>
      <c r="H5" s="335"/>
      <c r="I5" s="335"/>
      <c r="J5" s="335"/>
      <c r="K5" s="335"/>
      <c r="L5" s="335"/>
      <c r="M5" s="335">
        <v>613692</v>
      </c>
      <c r="N5" s="335"/>
      <c r="O5" s="335"/>
      <c r="P5" s="335"/>
      <c r="Q5" s="335"/>
      <c r="R5" s="335"/>
      <c r="S5" s="335"/>
      <c r="T5" s="335"/>
      <c r="U5" s="336">
        <f aca="true" t="shared" si="0" ref="U5:U10">SUM(E5:T5)</f>
        <v>7674495</v>
      </c>
      <c r="V5" s="82"/>
      <c r="W5" s="82"/>
      <c r="X5" s="83"/>
      <c r="Y5" s="84"/>
      <c r="Z5" s="84"/>
      <c r="AA5" s="84"/>
      <c r="AB5" s="85"/>
      <c r="AC5" s="85"/>
      <c r="AD5" s="85"/>
      <c r="AE5" s="85"/>
      <c r="AF5" s="85"/>
      <c r="AG5" s="85"/>
      <c r="AH5" s="85"/>
      <c r="AI5" s="85"/>
      <c r="AJ5" s="85"/>
    </row>
    <row r="6" spans="1:36" ht="19.5" customHeight="1">
      <c r="A6" s="155" t="s">
        <v>413</v>
      </c>
      <c r="B6" s="319" t="s">
        <v>396</v>
      </c>
      <c r="C6" s="319" t="s">
        <v>274</v>
      </c>
      <c r="D6" s="319"/>
      <c r="E6" s="335"/>
      <c r="F6" s="335"/>
      <c r="G6" s="335">
        <v>70000</v>
      </c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6">
        <f t="shared" si="0"/>
        <v>70000</v>
      </c>
      <c r="V6" s="91"/>
      <c r="W6" s="91"/>
      <c r="X6" s="82"/>
      <c r="Y6" s="84"/>
      <c r="Z6" s="84"/>
      <c r="AA6" s="86"/>
      <c r="AB6" s="85"/>
      <c r="AC6" s="85"/>
      <c r="AD6" s="86"/>
      <c r="AE6" s="85"/>
      <c r="AF6" s="87"/>
      <c r="AG6" s="86"/>
      <c r="AH6" s="85"/>
      <c r="AI6" s="85"/>
      <c r="AJ6" s="86"/>
    </row>
    <row r="7" spans="1:36" ht="19.5" customHeight="1">
      <c r="A7" s="311" t="s">
        <v>129</v>
      </c>
      <c r="B7" s="323" t="s">
        <v>397</v>
      </c>
      <c r="C7" s="319" t="s">
        <v>274</v>
      </c>
      <c r="D7" s="319"/>
      <c r="E7" s="335"/>
      <c r="F7" s="335"/>
      <c r="G7" s="335">
        <v>69000</v>
      </c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6">
        <f t="shared" si="0"/>
        <v>69000</v>
      </c>
      <c r="V7" s="82"/>
      <c r="W7" s="82"/>
      <c r="X7" s="80"/>
      <c r="Y7" s="88"/>
      <c r="Z7" s="88"/>
      <c r="AA7" s="86"/>
      <c r="AB7" s="88"/>
      <c r="AC7" s="88"/>
      <c r="AD7" s="86"/>
      <c r="AE7" s="89"/>
      <c r="AF7" s="89"/>
      <c r="AG7" s="90"/>
      <c r="AH7" s="95"/>
      <c r="AI7" s="95"/>
      <c r="AJ7" s="86"/>
    </row>
    <row r="8" spans="1:36" ht="19.5" customHeight="1">
      <c r="A8" s="157" t="s">
        <v>130</v>
      </c>
      <c r="B8" s="337" t="s">
        <v>398</v>
      </c>
      <c r="C8" s="320" t="s">
        <v>274</v>
      </c>
      <c r="D8" s="320"/>
      <c r="E8" s="335"/>
      <c r="F8" s="335"/>
      <c r="G8" s="335">
        <v>2986083</v>
      </c>
      <c r="H8" s="335"/>
      <c r="I8" s="335"/>
      <c r="J8" s="335"/>
      <c r="K8" s="335"/>
      <c r="L8" s="335"/>
      <c r="M8" s="335"/>
      <c r="N8" s="335">
        <v>857300</v>
      </c>
      <c r="O8" s="335">
        <v>450000</v>
      </c>
      <c r="P8" s="335"/>
      <c r="Q8" s="335"/>
      <c r="R8" s="335"/>
      <c r="S8" s="335"/>
      <c r="T8" s="335"/>
      <c r="U8" s="336">
        <f t="shared" si="0"/>
        <v>4293383</v>
      </c>
      <c r="V8" s="82"/>
      <c r="W8" s="82"/>
      <c r="X8" s="80"/>
      <c r="Y8" s="88"/>
      <c r="Z8" s="88"/>
      <c r="AA8" s="86"/>
      <c r="AB8" s="88"/>
      <c r="AC8" s="88"/>
      <c r="AD8" s="86"/>
      <c r="AE8" s="89"/>
      <c r="AF8" s="89"/>
      <c r="AG8" s="90"/>
      <c r="AH8" s="95"/>
      <c r="AI8" s="95"/>
      <c r="AJ8" s="86"/>
    </row>
    <row r="9" spans="1:36" ht="19.5" customHeight="1">
      <c r="A9" s="157" t="s">
        <v>132</v>
      </c>
      <c r="B9" s="337" t="s">
        <v>512</v>
      </c>
      <c r="C9" s="320" t="s">
        <v>513</v>
      </c>
      <c r="D9" s="320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6">
        <f t="shared" si="0"/>
        <v>0</v>
      </c>
      <c r="V9" s="82"/>
      <c r="W9" s="82"/>
      <c r="X9" s="80"/>
      <c r="Y9" s="88"/>
      <c r="Z9" s="88"/>
      <c r="AA9" s="86"/>
      <c r="AB9" s="88"/>
      <c r="AC9" s="88"/>
      <c r="AD9" s="86"/>
      <c r="AE9" s="89"/>
      <c r="AF9" s="89"/>
      <c r="AG9" s="90"/>
      <c r="AH9" s="95"/>
      <c r="AI9" s="95"/>
      <c r="AJ9" s="86"/>
    </row>
    <row r="10" spans="1:36" s="167" customFormat="1" ht="19.5" customHeight="1">
      <c r="A10" s="238" t="s">
        <v>176</v>
      </c>
      <c r="B10" s="321" t="s">
        <v>188</v>
      </c>
      <c r="C10" s="321" t="s">
        <v>274</v>
      </c>
      <c r="D10" s="321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>
        <v>865712</v>
      </c>
      <c r="U10" s="336">
        <f t="shared" si="0"/>
        <v>865712</v>
      </c>
      <c r="V10" s="239"/>
      <c r="W10" s="161"/>
      <c r="X10" s="240"/>
      <c r="Y10" s="162"/>
      <c r="Z10" s="162"/>
      <c r="AA10" s="162"/>
      <c r="AB10" s="164"/>
      <c r="AC10" s="164"/>
      <c r="AD10" s="164"/>
      <c r="AE10" s="164"/>
      <c r="AF10" s="164"/>
      <c r="AG10" s="164"/>
      <c r="AH10" s="164"/>
      <c r="AI10" s="164"/>
      <c r="AJ10" s="164"/>
    </row>
    <row r="11" spans="1:36" ht="19.5" customHeight="1">
      <c r="A11" s="314"/>
      <c r="B11" s="322" t="s">
        <v>133</v>
      </c>
      <c r="C11" s="322"/>
      <c r="D11" s="339">
        <f aca="true" t="shared" si="1" ref="D11:U11">SUM(D5:D10)</f>
        <v>1</v>
      </c>
      <c r="E11" s="339">
        <f t="shared" si="1"/>
        <v>4531219</v>
      </c>
      <c r="F11" s="339">
        <f t="shared" si="1"/>
        <v>886972</v>
      </c>
      <c r="G11" s="339">
        <f t="shared" si="1"/>
        <v>4767695</v>
      </c>
      <c r="H11" s="339">
        <f t="shared" si="1"/>
        <v>0</v>
      </c>
      <c r="I11" s="339">
        <f t="shared" si="1"/>
        <v>0</v>
      </c>
      <c r="J11" s="339">
        <f t="shared" si="1"/>
        <v>0</v>
      </c>
      <c r="K11" s="339">
        <f t="shared" si="1"/>
        <v>0</v>
      </c>
      <c r="L11" s="339">
        <f t="shared" si="1"/>
        <v>0</v>
      </c>
      <c r="M11" s="339">
        <f t="shared" si="1"/>
        <v>613692</v>
      </c>
      <c r="N11" s="339">
        <f t="shared" si="1"/>
        <v>857300</v>
      </c>
      <c r="O11" s="339">
        <f t="shared" si="1"/>
        <v>450000</v>
      </c>
      <c r="P11" s="339">
        <f t="shared" si="1"/>
        <v>0</v>
      </c>
      <c r="Q11" s="339">
        <f t="shared" si="1"/>
        <v>0</v>
      </c>
      <c r="R11" s="339">
        <f t="shared" si="1"/>
        <v>0</v>
      </c>
      <c r="S11" s="339">
        <f t="shared" si="1"/>
        <v>0</v>
      </c>
      <c r="T11" s="339">
        <f t="shared" si="1"/>
        <v>865712</v>
      </c>
      <c r="U11" s="339">
        <f t="shared" si="1"/>
        <v>12972590</v>
      </c>
      <c r="V11" s="82"/>
      <c r="W11" s="82"/>
      <c r="X11" s="80"/>
      <c r="Y11" s="88"/>
      <c r="Z11" s="88"/>
      <c r="AA11" s="86"/>
      <c r="AB11" s="88"/>
      <c r="AC11" s="88"/>
      <c r="AD11" s="86"/>
      <c r="AE11" s="89"/>
      <c r="AF11" s="89"/>
      <c r="AG11" s="90"/>
      <c r="AH11" s="95"/>
      <c r="AI11" s="95"/>
      <c r="AJ11" s="86"/>
    </row>
    <row r="12" spans="1:36" ht="19.5" customHeight="1">
      <c r="A12" s="156"/>
      <c r="B12" s="323"/>
      <c r="C12" s="323"/>
      <c r="D12" s="323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82"/>
      <c r="W12" s="82"/>
      <c r="X12" s="80"/>
      <c r="Y12" s="88"/>
      <c r="Z12" s="88"/>
      <c r="AA12" s="86"/>
      <c r="AB12" s="88"/>
      <c r="AC12" s="88"/>
      <c r="AD12" s="86"/>
      <c r="AE12" s="89"/>
      <c r="AF12" s="89"/>
      <c r="AG12" s="90"/>
      <c r="AH12" s="95"/>
      <c r="AI12" s="95"/>
      <c r="AJ12" s="86"/>
    </row>
    <row r="13" spans="1:36" ht="19.5" customHeight="1">
      <c r="A13" s="126" t="s">
        <v>134</v>
      </c>
      <c r="B13" s="324" t="s">
        <v>135</v>
      </c>
      <c r="C13" s="324"/>
      <c r="D13" s="324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6"/>
      <c r="V13" s="91"/>
      <c r="W13" s="91"/>
      <c r="X13" s="82"/>
      <c r="Y13" s="84"/>
      <c r="Z13" s="84"/>
      <c r="AA13" s="86"/>
      <c r="AB13" s="85"/>
      <c r="AC13" s="85"/>
      <c r="AD13" s="86"/>
      <c r="AE13" s="85"/>
      <c r="AF13" s="87"/>
      <c r="AG13" s="86"/>
      <c r="AH13" s="85"/>
      <c r="AI13" s="85"/>
      <c r="AJ13" s="86"/>
    </row>
    <row r="14" spans="1:60" s="167" customFormat="1" ht="19.5" customHeight="1">
      <c r="A14" s="159" t="s">
        <v>399</v>
      </c>
      <c r="B14" s="325" t="s">
        <v>400</v>
      </c>
      <c r="C14" s="325" t="s">
        <v>274</v>
      </c>
      <c r="D14" s="325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2">
        <f>SUM(H14:T14)</f>
        <v>0</v>
      </c>
      <c r="V14" s="160"/>
      <c r="W14" s="160"/>
      <c r="X14" s="161"/>
      <c r="Y14" s="162"/>
      <c r="Z14" s="162"/>
      <c r="AA14" s="163"/>
      <c r="AB14" s="164"/>
      <c r="AC14" s="164"/>
      <c r="AD14" s="163"/>
      <c r="AE14" s="164"/>
      <c r="AF14" s="165"/>
      <c r="AG14" s="163"/>
      <c r="AH14" s="164"/>
      <c r="AI14" s="164"/>
      <c r="AJ14" s="163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9.5" customHeight="1">
      <c r="A15" s="159" t="s">
        <v>136</v>
      </c>
      <c r="B15" s="325" t="s">
        <v>137</v>
      </c>
      <c r="C15" s="319" t="s">
        <v>274</v>
      </c>
      <c r="D15" s="319">
        <v>8</v>
      </c>
      <c r="E15" s="333">
        <v>489180</v>
      </c>
      <c r="F15" s="333">
        <v>99500</v>
      </c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6">
        <f>SUM(E15:T15)</f>
        <v>588680</v>
      </c>
      <c r="V15" s="91"/>
      <c r="W15" s="91"/>
      <c r="X15" s="82"/>
      <c r="Y15" s="84"/>
      <c r="Z15" s="84"/>
      <c r="AA15" s="86"/>
      <c r="AB15" s="85"/>
      <c r="AC15" s="85"/>
      <c r="AD15" s="86"/>
      <c r="AE15" s="85"/>
      <c r="AF15" s="89"/>
      <c r="AG15" s="86"/>
      <c r="AH15" s="85"/>
      <c r="AI15" s="85"/>
      <c r="AJ15" s="86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36" s="167" customFormat="1" ht="19.5" customHeight="1">
      <c r="A16" s="159" t="s">
        <v>367</v>
      </c>
      <c r="B16" s="325" t="s">
        <v>368</v>
      </c>
      <c r="C16" s="325" t="s">
        <v>274</v>
      </c>
      <c r="D16" s="325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6">
        <f>SUM(E16:T16)</f>
        <v>0</v>
      </c>
      <c r="V16" s="160"/>
      <c r="W16" s="160"/>
      <c r="X16" s="161"/>
      <c r="Y16" s="162"/>
      <c r="Z16" s="162"/>
      <c r="AA16" s="163"/>
      <c r="AB16" s="164"/>
      <c r="AC16" s="164"/>
      <c r="AD16" s="163"/>
      <c r="AE16" s="164"/>
      <c r="AF16" s="165"/>
      <c r="AG16" s="163"/>
      <c r="AH16" s="164"/>
      <c r="AI16" s="164"/>
      <c r="AJ16" s="163"/>
    </row>
    <row r="17" spans="1:36" ht="19.5" customHeight="1">
      <c r="A17" s="155" t="s">
        <v>138</v>
      </c>
      <c r="B17" s="319" t="s">
        <v>401</v>
      </c>
      <c r="C17" s="319" t="s">
        <v>274</v>
      </c>
      <c r="D17" s="319"/>
      <c r="E17" s="333"/>
      <c r="F17" s="333"/>
      <c r="G17" s="333">
        <v>762000</v>
      </c>
      <c r="H17" s="333"/>
      <c r="I17" s="333"/>
      <c r="J17" s="333"/>
      <c r="K17" s="333"/>
      <c r="L17" s="333"/>
      <c r="M17" s="333"/>
      <c r="N17" s="333"/>
      <c r="O17" s="333">
        <v>18197195</v>
      </c>
      <c r="P17" s="333"/>
      <c r="Q17" s="333"/>
      <c r="R17" s="333"/>
      <c r="S17" s="333"/>
      <c r="T17" s="333"/>
      <c r="U17" s="336">
        <f>SUM(E17:T17)</f>
        <v>18959195</v>
      </c>
      <c r="V17" s="91"/>
      <c r="W17" s="91"/>
      <c r="X17" s="82"/>
      <c r="Y17" s="84"/>
      <c r="Z17" s="84"/>
      <c r="AA17" s="86"/>
      <c r="AB17" s="85"/>
      <c r="AC17" s="85"/>
      <c r="AD17" s="86"/>
      <c r="AE17" s="85"/>
      <c r="AF17" s="87"/>
      <c r="AG17" s="86"/>
      <c r="AH17" s="85"/>
      <c r="AI17" s="85"/>
      <c r="AJ17" s="86"/>
    </row>
    <row r="18" spans="1:36" ht="19.5" customHeight="1">
      <c r="A18" s="155" t="s">
        <v>140</v>
      </c>
      <c r="B18" s="319" t="s">
        <v>67</v>
      </c>
      <c r="C18" s="319" t="s">
        <v>274</v>
      </c>
      <c r="D18" s="319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6">
        <f>SUM(E18:T18)</f>
        <v>0</v>
      </c>
      <c r="V18" s="91"/>
      <c r="W18" s="91"/>
      <c r="X18" s="83"/>
      <c r="Y18" s="84"/>
      <c r="Z18" s="84"/>
      <c r="AA18" s="86"/>
      <c r="AB18" s="84"/>
      <c r="AC18" s="84"/>
      <c r="AD18" s="86"/>
      <c r="AE18" s="85"/>
      <c r="AF18" s="85"/>
      <c r="AG18" s="86"/>
      <c r="AH18" s="84"/>
      <c r="AI18" s="84"/>
      <c r="AJ18" s="86"/>
    </row>
    <row r="19" spans="1:36" ht="19.5" customHeight="1">
      <c r="A19" s="314"/>
      <c r="B19" s="326" t="s">
        <v>141</v>
      </c>
      <c r="C19" s="326"/>
      <c r="D19" s="339">
        <f aca="true" t="shared" si="2" ref="D19:U19">SUM(D14:D18)</f>
        <v>8</v>
      </c>
      <c r="E19" s="339">
        <f t="shared" si="2"/>
        <v>489180</v>
      </c>
      <c r="F19" s="339">
        <f t="shared" si="2"/>
        <v>99500</v>
      </c>
      <c r="G19" s="339">
        <f t="shared" si="2"/>
        <v>762000</v>
      </c>
      <c r="H19" s="339">
        <f t="shared" si="2"/>
        <v>0</v>
      </c>
      <c r="I19" s="339">
        <f t="shared" si="2"/>
        <v>0</v>
      </c>
      <c r="J19" s="339">
        <f t="shared" si="2"/>
        <v>0</v>
      </c>
      <c r="K19" s="339">
        <f t="shared" si="2"/>
        <v>0</v>
      </c>
      <c r="L19" s="339">
        <f t="shared" si="2"/>
        <v>0</v>
      </c>
      <c r="M19" s="339">
        <f t="shared" si="2"/>
        <v>0</v>
      </c>
      <c r="N19" s="339">
        <f t="shared" si="2"/>
        <v>0</v>
      </c>
      <c r="O19" s="339">
        <f t="shared" si="2"/>
        <v>18197195</v>
      </c>
      <c r="P19" s="339">
        <f t="shared" si="2"/>
        <v>0</v>
      </c>
      <c r="Q19" s="339">
        <f t="shared" si="2"/>
        <v>0</v>
      </c>
      <c r="R19" s="339">
        <f t="shared" si="2"/>
        <v>0</v>
      </c>
      <c r="S19" s="339">
        <f t="shared" si="2"/>
        <v>0</v>
      </c>
      <c r="T19" s="339">
        <f t="shared" si="2"/>
        <v>0</v>
      </c>
      <c r="U19" s="339">
        <f t="shared" si="2"/>
        <v>19547875</v>
      </c>
      <c r="V19" s="91"/>
      <c r="W19" s="91"/>
      <c r="X19" s="83"/>
      <c r="Y19" s="84"/>
      <c r="Z19" s="84"/>
      <c r="AA19" s="86"/>
      <c r="AB19" s="84"/>
      <c r="AC19" s="84"/>
      <c r="AD19" s="86"/>
      <c r="AE19" s="85"/>
      <c r="AF19" s="85"/>
      <c r="AG19" s="86"/>
      <c r="AH19" s="84"/>
      <c r="AI19" s="84"/>
      <c r="AJ19" s="86"/>
    </row>
    <row r="20" spans="1:36" ht="19.5" customHeight="1">
      <c r="A20" s="155"/>
      <c r="B20" s="319"/>
      <c r="C20" s="319"/>
      <c r="D20" s="319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6"/>
      <c r="V20" s="91"/>
      <c r="W20" s="91"/>
      <c r="X20" s="83"/>
      <c r="Y20" s="84"/>
      <c r="Z20" s="84"/>
      <c r="AA20" s="86"/>
      <c r="AB20" s="84"/>
      <c r="AC20" s="84"/>
      <c r="AD20" s="86"/>
      <c r="AE20" s="85"/>
      <c r="AF20" s="85"/>
      <c r="AG20" s="86"/>
      <c r="AH20" s="84"/>
      <c r="AI20" s="84"/>
      <c r="AJ20" s="86"/>
    </row>
    <row r="21" spans="1:36" ht="19.5" customHeight="1">
      <c r="A21" s="158" t="s">
        <v>142</v>
      </c>
      <c r="B21" s="126" t="s">
        <v>143</v>
      </c>
      <c r="C21" s="126"/>
      <c r="D21" s="126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6"/>
      <c r="V21" s="91"/>
      <c r="W21" s="91"/>
      <c r="X21" s="83"/>
      <c r="Y21" s="84"/>
      <c r="Z21" s="84"/>
      <c r="AA21" s="86"/>
      <c r="AB21" s="84"/>
      <c r="AC21" s="84"/>
      <c r="AD21" s="86"/>
      <c r="AE21" s="85"/>
      <c r="AF21" s="85"/>
      <c r="AG21" s="86"/>
      <c r="AH21" s="84"/>
      <c r="AI21" s="84"/>
      <c r="AJ21" s="86"/>
    </row>
    <row r="22" spans="1:36" ht="19.5" customHeight="1">
      <c r="A22" s="155" t="s">
        <v>144</v>
      </c>
      <c r="B22" s="319" t="s">
        <v>145</v>
      </c>
      <c r="C22" s="319" t="s">
        <v>274</v>
      </c>
      <c r="D22" s="319"/>
      <c r="E22" s="340"/>
      <c r="F22" s="340"/>
      <c r="G22" s="335">
        <v>254000</v>
      </c>
      <c r="H22" s="333"/>
      <c r="I22" s="333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>
        <f>SUM(E22:T22)</f>
        <v>254000</v>
      </c>
      <c r="V22" s="80"/>
      <c r="W22" s="80"/>
      <c r="X22" s="92"/>
      <c r="Y22" s="88"/>
      <c r="Z22" s="88"/>
      <c r="AA22" s="86"/>
      <c r="AB22" s="88"/>
      <c r="AC22" s="88"/>
      <c r="AD22" s="86"/>
      <c r="AE22" s="89"/>
      <c r="AF22" s="89"/>
      <c r="AG22" s="90"/>
      <c r="AH22" s="88"/>
      <c r="AI22" s="88"/>
      <c r="AJ22" s="86"/>
    </row>
    <row r="23" spans="1:60" s="167" customFormat="1" ht="19.5" customHeight="1">
      <c r="A23" s="159" t="s">
        <v>146</v>
      </c>
      <c r="B23" s="325" t="s">
        <v>147</v>
      </c>
      <c r="C23" s="325" t="s">
        <v>274</v>
      </c>
      <c r="D23" s="325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2">
        <f>SUM(H23:T23)</f>
        <v>0</v>
      </c>
      <c r="V23" s="160"/>
      <c r="W23" s="160"/>
      <c r="X23" s="161"/>
      <c r="Y23" s="162"/>
      <c r="Z23" s="162"/>
      <c r="AA23" s="163"/>
      <c r="AB23" s="164"/>
      <c r="AC23" s="164"/>
      <c r="AD23" s="163"/>
      <c r="AE23" s="164"/>
      <c r="AF23" s="165"/>
      <c r="AG23" s="163"/>
      <c r="AH23" s="164"/>
      <c r="AI23" s="164"/>
      <c r="AJ23" s="163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s="167" customFormat="1" ht="19.5" customHeight="1">
      <c r="A24" s="314"/>
      <c r="B24" s="326" t="s">
        <v>148</v>
      </c>
      <c r="C24" s="326"/>
      <c r="D24" s="326"/>
      <c r="E24" s="343">
        <f aca="true" t="shared" si="3" ref="E24:U24">SUM(E22:E23)</f>
        <v>0</v>
      </c>
      <c r="F24" s="343">
        <f t="shared" si="3"/>
        <v>0</v>
      </c>
      <c r="G24" s="343">
        <f t="shared" si="3"/>
        <v>254000</v>
      </c>
      <c r="H24" s="343">
        <f t="shared" si="3"/>
        <v>0</v>
      </c>
      <c r="I24" s="343">
        <f t="shared" si="3"/>
        <v>0</v>
      </c>
      <c r="J24" s="343">
        <f t="shared" si="3"/>
        <v>0</v>
      </c>
      <c r="K24" s="343">
        <f t="shared" si="3"/>
        <v>0</v>
      </c>
      <c r="L24" s="343">
        <f t="shared" si="3"/>
        <v>0</v>
      </c>
      <c r="M24" s="343">
        <f t="shared" si="3"/>
        <v>0</v>
      </c>
      <c r="N24" s="343">
        <f t="shared" si="3"/>
        <v>0</v>
      </c>
      <c r="O24" s="343">
        <f t="shared" si="3"/>
        <v>0</v>
      </c>
      <c r="P24" s="343">
        <f t="shared" si="3"/>
        <v>0</v>
      </c>
      <c r="Q24" s="343">
        <f t="shared" si="3"/>
        <v>0</v>
      </c>
      <c r="R24" s="343">
        <f t="shared" si="3"/>
        <v>0</v>
      </c>
      <c r="S24" s="343">
        <f t="shared" si="3"/>
        <v>0</v>
      </c>
      <c r="T24" s="343">
        <f t="shared" si="3"/>
        <v>0</v>
      </c>
      <c r="U24" s="343">
        <f t="shared" si="3"/>
        <v>254000</v>
      </c>
      <c r="V24" s="160"/>
      <c r="W24" s="160"/>
      <c r="X24" s="161"/>
      <c r="Y24" s="162"/>
      <c r="Z24" s="162"/>
      <c r="AA24" s="163"/>
      <c r="AB24" s="164"/>
      <c r="AC24" s="164"/>
      <c r="AD24" s="163"/>
      <c r="AE24" s="164"/>
      <c r="AF24" s="165"/>
      <c r="AG24" s="163"/>
      <c r="AH24" s="164"/>
      <c r="AI24" s="164"/>
      <c r="AJ24" s="163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36" ht="19.5" customHeight="1">
      <c r="A25" s="155"/>
      <c r="B25" s="319"/>
      <c r="C25" s="319"/>
      <c r="D25" s="319"/>
      <c r="E25" s="340"/>
      <c r="F25" s="340"/>
      <c r="G25" s="335"/>
      <c r="H25" s="333"/>
      <c r="I25" s="333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80"/>
      <c r="W25" s="80"/>
      <c r="X25" s="92"/>
      <c r="Y25" s="88"/>
      <c r="Z25" s="88"/>
      <c r="AA25" s="86"/>
      <c r="AB25" s="88"/>
      <c r="AC25" s="88"/>
      <c r="AD25" s="86"/>
      <c r="AE25" s="89"/>
      <c r="AF25" s="89"/>
      <c r="AG25" s="90"/>
      <c r="AH25" s="88"/>
      <c r="AI25" s="88"/>
      <c r="AJ25" s="86"/>
    </row>
    <row r="26" spans="1:36" ht="19.5" customHeight="1">
      <c r="A26" s="158" t="s">
        <v>149</v>
      </c>
      <c r="B26" s="126" t="s">
        <v>150</v>
      </c>
      <c r="C26" s="126"/>
      <c r="D26" s="126"/>
      <c r="E26" s="340"/>
      <c r="F26" s="340"/>
      <c r="G26" s="335"/>
      <c r="H26" s="333"/>
      <c r="I26" s="333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80"/>
      <c r="W26" s="80"/>
      <c r="X26" s="92"/>
      <c r="Y26" s="88"/>
      <c r="Z26" s="88"/>
      <c r="AA26" s="86"/>
      <c r="AB26" s="88"/>
      <c r="AC26" s="88"/>
      <c r="AD26" s="86"/>
      <c r="AE26" s="89"/>
      <c r="AF26" s="89"/>
      <c r="AG26" s="90"/>
      <c r="AH26" s="88"/>
      <c r="AI26" s="88"/>
      <c r="AJ26" s="86"/>
    </row>
    <row r="27" spans="1:36" s="167" customFormat="1" ht="19.5" customHeight="1">
      <c r="A27" s="238" t="s">
        <v>151</v>
      </c>
      <c r="B27" s="321" t="s">
        <v>152</v>
      </c>
      <c r="C27" s="321" t="s">
        <v>274</v>
      </c>
      <c r="D27" s="321"/>
      <c r="E27" s="342"/>
      <c r="F27" s="342"/>
      <c r="G27" s="338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38"/>
      <c r="S27" s="338"/>
      <c r="T27" s="342"/>
      <c r="U27" s="336">
        <f>SUM(E27:T27)</f>
        <v>0</v>
      </c>
      <c r="V27" s="161"/>
      <c r="W27" s="161"/>
      <c r="X27" s="240"/>
      <c r="Y27" s="162"/>
      <c r="Z27" s="162"/>
      <c r="AA27" s="162"/>
      <c r="AB27" s="164"/>
      <c r="AC27" s="164"/>
      <c r="AD27" s="164"/>
      <c r="AE27" s="164"/>
      <c r="AF27" s="164"/>
      <c r="AG27" s="164"/>
      <c r="AH27" s="164"/>
      <c r="AI27" s="164"/>
      <c r="AJ27" s="164"/>
    </row>
    <row r="28" spans="1:60" s="167" customFormat="1" ht="19.5" customHeight="1">
      <c r="A28" s="159" t="s">
        <v>478</v>
      </c>
      <c r="B28" s="325" t="s">
        <v>479</v>
      </c>
      <c r="C28" s="325" t="s">
        <v>521</v>
      </c>
      <c r="D28" s="325"/>
      <c r="E28" s="341"/>
      <c r="F28" s="341"/>
      <c r="G28" s="341">
        <v>1577000</v>
      </c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36">
        <f>SUM(E28:T28)</f>
        <v>1577000</v>
      </c>
      <c r="V28" s="160"/>
      <c r="W28" s="160"/>
      <c r="X28" s="161"/>
      <c r="Y28" s="162"/>
      <c r="Z28" s="162"/>
      <c r="AA28" s="163"/>
      <c r="AB28" s="164"/>
      <c r="AC28" s="164"/>
      <c r="AD28" s="163"/>
      <c r="AE28" s="164"/>
      <c r="AF28" s="165"/>
      <c r="AG28" s="163"/>
      <c r="AH28" s="164"/>
      <c r="AI28" s="164"/>
      <c r="AJ28" s="163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36" ht="19.5" customHeight="1">
      <c r="A29" s="155" t="s">
        <v>155</v>
      </c>
      <c r="B29" s="319" t="s">
        <v>63</v>
      </c>
      <c r="C29" s="319" t="s">
        <v>274</v>
      </c>
      <c r="D29" s="319"/>
      <c r="E29" s="333"/>
      <c r="F29" s="333"/>
      <c r="G29" s="333">
        <v>1120000</v>
      </c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6">
        <f>SUM(E29:T29)</f>
        <v>1120000</v>
      </c>
      <c r="V29" s="91"/>
      <c r="W29" s="91"/>
      <c r="X29" s="83"/>
      <c r="Y29" s="84"/>
      <c r="Z29" s="84"/>
      <c r="AA29" s="86"/>
      <c r="AB29" s="85"/>
      <c r="AC29" s="85"/>
      <c r="AD29" s="86"/>
      <c r="AE29" s="85"/>
      <c r="AF29" s="85"/>
      <c r="AG29" s="86"/>
      <c r="AH29" s="85"/>
      <c r="AI29" s="85"/>
      <c r="AJ29" s="86"/>
    </row>
    <row r="30" spans="1:60" ht="19.5" customHeight="1">
      <c r="A30" s="155" t="s">
        <v>156</v>
      </c>
      <c r="B30" s="319" t="s">
        <v>64</v>
      </c>
      <c r="C30" s="319" t="s">
        <v>274</v>
      </c>
      <c r="D30" s="319"/>
      <c r="E30" s="333"/>
      <c r="F30" s="333"/>
      <c r="G30" s="333">
        <v>24000</v>
      </c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6">
        <f>SUM(E30:T30)</f>
        <v>24000</v>
      </c>
      <c r="V30" s="91"/>
      <c r="W30" s="91"/>
      <c r="X30" s="82"/>
      <c r="Y30" s="84"/>
      <c r="Z30" s="84"/>
      <c r="AA30" s="86"/>
      <c r="AB30" s="85"/>
      <c r="AC30" s="85"/>
      <c r="AD30" s="86"/>
      <c r="AE30" s="85"/>
      <c r="AF30" s="89"/>
      <c r="AG30" s="86"/>
      <c r="AH30" s="85"/>
      <c r="AI30" s="85"/>
      <c r="AJ30" s="86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36" ht="19.5" customHeight="1">
      <c r="A31" s="155" t="s">
        <v>157</v>
      </c>
      <c r="B31" s="319" t="s">
        <v>158</v>
      </c>
      <c r="C31" s="319" t="s">
        <v>274</v>
      </c>
      <c r="D31" s="319"/>
      <c r="E31" s="333"/>
      <c r="F31" s="333"/>
      <c r="G31" s="333">
        <v>698500</v>
      </c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6">
        <f>SUM(E31:T31)</f>
        <v>698500</v>
      </c>
      <c r="V31" s="91"/>
      <c r="W31" s="91"/>
      <c r="X31" s="82"/>
      <c r="Y31" s="84"/>
      <c r="Z31" s="84"/>
      <c r="AA31" s="86"/>
      <c r="AB31" s="85"/>
      <c r="AC31" s="85"/>
      <c r="AD31" s="86"/>
      <c r="AE31" s="85"/>
      <c r="AF31" s="87"/>
      <c r="AG31" s="86"/>
      <c r="AH31" s="85"/>
      <c r="AI31" s="85"/>
      <c r="AJ31" s="86"/>
    </row>
    <row r="32" spans="1:36" ht="19.5" customHeight="1">
      <c r="A32" s="314"/>
      <c r="B32" s="326" t="s">
        <v>159</v>
      </c>
      <c r="C32" s="326"/>
      <c r="D32" s="326"/>
      <c r="E32" s="343">
        <f aca="true" t="shared" si="4" ref="E32:U32">SUM(E27:E31)</f>
        <v>0</v>
      </c>
      <c r="F32" s="343">
        <f t="shared" si="4"/>
        <v>0</v>
      </c>
      <c r="G32" s="343">
        <f t="shared" si="4"/>
        <v>3419500</v>
      </c>
      <c r="H32" s="343">
        <f t="shared" si="4"/>
        <v>0</v>
      </c>
      <c r="I32" s="343">
        <f t="shared" si="4"/>
        <v>0</v>
      </c>
      <c r="J32" s="343">
        <f t="shared" si="4"/>
        <v>0</v>
      </c>
      <c r="K32" s="343">
        <f t="shared" si="4"/>
        <v>0</v>
      </c>
      <c r="L32" s="343">
        <f t="shared" si="4"/>
        <v>0</v>
      </c>
      <c r="M32" s="343">
        <f t="shared" si="4"/>
        <v>0</v>
      </c>
      <c r="N32" s="343">
        <f t="shared" si="4"/>
        <v>0</v>
      </c>
      <c r="O32" s="343">
        <f t="shared" si="4"/>
        <v>0</v>
      </c>
      <c r="P32" s="343">
        <f t="shared" si="4"/>
        <v>0</v>
      </c>
      <c r="Q32" s="343">
        <f t="shared" si="4"/>
        <v>0</v>
      </c>
      <c r="R32" s="343">
        <f t="shared" si="4"/>
        <v>0</v>
      </c>
      <c r="S32" s="343">
        <f t="shared" si="4"/>
        <v>0</v>
      </c>
      <c r="T32" s="343">
        <f t="shared" si="4"/>
        <v>0</v>
      </c>
      <c r="U32" s="343">
        <f t="shared" si="4"/>
        <v>3419500</v>
      </c>
      <c r="V32" s="91"/>
      <c r="W32" s="91"/>
      <c r="X32" s="82"/>
      <c r="Y32" s="84"/>
      <c r="Z32" s="84"/>
      <c r="AA32" s="86"/>
      <c r="AB32" s="85"/>
      <c r="AC32" s="85"/>
      <c r="AD32" s="86"/>
      <c r="AE32" s="85"/>
      <c r="AF32" s="87"/>
      <c r="AG32" s="86"/>
      <c r="AH32" s="85"/>
      <c r="AI32" s="85"/>
      <c r="AJ32" s="86"/>
    </row>
    <row r="33" spans="1:36" ht="19.5" customHeight="1">
      <c r="A33" s="155"/>
      <c r="B33" s="319"/>
      <c r="C33" s="319"/>
      <c r="D33" s="319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6"/>
      <c r="V33" s="91"/>
      <c r="W33" s="91"/>
      <c r="X33" s="82"/>
      <c r="Y33" s="84"/>
      <c r="Z33" s="84"/>
      <c r="AA33" s="86"/>
      <c r="AB33" s="85"/>
      <c r="AC33" s="85"/>
      <c r="AD33" s="86"/>
      <c r="AE33" s="85"/>
      <c r="AF33" s="87"/>
      <c r="AG33" s="86"/>
      <c r="AH33" s="85"/>
      <c r="AI33" s="85"/>
      <c r="AJ33" s="86"/>
    </row>
    <row r="34" spans="1:36" ht="19.5" customHeight="1">
      <c r="A34" s="158" t="s">
        <v>160</v>
      </c>
      <c r="B34" s="126" t="s">
        <v>161</v>
      </c>
      <c r="C34" s="126"/>
      <c r="D34" s="126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6"/>
      <c r="V34" s="91"/>
      <c r="W34" s="91"/>
      <c r="X34" s="82"/>
      <c r="Y34" s="84"/>
      <c r="Z34" s="84"/>
      <c r="AA34" s="86"/>
      <c r="AB34" s="85"/>
      <c r="AC34" s="85"/>
      <c r="AD34" s="86"/>
      <c r="AE34" s="85"/>
      <c r="AF34" s="87"/>
      <c r="AG34" s="86"/>
      <c r="AH34" s="85"/>
      <c r="AI34" s="85"/>
      <c r="AJ34" s="86"/>
    </row>
    <row r="35" spans="1:36" ht="19.5" customHeight="1">
      <c r="A35" s="154" t="s">
        <v>408</v>
      </c>
      <c r="B35" s="318" t="s">
        <v>369</v>
      </c>
      <c r="C35" s="318" t="s">
        <v>274</v>
      </c>
      <c r="D35" s="318"/>
      <c r="E35" s="333"/>
      <c r="F35" s="333"/>
      <c r="G35" s="333">
        <v>10000</v>
      </c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6">
        <f>SUM(E35:T35)</f>
        <v>10000</v>
      </c>
      <c r="V35" s="91"/>
      <c r="W35" s="91"/>
      <c r="X35" s="82"/>
      <c r="Y35" s="85"/>
      <c r="Z35" s="85"/>
      <c r="AA35" s="86"/>
      <c r="AB35" s="85"/>
      <c r="AC35" s="85"/>
      <c r="AD35" s="86"/>
      <c r="AE35" s="85"/>
      <c r="AF35" s="87"/>
      <c r="AG35" s="86"/>
      <c r="AH35" s="85"/>
      <c r="AI35" s="85"/>
      <c r="AJ35" s="86"/>
    </row>
    <row r="36" spans="1:36" ht="19.5" customHeight="1">
      <c r="A36" s="154" t="s">
        <v>162</v>
      </c>
      <c r="B36" s="320" t="s">
        <v>65</v>
      </c>
      <c r="C36" s="318" t="s">
        <v>274</v>
      </c>
      <c r="D36" s="318"/>
      <c r="E36" s="333"/>
      <c r="F36" s="333"/>
      <c r="G36" s="333"/>
      <c r="H36" s="333"/>
      <c r="I36" s="333"/>
      <c r="J36" s="333">
        <v>267660</v>
      </c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6">
        <f>SUM(E36:T36)</f>
        <v>267660</v>
      </c>
      <c r="V36" s="91"/>
      <c r="W36" s="91"/>
      <c r="X36" s="82"/>
      <c r="Y36" s="85"/>
      <c r="Z36" s="85"/>
      <c r="AA36" s="86"/>
      <c r="AB36" s="85"/>
      <c r="AC36" s="85"/>
      <c r="AD36" s="86"/>
      <c r="AE36" s="85"/>
      <c r="AF36" s="87"/>
      <c r="AG36" s="86"/>
      <c r="AH36" s="85"/>
      <c r="AI36" s="85"/>
      <c r="AJ36" s="86"/>
    </row>
    <row r="37" spans="1:36" ht="19.5" customHeight="1">
      <c r="A37" s="154" t="s">
        <v>370</v>
      </c>
      <c r="B37" s="320" t="s">
        <v>371</v>
      </c>
      <c r="C37" s="318" t="s">
        <v>274</v>
      </c>
      <c r="D37" s="318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6">
        <f>SUM(E37:T37)</f>
        <v>0</v>
      </c>
      <c r="V37" s="91"/>
      <c r="W37" s="91"/>
      <c r="X37" s="82"/>
      <c r="Y37" s="85"/>
      <c r="Z37" s="85"/>
      <c r="AA37" s="86"/>
      <c r="AB37" s="85"/>
      <c r="AC37" s="85"/>
      <c r="AD37" s="86"/>
      <c r="AE37" s="85"/>
      <c r="AF37" s="87"/>
      <c r="AG37" s="86"/>
      <c r="AH37" s="85"/>
      <c r="AI37" s="85"/>
      <c r="AJ37" s="86"/>
    </row>
    <row r="38" spans="1:36" ht="19.5" customHeight="1">
      <c r="A38" s="154" t="s">
        <v>163</v>
      </c>
      <c r="B38" s="320" t="s">
        <v>68</v>
      </c>
      <c r="C38" s="318" t="s">
        <v>274</v>
      </c>
      <c r="D38" s="318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6">
        <f>SUM(E38:T38)</f>
        <v>0</v>
      </c>
      <c r="V38" s="91"/>
      <c r="W38" s="91"/>
      <c r="X38" s="82"/>
      <c r="Y38" s="85"/>
      <c r="Z38" s="85"/>
      <c r="AA38" s="86"/>
      <c r="AB38" s="85"/>
      <c r="AC38" s="85"/>
      <c r="AD38" s="86"/>
      <c r="AE38" s="85"/>
      <c r="AF38" s="87"/>
      <c r="AG38" s="86"/>
      <c r="AH38" s="85"/>
      <c r="AI38" s="85"/>
      <c r="AJ38" s="86"/>
    </row>
    <row r="39" spans="1:36" ht="19.5" customHeight="1">
      <c r="A39" s="154" t="s">
        <v>164</v>
      </c>
      <c r="B39" s="320" t="s">
        <v>165</v>
      </c>
      <c r="C39" s="318" t="s">
        <v>274</v>
      </c>
      <c r="D39" s="318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6">
        <f>SUM(E39:T39)</f>
        <v>0</v>
      </c>
      <c r="V39" s="82"/>
      <c r="W39" s="82"/>
      <c r="X39" s="82"/>
      <c r="Y39" s="85"/>
      <c r="Z39" s="85"/>
      <c r="AA39" s="86"/>
      <c r="AB39" s="85"/>
      <c r="AC39" s="85"/>
      <c r="AD39" s="86"/>
      <c r="AE39" s="85"/>
      <c r="AF39" s="87"/>
      <c r="AG39" s="86"/>
      <c r="AH39" s="85"/>
      <c r="AI39" s="85"/>
      <c r="AJ39" s="86"/>
    </row>
    <row r="40" spans="1:36" ht="19.5" customHeight="1">
      <c r="A40" s="314"/>
      <c r="B40" s="326" t="s">
        <v>166</v>
      </c>
      <c r="C40" s="326"/>
      <c r="D40" s="343">
        <f>SUM(D35:D39)</f>
        <v>0</v>
      </c>
      <c r="E40" s="343">
        <f>SUM(E35:E39)</f>
        <v>0</v>
      </c>
      <c r="F40" s="343">
        <f>SUM(F35:F39)</f>
        <v>0</v>
      </c>
      <c r="G40" s="343">
        <f>SUM(G35:G39)</f>
        <v>10000</v>
      </c>
      <c r="H40" s="343">
        <f aca="true" t="shared" si="5" ref="H40:U40">SUM(H35:H39)</f>
        <v>0</v>
      </c>
      <c r="I40" s="343">
        <f t="shared" si="5"/>
        <v>0</v>
      </c>
      <c r="J40" s="343">
        <f t="shared" si="5"/>
        <v>267660</v>
      </c>
      <c r="K40" s="343">
        <f t="shared" si="5"/>
        <v>0</v>
      </c>
      <c r="L40" s="343">
        <f t="shared" si="5"/>
        <v>0</v>
      </c>
      <c r="M40" s="343">
        <f t="shared" si="5"/>
        <v>0</v>
      </c>
      <c r="N40" s="343">
        <f t="shared" si="5"/>
        <v>0</v>
      </c>
      <c r="O40" s="343">
        <f t="shared" si="5"/>
        <v>0</v>
      </c>
      <c r="P40" s="343">
        <f t="shared" si="5"/>
        <v>0</v>
      </c>
      <c r="Q40" s="343">
        <f t="shared" si="5"/>
        <v>0</v>
      </c>
      <c r="R40" s="343">
        <f t="shared" si="5"/>
        <v>0</v>
      </c>
      <c r="S40" s="343">
        <f t="shared" si="5"/>
        <v>0</v>
      </c>
      <c r="T40" s="343">
        <f t="shared" si="5"/>
        <v>0</v>
      </c>
      <c r="U40" s="343">
        <f t="shared" si="5"/>
        <v>277660</v>
      </c>
      <c r="V40" s="82"/>
      <c r="W40" s="82"/>
      <c r="X40" s="82"/>
      <c r="Y40" s="85"/>
      <c r="Z40" s="85"/>
      <c r="AA40" s="86"/>
      <c r="AB40" s="85"/>
      <c r="AC40" s="85"/>
      <c r="AD40" s="86"/>
      <c r="AE40" s="85"/>
      <c r="AF40" s="87"/>
      <c r="AG40" s="86"/>
      <c r="AH40" s="85"/>
      <c r="AI40" s="85"/>
      <c r="AJ40" s="86"/>
    </row>
    <row r="41" spans="1:36" ht="19.5" customHeight="1">
      <c r="A41" s="155"/>
      <c r="B41" s="319"/>
      <c r="C41" s="319"/>
      <c r="D41" s="319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6"/>
      <c r="V41" s="82"/>
      <c r="W41" s="82"/>
      <c r="X41" s="82"/>
      <c r="Y41" s="85"/>
      <c r="Z41" s="85"/>
      <c r="AA41" s="86"/>
      <c r="AB41" s="85"/>
      <c r="AC41" s="85"/>
      <c r="AD41" s="86"/>
      <c r="AE41" s="85"/>
      <c r="AF41" s="87"/>
      <c r="AG41" s="86"/>
      <c r="AH41" s="85"/>
      <c r="AI41" s="85"/>
      <c r="AJ41" s="86"/>
    </row>
    <row r="42" spans="1:36" ht="19.5" customHeight="1">
      <c r="A42" s="158" t="s">
        <v>167</v>
      </c>
      <c r="B42" s="126" t="s">
        <v>168</v>
      </c>
      <c r="C42" s="126"/>
      <c r="D42" s="126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6"/>
      <c r="V42" s="82"/>
      <c r="W42" s="82"/>
      <c r="X42" s="82"/>
      <c r="Y42" s="85"/>
      <c r="Z42" s="85"/>
      <c r="AA42" s="86"/>
      <c r="AB42" s="85"/>
      <c r="AC42" s="85"/>
      <c r="AD42" s="86"/>
      <c r="AE42" s="85"/>
      <c r="AF42" s="87"/>
      <c r="AG42" s="86"/>
      <c r="AH42" s="85"/>
      <c r="AI42" s="85"/>
      <c r="AJ42" s="86"/>
    </row>
    <row r="43" spans="1:36" ht="19.5" customHeight="1">
      <c r="A43" s="154" t="s">
        <v>169</v>
      </c>
      <c r="B43" s="320" t="s">
        <v>170</v>
      </c>
      <c r="C43" s="319" t="s">
        <v>274</v>
      </c>
      <c r="D43" s="319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6">
        <f>SUM(E43:T43)</f>
        <v>0</v>
      </c>
      <c r="V43" s="91"/>
      <c r="W43" s="91"/>
      <c r="X43" s="82"/>
      <c r="Y43" s="84"/>
      <c r="Z43" s="84"/>
      <c r="AA43" s="86"/>
      <c r="AB43" s="85"/>
      <c r="AC43" s="85"/>
      <c r="AD43" s="86"/>
      <c r="AE43" s="85"/>
      <c r="AF43" s="87"/>
      <c r="AG43" s="86"/>
      <c r="AH43" s="85"/>
      <c r="AI43" s="85"/>
      <c r="AJ43" s="86"/>
    </row>
    <row r="44" spans="1:36" ht="19.5" customHeight="1">
      <c r="A44" s="154" t="s">
        <v>380</v>
      </c>
      <c r="B44" s="320" t="s">
        <v>472</v>
      </c>
      <c r="C44" s="319" t="s">
        <v>274</v>
      </c>
      <c r="D44" s="319"/>
      <c r="E44" s="333">
        <v>575750</v>
      </c>
      <c r="F44" s="333">
        <v>249535</v>
      </c>
      <c r="G44" s="333">
        <v>940000</v>
      </c>
      <c r="H44" s="333"/>
      <c r="I44" s="333"/>
      <c r="J44" s="333"/>
      <c r="K44" s="333"/>
      <c r="L44" s="333"/>
      <c r="M44" s="333"/>
      <c r="N44" s="333">
        <v>301400</v>
      </c>
      <c r="O44" s="333"/>
      <c r="P44" s="333"/>
      <c r="Q44" s="333"/>
      <c r="R44" s="333"/>
      <c r="S44" s="333"/>
      <c r="T44" s="333"/>
      <c r="U44" s="336">
        <f>SUM(E44:T44)</f>
        <v>2066685</v>
      </c>
      <c r="V44" s="91"/>
      <c r="W44" s="91"/>
      <c r="X44" s="82"/>
      <c r="Y44" s="84"/>
      <c r="Z44" s="84"/>
      <c r="AA44" s="86"/>
      <c r="AB44" s="85"/>
      <c r="AC44" s="85"/>
      <c r="AD44" s="86"/>
      <c r="AE44" s="85"/>
      <c r="AF44" s="87"/>
      <c r="AG44" s="86"/>
      <c r="AH44" s="85"/>
      <c r="AI44" s="85"/>
      <c r="AJ44" s="86"/>
    </row>
    <row r="45" spans="1:36" ht="19.5" customHeight="1">
      <c r="A45" s="154" t="s">
        <v>510</v>
      </c>
      <c r="B45" s="320" t="s">
        <v>511</v>
      </c>
      <c r="C45" s="319" t="s">
        <v>274</v>
      </c>
      <c r="D45" s="319"/>
      <c r="E45" s="333"/>
      <c r="F45" s="333"/>
      <c r="G45" s="333"/>
      <c r="H45" s="333"/>
      <c r="I45" s="333"/>
      <c r="J45" s="333">
        <v>240000</v>
      </c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6">
        <f>SUM(E45:T45)</f>
        <v>240000</v>
      </c>
      <c r="V45" s="91"/>
      <c r="W45" s="91"/>
      <c r="X45" s="82"/>
      <c r="Y45" s="84"/>
      <c r="Z45" s="84"/>
      <c r="AA45" s="86"/>
      <c r="AB45" s="85"/>
      <c r="AC45" s="85"/>
      <c r="AD45" s="86"/>
      <c r="AE45" s="85"/>
      <c r="AF45" s="87"/>
      <c r="AG45" s="86"/>
      <c r="AH45" s="85"/>
      <c r="AI45" s="85"/>
      <c r="AJ45" s="86"/>
    </row>
    <row r="46" spans="1:36" s="167" customFormat="1" ht="19.5" customHeight="1">
      <c r="A46" s="154" t="s">
        <v>171</v>
      </c>
      <c r="B46" s="318" t="s">
        <v>81</v>
      </c>
      <c r="C46" s="327" t="s">
        <v>274</v>
      </c>
      <c r="D46" s="327"/>
      <c r="E46" s="338"/>
      <c r="F46" s="338"/>
      <c r="G46" s="338"/>
      <c r="H46" s="341"/>
      <c r="I46" s="341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6">
        <f>SUM(E46:T46)</f>
        <v>0</v>
      </c>
      <c r="V46" s="160"/>
      <c r="W46" s="160"/>
      <c r="X46" s="241"/>
      <c r="Y46" s="242"/>
      <c r="Z46" s="242"/>
      <c r="AA46" s="163"/>
      <c r="AB46" s="242"/>
      <c r="AC46" s="242"/>
      <c r="AD46" s="163"/>
      <c r="AE46" s="165"/>
      <c r="AF46" s="165"/>
      <c r="AG46" s="163"/>
      <c r="AH46" s="243"/>
      <c r="AI46" s="243"/>
      <c r="AJ46" s="163"/>
    </row>
    <row r="47" spans="1:36" s="168" customFormat="1" ht="19.5" customHeight="1">
      <c r="A47" s="314"/>
      <c r="B47" s="322" t="s">
        <v>172</v>
      </c>
      <c r="C47" s="322"/>
      <c r="D47" s="322"/>
      <c r="E47" s="339">
        <f aca="true" t="shared" si="6" ref="E47:U47">SUM(E43:E46)</f>
        <v>575750</v>
      </c>
      <c r="F47" s="339">
        <f t="shared" si="6"/>
        <v>249535</v>
      </c>
      <c r="G47" s="339">
        <f t="shared" si="6"/>
        <v>940000</v>
      </c>
      <c r="H47" s="339">
        <f t="shared" si="6"/>
        <v>0</v>
      </c>
      <c r="I47" s="339">
        <f t="shared" si="6"/>
        <v>0</v>
      </c>
      <c r="J47" s="339">
        <f t="shared" si="6"/>
        <v>240000</v>
      </c>
      <c r="K47" s="339">
        <f t="shared" si="6"/>
        <v>0</v>
      </c>
      <c r="L47" s="339">
        <f t="shared" si="6"/>
        <v>0</v>
      </c>
      <c r="M47" s="339">
        <f t="shared" si="6"/>
        <v>0</v>
      </c>
      <c r="N47" s="339">
        <f t="shared" si="6"/>
        <v>301400</v>
      </c>
      <c r="O47" s="339">
        <f t="shared" si="6"/>
        <v>0</v>
      </c>
      <c r="P47" s="339">
        <f t="shared" si="6"/>
        <v>0</v>
      </c>
      <c r="Q47" s="339">
        <f t="shared" si="6"/>
        <v>0</v>
      </c>
      <c r="R47" s="339">
        <f t="shared" si="6"/>
        <v>0</v>
      </c>
      <c r="S47" s="339">
        <f t="shared" si="6"/>
        <v>0</v>
      </c>
      <c r="T47" s="339">
        <f t="shared" si="6"/>
        <v>0</v>
      </c>
      <c r="U47" s="339">
        <f t="shared" si="6"/>
        <v>2306685</v>
      </c>
      <c r="V47" s="91"/>
      <c r="W47" s="91"/>
      <c r="X47" s="80"/>
      <c r="Y47" s="88"/>
      <c r="Z47" s="88"/>
      <c r="AA47" s="86"/>
      <c r="AB47" s="88"/>
      <c r="AC47" s="88"/>
      <c r="AD47" s="86"/>
      <c r="AE47" s="89"/>
      <c r="AF47" s="89"/>
      <c r="AG47" s="86"/>
      <c r="AH47" s="95"/>
      <c r="AI47" s="95"/>
      <c r="AJ47" s="86"/>
    </row>
    <row r="48" spans="1:36" ht="19.5" customHeight="1">
      <c r="A48" s="155"/>
      <c r="B48" s="319"/>
      <c r="C48" s="319"/>
      <c r="D48" s="319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6"/>
      <c r="V48" s="91"/>
      <c r="W48" s="91"/>
      <c r="X48" s="82"/>
      <c r="Y48" s="84"/>
      <c r="Z48" s="84"/>
      <c r="AA48" s="86"/>
      <c r="AB48" s="85"/>
      <c r="AC48" s="85"/>
      <c r="AD48" s="86"/>
      <c r="AE48" s="85"/>
      <c r="AF48" s="87"/>
      <c r="AG48" s="86"/>
      <c r="AH48" s="85"/>
      <c r="AI48" s="85"/>
      <c r="AJ48" s="86"/>
    </row>
    <row r="49" spans="1:36" ht="19.5" customHeight="1">
      <c r="A49" s="158" t="s">
        <v>13</v>
      </c>
      <c r="B49" s="126" t="s">
        <v>173</v>
      </c>
      <c r="C49" s="126"/>
      <c r="D49" s="126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6"/>
      <c r="V49" s="91"/>
      <c r="W49" s="91"/>
      <c r="X49" s="82"/>
      <c r="Y49" s="84"/>
      <c r="Z49" s="84"/>
      <c r="AA49" s="86"/>
      <c r="AB49" s="85"/>
      <c r="AC49" s="85"/>
      <c r="AD49" s="86"/>
      <c r="AE49" s="85"/>
      <c r="AF49" s="87"/>
      <c r="AG49" s="86"/>
      <c r="AH49" s="85"/>
      <c r="AI49" s="85"/>
      <c r="AJ49" s="86"/>
    </row>
    <row r="50" spans="1:36" ht="19.5" customHeight="1">
      <c r="A50" s="155" t="s">
        <v>500</v>
      </c>
      <c r="B50" s="124" t="s">
        <v>501</v>
      </c>
      <c r="C50" s="124" t="s">
        <v>274</v>
      </c>
      <c r="D50" s="124"/>
      <c r="E50" s="333"/>
      <c r="F50" s="333"/>
      <c r="G50" s="333">
        <v>211470</v>
      </c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6">
        <f aca="true" t="shared" si="7" ref="U50:U57">SUM(E50:T50)</f>
        <v>211470</v>
      </c>
      <c r="V50" s="91"/>
      <c r="W50" s="91"/>
      <c r="X50" s="82"/>
      <c r="Y50" s="84"/>
      <c r="Z50" s="84"/>
      <c r="AA50" s="86"/>
      <c r="AB50" s="85"/>
      <c r="AC50" s="85"/>
      <c r="AD50" s="86"/>
      <c r="AE50" s="85"/>
      <c r="AF50" s="87"/>
      <c r="AG50" s="86"/>
      <c r="AH50" s="85"/>
      <c r="AI50" s="85"/>
      <c r="AJ50" s="86"/>
    </row>
    <row r="51" spans="1:36" ht="19.5" customHeight="1">
      <c r="A51" s="155" t="s">
        <v>404</v>
      </c>
      <c r="B51" s="318" t="s">
        <v>377</v>
      </c>
      <c r="C51" s="124" t="s">
        <v>274</v>
      </c>
      <c r="D51" s="124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6">
        <f t="shared" si="7"/>
        <v>0</v>
      </c>
      <c r="V51" s="91"/>
      <c r="W51" s="91"/>
      <c r="X51" s="82"/>
      <c r="Y51" s="84"/>
      <c r="Z51" s="84"/>
      <c r="AA51" s="86"/>
      <c r="AB51" s="85"/>
      <c r="AC51" s="85"/>
      <c r="AD51" s="86"/>
      <c r="AE51" s="85"/>
      <c r="AF51" s="87"/>
      <c r="AG51" s="86"/>
      <c r="AH51" s="85"/>
      <c r="AI51" s="85"/>
      <c r="AJ51" s="86"/>
    </row>
    <row r="52" spans="1:36" ht="19.5" customHeight="1">
      <c r="A52" s="155" t="s">
        <v>254</v>
      </c>
      <c r="B52" s="124" t="s">
        <v>402</v>
      </c>
      <c r="C52" s="124" t="s">
        <v>274</v>
      </c>
      <c r="D52" s="124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6">
        <f t="shared" si="7"/>
        <v>0</v>
      </c>
      <c r="V52" s="91"/>
      <c r="W52" s="91"/>
      <c r="X52" s="82"/>
      <c r="Y52" s="84"/>
      <c r="Z52" s="84"/>
      <c r="AA52" s="86"/>
      <c r="AB52" s="85"/>
      <c r="AC52" s="85"/>
      <c r="AD52" s="86"/>
      <c r="AE52" s="85"/>
      <c r="AF52" s="87"/>
      <c r="AG52" s="86"/>
      <c r="AH52" s="85"/>
      <c r="AI52" s="85"/>
      <c r="AJ52" s="86"/>
    </row>
    <row r="53" spans="1:36" ht="19.5" customHeight="1">
      <c r="A53" s="155" t="s">
        <v>255</v>
      </c>
      <c r="B53" s="124" t="s">
        <v>256</v>
      </c>
      <c r="C53" s="124" t="s">
        <v>274</v>
      </c>
      <c r="D53" s="124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6">
        <f t="shared" si="7"/>
        <v>0</v>
      </c>
      <c r="V53" s="91"/>
      <c r="W53" s="91"/>
      <c r="X53" s="82"/>
      <c r="Y53" s="84"/>
      <c r="Z53" s="84"/>
      <c r="AA53" s="86"/>
      <c r="AB53" s="85"/>
      <c r="AC53" s="85"/>
      <c r="AD53" s="86"/>
      <c r="AE53" s="85"/>
      <c r="AF53" s="87"/>
      <c r="AG53" s="86"/>
      <c r="AH53" s="85"/>
      <c r="AI53" s="85"/>
      <c r="AJ53" s="86"/>
    </row>
    <row r="54" spans="1:36" ht="19.5" customHeight="1">
      <c r="A54" s="155" t="s">
        <v>257</v>
      </c>
      <c r="B54" s="124" t="s">
        <v>403</v>
      </c>
      <c r="C54" s="124" t="s">
        <v>274</v>
      </c>
      <c r="D54" s="124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6">
        <f t="shared" si="7"/>
        <v>0</v>
      </c>
      <c r="V54" s="91"/>
      <c r="W54" s="91"/>
      <c r="X54" s="82"/>
      <c r="Y54" s="84"/>
      <c r="Z54" s="84"/>
      <c r="AA54" s="86"/>
      <c r="AB54" s="85"/>
      <c r="AC54" s="85"/>
      <c r="AD54" s="86"/>
      <c r="AE54" s="85"/>
      <c r="AF54" s="87"/>
      <c r="AG54" s="86"/>
      <c r="AH54" s="85"/>
      <c r="AI54" s="85"/>
      <c r="AJ54" s="86"/>
    </row>
    <row r="55" spans="1:36" ht="19.5" customHeight="1">
      <c r="A55" s="97">
        <v>107051</v>
      </c>
      <c r="B55" s="319" t="s">
        <v>66</v>
      </c>
      <c r="C55" s="319" t="s">
        <v>274</v>
      </c>
      <c r="D55" s="319"/>
      <c r="E55" s="333"/>
      <c r="F55" s="333"/>
      <c r="G55" s="333">
        <v>1319920</v>
      </c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6">
        <f t="shared" si="7"/>
        <v>1319920</v>
      </c>
      <c r="V55" s="91"/>
      <c r="W55" s="91"/>
      <c r="X55" s="82"/>
      <c r="Y55" s="85"/>
      <c r="Z55" s="85"/>
      <c r="AA55" s="86"/>
      <c r="AB55" s="85"/>
      <c r="AC55" s="85"/>
      <c r="AD55" s="86"/>
      <c r="AE55" s="85"/>
      <c r="AF55" s="87"/>
      <c r="AG55" s="86"/>
      <c r="AH55" s="86"/>
      <c r="AI55" s="86"/>
      <c r="AJ55" s="86"/>
    </row>
    <row r="56" spans="1:36" ht="19.5" customHeight="1">
      <c r="A56" s="154" t="s">
        <v>480</v>
      </c>
      <c r="B56" s="318" t="s">
        <v>473</v>
      </c>
      <c r="C56" s="328" t="s">
        <v>274</v>
      </c>
      <c r="D56" s="328">
        <v>1</v>
      </c>
      <c r="E56" s="344">
        <v>2345509</v>
      </c>
      <c r="F56" s="344">
        <v>473991</v>
      </c>
      <c r="G56" s="344">
        <v>1273800</v>
      </c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36">
        <f t="shared" si="7"/>
        <v>4093300</v>
      </c>
      <c r="V56" s="91"/>
      <c r="W56" s="91"/>
      <c r="X56" s="82"/>
      <c r="Y56" s="85"/>
      <c r="Z56" s="85"/>
      <c r="AA56" s="86"/>
      <c r="AB56" s="85"/>
      <c r="AC56" s="85"/>
      <c r="AD56" s="86"/>
      <c r="AE56" s="85"/>
      <c r="AF56" s="87"/>
      <c r="AG56" s="86"/>
      <c r="AH56" s="86"/>
      <c r="AI56" s="86"/>
      <c r="AJ56" s="86"/>
    </row>
    <row r="57" spans="1:36" s="167" customFormat="1" ht="19.5" customHeight="1">
      <c r="A57" s="317">
        <v>107060</v>
      </c>
      <c r="B57" s="320" t="s">
        <v>405</v>
      </c>
      <c r="C57" s="329" t="s">
        <v>274</v>
      </c>
      <c r="D57" s="329"/>
      <c r="E57" s="345"/>
      <c r="F57" s="345"/>
      <c r="G57" s="345"/>
      <c r="H57" s="345">
        <v>1827000</v>
      </c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36">
        <f t="shared" si="7"/>
        <v>1827000</v>
      </c>
      <c r="V57" s="161"/>
      <c r="W57" s="161"/>
      <c r="X57" s="161"/>
      <c r="Y57" s="164"/>
      <c r="Z57" s="164"/>
      <c r="AA57" s="163"/>
      <c r="AB57" s="164"/>
      <c r="AC57" s="164"/>
      <c r="AD57" s="163"/>
      <c r="AE57" s="164"/>
      <c r="AF57" s="244"/>
      <c r="AG57" s="163"/>
      <c r="AH57" s="164"/>
      <c r="AI57" s="164"/>
      <c r="AJ57" s="163"/>
    </row>
    <row r="58" spans="1:36" ht="19.5" customHeight="1">
      <c r="A58" s="98"/>
      <c r="B58" s="326" t="s">
        <v>175</v>
      </c>
      <c r="C58" s="326"/>
      <c r="D58" s="343">
        <f aca="true" t="shared" si="8" ref="D58:U58">SUM(D50:D57)</f>
        <v>1</v>
      </c>
      <c r="E58" s="343">
        <f t="shared" si="8"/>
        <v>2345509</v>
      </c>
      <c r="F58" s="343">
        <f t="shared" si="8"/>
        <v>473991</v>
      </c>
      <c r="G58" s="343">
        <f t="shared" si="8"/>
        <v>2805190</v>
      </c>
      <c r="H58" s="343">
        <f t="shared" si="8"/>
        <v>1827000</v>
      </c>
      <c r="I58" s="343">
        <f t="shared" si="8"/>
        <v>0</v>
      </c>
      <c r="J58" s="343">
        <f t="shared" si="8"/>
        <v>0</v>
      </c>
      <c r="K58" s="343">
        <f t="shared" si="8"/>
        <v>0</v>
      </c>
      <c r="L58" s="343">
        <f t="shared" si="8"/>
        <v>0</v>
      </c>
      <c r="M58" s="343">
        <f t="shared" si="8"/>
        <v>0</v>
      </c>
      <c r="N58" s="343">
        <f t="shared" si="8"/>
        <v>0</v>
      </c>
      <c r="O58" s="343">
        <f t="shared" si="8"/>
        <v>0</v>
      </c>
      <c r="P58" s="343">
        <f t="shared" si="8"/>
        <v>0</v>
      </c>
      <c r="Q58" s="343">
        <f t="shared" si="8"/>
        <v>0</v>
      </c>
      <c r="R58" s="343">
        <f t="shared" si="8"/>
        <v>0</v>
      </c>
      <c r="S58" s="343">
        <f t="shared" si="8"/>
        <v>0</v>
      </c>
      <c r="T58" s="343">
        <f t="shared" si="8"/>
        <v>0</v>
      </c>
      <c r="U58" s="343">
        <f t="shared" si="8"/>
        <v>7451690</v>
      </c>
      <c r="V58" s="82"/>
      <c r="W58" s="82"/>
      <c r="X58" s="82"/>
      <c r="Y58" s="85"/>
      <c r="Z58" s="85"/>
      <c r="AA58" s="86"/>
      <c r="AB58" s="85"/>
      <c r="AC58" s="85"/>
      <c r="AD58" s="86"/>
      <c r="AE58" s="85"/>
      <c r="AF58" s="87"/>
      <c r="AG58" s="86"/>
      <c r="AH58" s="85"/>
      <c r="AI58" s="85"/>
      <c r="AJ58" s="86"/>
    </row>
    <row r="59" spans="1:36" s="167" customFormat="1" ht="19.5" customHeight="1">
      <c r="A59" s="286" t="s">
        <v>189</v>
      </c>
      <c r="B59" s="322" t="s">
        <v>190</v>
      </c>
      <c r="C59" s="330"/>
      <c r="D59" s="330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>
        <f>SUM(E59:T59)</f>
        <v>0</v>
      </c>
      <c r="V59" s="161"/>
      <c r="W59" s="161"/>
      <c r="X59" s="240"/>
      <c r="Y59" s="162"/>
      <c r="Z59" s="162"/>
      <c r="AA59" s="162"/>
      <c r="AB59" s="164"/>
      <c r="AC59" s="164"/>
      <c r="AD59" s="164"/>
      <c r="AE59" s="164"/>
      <c r="AF59" s="164"/>
      <c r="AG59" s="164"/>
      <c r="AH59" s="164"/>
      <c r="AI59" s="164"/>
      <c r="AJ59" s="164"/>
    </row>
    <row r="60" spans="1:36" s="167" customFormat="1" ht="19.5" customHeight="1">
      <c r="A60" s="315"/>
      <c r="B60" s="331" t="s">
        <v>77</v>
      </c>
      <c r="C60" s="331"/>
      <c r="D60" s="346">
        <f aca="true" t="shared" si="9" ref="D60:U60">SUM(D11,D19,D24,D32,D40,D47,D58,D59)</f>
        <v>10</v>
      </c>
      <c r="E60" s="346">
        <f t="shared" si="9"/>
        <v>7941658</v>
      </c>
      <c r="F60" s="346">
        <f t="shared" si="9"/>
        <v>1709998</v>
      </c>
      <c r="G60" s="346">
        <f t="shared" si="9"/>
        <v>12958385</v>
      </c>
      <c r="H60" s="346">
        <f t="shared" si="9"/>
        <v>1827000</v>
      </c>
      <c r="I60" s="346">
        <f t="shared" si="9"/>
        <v>0</v>
      </c>
      <c r="J60" s="346">
        <f t="shared" si="9"/>
        <v>507660</v>
      </c>
      <c r="K60" s="346">
        <f t="shared" si="9"/>
        <v>0</v>
      </c>
      <c r="L60" s="346">
        <f t="shared" si="9"/>
        <v>0</v>
      </c>
      <c r="M60" s="346">
        <f t="shared" si="9"/>
        <v>613692</v>
      </c>
      <c r="N60" s="346">
        <f t="shared" si="9"/>
        <v>1158700</v>
      </c>
      <c r="O60" s="346">
        <f t="shared" si="9"/>
        <v>18647195</v>
      </c>
      <c r="P60" s="346">
        <f t="shared" si="9"/>
        <v>0</v>
      </c>
      <c r="Q60" s="346">
        <f t="shared" si="9"/>
        <v>0</v>
      </c>
      <c r="R60" s="346">
        <f t="shared" si="9"/>
        <v>0</v>
      </c>
      <c r="S60" s="346">
        <f t="shared" si="9"/>
        <v>0</v>
      </c>
      <c r="T60" s="346">
        <f t="shared" si="9"/>
        <v>865712</v>
      </c>
      <c r="U60" s="346">
        <f t="shared" si="9"/>
        <v>46230000</v>
      </c>
      <c r="V60" s="161"/>
      <c r="W60" s="161"/>
      <c r="X60" s="240"/>
      <c r="Y60" s="162"/>
      <c r="Z60" s="162"/>
      <c r="AA60" s="162"/>
      <c r="AB60" s="164"/>
      <c r="AC60" s="164"/>
      <c r="AD60" s="164"/>
      <c r="AE60" s="164"/>
      <c r="AF60" s="164"/>
      <c r="AG60" s="164"/>
      <c r="AH60" s="164"/>
      <c r="AI60" s="164"/>
      <c r="AJ60" s="164"/>
    </row>
    <row r="61" spans="1:36" ht="19.5" customHeight="1">
      <c r="A61" s="77"/>
      <c r="B61" s="324"/>
      <c r="C61" s="324"/>
      <c r="D61" s="324"/>
      <c r="E61" s="336"/>
      <c r="F61" s="336"/>
      <c r="G61" s="336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36"/>
      <c r="V61" s="82"/>
      <c r="W61" s="82"/>
      <c r="X61" s="83"/>
      <c r="Y61" s="84"/>
      <c r="Z61" s="84"/>
      <c r="AA61" s="84"/>
      <c r="AB61" s="85"/>
      <c r="AC61" s="85"/>
      <c r="AD61" s="85"/>
      <c r="AE61" s="85"/>
      <c r="AF61" s="85"/>
      <c r="AG61" s="85"/>
      <c r="AH61" s="85"/>
      <c r="AI61" s="85"/>
      <c r="AJ61" s="85"/>
    </row>
    <row r="62" spans="1:36" s="287" customFormat="1" ht="24.75" customHeight="1">
      <c r="A62" s="316"/>
      <c r="B62" s="332" t="s">
        <v>191</v>
      </c>
      <c r="C62" s="332"/>
      <c r="D62" s="463">
        <f>SUM(D60)</f>
        <v>10</v>
      </c>
      <c r="E62" s="463">
        <f aca="true" t="shared" si="10" ref="E62:U62">SUM(E60)</f>
        <v>7941658</v>
      </c>
      <c r="F62" s="463">
        <f t="shared" si="10"/>
        <v>1709998</v>
      </c>
      <c r="G62" s="463">
        <f t="shared" si="10"/>
        <v>12958385</v>
      </c>
      <c r="H62" s="463">
        <f t="shared" si="10"/>
        <v>1827000</v>
      </c>
      <c r="I62" s="463">
        <f t="shared" si="10"/>
        <v>0</v>
      </c>
      <c r="J62" s="463">
        <f t="shared" si="10"/>
        <v>507660</v>
      </c>
      <c r="K62" s="463">
        <f t="shared" si="10"/>
        <v>0</v>
      </c>
      <c r="L62" s="463">
        <f t="shared" si="10"/>
        <v>0</v>
      </c>
      <c r="M62" s="463">
        <f t="shared" si="10"/>
        <v>613692</v>
      </c>
      <c r="N62" s="463">
        <f t="shared" si="10"/>
        <v>1158700</v>
      </c>
      <c r="O62" s="463">
        <f t="shared" si="10"/>
        <v>18647195</v>
      </c>
      <c r="P62" s="463">
        <f t="shared" si="10"/>
        <v>0</v>
      </c>
      <c r="Q62" s="463">
        <f t="shared" si="10"/>
        <v>0</v>
      </c>
      <c r="R62" s="463">
        <f t="shared" si="10"/>
        <v>0</v>
      </c>
      <c r="S62" s="463">
        <f t="shared" si="10"/>
        <v>0</v>
      </c>
      <c r="T62" s="463">
        <f t="shared" si="10"/>
        <v>865712</v>
      </c>
      <c r="U62" s="463">
        <f t="shared" si="10"/>
        <v>46230000</v>
      </c>
      <c r="V62" s="293"/>
      <c r="W62" s="293"/>
      <c r="X62" s="294"/>
      <c r="Y62" s="292"/>
      <c r="Z62" s="292"/>
      <c r="AA62" s="291"/>
      <c r="AB62" s="292"/>
      <c r="AC62" s="292"/>
      <c r="AD62" s="291"/>
      <c r="AE62" s="292"/>
      <c r="AF62" s="292"/>
      <c r="AG62" s="291"/>
      <c r="AH62" s="291"/>
      <c r="AI62" s="292"/>
      <c r="AJ62" s="291"/>
    </row>
    <row r="63" spans="2:21" ht="24.75" customHeight="1">
      <c r="B63" s="92"/>
      <c r="C63" s="304"/>
      <c r="D63" s="304"/>
      <c r="E63" s="298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  <row r="64" ht="13.5" customHeight="1"/>
    <row r="65" spans="2:6" ht="13.5" customHeight="1">
      <c r="B65" s="112"/>
      <c r="C65" s="306"/>
      <c r="D65" s="306"/>
      <c r="E65" s="112"/>
      <c r="F65" s="112"/>
    </row>
    <row r="66" ht="13.5" customHeight="1"/>
    <row r="67" ht="13.5" customHeight="1"/>
    <row r="68" ht="13.5" customHeight="1"/>
  </sheetData>
  <sheetProtection/>
  <mergeCells count="17">
    <mergeCell ref="N1:N2"/>
    <mergeCell ref="P1:S1"/>
    <mergeCell ref="T1:T2"/>
    <mergeCell ref="O1:O2"/>
    <mergeCell ref="AH1:AJ1"/>
    <mergeCell ref="AB1:AD1"/>
    <mergeCell ref="AE1:AG1"/>
    <mergeCell ref="U1:U2"/>
    <mergeCell ref="Y1:AA1"/>
    <mergeCell ref="I1:M1"/>
    <mergeCell ref="H1:H2"/>
    <mergeCell ref="A1:A2"/>
    <mergeCell ref="B1:B2"/>
    <mergeCell ref="E1:E2"/>
    <mergeCell ref="F1:F2"/>
    <mergeCell ref="G1:G2"/>
    <mergeCell ref="D1:D2"/>
  </mergeCells>
  <printOptions horizontalCentered="1"/>
  <pageMargins left="0.1968503937007874" right="0.2362204724409449" top="0.9448818897637796" bottom="0.1968503937007874" header="0.31496062992125984" footer="0.1968503937007874"/>
  <pageSetup horizontalDpi="600" verticalDpi="600" orientation="landscape" paperSize="9" scale="38" r:id="rId1"/>
  <headerFooter alignWithMargins="0">
    <oddHeader>&amp;C&amp;"Garamond,Félkövér"&amp;12 1/2018. (II.08.) számú költségvetési rendelethez
ZALAMERENYE KÖZSÉG ÖNKORMÁNYZATA 
2018. ÉVI KIADÁSI ELŐIRÁNYZATAI 
 &amp;R&amp;A
&amp;P.oldal
Forintban
</oddHeader>
  </headerFooter>
  <rowBreaks count="1" manualBreakCount="1">
    <brk id="62" max="20" man="1"/>
  </rowBreaks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view="pageLayout" zoomScaleSheetLayoutView="100" workbookViewId="0" topLeftCell="A1">
      <selection activeCell="E19" sqref="E19"/>
    </sheetView>
  </sheetViews>
  <sheetFormatPr defaultColWidth="11.375" defaultRowHeight="12.75"/>
  <cols>
    <col min="1" max="1" width="5.625" style="5" customWidth="1"/>
    <col min="2" max="2" width="73.875" style="5" customWidth="1"/>
    <col min="3" max="4" width="12.00390625" style="5" customWidth="1"/>
    <col min="5" max="5" width="15.375" style="5" bestFit="1" customWidth="1"/>
    <col min="6" max="16384" width="11.375" style="5" customWidth="1"/>
  </cols>
  <sheetData>
    <row r="1" spans="1:7" ht="19.5" customHeight="1">
      <c r="A1" s="193" t="s">
        <v>11</v>
      </c>
      <c r="B1" s="194" t="s">
        <v>10</v>
      </c>
      <c r="C1" s="519" t="s">
        <v>415</v>
      </c>
      <c r="D1" s="519" t="s">
        <v>416</v>
      </c>
      <c r="E1" s="519" t="s">
        <v>492</v>
      </c>
      <c r="F1" s="519" t="s">
        <v>519</v>
      </c>
      <c r="G1" s="519" t="s">
        <v>520</v>
      </c>
    </row>
    <row r="2" spans="1:7" ht="19.5" customHeight="1">
      <c r="A2" s="195"/>
      <c r="B2" s="196"/>
      <c r="C2" s="520"/>
      <c r="D2" s="520"/>
      <c r="E2" s="520"/>
      <c r="F2" s="520"/>
      <c r="G2" s="520"/>
    </row>
    <row r="3" spans="1:7" ht="30" customHeight="1">
      <c r="A3" s="12"/>
      <c r="B3" s="280" t="s">
        <v>287</v>
      </c>
      <c r="C3" s="13"/>
      <c r="D3" s="196"/>
      <c r="E3" s="13"/>
      <c r="F3" s="13"/>
      <c r="G3" s="13"/>
    </row>
    <row r="4" spans="1:7" ht="24.75" customHeight="1">
      <c r="A4" s="9" t="s">
        <v>86</v>
      </c>
      <c r="B4" s="230" t="s">
        <v>88</v>
      </c>
      <c r="C4" s="7"/>
      <c r="D4" s="13"/>
      <c r="E4" s="7"/>
      <c r="F4" s="7"/>
      <c r="G4" s="7"/>
    </row>
    <row r="5" spans="1:7" ht="24.75" customHeight="1">
      <c r="A5" s="9" t="s">
        <v>2</v>
      </c>
      <c r="B5" s="9" t="s">
        <v>116</v>
      </c>
      <c r="C5" s="7"/>
      <c r="D5" s="7"/>
      <c r="E5" s="7"/>
      <c r="F5" s="7"/>
      <c r="G5" s="7"/>
    </row>
    <row r="6" spans="1:7" ht="24.75" customHeight="1">
      <c r="A6" s="9"/>
      <c r="B6" s="10" t="s">
        <v>467</v>
      </c>
      <c r="C6" s="71">
        <v>70000</v>
      </c>
      <c r="D6" s="71">
        <v>0</v>
      </c>
      <c r="E6" s="71">
        <v>0</v>
      </c>
      <c r="F6" s="71">
        <v>0</v>
      </c>
      <c r="G6" s="71">
        <v>0</v>
      </c>
    </row>
    <row r="7" spans="1:7" ht="24.75" customHeight="1">
      <c r="A7" s="9"/>
      <c r="B7" s="10" t="s">
        <v>417</v>
      </c>
      <c r="C7" s="71">
        <v>140000</v>
      </c>
      <c r="D7" s="71">
        <v>0</v>
      </c>
      <c r="E7" s="71">
        <v>0</v>
      </c>
      <c r="F7" s="71">
        <v>0</v>
      </c>
      <c r="G7" s="71">
        <v>0</v>
      </c>
    </row>
    <row r="8" spans="1:7" ht="24.75" customHeight="1">
      <c r="A8" s="9"/>
      <c r="B8" s="108" t="s">
        <v>260</v>
      </c>
      <c r="C8" s="71">
        <v>216000</v>
      </c>
      <c r="D8" s="71">
        <v>258000</v>
      </c>
      <c r="E8" s="71">
        <v>267660</v>
      </c>
      <c r="F8" s="71">
        <v>270000</v>
      </c>
      <c r="G8" s="71">
        <v>270000</v>
      </c>
    </row>
    <row r="9" spans="1:7" ht="24.75" customHeight="1">
      <c r="A9" s="109"/>
      <c r="B9" s="10" t="s">
        <v>488</v>
      </c>
      <c r="C9" s="71">
        <v>70000</v>
      </c>
      <c r="D9" s="71">
        <v>70000</v>
      </c>
      <c r="E9" s="71"/>
      <c r="F9" s="71">
        <v>70000</v>
      </c>
      <c r="G9" s="71">
        <v>70000</v>
      </c>
    </row>
    <row r="10" spans="1:7" ht="24.75" customHeight="1">
      <c r="A10" s="109"/>
      <c r="B10" s="230" t="s">
        <v>119</v>
      </c>
      <c r="C10" s="122">
        <f>SUM(C6:C9)</f>
        <v>496000</v>
      </c>
      <c r="D10" s="122">
        <f>SUM(D6:D9)</f>
        <v>328000</v>
      </c>
      <c r="E10" s="122">
        <f>SUM(E6:E9)</f>
        <v>267660</v>
      </c>
      <c r="F10" s="122">
        <f>SUM(F6:F9)</f>
        <v>340000</v>
      </c>
      <c r="G10" s="122">
        <f>SUM(G6:G9)</f>
        <v>340000</v>
      </c>
    </row>
    <row r="11" spans="1:7" ht="24.75" customHeight="1">
      <c r="A11" s="231" t="s">
        <v>3</v>
      </c>
      <c r="B11" s="6" t="s">
        <v>468</v>
      </c>
      <c r="C11" s="71"/>
      <c r="D11" s="122"/>
      <c r="E11" s="71"/>
      <c r="F11" s="71"/>
      <c r="G11" s="71"/>
    </row>
    <row r="12" spans="1:7" ht="24.75" customHeight="1">
      <c r="A12" s="107"/>
      <c r="B12" s="10" t="s">
        <v>502</v>
      </c>
      <c r="C12" s="71">
        <v>120000</v>
      </c>
      <c r="D12" s="71">
        <v>120000</v>
      </c>
      <c r="E12" s="71">
        <v>240000</v>
      </c>
      <c r="F12" s="71">
        <v>240000</v>
      </c>
      <c r="G12" s="71">
        <v>240000</v>
      </c>
    </row>
    <row r="13" spans="1:7" ht="24.75" customHeight="1">
      <c r="A13" s="10"/>
      <c r="B13" s="232" t="s">
        <v>120</v>
      </c>
      <c r="C13" s="122">
        <f>SUM(C12:C12)</f>
        <v>120000</v>
      </c>
      <c r="D13" s="122">
        <f>SUM(D12:D12)</f>
        <v>120000</v>
      </c>
      <c r="E13" s="122">
        <f>SUM(E12:E12)</f>
        <v>240000</v>
      </c>
      <c r="F13" s="122">
        <f>SUM(F12:F12)</f>
        <v>240000</v>
      </c>
      <c r="G13" s="122">
        <f>SUM(G12:G12)</f>
        <v>240000</v>
      </c>
    </row>
    <row r="14" spans="1:7" ht="24.75" customHeight="1">
      <c r="A14" s="10" t="s">
        <v>327</v>
      </c>
      <c r="B14" s="230" t="s">
        <v>418</v>
      </c>
      <c r="C14" s="122"/>
      <c r="D14" s="122"/>
      <c r="E14" s="122"/>
      <c r="F14" s="122"/>
      <c r="G14" s="122"/>
    </row>
    <row r="15" spans="1:7" ht="24.75" customHeight="1">
      <c r="A15" s="10"/>
      <c r="B15" s="281" t="s">
        <v>328</v>
      </c>
      <c r="C15" s="282">
        <v>300000</v>
      </c>
      <c r="D15" s="382">
        <v>300000</v>
      </c>
      <c r="E15" s="282"/>
      <c r="F15" s="282">
        <v>300000</v>
      </c>
      <c r="G15" s="282">
        <v>300000</v>
      </c>
    </row>
    <row r="16" spans="1:7" ht="24.75" customHeight="1">
      <c r="A16" s="10"/>
      <c r="B16" s="230" t="s">
        <v>329</v>
      </c>
      <c r="C16" s="122">
        <f>SUM(C15)</f>
        <v>300000</v>
      </c>
      <c r="D16" s="122">
        <f>SUM(D15)</f>
        <v>300000</v>
      </c>
      <c r="E16" s="122">
        <f>SUM(E15)</f>
        <v>0</v>
      </c>
      <c r="F16" s="122">
        <f>SUM(F15)</f>
        <v>300000</v>
      </c>
      <c r="G16" s="122">
        <f>SUM(G15)</f>
        <v>300000</v>
      </c>
    </row>
    <row r="17" spans="1:7" ht="24.75" customHeight="1">
      <c r="A17" s="10"/>
      <c r="B17" s="230" t="s">
        <v>432</v>
      </c>
      <c r="C17" s="122">
        <v>0</v>
      </c>
      <c r="D17" s="122"/>
      <c r="E17" s="122"/>
      <c r="F17" s="122"/>
      <c r="G17" s="122"/>
    </row>
    <row r="18" spans="1:7" ht="24.75" customHeight="1">
      <c r="A18" s="6" t="s">
        <v>5</v>
      </c>
      <c r="B18" s="9" t="s">
        <v>419</v>
      </c>
      <c r="C18" s="122">
        <v>1500000</v>
      </c>
      <c r="D18" s="122">
        <v>2087990</v>
      </c>
      <c r="E18" s="122">
        <v>613692</v>
      </c>
      <c r="F18" s="122"/>
      <c r="G18" s="122"/>
    </row>
    <row r="19" spans="1:7" ht="24.75" customHeight="1">
      <c r="A19" s="10"/>
      <c r="B19" s="9" t="s">
        <v>286</v>
      </c>
      <c r="C19" s="122">
        <f>C10+C13+C18+C17+C15</f>
        <v>2416000</v>
      </c>
      <c r="D19" s="122">
        <f>D10+D13+D18</f>
        <v>2535990</v>
      </c>
      <c r="E19" s="122">
        <f>E10+E13+E18</f>
        <v>1121352</v>
      </c>
      <c r="F19" s="122">
        <f>F10+F13+F18</f>
        <v>580000</v>
      </c>
      <c r="G19" s="122">
        <f>G10+G13+G18</f>
        <v>580000</v>
      </c>
    </row>
    <row r="20" spans="1:7" ht="30" customHeight="1">
      <c r="A20" s="6" t="s">
        <v>117</v>
      </c>
      <c r="B20" s="280" t="s">
        <v>118</v>
      </c>
      <c r="C20" s="72"/>
      <c r="D20" s="122"/>
      <c r="E20" s="72"/>
      <c r="F20" s="72"/>
      <c r="G20" s="72"/>
    </row>
    <row r="21" spans="1:7" ht="24.75" customHeight="1">
      <c r="A21" s="6" t="s">
        <v>3</v>
      </c>
      <c r="B21" s="230" t="s">
        <v>481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</row>
    <row r="22" spans="1:7" ht="24.75" customHeight="1">
      <c r="A22" s="6"/>
      <c r="B22" s="6" t="s">
        <v>337</v>
      </c>
      <c r="C22" s="72">
        <f>SUM(C21)</f>
        <v>0</v>
      </c>
      <c r="D22" s="72">
        <f>SUM(D21)</f>
        <v>0</v>
      </c>
      <c r="E22" s="72">
        <v>19805895</v>
      </c>
      <c r="F22" s="72">
        <f>SUM(F21)</f>
        <v>0</v>
      </c>
      <c r="G22" s="72">
        <f>SUM(G21)</f>
        <v>0</v>
      </c>
    </row>
    <row r="23" spans="1:7" ht="24.75" customHeight="1">
      <c r="A23" s="6" t="s">
        <v>4</v>
      </c>
      <c r="B23" s="230" t="s">
        <v>434</v>
      </c>
      <c r="C23" s="233"/>
      <c r="D23" s="72"/>
      <c r="E23" s="233"/>
      <c r="F23" s="233"/>
      <c r="G23" s="233"/>
    </row>
    <row r="24" spans="1:7" s="149" customFormat="1" ht="24.75" customHeight="1">
      <c r="A24" s="10"/>
      <c r="B24" s="6" t="s">
        <v>336</v>
      </c>
      <c r="C24" s="72"/>
      <c r="D24" s="72"/>
      <c r="E24" s="72"/>
      <c r="F24" s="72"/>
      <c r="G24" s="72"/>
    </row>
    <row r="25" spans="1:7" s="149" customFormat="1" ht="27" customHeight="1">
      <c r="A25" s="34"/>
      <c r="B25" s="6" t="s">
        <v>433</v>
      </c>
      <c r="C25" s="72">
        <f>C22+C24</f>
        <v>0</v>
      </c>
      <c r="D25" s="72">
        <f>D22+D24</f>
        <v>0</v>
      </c>
      <c r="E25" s="72">
        <f>E22+E24</f>
        <v>19805895</v>
      </c>
      <c r="F25" s="72">
        <f>F22+F24</f>
        <v>0</v>
      </c>
      <c r="G25" s="72">
        <f>G22+G24</f>
        <v>0</v>
      </c>
    </row>
    <row r="26" spans="1:5" s="149" customFormat="1" ht="27" customHeight="1">
      <c r="A26" s="34"/>
      <c r="B26" s="34"/>
      <c r="C26" s="197"/>
      <c r="D26" s="197"/>
      <c r="E26" s="197"/>
    </row>
    <row r="27" spans="1:5" ht="24.75" customHeight="1">
      <c r="A27" s="34"/>
      <c r="B27" s="34"/>
      <c r="C27" s="34"/>
      <c r="D27" s="34"/>
      <c r="E27" s="34"/>
    </row>
    <row r="28" spans="1:5" ht="24.75" customHeight="1">
      <c r="A28" s="34"/>
      <c r="C28" s="34"/>
      <c r="D28" s="34"/>
      <c r="E28" s="34"/>
    </row>
  </sheetData>
  <sheetProtection/>
  <mergeCells count="5">
    <mergeCell ref="D1:D2"/>
    <mergeCell ref="E1:E2"/>
    <mergeCell ref="C1:C2"/>
    <mergeCell ref="F1:F2"/>
    <mergeCell ref="G1:G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1./2018. (II.08.) számú költségvetési rendelethez
ZALAMERENYE KÖZSÉG ÖNKORMÁNYZAT   
EGYÉB MŰKÖDÉSI ÉS EGYÉB FEJLESZTÉSI CÉLÚ KIADÁSAI 
ÁLLAMHÁZTARTÁSON BELÜLRE ÉS KÍVÜLRA 2018.évben
&amp;R&amp;A
&amp;P.oldal
Forintban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D25"/>
  <sheetViews>
    <sheetView view="pageLayout" workbookViewId="0" topLeftCell="A1">
      <selection activeCell="D23" sqref="D23"/>
    </sheetView>
  </sheetViews>
  <sheetFormatPr defaultColWidth="9.00390625" defaultRowHeight="12.75"/>
  <cols>
    <col min="1" max="1" width="7.125" style="23" customWidth="1"/>
    <col min="2" max="2" width="65.00390625" style="23" customWidth="1"/>
    <col min="3" max="4" width="17.00390625" style="23" customWidth="1"/>
    <col min="5" max="16384" width="9.125" style="23" customWidth="1"/>
  </cols>
  <sheetData>
    <row r="2" spans="1:4" ht="15" customHeight="1">
      <c r="A2" s="525" t="s">
        <v>54</v>
      </c>
      <c r="B2" s="524" t="s">
        <v>10</v>
      </c>
      <c r="C2" s="526" t="s">
        <v>506</v>
      </c>
      <c r="D2" s="526" t="s">
        <v>526</v>
      </c>
    </row>
    <row r="3" spans="1:4" ht="15" customHeight="1">
      <c r="A3" s="525"/>
      <c r="B3" s="524"/>
      <c r="C3" s="527"/>
      <c r="D3" s="527"/>
    </row>
    <row r="4" spans="1:4" ht="15" customHeight="1">
      <c r="A4" s="525"/>
      <c r="B4" s="524"/>
      <c r="C4" s="527"/>
      <c r="D4" s="527"/>
    </row>
    <row r="5" spans="1:4" ht="15" customHeight="1">
      <c r="A5" s="525"/>
      <c r="B5" s="524"/>
      <c r="C5" s="528"/>
      <c r="D5" s="528"/>
    </row>
    <row r="6" spans="1:3" ht="27.75" customHeight="1">
      <c r="A6" s="521" t="s">
        <v>213</v>
      </c>
      <c r="B6" s="522"/>
      <c r="C6" s="523"/>
    </row>
    <row r="7" spans="1:4" ht="24.75" customHeight="1">
      <c r="A7" s="383" t="s">
        <v>2</v>
      </c>
      <c r="B7" s="188" t="s">
        <v>201</v>
      </c>
      <c r="C7" s="141"/>
      <c r="D7" s="141"/>
    </row>
    <row r="8" spans="1:4" ht="24.75" customHeight="1">
      <c r="A8" s="383"/>
      <c r="B8" s="136" t="s">
        <v>91</v>
      </c>
      <c r="C8" s="141"/>
      <c r="D8" s="141"/>
    </row>
    <row r="9" spans="1:4" ht="24.75" customHeight="1">
      <c r="A9" s="383"/>
      <c r="B9" s="133" t="s">
        <v>202</v>
      </c>
      <c r="C9" s="111"/>
      <c r="D9" s="111"/>
    </row>
    <row r="10" spans="1:4" ht="24.75" customHeight="1">
      <c r="A10" s="383"/>
      <c r="B10" s="134" t="s">
        <v>203</v>
      </c>
      <c r="C10" s="146">
        <f>SUM(C8:C9)</f>
        <v>0</v>
      </c>
      <c r="D10" s="146">
        <f>SUM(D8:D9)</f>
        <v>0</v>
      </c>
    </row>
    <row r="11" spans="1:4" ht="24.75" customHeight="1">
      <c r="A11" s="383" t="s">
        <v>3</v>
      </c>
      <c r="B11" s="134" t="s">
        <v>205</v>
      </c>
      <c r="C11" s="111"/>
      <c r="D11" s="111"/>
    </row>
    <row r="12" spans="1:4" ht="24.75" customHeight="1">
      <c r="A12" s="383"/>
      <c r="B12" s="133" t="s">
        <v>204</v>
      </c>
      <c r="C12" s="111">
        <v>0</v>
      </c>
      <c r="D12" s="111">
        <v>0</v>
      </c>
    </row>
    <row r="13" spans="1:4" ht="24.75" customHeight="1">
      <c r="A13" s="383"/>
      <c r="B13" s="134" t="s">
        <v>206</v>
      </c>
      <c r="C13" s="189">
        <f>SUM(C12)</f>
        <v>0</v>
      </c>
      <c r="D13" s="189">
        <f>SUM(D12)</f>
        <v>0</v>
      </c>
    </row>
    <row r="14" spans="1:4" ht="24.75" customHeight="1">
      <c r="A14" s="383" t="s">
        <v>4</v>
      </c>
      <c r="B14" s="134" t="s">
        <v>207</v>
      </c>
      <c r="C14" s="70"/>
      <c r="D14" s="70"/>
    </row>
    <row r="15" spans="1:4" ht="24.75" customHeight="1">
      <c r="A15" s="383"/>
      <c r="B15" s="133" t="s">
        <v>208</v>
      </c>
      <c r="C15" s="117"/>
      <c r="D15" s="117"/>
    </row>
    <row r="16" spans="1:4" ht="24.75" customHeight="1">
      <c r="A16" s="383"/>
      <c r="B16" s="133" t="s">
        <v>209</v>
      </c>
      <c r="C16" s="117">
        <v>0</v>
      </c>
      <c r="D16" s="117">
        <v>0</v>
      </c>
    </row>
    <row r="17" spans="1:4" ht="24.75" customHeight="1">
      <c r="A17" s="384"/>
      <c r="B17" s="134" t="s">
        <v>207</v>
      </c>
      <c r="C17" s="146">
        <f>SUM(C15:C16)</f>
        <v>0</v>
      </c>
      <c r="D17" s="146">
        <f>SUM(D15:D16)</f>
        <v>0</v>
      </c>
    </row>
    <row r="18" spans="1:4" ht="24.75" customHeight="1">
      <c r="A18" s="383" t="s">
        <v>4</v>
      </c>
      <c r="B18" s="134" t="s">
        <v>210</v>
      </c>
      <c r="C18" s="117"/>
      <c r="D18" s="117"/>
    </row>
    <row r="19" spans="1:4" ht="24.75" customHeight="1">
      <c r="A19" s="384"/>
      <c r="B19" s="134" t="s">
        <v>211</v>
      </c>
      <c r="C19" s="117"/>
      <c r="D19" s="117"/>
    </row>
    <row r="20" spans="1:4" ht="24.75" customHeight="1">
      <c r="A20" s="384"/>
      <c r="B20" s="134" t="s">
        <v>212</v>
      </c>
      <c r="C20" s="117">
        <v>2611000</v>
      </c>
      <c r="D20" s="117">
        <v>1827000</v>
      </c>
    </row>
    <row r="21" spans="1:4" ht="24.75" customHeight="1">
      <c r="A21" s="132"/>
      <c r="B21" s="135" t="s">
        <v>214</v>
      </c>
      <c r="C21" s="147">
        <f>C10+C13+C17+C20+C19</f>
        <v>2611000</v>
      </c>
      <c r="D21" s="147">
        <f>D10+D13+D17+D20+D19</f>
        <v>1827000</v>
      </c>
    </row>
    <row r="22" spans="1:4" ht="15.75">
      <c r="A22" s="423"/>
      <c r="B22" s="424" t="s">
        <v>482</v>
      </c>
      <c r="C22" s="424">
        <v>300000</v>
      </c>
      <c r="D22" s="424">
        <v>0</v>
      </c>
    </row>
    <row r="24" ht="12.75">
      <c r="B24" s="190"/>
    </row>
    <row r="25" ht="12.75">
      <c r="B25" s="190"/>
    </row>
  </sheetData>
  <sheetProtection/>
  <mergeCells count="5">
    <mergeCell ref="A6:C6"/>
    <mergeCell ref="B2:B5"/>
    <mergeCell ref="A2:A5"/>
    <mergeCell ref="C2:C5"/>
    <mergeCell ref="D2:D5"/>
  </mergeCells>
  <printOptions horizontalCentered="1"/>
  <pageMargins left="0.2362204724409449" right="0.2362204724409449" top="1.1023622047244095" bottom="0.1968503937007874" header="0.35433070866141736" footer="0.1968503937007874"/>
  <pageSetup horizontalDpi="600" verticalDpi="600" orientation="landscape" paperSize="9" scale="95" r:id="rId1"/>
  <headerFooter alignWithMargins="0">
    <oddHeader>&amp;C&amp;"Garamond,Félkövér"&amp;14  1/2018. (II.08.) számú költségvetési rendelethez
Z&amp;12ALAMERENYE KÖZSÉG ÖNKORMÁNYZATA ÁLTAL FOLYÓSÍTOTT 
ELLÁTÁSOK (SZOCIÁLIS) RÉSZLETEZÉSE  2018.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E19"/>
  <sheetViews>
    <sheetView view="pageLayout" zoomScaleSheetLayoutView="80" workbookViewId="0" topLeftCell="A1">
      <selection activeCell="B12" sqref="B12"/>
    </sheetView>
  </sheetViews>
  <sheetFormatPr defaultColWidth="9.00390625" defaultRowHeight="12.75"/>
  <cols>
    <col min="1" max="1" width="7.125" style="23" customWidth="1"/>
    <col min="2" max="2" width="55.375" style="23" customWidth="1"/>
    <col min="3" max="3" width="11.625" style="23" customWidth="1"/>
    <col min="4" max="4" width="20.625" style="23" customWidth="1"/>
    <col min="5" max="5" width="12.125" style="23" customWidth="1"/>
    <col min="6" max="16384" width="9.125" style="23" customWidth="1"/>
  </cols>
  <sheetData>
    <row r="2" spans="1:5" ht="15" customHeight="1">
      <c r="A2" s="525" t="s">
        <v>54</v>
      </c>
      <c r="B2" s="524" t="s">
        <v>9</v>
      </c>
      <c r="C2" s="526" t="s">
        <v>504</v>
      </c>
      <c r="D2" s="526" t="s">
        <v>527</v>
      </c>
      <c r="E2" s="526" t="s">
        <v>528</v>
      </c>
    </row>
    <row r="3" spans="1:5" ht="15" customHeight="1">
      <c r="A3" s="525"/>
      <c r="B3" s="524"/>
      <c r="C3" s="527"/>
      <c r="D3" s="527"/>
      <c r="E3" s="527"/>
    </row>
    <row r="4" spans="1:5" ht="15" customHeight="1">
      <c r="A4" s="525"/>
      <c r="B4" s="524"/>
      <c r="C4" s="527"/>
      <c r="D4" s="527"/>
      <c r="E4" s="527"/>
    </row>
    <row r="5" spans="1:5" ht="15" customHeight="1">
      <c r="A5" s="525"/>
      <c r="B5" s="524"/>
      <c r="C5" s="528"/>
      <c r="D5" s="528"/>
      <c r="E5" s="528"/>
    </row>
    <row r="6" spans="1:5" ht="19.5" customHeight="1">
      <c r="A6" s="24"/>
      <c r="B6" s="129" t="s">
        <v>72</v>
      </c>
      <c r="C6" s="24"/>
      <c r="D6" s="24"/>
      <c r="E6" s="24"/>
    </row>
    <row r="7" spans="1:5" ht="19.5" customHeight="1">
      <c r="A7" s="130"/>
      <c r="B7" s="142" t="s">
        <v>73</v>
      </c>
      <c r="C7" s="24"/>
      <c r="D7" s="24"/>
      <c r="E7" s="24"/>
    </row>
    <row r="8" spans="1:5" ht="19.5" customHeight="1">
      <c r="A8" s="386">
        <v>1</v>
      </c>
      <c r="B8" s="110" t="s">
        <v>507</v>
      </c>
      <c r="C8" s="111">
        <v>300000</v>
      </c>
      <c r="D8" s="111"/>
      <c r="E8" s="111"/>
    </row>
    <row r="9" spans="1:5" ht="19.5" customHeight="1">
      <c r="A9" s="386">
        <v>2</v>
      </c>
      <c r="B9" s="110" t="s">
        <v>515</v>
      </c>
      <c r="C9" s="111">
        <v>37500</v>
      </c>
      <c r="D9" s="111"/>
      <c r="E9" s="111"/>
    </row>
    <row r="10" spans="1:5" ht="19.5" customHeight="1">
      <c r="A10" s="386">
        <v>3</v>
      </c>
      <c r="B10" s="110" t="s">
        <v>534</v>
      </c>
      <c r="C10" s="111"/>
      <c r="D10" s="111">
        <v>356500</v>
      </c>
      <c r="E10" s="111"/>
    </row>
    <row r="11" spans="1:5" ht="19.5" customHeight="1">
      <c r="A11" s="386">
        <v>4</v>
      </c>
      <c r="B11" s="110" t="s">
        <v>543</v>
      </c>
      <c r="C11" s="111"/>
      <c r="D11" s="111">
        <v>301400</v>
      </c>
      <c r="E11" s="111"/>
    </row>
    <row r="12" spans="1:5" ht="19.5" customHeight="1">
      <c r="A12" s="386">
        <v>5</v>
      </c>
      <c r="B12" s="110" t="s">
        <v>538</v>
      </c>
      <c r="C12" s="111"/>
      <c r="D12" s="111">
        <v>500800</v>
      </c>
      <c r="E12" s="111"/>
    </row>
    <row r="13" spans="1:5" ht="19.5" customHeight="1">
      <c r="A13" s="387"/>
      <c r="B13" s="235" t="s">
        <v>75</v>
      </c>
      <c r="C13" s="236">
        <f>SUM(C8:C9)</f>
        <v>337500</v>
      </c>
      <c r="D13" s="236">
        <f>SUM(D10:D12)</f>
        <v>1158700</v>
      </c>
      <c r="E13" s="236">
        <f>SUM(E8:E8)</f>
        <v>0</v>
      </c>
    </row>
    <row r="14" spans="1:5" ht="19.5" customHeight="1">
      <c r="A14" s="425"/>
      <c r="B14" s="428" t="s">
        <v>484</v>
      </c>
      <c r="C14" s="426"/>
      <c r="D14" s="426"/>
      <c r="E14" s="426"/>
    </row>
    <row r="15" spans="1:5" ht="19.5" customHeight="1">
      <c r="A15" s="425">
        <v>6</v>
      </c>
      <c r="B15" s="427" t="s">
        <v>541</v>
      </c>
      <c r="C15" s="426"/>
      <c r="D15" s="426">
        <v>450000</v>
      </c>
      <c r="E15" s="426"/>
    </row>
    <row r="16" spans="1:5" ht="50.25" customHeight="1">
      <c r="A16" s="465">
        <v>7</v>
      </c>
      <c r="B16" s="464" t="s">
        <v>542</v>
      </c>
      <c r="C16" s="426"/>
      <c r="D16" s="426">
        <v>748665</v>
      </c>
      <c r="E16" s="426"/>
    </row>
    <row r="17" spans="1:5" ht="19.5" customHeight="1">
      <c r="A17" s="425">
        <v>8</v>
      </c>
      <c r="B17" s="460" t="s">
        <v>533</v>
      </c>
      <c r="C17" s="426"/>
      <c r="D17" s="426">
        <v>17448530</v>
      </c>
      <c r="E17" s="426"/>
    </row>
    <row r="18" spans="1:5" ht="19.5" customHeight="1">
      <c r="A18" s="387"/>
      <c r="B18" s="235" t="s">
        <v>483</v>
      </c>
      <c r="C18" s="236">
        <f>SUM(C16)</f>
        <v>0</v>
      </c>
      <c r="D18" s="236">
        <f>SUM(D15:D17)</f>
        <v>18647195</v>
      </c>
      <c r="E18" s="236"/>
    </row>
    <row r="19" spans="1:5" ht="19.5" customHeight="1">
      <c r="A19" s="234"/>
      <c r="B19" s="235" t="s">
        <v>431</v>
      </c>
      <c r="C19" s="236">
        <f>C13+C18</f>
        <v>337500</v>
      </c>
      <c r="D19" s="236">
        <f>D13+D18</f>
        <v>19805895</v>
      </c>
      <c r="E19" s="236">
        <f>E13+E18</f>
        <v>0</v>
      </c>
    </row>
  </sheetData>
  <sheetProtection/>
  <mergeCells count="5">
    <mergeCell ref="B2:B5"/>
    <mergeCell ref="E2:E5"/>
    <mergeCell ref="C2:C5"/>
    <mergeCell ref="A2:A5"/>
    <mergeCell ref="D2:D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0" r:id="rId1"/>
  <headerFooter alignWithMargins="0">
    <oddHeader>&amp;C1/2018. (II.08.) számú költségvetési rendelethez 
ZALAMERENYE KÖZSÉG ÖNKORMÁNYZAT
2018. ÉVI  BERUHÁZÁSI CÉLÚ KIADÁSAI FELADATONKÉNT
&amp;R&amp;A
&amp;P.oldal
Forintban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Gaál Krisztina</cp:lastModifiedBy>
  <cp:lastPrinted>2018-01-29T06:23:42Z</cp:lastPrinted>
  <dcterms:created xsi:type="dcterms:W3CDTF">2001-01-10T12:44:25Z</dcterms:created>
  <dcterms:modified xsi:type="dcterms:W3CDTF">2018-02-08T07:52:32Z</dcterms:modified>
  <cp:category/>
  <cp:version/>
  <cp:contentType/>
  <cp:contentStatus/>
</cp:coreProperties>
</file>