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firstSheet="15" activeTab="1"/>
  </bookViews>
  <sheets>
    <sheet name=" 1. címrend" sheetId="1" r:id="rId1"/>
    <sheet name="2. maradvány" sheetId="2" r:id="rId2"/>
    <sheet name="3.finanszírozási c. műveletek" sheetId="3" r:id="rId3"/>
    <sheet name="4.Mérleg" sheetId="4" r:id="rId4"/>
    <sheet name="5.bev. forrásonként" sheetId="5" r:id="rId5"/>
    <sheet name="6. Kiadások" sheetId="6" r:id="rId6"/>
    <sheet name="7. lak. szolg. tám. (2)" sheetId="7" r:id="rId7"/>
    <sheet name="8. felújítás" sheetId="8" r:id="rId8"/>
    <sheet name="9. Beruházások" sheetId="9" r:id="rId9"/>
    <sheet name="10. EU projekt" sheetId="10" r:id="rId10"/>
    <sheet name="11. létszám-előir." sheetId="11" r:id="rId11"/>
    <sheet name="12.közfogl." sheetId="12" r:id="rId12"/>
    <sheet name="13. adósság" sheetId="13" r:id="rId13"/>
    <sheet name="14. céltartalék" sheetId="14" r:id="rId14"/>
    <sheet name="15. többéves" sheetId="15" r:id="rId15"/>
    <sheet name="16. előir.- falhaszn. ütemterv" sheetId="16" r:id="rId16"/>
    <sheet name="17.  közvetett támogatások" sheetId="17" r:id="rId17"/>
    <sheet name="18. egyéb működési tám (2)" sheetId="18" r:id="rId18"/>
  </sheets>
  <definedNames>
    <definedName name="_xlnm.Print_Area" localSheetId="0">' 1. címrend'!$A$1:$C$40</definedName>
    <definedName name="_xlnm.Print_Area" localSheetId="4">'5.bev. forrásonként'!$A$1:$H$125</definedName>
  </definedNames>
  <calcPr fullCalcOnLoad="1"/>
</workbook>
</file>

<file path=xl/sharedStrings.xml><?xml version="1.0" encoding="utf-8"?>
<sst xmlns="http://schemas.openxmlformats.org/spreadsheetml/2006/main" count="822" uniqueCount="628">
  <si>
    <t>Az önkormányzat költségvetésében szerepló nem intézményi kiadások</t>
  </si>
  <si>
    <t>cél megnevezése</t>
  </si>
  <si>
    <t>összeg</t>
  </si>
  <si>
    <t>Megnevezés</t>
  </si>
  <si>
    <t>Bevételek</t>
  </si>
  <si>
    <t>Kiadások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</si>
  <si>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</si>
  <si>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</si>
  <si>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</si>
  <si>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</si>
  <si>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</si>
  <si>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</si>
  <si>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</si>
  <si>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</si>
  <si>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</si>
  <si>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</si>
  <si>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</si>
  <si>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</si>
  <si>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</si>
  <si>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</si>
  <si>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</si>
  <si>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</si>
  <si>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</si>
  <si>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</si>
  <si>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</si>
  <si>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</si>
  <si>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</si>
  <si>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</si>
  <si>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</si>
  <si>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</si>
  <si>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</si>
  <si>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</si>
  <si>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</si>
  <si>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</si>
  <si>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</si>
  <si>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</si>
  <si>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</si>
  <si>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</si>
  <si>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</si>
  <si>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</si>
  <si>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</si>
  <si>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</si>
  <si>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</si>
  <si>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</si>
  <si>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</si>
  <si>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</si>
  <si>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</si>
  <si>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</si>
  <si>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</si>
  <si>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</si>
  <si>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</si>
  <si>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</si>
  <si>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</si>
  <si>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</si>
  <si>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</si>
  <si>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</si>
  <si>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</si>
  <si>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</si>
  <si>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</si>
  <si>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</si>
  <si>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</si>
  <si>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</si>
  <si>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</si>
  <si>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</si>
  <si>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</si>
  <si>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</si>
  <si>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</si>
  <si>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</si>
  <si>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</si>
  <si>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</si>
  <si>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</si>
  <si>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</si>
  <si>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</si>
  <si>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</si>
  <si>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</si>
  <si>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Címrend</t>
  </si>
  <si>
    <t>előirányzat</t>
  </si>
  <si>
    <t xml:space="preserve"> - értékpapírból</t>
  </si>
  <si>
    <t xml:space="preserve">    - értékpapÍrból</t>
  </si>
  <si>
    <t>Hitelek</t>
  </si>
  <si>
    <t xml:space="preserve">A. </t>
  </si>
  <si>
    <t>Közhatalmi bevételek</t>
  </si>
  <si>
    <t xml:space="preserve">I. </t>
  </si>
  <si>
    <t>Felhalmozási bevételek</t>
  </si>
  <si>
    <t>Létszám-előirányzat</t>
  </si>
  <si>
    <t>fő</t>
  </si>
  <si>
    <t>Közfoglalkoztatottak éves létszám-előirányzata</t>
  </si>
  <si>
    <t>EU támogatással megvalósuló programok, projektek, bevételei, kiadásai</t>
  </si>
  <si>
    <t>Céltartalék felosztása</t>
  </si>
  <si>
    <t xml:space="preserve">A többéves kihatással járó feladatok előirányzatai </t>
  </si>
  <si>
    <t>Évek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</si>
  <si>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</si>
  <si>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</si>
  <si>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</si>
  <si>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</si>
  <si>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</si>
  <si>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</si>
  <si>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</si>
  <si>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</si>
  <si>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</si>
  <si>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</si>
  <si>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</si>
  <si>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 - Hulladékgazdálkodási társulásnak</t>
  </si>
  <si>
    <t>ÖSSZESEN</t>
  </si>
  <si>
    <t xml:space="preserve">Kiadások mindösszesen: </t>
  </si>
  <si>
    <t xml:space="preserve">Önkormányzat </t>
  </si>
  <si>
    <t>Igazgatási tevékenység</t>
  </si>
  <si>
    <t>Mindösszesen:</t>
  </si>
  <si>
    <t>Város-, és községgazdálkodási sz.</t>
  </si>
  <si>
    <t>Feladatok</t>
  </si>
  <si>
    <t>Pénzforgalom nélküli kiadások</t>
  </si>
  <si>
    <t>Város- és Községgazdálkodás,Dologi kiadások</t>
  </si>
  <si>
    <t>külön alkotnak címet</t>
  </si>
  <si>
    <t xml:space="preserve"> - kommunális adóból: bejelentett lakcímmel rendelkező magánszemély </t>
  </si>
  <si>
    <t xml:space="preserve">Beruházások összesen: </t>
  </si>
  <si>
    <t xml:space="preserve">Mindösszesen: </t>
  </si>
  <si>
    <t>A.</t>
  </si>
  <si>
    <t>B.</t>
  </si>
  <si>
    <t>Cím</t>
  </si>
  <si>
    <t>Sszám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</si>
  <si>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</si>
  <si>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</si>
  <si>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</si>
  <si>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</si>
  <si>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</si>
  <si>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</si>
  <si>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</si>
  <si>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</si>
  <si>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</si>
  <si>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</si>
  <si>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</si>
  <si>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</si>
  <si>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</si>
  <si>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</si>
  <si>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</si>
  <si>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</si>
  <si>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</si>
  <si>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</si>
  <si>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</si>
  <si>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</si>
  <si>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</si>
  <si>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</si>
  <si>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</si>
  <si>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</si>
  <si>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működésre</t>
  </si>
  <si>
    <t>felújításra</t>
  </si>
  <si>
    <t>beruházásra</t>
  </si>
  <si>
    <t>Támogatásértékű működési bevételek</t>
  </si>
  <si>
    <t>Hitel bevételek</t>
  </si>
  <si>
    <t>Egyéb működési kiadások megoszlása</t>
  </si>
  <si>
    <t>hónap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</si>
  <si>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</si>
  <si>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</si>
  <si>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</si>
  <si>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</si>
  <si>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</si>
  <si>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Díjak, pótloékok, bírságok</t>
  </si>
  <si>
    <t>Tárgyi eszközök, immateriális javask, vagyoni értékű jog értékestése és hasznosítása, vagyonhasznosításból származó bevétel</t>
  </si>
  <si>
    <t>Osztalék, koncsessziós díjak</t>
  </si>
  <si>
    <t>Helyi adók</t>
  </si>
  <si>
    <t>Vállalat értékesítéséből, privazitációból származó bev.</t>
  </si>
  <si>
    <t>Saját bevételek összesen:</t>
  </si>
  <si>
    <t>Saját bevételek 50%-a</t>
  </si>
  <si>
    <t xml:space="preserve">Fizetési kötelezettség összesen: </t>
  </si>
  <si>
    <t>hitel előző években felvett</t>
  </si>
  <si>
    <t>Fejlesztési célok megnevezése</t>
  </si>
  <si>
    <t>Adósságot keletkeztető ügylet összege</t>
  </si>
  <si>
    <t xml:space="preserve">ei. </t>
  </si>
  <si>
    <t xml:space="preserve">B. </t>
  </si>
  <si>
    <t>C.</t>
  </si>
  <si>
    <t>E.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</si>
  <si>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</si>
  <si>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</si>
  <si>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</si>
  <si>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</si>
  <si>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</si>
  <si>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 xml:space="preserve">E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</si>
  <si>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</si>
  <si>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</si>
  <si>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</si>
  <si>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</si>
  <si>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</si>
  <si>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</si>
  <si>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Működési hitel felvétele, csak likvid hitel  van tervezte</t>
  </si>
  <si>
    <t xml:space="preserve"> I. Saját bevételek</t>
  </si>
  <si>
    <t>Központi támogatásra igény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</si>
  <si>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</si>
  <si>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</si>
  <si>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</si>
  <si>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</si>
  <si>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</si>
  <si>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</si>
  <si>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</si>
  <si>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</si>
  <si>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</si>
  <si>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</si>
  <si>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</si>
  <si>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</si>
  <si>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</si>
  <si>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</si>
  <si>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</si>
  <si>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</si>
  <si>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</si>
  <si>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</si>
  <si>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</si>
  <si>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</si>
  <si>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</si>
  <si>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</si>
  <si>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Önkormányzatnál</t>
  </si>
  <si>
    <t>Megállapított támogatás</t>
  </si>
  <si>
    <t>Kifizetés várható ez évben</t>
  </si>
  <si>
    <t>Működési célra átvett Áh. Kívülről</t>
  </si>
  <si>
    <t>Felhalmozási támogatásértékű</t>
  </si>
  <si>
    <t>Felhalmozásra átvett</t>
  </si>
  <si>
    <t>Működési támogatás</t>
  </si>
  <si>
    <t>Foglalkoztatás módja- programonként</t>
  </si>
  <si>
    <t>átlag fő/év</t>
  </si>
  <si>
    <t>Nincs tervezve fejlesztési hitel felvétele, csak tám.megel</t>
  </si>
  <si>
    <t>Ft/fő</t>
  </si>
  <si>
    <t>egyéb nyújtott kedvezmény vagy kölcsön elengedésének összege- hulladékszállítás átvállalása</t>
  </si>
  <si>
    <t>Támogatások</t>
  </si>
  <si>
    <t xml:space="preserve"> - Eu támogatásmegelőlegezési hitel</t>
  </si>
  <si>
    <t>Falugondnoki szolgálat</t>
  </si>
  <si>
    <t>Egyéb működési kiadások</t>
  </si>
  <si>
    <t xml:space="preserve">Állami támogatásból működési hiányra 3. ból. </t>
  </si>
  <si>
    <t>Könyvtár</t>
  </si>
  <si>
    <t>Önként vállalt</t>
  </si>
  <si>
    <t>Kötelező feladat</t>
  </si>
  <si>
    <t xml:space="preserve">Az önkormányzat  költségvetési mérlege </t>
  </si>
  <si>
    <t>Lakosságnak juttatott támogatások , szociális ellátások</t>
  </si>
  <si>
    <t xml:space="preserve">Ssz. </t>
  </si>
  <si>
    <t xml:space="preserve">Sz.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</si>
  <si>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</si>
  <si>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</si>
  <si>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>Kományzati funkciók és Szakfeladatok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</si>
  <si>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</si>
  <si>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</si>
  <si>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</si>
  <si>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</si>
  <si>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</si>
  <si>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</si>
  <si>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</si>
  <si>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</si>
  <si>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</si>
  <si>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</si>
  <si>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</si>
  <si>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</si>
  <si>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</si>
  <si>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</si>
  <si>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</si>
  <si>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</si>
  <si>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</si>
  <si>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</si>
  <si>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</si>
  <si>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</si>
  <si>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</si>
  <si>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</si>
  <si>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</si>
  <si>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</si>
  <si>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</si>
  <si>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</si>
  <si>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</si>
  <si>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</si>
  <si>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</si>
  <si>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</si>
  <si>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</si>
  <si>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</si>
  <si>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</si>
  <si>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</si>
  <si>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</si>
  <si>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</si>
  <si>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</si>
  <si>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</si>
  <si>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</si>
  <si>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</si>
  <si>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</si>
  <si>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</si>
  <si>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</si>
  <si>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</si>
  <si>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</si>
  <si>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</si>
  <si>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</si>
  <si>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</si>
  <si>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</si>
  <si>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</si>
  <si>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</si>
  <si>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</si>
  <si>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</si>
  <si>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</si>
  <si>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</si>
  <si>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</si>
  <si>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</si>
  <si>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</si>
  <si>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</si>
  <si>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</si>
  <si>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</si>
  <si>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</si>
  <si>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</si>
  <si>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</si>
  <si>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</si>
  <si>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</si>
  <si>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</si>
  <si>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</si>
  <si>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</si>
  <si>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</si>
  <si>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</si>
  <si>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</si>
  <si>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</si>
  <si>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</si>
  <si>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</si>
  <si>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</si>
  <si>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</si>
  <si>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</si>
  <si>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</si>
  <si>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</si>
  <si>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</si>
  <si>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</si>
  <si>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</si>
  <si>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</si>
  <si>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</si>
  <si>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</si>
  <si>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</si>
  <si>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</si>
  <si>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</si>
  <si>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</si>
  <si>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</si>
  <si>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</si>
  <si>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</si>
  <si>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</si>
  <si>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</si>
  <si>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</si>
  <si>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</si>
  <si>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</si>
  <si>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</si>
  <si>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</si>
  <si>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</si>
  <si>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</si>
  <si>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</si>
  <si>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</si>
  <si>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</si>
  <si>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</si>
  <si>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</si>
  <si>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</si>
  <si>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</si>
  <si>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</si>
  <si>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</si>
  <si>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</si>
  <si>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</si>
  <si>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</si>
  <si>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</si>
  <si>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</si>
  <si>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</si>
  <si>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</si>
  <si>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</si>
  <si>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</si>
  <si>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</si>
  <si>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</si>
  <si>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</si>
  <si>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</si>
  <si>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</si>
  <si>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</si>
  <si>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</si>
  <si>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</si>
  <si>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</si>
  <si>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</si>
  <si>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</si>
  <si>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</si>
  <si>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</si>
  <si>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</si>
  <si>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</si>
  <si>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</si>
  <si>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</si>
  <si>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</si>
  <si>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</si>
  <si>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</si>
  <si>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</si>
  <si>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</si>
  <si>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</si>
  <si>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</si>
  <si>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</si>
  <si>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</si>
  <si>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</si>
  <si>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</si>
  <si>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</si>
  <si>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</si>
  <si>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</si>
  <si>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</si>
  <si>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</si>
  <si>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</si>
  <si>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</si>
  <si>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</si>
  <si>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</si>
  <si>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</si>
  <si>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</si>
  <si>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</si>
  <si>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</si>
  <si>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</si>
  <si>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</si>
  <si>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</si>
  <si>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</si>
  <si>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</si>
  <si>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</si>
  <si>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</si>
  <si>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</si>
  <si>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</si>
  <si>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</si>
  <si>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</si>
  <si>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</si>
  <si>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</si>
  <si>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</si>
  <si>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</si>
  <si>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>Sorszám</t>
  </si>
  <si>
    <t>Személyi és munkaadói juttatások</t>
  </si>
  <si>
    <t>Közhatalmi bevétel</t>
  </si>
  <si>
    <t xml:space="preserve"> Helyi önk.kieg.támogatása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</si>
  <si>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</si>
  <si>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</si>
  <si>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</si>
  <si>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egyéb felh.</t>
  </si>
  <si>
    <t>Hosszabb időtartamú</t>
  </si>
  <si>
    <t>041237 - Közfoglalkoztatási mintaprogram</t>
  </si>
  <si>
    <t>3-ból települési önk.szoc.feladatai</t>
  </si>
  <si>
    <t>3-ból falugondnoki szolgálatra</t>
  </si>
  <si>
    <t>5 - ből Munkaügyi Központtól közfoglalkoztatásra</t>
  </si>
  <si>
    <t>XV.</t>
  </si>
  <si>
    <t>Ft</t>
  </si>
  <si>
    <t>Ft-ban</t>
  </si>
  <si>
    <t>Bevételek kötelező, önként vállalt és államigazgatási feladatok megosztásában forintban</t>
  </si>
  <si>
    <t>1- ből Lakott külterülettel kapcsolatos feladatok</t>
  </si>
  <si>
    <t xml:space="preserve">Összeg </t>
  </si>
  <si>
    <t>Ssz.</t>
  </si>
  <si>
    <t>Felújítási cél megnevezése</t>
  </si>
  <si>
    <t>Állami</t>
  </si>
  <si>
    <t>Tervezett</t>
  </si>
  <si>
    <t>Hozzájárulás önkormányzaton kívüli projekthez</t>
  </si>
  <si>
    <t>BxC/12</t>
  </si>
  <si>
    <t>I. A saját bevételek és az adósságot keletkeztető ügyletekből és kezességvállalásokból fennálló kötelezettségek aránya</t>
  </si>
  <si>
    <t>Kezességvállalással kapcsolatos megtérülés</t>
  </si>
  <si>
    <t>Részvények, részesedeések értékesítés</t>
  </si>
  <si>
    <t>II. Adósságot keletkeztető ügyletek</t>
  </si>
  <si>
    <t xml:space="preserve">pénzügyi lízing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</si>
  <si>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</si>
  <si>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</si>
  <si>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Összesen: kiadások</t>
  </si>
  <si>
    <t>Ssz:</t>
  </si>
  <si>
    <t>Közvetett és közvetlen támogatások Ft-ban</t>
  </si>
  <si>
    <t>Ft -ban</t>
  </si>
  <si>
    <t>ÁH-n belüli pénzeszközátadások</t>
  </si>
  <si>
    <t xml:space="preserve"> - Igal és Környéke Alapszolgáltatási Központ</t>
  </si>
  <si>
    <t xml:space="preserve"> - Működési pénzeszköz átadás (belső ellenőrzésre) </t>
  </si>
  <si>
    <t xml:space="preserve">II. Egyéb működési kiadásokon belül Áh.-n kívülre átadott támogatások:   </t>
  </si>
  <si>
    <t xml:space="preserve"> - Zselici Lámpások</t>
  </si>
  <si>
    <t xml:space="preserve"> - Nefela jégesőelhárítás</t>
  </si>
  <si>
    <t>107055 - 889928 Falugondnoki szolgáltatás</t>
  </si>
  <si>
    <t>041232 - Téli közfoglalkoztatás</t>
  </si>
  <si>
    <t>082092 - 910502 Közművelődés</t>
  </si>
  <si>
    <t>013320 - 960302 Köztemető fenntartás</t>
  </si>
  <si>
    <t>Ellátotak pénzbeli juttatásai</t>
  </si>
  <si>
    <t xml:space="preserve"> Ft-ban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</si>
  <si>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</si>
  <si>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</si>
  <si>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</si>
  <si>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</si>
  <si>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</si>
  <si>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</si>
  <si>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</si>
  <si>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</si>
  <si>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</si>
  <si>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</si>
  <si>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</si>
  <si>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</si>
  <si>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</si>
  <si>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</si>
  <si>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</si>
  <si>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</si>
  <si>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</si>
  <si>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</si>
  <si>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</si>
  <si>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</si>
  <si>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</si>
  <si>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</si>
  <si>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</si>
  <si>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</si>
  <si>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</si>
  <si>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</si>
  <si>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</si>
  <si>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</si>
  <si>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</si>
  <si>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</si>
  <si>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</si>
  <si>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</si>
  <si>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</si>
  <si>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</si>
  <si>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</si>
  <si>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</si>
  <si>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</si>
  <si>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</si>
  <si>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</si>
  <si>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</si>
  <si>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</si>
  <si>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</si>
  <si>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</si>
  <si>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</si>
  <si>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</si>
  <si>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</si>
  <si>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</si>
  <si>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</si>
  <si>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</si>
  <si>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</si>
  <si>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</si>
  <si>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</si>
  <si>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</si>
  <si>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</si>
  <si>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</si>
  <si>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107060 Egyéb szociális pénzbeni és természetbeni ellátások, támogatások</t>
  </si>
  <si>
    <t>I. Támogatások, támogatásértékű kiadások működési</t>
  </si>
  <si>
    <t>104042 - Gyermekjóléti szolg.</t>
  </si>
  <si>
    <t>107060 - Egyéb szociális pénzbeni és természetbeni ellátások, támogatások</t>
  </si>
  <si>
    <t>072111 - Háziorvosi alapellátás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</si>
  <si>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</si>
  <si>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</si>
  <si>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</si>
  <si>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</si>
  <si>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041231 - Rövid időtartamú közfoglalkoztatás</t>
  </si>
  <si>
    <t>063020 - Vízműkezelés</t>
  </si>
  <si>
    <t>081030 - Sportlétesítmény működtetése</t>
  </si>
  <si>
    <t xml:space="preserve">Összesen működési kiadások: </t>
  </si>
  <si>
    <t>013350 - Az önkormányzati vagyonnal való gazdálkodással kapcsolatos feladatok</t>
  </si>
  <si>
    <t>074031 - Család és nővédelmi egészségügyi gondozás</t>
  </si>
  <si>
    <t>107052 - Házi segítségnyújtás</t>
  </si>
  <si>
    <t>Hajmás</t>
  </si>
  <si>
    <t xml:space="preserve">Hajmás </t>
  </si>
  <si>
    <t>1- ből Üdülőhelyi feladatok</t>
  </si>
  <si>
    <t>XIX.</t>
  </si>
  <si>
    <t>Értékesítési és forgalmi adók- idegenforgalmi adó</t>
  </si>
  <si>
    <t>Egyéb működési bevételek: (anyakönyvi esemény)</t>
  </si>
  <si>
    <t>3-ból rászoruló gyermekek szünidei étkeztetés</t>
  </si>
  <si>
    <t>3-ból szoc.ágazati pótlék</t>
  </si>
  <si>
    <t>Államháztartáson belüli megelőlegezések visszafiz.</t>
  </si>
  <si>
    <t>107060 - Egyéb szoc.pénzbeni és természetbeni ellát.</t>
  </si>
  <si>
    <t>074031 - Védőnői szolgálat</t>
  </si>
  <si>
    <t>összesen:</t>
  </si>
  <si>
    <t xml:space="preserve"> - Szociális Alapszolg.Központ Somogyjád</t>
  </si>
  <si>
    <t xml:space="preserve"> - Védőnői szolgálat</t>
  </si>
  <si>
    <t xml:space="preserve"> - Somogy Megyei Katasztrófavédelem</t>
  </si>
  <si>
    <t xml:space="preserve"> - Kaposvölgyi Vizitársulat</t>
  </si>
  <si>
    <t xml:space="preserve"> - Fogászati ügyelet</t>
  </si>
  <si>
    <t>Egyéb bevételek</t>
  </si>
  <si>
    <t>Áht-on belüli megel.visszafiz.</t>
  </si>
  <si>
    <t>Államht-on belüli megel.visszafiz.</t>
  </si>
  <si>
    <t>042130 Növénytermesztés, állattenyésztés és kapcs. Szolg.</t>
  </si>
  <si>
    <t>045120 Út, autópálya építése</t>
  </si>
  <si>
    <t>061020 Lakóépület építése</t>
  </si>
  <si>
    <t>063020 - Víztermelés kezelés ellátás</t>
  </si>
  <si>
    <t>066010 Zöldterület-kezelés</t>
  </si>
  <si>
    <t>081045 Szabadidősport (rekreációs soport-) tevékenység és támogatása</t>
  </si>
  <si>
    <t>081071 Üdülői szálláshely-szolgáltatás és étkeztetés</t>
  </si>
  <si>
    <t>082091 Közművelődés -  közösségi és társadalmi részvétel fejlesztése</t>
  </si>
  <si>
    <t>082092 Közművelődés - hagyományos közösségi kulturális értékek gondozása</t>
  </si>
  <si>
    <t>091140 - Óvodai nevelés, ellátás működtetési feladatai</t>
  </si>
  <si>
    <t>102031 Idősek nappali ellátása</t>
  </si>
  <si>
    <t>102032 Demens betegek nappali ellátása</t>
  </si>
  <si>
    <t>104037 Intézményen kívüli gyermekétkeztetés</t>
  </si>
  <si>
    <t>1- ből Polgármester illetményének támogatása</t>
  </si>
  <si>
    <t>5 - ből (szoc.ágazati pótlék)</t>
  </si>
  <si>
    <t>5 - ből önk-tól(felhalmozási)</t>
  </si>
  <si>
    <t>Járda felújítás</t>
  </si>
  <si>
    <t xml:space="preserve">áfa </t>
  </si>
  <si>
    <t>START - Mg</t>
  </si>
  <si>
    <t>Közterületi kamera rendszer</t>
  </si>
  <si>
    <t xml:space="preserve"> -Batéi Közös Önk.Hivatal(házasságkötés)</t>
  </si>
  <si>
    <t>A költségvetési hiány belső finanszírozására szolgáló előző évek maradványa</t>
  </si>
  <si>
    <t>1. Működési célú maradvány igénybevétele</t>
  </si>
  <si>
    <t xml:space="preserve"> - ebből előző évi maradványból önkormányzati</t>
  </si>
  <si>
    <t>2. Felhalmozási célú maradvány igénybevétele</t>
  </si>
  <si>
    <t xml:space="preserve">   - ebből előző évi maradványból</t>
  </si>
  <si>
    <t>Önkormányzat költségvetési kiadásai önkormányzati szakfeladatok szerinti bontásban, kiemelt előirányzatonként Ft-ban</t>
  </si>
  <si>
    <r>
      <t>Az önkormányzat és költségvetési szervei beruházásai</t>
    </r>
    <r>
      <rPr>
        <i/>
        <sz val="10"/>
        <rFont val="Arial"/>
        <family val="2"/>
      </rPr>
      <t xml:space="preserve"> Ft-ban</t>
    </r>
  </si>
  <si>
    <t>5 - ből Leader pályázat (felhalmozási)</t>
  </si>
  <si>
    <t>104037 - Szünidei étk.</t>
  </si>
  <si>
    <t>018030 - támog-i célú finansz.műveletek</t>
  </si>
  <si>
    <t>Kossuth u.37. épület felújítás (TOP-4.2.1-15-SO1-2016-00005)</t>
  </si>
  <si>
    <t>Önk.hivatal felújítás (TOP-3.2.1-16-SO1-2017-00007)</t>
  </si>
  <si>
    <t xml:space="preserve">Belterületi uatk </t>
  </si>
  <si>
    <t>Ravatalozó felújítás</t>
  </si>
  <si>
    <t>Közműv.érd.növelő pályázat</t>
  </si>
  <si>
    <t>TOP-5.3.1-16-SO1-2017-00007 - A helyi identitás és kohézió erősítése</t>
  </si>
  <si>
    <t>TOP-4.2.1-15-SO1-2016-00005Szociális alapszolgáltatások infrastruktúrájának bővítése, fejlesztése (Kossuth u.37.)</t>
  </si>
  <si>
    <t>TOP-3.2.1-16-SO1-2017-00007 Önk-i épületek energetikai korszerűsítése</t>
  </si>
  <si>
    <t xml:space="preserve"> </t>
  </si>
  <si>
    <t>1. melléklet a(z) 1/2019.(II.28.) önkormányzati rendelethez</t>
  </si>
  <si>
    <t>3. melléklet a(z)   1/2019.(II.28.)  önkormányzati rendelethez</t>
  </si>
  <si>
    <t>8. melléklet a(z)  1/2019.(II.28.) önkormányzati rendelethez</t>
  </si>
  <si>
    <t>TOP-5.3.1-16-SO1-2017-00007 Helyi identitás és kohézió erősítése (pályázat)</t>
  </si>
  <si>
    <t>10. melléklet a(z)   1/2019.(II.28.)  önkormányzati rendelethez</t>
  </si>
  <si>
    <t>11. melléklet a(z)     1/2019.(II.28.)  önkormányzati rendelethez</t>
  </si>
  <si>
    <t>12. melléklet a(z)   1/2019.(II.28.)  önkormányzati rendelethez</t>
  </si>
  <si>
    <t>14. melléklet a(z)     1/2019.(II.28.)  önkormányzati rendelethez</t>
  </si>
  <si>
    <t>15. melléklet a(z)  1/2019.(II.28.)  önkormányzati rendelethez</t>
  </si>
  <si>
    <t>17. melléklet a(z)    1/2019.(II.28.)  önkormányzati rendelethez</t>
  </si>
  <si>
    <t>Mód.</t>
  </si>
  <si>
    <t>Előirányzat</t>
  </si>
  <si>
    <t>módosított</t>
  </si>
  <si>
    <t>eredeti</t>
  </si>
  <si>
    <t>D.</t>
  </si>
  <si>
    <t>5 - ből Pénzbeli kieg.támogatás (Gyvk)</t>
  </si>
  <si>
    <t>I.</t>
  </si>
  <si>
    <t>104051 - Gyermekvédelmi pénzbeli és természetbeni ellátások.</t>
  </si>
  <si>
    <t>K.</t>
  </si>
  <si>
    <t>J.</t>
  </si>
  <si>
    <t>H.</t>
  </si>
  <si>
    <t>G.</t>
  </si>
  <si>
    <t>4.</t>
  </si>
  <si>
    <t>3.</t>
  </si>
  <si>
    <t>2.</t>
  </si>
  <si>
    <t>104051 Gyermekvédelmi pénzbeli és természetbeni ellátások.</t>
  </si>
  <si>
    <t>1.</t>
  </si>
  <si>
    <t>7.  melléklet a(z)   7/2019.(X.10.)  önkormányzati rendelethez</t>
  </si>
  <si>
    <t xml:space="preserve"> - Kavíz tart.</t>
  </si>
  <si>
    <t>18. melléklet a   7/2019.(X.10.)  önkormányzati rendelethez</t>
  </si>
  <si>
    <t>2. melléklet a(z)  8/2019.(XI.18.) önkormányzati rendelethez</t>
  </si>
  <si>
    <t>4. melléklet a(z)   7/2019.(X.18.)  önkormányzati rendelethez</t>
  </si>
  <si>
    <t>5 - ből önk-tól és költségvetési szerveitől</t>
  </si>
  <si>
    <t xml:space="preserve">5. melléklet a(z)  8/2019.(XI.18.)  önkormányzati rendeletethez  </t>
  </si>
  <si>
    <t>6.  melléklet a(z)  8/2019.(XI.18.) önkormányzati rendelethez</t>
  </si>
  <si>
    <t>9. melléklet a(z)   8/2019.(XI.18.)  önkormányzati rendelethez</t>
  </si>
  <si>
    <t>13. melléklet a(z)     8/2019.(XI.18)  önkormányzati rendelethez</t>
  </si>
  <si>
    <t>16. melléklet a(z)    8/2019.(XI.18) 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</si>
</sst>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.0\ _F_t_-;\-* #,##0.0\ _F_t_-;_-* &quot;-&quot;??\ _F_t_-;_-@_-"/>
    <numFmt numFmtId="168" formatCode="_-* #,##0\ _F_t_-;\-* #,##0\ _F_t_-;_-* &quot;-&quot;??\ _F_t_-;_-@_-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57" applyFont="1" applyBorder="1" applyAlignment="1">
      <alignment horizontal="left"/>
    </xf>
    <xf numFmtId="0" fontId="0" fillId="0" borderId="10" xfId="0" applyBorder="1" applyAlignment="1">
      <alignment wrapText="1"/>
    </xf>
    <xf numFmtId="0" fontId="8" fillId="0" borderId="10" xfId="55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2" fillId="0" borderId="10" xfId="55" applyFont="1" applyBorder="1">
      <alignment/>
      <protection/>
    </xf>
    <xf numFmtId="3" fontId="2" fillId="0" borderId="10" xfId="55" applyNumberFormat="1" applyFont="1" applyBorder="1">
      <alignment/>
      <protection/>
    </xf>
    <xf numFmtId="0" fontId="10" fillId="0" borderId="10" xfId="55" applyFont="1" applyBorder="1">
      <alignment/>
      <protection/>
    </xf>
    <xf numFmtId="3" fontId="17" fillId="0" borderId="10" xfId="55" applyNumberFormat="1" applyFont="1" applyBorder="1">
      <alignment/>
      <protection/>
    </xf>
    <xf numFmtId="0" fontId="11" fillId="0" borderId="10" xfId="55" applyFont="1" applyBorder="1">
      <alignment/>
      <protection/>
    </xf>
    <xf numFmtId="3" fontId="4" fillId="0" borderId="10" xfId="55" applyNumberFormat="1" applyFont="1" applyBorder="1">
      <alignment/>
      <protection/>
    </xf>
    <xf numFmtId="0" fontId="0" fillId="0" borderId="10" xfId="56" applyFont="1" applyBorder="1">
      <alignment/>
      <protection/>
    </xf>
    <xf numFmtId="3" fontId="0" fillId="0" borderId="10" xfId="55" applyNumberFormat="1" applyFont="1" applyBorder="1">
      <alignment/>
      <protection/>
    </xf>
    <xf numFmtId="3" fontId="14" fillId="0" borderId="10" xfId="55" applyNumberFormat="1" applyFont="1" applyBorder="1">
      <alignment/>
      <protection/>
    </xf>
    <xf numFmtId="0" fontId="15" fillId="0" borderId="10" xfId="55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0" xfId="55" applyFont="1" applyBorder="1">
      <alignment/>
      <protection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16" fontId="0" fillId="0" borderId="0" xfId="0" applyNumberFormat="1" applyAlignment="1">
      <alignment/>
    </xf>
    <xf numFmtId="0" fontId="0" fillId="0" borderId="0" xfId="57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justify"/>
    </xf>
    <xf numFmtId="0" fontId="0" fillId="0" borderId="12" xfId="57" applyBorder="1" applyAlignment="1">
      <alignment/>
    </xf>
    <xf numFmtId="0" fontId="0" fillId="0" borderId="12" xfId="0" applyFont="1" applyBorder="1" applyAlignment="1">
      <alignment horizontal="left"/>
    </xf>
    <xf numFmtId="0" fontId="4" fillId="0" borderId="10" xfId="57" applyFont="1" applyBorder="1" applyAlignment="1">
      <alignment horizontal="left"/>
    </xf>
    <xf numFmtId="0" fontId="1" fillId="0" borderId="12" xfId="57" applyFont="1" applyBorder="1" applyAlignment="1">
      <alignment/>
    </xf>
    <xf numFmtId="0" fontId="0" fillId="0" borderId="22" xfId="0" applyBorder="1" applyAlignment="1">
      <alignment/>
    </xf>
    <xf numFmtId="0" fontId="0" fillId="0" borderId="13" xfId="57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57" applyBorder="1" applyAlignment="1">
      <alignment/>
    </xf>
    <xf numFmtId="0" fontId="3" fillId="0" borderId="0" xfId="57" applyFont="1" applyAlignment="1">
      <alignment/>
    </xf>
    <xf numFmtId="0" fontId="8" fillId="0" borderId="14" xfId="55" applyFont="1" applyBorder="1" applyAlignment="1">
      <alignment horizontal="center" vertical="center"/>
      <protection/>
    </xf>
    <xf numFmtId="0" fontId="2" fillId="0" borderId="14" xfId="55" applyFont="1" applyBorder="1">
      <alignment/>
      <protection/>
    </xf>
    <xf numFmtId="0" fontId="10" fillId="0" borderId="14" xfId="55" applyFont="1" applyBorder="1">
      <alignment/>
      <protection/>
    </xf>
    <xf numFmtId="0" fontId="11" fillId="0" borderId="14" xfId="55" applyFont="1" applyBorder="1">
      <alignment/>
      <protection/>
    </xf>
    <xf numFmtId="0" fontId="0" fillId="0" borderId="14" xfId="56" applyFont="1" applyBorder="1">
      <alignment/>
      <protection/>
    </xf>
    <xf numFmtId="0" fontId="0" fillId="0" borderId="14" xfId="56" applyFont="1" applyBorder="1" applyAlignment="1">
      <alignment horizontal="left"/>
      <protection/>
    </xf>
    <xf numFmtId="0" fontId="12" fillId="0" borderId="14" xfId="55" applyFont="1" applyBorder="1">
      <alignment/>
      <protection/>
    </xf>
    <xf numFmtId="0" fontId="18" fillId="0" borderId="14" xfId="55" applyFont="1" applyBorder="1">
      <alignment/>
      <protection/>
    </xf>
    <xf numFmtId="0" fontId="4" fillId="0" borderId="14" xfId="55" applyFont="1" applyBorder="1" applyAlignment="1">
      <alignment wrapText="1"/>
      <protection/>
    </xf>
    <xf numFmtId="0" fontId="4" fillId="0" borderId="14" xfId="55" applyFont="1" applyBorder="1">
      <alignment/>
      <protection/>
    </xf>
    <xf numFmtId="0" fontId="0" fillId="0" borderId="16" xfId="0" applyFont="1" applyBorder="1" applyAlignment="1">
      <alignment horizontal="justify" wrapText="1"/>
    </xf>
    <xf numFmtId="0" fontId="0" fillId="0" borderId="17" xfId="0" applyFont="1" applyBorder="1" applyAlignment="1">
      <alignment horizontal="justify"/>
    </xf>
    <xf numFmtId="0" fontId="0" fillId="0" borderId="23" xfId="0" applyFont="1" applyBorder="1" applyAlignment="1">
      <alignment horizontal="justify"/>
    </xf>
    <xf numFmtId="0" fontId="0" fillId="0" borderId="18" xfId="0" applyFont="1" applyBorder="1" applyAlignment="1">
      <alignment horizontal="justify"/>
    </xf>
    <xf numFmtId="0" fontId="1" fillId="0" borderId="15" xfId="0" applyFont="1" applyBorder="1" applyAlignment="1">
      <alignment horizontal="justify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4" xfId="57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14" xfId="57" applyBorder="1" applyAlignment="1">
      <alignment/>
    </xf>
    <xf numFmtId="0" fontId="3" fillId="0" borderId="14" xfId="57" applyFont="1" applyBorder="1" applyAlignment="1">
      <alignment/>
    </xf>
    <xf numFmtId="0" fontId="0" fillId="0" borderId="24" xfId="57" applyBorder="1" applyAlignment="1">
      <alignment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10" xfId="0" applyNumberFormat="1" applyBorder="1" applyAlignment="1">
      <alignment/>
    </xf>
    <xf numFmtId="168" fontId="0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/>
    </xf>
    <xf numFmtId="0" fontId="19" fillId="0" borderId="10" xfId="56" applyFont="1" applyBorder="1">
      <alignment/>
      <protection/>
    </xf>
    <xf numFmtId="0" fontId="0" fillId="0" borderId="0" xfId="0" applyAlignment="1">
      <alignment horizontal="right"/>
    </xf>
    <xf numFmtId="0" fontId="19" fillId="0" borderId="14" xfId="56" applyFont="1" applyBorder="1">
      <alignment/>
      <protection/>
    </xf>
    <xf numFmtId="0" fontId="0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/>
    </xf>
    <xf numFmtId="0" fontId="0" fillId="0" borderId="35" xfId="0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 horizontal="justify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" fillId="0" borderId="48" xfId="0" applyFont="1" applyBorder="1" applyAlignment="1">
      <alignment horizontal="justify"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 horizontal="justify"/>
    </xf>
    <xf numFmtId="0" fontId="0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left"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54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" fillId="0" borderId="54" xfId="0" applyFont="1" applyBorder="1" applyAlignment="1">
      <alignment/>
    </xf>
    <xf numFmtId="0" fontId="1" fillId="0" borderId="13" xfId="57" applyFont="1" applyBorder="1" applyAlignment="1">
      <alignment horizontal="left"/>
    </xf>
    <xf numFmtId="0" fontId="0" fillId="0" borderId="55" xfId="0" applyFont="1" applyBorder="1" applyAlignment="1">
      <alignment/>
    </xf>
    <xf numFmtId="0" fontId="0" fillId="32" borderId="10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16" fillId="0" borderId="13" xfId="55" applyFont="1" applyBorder="1" applyAlignment="1">
      <alignment horizontal="center"/>
      <protection/>
    </xf>
    <xf numFmtId="0" fontId="16" fillId="0" borderId="12" xfId="55" applyFont="1" applyBorder="1" applyAlignment="1">
      <alignment horizontal="center"/>
      <protection/>
    </xf>
    <xf numFmtId="0" fontId="1" fillId="0" borderId="10" xfId="42" applyNumberFormat="1" applyFont="1" applyBorder="1" applyAlignment="1">
      <alignment/>
    </xf>
    <xf numFmtId="168" fontId="1" fillId="0" borderId="10" xfId="42" applyNumberFormat="1" applyFont="1" applyBorder="1" applyAlignment="1">
      <alignment/>
    </xf>
    <xf numFmtId="0" fontId="0" fillId="0" borderId="10" xfId="0" applyNumberFormat="1" applyBorder="1" applyAlignment="1">
      <alignment/>
    </xf>
    <xf numFmtId="168" fontId="0" fillId="0" borderId="10" xfId="42" applyNumberFormat="1" applyFont="1" applyBorder="1" applyAlignment="1">
      <alignment/>
    </xf>
    <xf numFmtId="0" fontId="0" fillId="0" borderId="10" xfId="42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68" fontId="0" fillId="0" borderId="10" xfId="42" applyNumberFormat="1" applyFont="1" applyBorder="1" applyAlignment="1">
      <alignment/>
    </xf>
    <xf numFmtId="168" fontId="0" fillId="0" borderId="14" xfId="42" applyNumberFormat="1" applyFont="1" applyBorder="1" applyAlignment="1">
      <alignment/>
    </xf>
    <xf numFmtId="168" fontId="0" fillId="0" borderId="14" xfId="42" applyNumberFormat="1" applyFont="1" applyBorder="1" applyAlignment="1">
      <alignment/>
    </xf>
    <xf numFmtId="168" fontId="1" fillId="0" borderId="14" xfId="42" applyNumberFormat="1" applyFont="1" applyBorder="1" applyAlignment="1">
      <alignment/>
    </xf>
    <xf numFmtId="168" fontId="1" fillId="0" borderId="10" xfId="42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10" xfId="42" applyNumberFormat="1" applyFont="1" applyBorder="1" applyAlignment="1">
      <alignment horizontal="right"/>
    </xf>
    <xf numFmtId="168" fontId="1" fillId="0" borderId="10" xfId="42" applyNumberFormat="1" applyFont="1" applyBorder="1" applyAlignment="1">
      <alignment horizontal="center"/>
    </xf>
    <xf numFmtId="168" fontId="0" fillId="0" borderId="10" xfId="42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6" fillId="0" borderId="13" xfId="55" applyFont="1" applyBorder="1" applyAlignment="1">
      <alignment horizontal="center"/>
      <protection/>
    </xf>
    <xf numFmtId="0" fontId="16" fillId="0" borderId="14" xfId="55" applyFont="1" applyBorder="1" applyAlignment="1">
      <alignment horizontal="center"/>
      <protection/>
    </xf>
    <xf numFmtId="0" fontId="16" fillId="0" borderId="12" xfId="55" applyFont="1" applyBorder="1" applyAlignment="1">
      <alignment horizontal="center"/>
      <protection/>
    </xf>
    <xf numFmtId="0" fontId="11" fillId="0" borderId="12" xfId="55" applyFont="1" applyBorder="1" applyAlignment="1">
      <alignment horizontal="center"/>
      <protection/>
    </xf>
    <xf numFmtId="0" fontId="11" fillId="0" borderId="14" xfId="55" applyFont="1" applyBorder="1" applyAlignment="1">
      <alignment horizont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40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42" applyNumberFormat="1" applyFont="1" applyBorder="1" applyAlignment="1">
      <alignment horizontal="right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11" xfId="55"/>
    <cellStyle name="Normál 2 2" xfId="56"/>
    <cellStyle name="Normál 8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7.8515625" style="0" customWidth="1"/>
    <col min="2" max="2" width="77.7109375" style="0" customWidth="1"/>
  </cols>
  <sheetData>
    <row r="1" ht="12.75">
      <c r="B1" t="s">
        <v>590</v>
      </c>
    </row>
    <row r="2" ht="12.75">
      <c r="B2" t="s">
        <v>530</v>
      </c>
    </row>
    <row r="3" ht="12.75">
      <c r="B3" s="2" t="s">
        <v>75</v>
      </c>
    </row>
    <row r="4" spans="1:2" ht="12.75">
      <c r="A4" s="6" t="s">
        <v>116</v>
      </c>
      <c r="B4" s="6" t="s">
        <v>117</v>
      </c>
    </row>
    <row r="5" spans="1:2" ht="12.75">
      <c r="A5" s="6" t="s">
        <v>119</v>
      </c>
      <c r="B5" s="6" t="s">
        <v>118</v>
      </c>
    </row>
    <row r="6" spans="1:4" ht="12.75">
      <c r="A6">
        <v>1</v>
      </c>
      <c r="B6" s="166" t="s">
        <v>0</v>
      </c>
      <c r="C6" s="166"/>
      <c r="D6" s="166"/>
    </row>
    <row r="7" ht="12.75">
      <c r="B7" s="2" t="s">
        <v>112</v>
      </c>
    </row>
    <row r="8" spans="1:2" ht="12.75">
      <c r="A8" s="83"/>
      <c r="B8" s="2"/>
    </row>
    <row r="9" spans="1:2" ht="12.75">
      <c r="A9" s="82">
        <v>2</v>
      </c>
      <c r="B9" s="7" t="s">
        <v>234</v>
      </c>
    </row>
    <row r="10" spans="1:2" ht="12.75">
      <c r="A10" s="6">
        <v>3</v>
      </c>
      <c r="B10" s="8" t="s">
        <v>520</v>
      </c>
    </row>
    <row r="11" spans="1:2" ht="12.75">
      <c r="A11" s="6">
        <v>4</v>
      </c>
      <c r="B11" s="8" t="s">
        <v>456</v>
      </c>
    </row>
    <row r="12" spans="1:2" ht="12.75">
      <c r="A12" s="82">
        <v>5</v>
      </c>
      <c r="B12" s="8" t="s">
        <v>527</v>
      </c>
    </row>
    <row r="13" spans="1:2" ht="12.75">
      <c r="A13" s="6">
        <v>6</v>
      </c>
      <c r="B13" s="8" t="s">
        <v>523</v>
      </c>
    </row>
    <row r="14" spans="1:2" ht="12.75">
      <c r="A14" s="6">
        <v>7</v>
      </c>
      <c r="B14" s="8" t="s">
        <v>454</v>
      </c>
    </row>
    <row r="15" spans="1:2" ht="12.75">
      <c r="A15" s="82">
        <v>8</v>
      </c>
      <c r="B15" s="8" t="s">
        <v>522</v>
      </c>
    </row>
    <row r="16" spans="1:2" ht="12.75">
      <c r="A16" s="6">
        <v>9</v>
      </c>
      <c r="B16" s="8" t="s">
        <v>420</v>
      </c>
    </row>
    <row r="17" spans="1:2" ht="12.75">
      <c r="A17" s="6">
        <v>10</v>
      </c>
      <c r="B17" s="8" t="s">
        <v>550</v>
      </c>
    </row>
    <row r="18" spans="1:2" ht="12.75">
      <c r="A18" s="6">
        <v>11</v>
      </c>
      <c r="B18" s="8" t="s">
        <v>551</v>
      </c>
    </row>
    <row r="19" spans="1:2" ht="12.75">
      <c r="A19" s="6">
        <v>12</v>
      </c>
      <c r="B19" s="8" t="s">
        <v>521</v>
      </c>
    </row>
    <row r="20" spans="1:2" ht="12.75">
      <c r="A20" s="82">
        <v>13</v>
      </c>
      <c r="B20" s="8" t="s">
        <v>552</v>
      </c>
    </row>
    <row r="21" spans="1:2" ht="12.75">
      <c r="A21" s="82">
        <v>14</v>
      </c>
      <c r="B21" s="8" t="s">
        <v>553</v>
      </c>
    </row>
    <row r="22" spans="1:2" ht="12.75">
      <c r="A22" s="6">
        <v>15</v>
      </c>
      <c r="B22" s="8" t="s">
        <v>459</v>
      </c>
    </row>
    <row r="23" spans="1:2" ht="12.75">
      <c r="A23" s="6">
        <v>16</v>
      </c>
      <c r="B23" s="8" t="s">
        <v>554</v>
      </c>
    </row>
    <row r="24" spans="1:2" ht="12.75">
      <c r="A24" s="6">
        <v>17</v>
      </c>
      <c r="B24" s="8" t="s">
        <v>519</v>
      </c>
    </row>
    <row r="25" spans="1:2" ht="12.75">
      <c r="A25" s="82">
        <v>18</v>
      </c>
      <c r="B25" s="8" t="s">
        <v>528</v>
      </c>
    </row>
    <row r="26" spans="1:2" ht="12.75">
      <c r="A26" s="6">
        <v>19</v>
      </c>
      <c r="B26" s="8" t="s">
        <v>518</v>
      </c>
    </row>
    <row r="27" spans="1:2" ht="12.75">
      <c r="A27" s="6">
        <v>20</v>
      </c>
      <c r="B27" s="6" t="s">
        <v>525</v>
      </c>
    </row>
    <row r="28" spans="1:2" ht="12.75">
      <c r="A28" s="82">
        <v>21</v>
      </c>
      <c r="B28" s="6" t="s">
        <v>555</v>
      </c>
    </row>
    <row r="29" spans="1:2" ht="12.75">
      <c r="A29" s="82">
        <v>22</v>
      </c>
      <c r="B29" s="6" t="s">
        <v>556</v>
      </c>
    </row>
    <row r="30" spans="1:2" ht="12.75">
      <c r="A30" s="82">
        <v>23</v>
      </c>
      <c r="B30" s="8" t="s">
        <v>460</v>
      </c>
    </row>
    <row r="31" spans="1:2" ht="12.75">
      <c r="A31" s="82">
        <v>24</v>
      </c>
      <c r="B31" s="8" t="s">
        <v>557</v>
      </c>
    </row>
    <row r="32" spans="1:2" ht="12.75">
      <c r="A32" s="6">
        <v>25</v>
      </c>
      <c r="B32" s="8" t="s">
        <v>558</v>
      </c>
    </row>
    <row r="33" spans="1:2" ht="12.75">
      <c r="A33" s="82">
        <v>26</v>
      </c>
      <c r="B33" s="8" t="s">
        <v>559</v>
      </c>
    </row>
    <row r="34" spans="1:2" ht="12.75">
      <c r="A34" s="82">
        <v>27</v>
      </c>
      <c r="B34" s="28" t="s">
        <v>560</v>
      </c>
    </row>
    <row r="35" spans="1:2" ht="12.75">
      <c r="A35" s="82">
        <v>28</v>
      </c>
      <c r="B35" s="28" t="s">
        <v>561</v>
      </c>
    </row>
    <row r="36" spans="1:2" ht="12.75">
      <c r="A36" s="6">
        <v>29</v>
      </c>
      <c r="B36" s="28" t="s">
        <v>516</v>
      </c>
    </row>
    <row r="37" spans="1:2" ht="12.75">
      <c r="A37" s="82">
        <v>30</v>
      </c>
      <c r="B37" s="28" t="s">
        <v>529</v>
      </c>
    </row>
    <row r="38" spans="1:2" ht="12.75">
      <c r="A38" s="82">
        <v>31</v>
      </c>
      <c r="B38" s="28" t="s">
        <v>562</v>
      </c>
    </row>
    <row r="39" spans="1:2" ht="12.75">
      <c r="A39" s="82">
        <v>32</v>
      </c>
      <c r="B39" s="28" t="s">
        <v>453</v>
      </c>
    </row>
    <row r="40" spans="1:2" ht="12.75">
      <c r="A40" s="6">
        <v>33</v>
      </c>
      <c r="B40" s="8" t="s">
        <v>517</v>
      </c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B1">
      <selection activeCell="B1" sqref="B1"/>
    </sheetView>
  </sheetViews>
  <sheetFormatPr defaultColWidth="9.140625" defaultRowHeight="12.75"/>
  <cols>
    <col min="2" max="2" width="68.421875" style="0" bestFit="1" customWidth="1"/>
    <col min="3" max="3" width="23.140625" style="0" customWidth="1"/>
    <col min="5" max="5" width="12.00390625" style="0" customWidth="1"/>
    <col min="7" max="7" width="12.57421875" style="0" customWidth="1"/>
    <col min="8" max="8" width="39.00390625" style="0" customWidth="1"/>
  </cols>
  <sheetData>
    <row r="1" ht="12.75">
      <c r="B1" s="1" t="s">
        <v>594</v>
      </c>
    </row>
    <row r="3" spans="2:8" ht="12.75">
      <c r="B3" s="2" t="s">
        <v>87</v>
      </c>
      <c r="G3" s="1" t="s">
        <v>530</v>
      </c>
      <c r="H3" s="90" t="s">
        <v>426</v>
      </c>
    </row>
    <row r="5" spans="2:8" ht="12.75">
      <c r="B5" t="s">
        <v>80</v>
      </c>
      <c r="C5" t="s">
        <v>168</v>
      </c>
      <c r="D5" t="s">
        <v>125</v>
      </c>
      <c r="E5" t="s">
        <v>126</v>
      </c>
      <c r="F5" t="s">
        <v>171</v>
      </c>
      <c r="G5" t="s">
        <v>172</v>
      </c>
      <c r="H5" t="s">
        <v>173</v>
      </c>
    </row>
    <row r="6" spans="1:8" ht="12.75">
      <c r="A6" s="174" t="s">
        <v>411</v>
      </c>
      <c r="B6" s="174" t="s">
        <v>3</v>
      </c>
      <c r="C6" s="182" t="s">
        <v>209</v>
      </c>
      <c r="D6" s="174" t="s">
        <v>433</v>
      </c>
      <c r="E6" s="178" t="s">
        <v>210</v>
      </c>
      <c r="F6" s="179"/>
      <c r="G6" s="180"/>
      <c r="H6" s="174" t="s">
        <v>434</v>
      </c>
    </row>
    <row r="7" spans="1:8" ht="12.75">
      <c r="A7" s="181"/>
      <c r="B7" s="181"/>
      <c r="C7" s="175"/>
      <c r="D7" s="181"/>
      <c r="E7" s="91" t="s">
        <v>144</v>
      </c>
      <c r="F7" s="91" t="s">
        <v>145</v>
      </c>
      <c r="G7" s="91" t="s">
        <v>146</v>
      </c>
      <c r="H7" s="175"/>
    </row>
    <row r="8" spans="1:8" ht="12.75">
      <c r="A8" s="6">
        <v>1</v>
      </c>
      <c r="B8" s="7" t="s">
        <v>4</v>
      </c>
      <c r="C8" s="6"/>
      <c r="D8" s="6"/>
      <c r="E8" s="6"/>
      <c r="F8" s="6"/>
      <c r="G8" s="6"/>
      <c r="H8" s="6"/>
    </row>
    <row r="9" spans="1:8" ht="25.5">
      <c r="A9" s="6"/>
      <c r="B9" s="142" t="s">
        <v>587</v>
      </c>
      <c r="C9" s="10">
        <v>30000000</v>
      </c>
      <c r="D9" s="10"/>
      <c r="E9" s="10"/>
      <c r="F9" s="10"/>
      <c r="G9" s="6"/>
      <c r="H9" s="6"/>
    </row>
    <row r="10" spans="1:8" ht="12.75">
      <c r="A10" s="6">
        <v>2</v>
      </c>
      <c r="B10" s="8" t="s">
        <v>588</v>
      </c>
      <c r="C10" s="6">
        <v>19000000</v>
      </c>
      <c r="D10" s="6"/>
      <c r="E10" s="6"/>
      <c r="F10" s="6"/>
      <c r="G10" s="6"/>
      <c r="H10" s="6"/>
    </row>
    <row r="11" spans="1:8" ht="12.75">
      <c r="A11" s="6"/>
      <c r="B11" s="8" t="s">
        <v>586</v>
      </c>
      <c r="C11" s="6">
        <v>662747</v>
      </c>
      <c r="D11" s="6"/>
      <c r="E11" s="6"/>
      <c r="F11" s="6"/>
      <c r="G11" s="6"/>
      <c r="H11" s="6"/>
    </row>
    <row r="12" spans="1:8" ht="12.75">
      <c r="A12" s="6">
        <v>3</v>
      </c>
      <c r="B12" s="6" t="s">
        <v>91</v>
      </c>
      <c r="C12" s="6">
        <f>SUM(C8:C11)</f>
        <v>49662747</v>
      </c>
      <c r="D12" s="6">
        <f>SUM(D8:D10)</f>
        <v>0</v>
      </c>
      <c r="E12" s="6">
        <f>SUM(E8:E10)</f>
        <v>0</v>
      </c>
      <c r="F12" s="6">
        <f>SUM(F8:F10)</f>
        <v>0</v>
      </c>
      <c r="G12" s="6">
        <f>SUM(G8:G10)</f>
        <v>0</v>
      </c>
      <c r="H12" s="6">
        <f>SUM(H8:H10)</f>
        <v>0</v>
      </c>
    </row>
    <row r="13" spans="1:8" ht="12.75">
      <c r="A13" s="6"/>
      <c r="B13" s="6"/>
      <c r="C13" s="6"/>
      <c r="D13" s="6"/>
      <c r="E13" s="6"/>
      <c r="F13" s="6"/>
      <c r="G13" s="6"/>
      <c r="H13" s="6"/>
    </row>
    <row r="14" spans="1:8" ht="12.75">
      <c r="A14" s="6">
        <v>4</v>
      </c>
      <c r="B14" s="7" t="s">
        <v>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</row>
    <row r="15" spans="1:8" ht="25.5">
      <c r="A15" s="6"/>
      <c r="B15" s="142" t="s">
        <v>587</v>
      </c>
      <c r="C15" s="6"/>
      <c r="D15" s="6"/>
      <c r="E15" s="6"/>
      <c r="F15" s="6">
        <v>40396775</v>
      </c>
      <c r="G15" s="6"/>
      <c r="H15" s="6"/>
    </row>
    <row r="16" spans="1:8" ht="12.75">
      <c r="A16" s="6"/>
      <c r="B16" s="8" t="s">
        <v>588</v>
      </c>
      <c r="C16" s="6"/>
      <c r="D16" s="6"/>
      <c r="E16" s="6"/>
      <c r="F16" s="6">
        <v>6586250</v>
      </c>
      <c r="G16" s="6"/>
      <c r="H16" s="6"/>
    </row>
    <row r="17" spans="1:8" ht="12.75">
      <c r="A17" s="6"/>
      <c r="B17" s="8" t="s">
        <v>586</v>
      </c>
      <c r="C17" s="6"/>
      <c r="D17" s="6"/>
      <c r="E17" s="6">
        <v>572783</v>
      </c>
      <c r="F17" s="6"/>
      <c r="G17" s="6">
        <v>89964</v>
      </c>
      <c r="H17" s="6"/>
    </row>
    <row r="18" spans="1:8" ht="12.75">
      <c r="A18" s="6">
        <v>6</v>
      </c>
      <c r="B18" s="6" t="s">
        <v>91</v>
      </c>
      <c r="C18" s="6">
        <f>SUM(C14:C16)</f>
        <v>0</v>
      </c>
      <c r="D18" s="6">
        <f>SUM(D14:D16)</f>
        <v>0</v>
      </c>
      <c r="E18" s="6">
        <f>SUM(E14:E17)</f>
        <v>572783</v>
      </c>
      <c r="F18" s="6">
        <f>SUM(F14:F17)</f>
        <v>46983025</v>
      </c>
      <c r="G18" s="6">
        <f>SUM(G14:G16)</f>
        <v>0</v>
      </c>
      <c r="H18" s="6">
        <f>SUM(H14:H16)</f>
        <v>0</v>
      </c>
    </row>
  </sheetData>
  <sheetProtection/>
  <mergeCells count="6">
    <mergeCell ref="E6:G6"/>
    <mergeCell ref="A6:A7"/>
    <mergeCell ref="B6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K21" sqref="K21"/>
    </sheetView>
  </sheetViews>
  <sheetFormatPr defaultColWidth="9.140625" defaultRowHeight="12.75"/>
  <cols>
    <col min="2" max="2" width="30.00390625" style="0" customWidth="1"/>
  </cols>
  <sheetData>
    <row r="1" ht="12.75">
      <c r="B1" s="1" t="s">
        <v>595</v>
      </c>
    </row>
    <row r="2" ht="12.75">
      <c r="B2" t="s">
        <v>530</v>
      </c>
    </row>
    <row r="3" ht="12.75">
      <c r="B3" s="2" t="s">
        <v>84</v>
      </c>
    </row>
    <row r="4" spans="1:3" ht="12.75">
      <c r="A4" t="s">
        <v>230</v>
      </c>
      <c r="B4" s="2" t="s">
        <v>80</v>
      </c>
      <c r="C4" t="s">
        <v>168</v>
      </c>
    </row>
    <row r="5" spans="1:4" ht="12.75">
      <c r="A5" s="6">
        <v>1</v>
      </c>
      <c r="B5" s="7" t="s">
        <v>3</v>
      </c>
      <c r="C5" s="7" t="s">
        <v>85</v>
      </c>
      <c r="D5" s="2"/>
    </row>
    <row r="6" spans="1:3" ht="12.75">
      <c r="A6" s="6"/>
      <c r="B6" s="6"/>
      <c r="C6" s="6"/>
    </row>
    <row r="7" spans="1:3" ht="12.75">
      <c r="A7" s="6"/>
      <c r="B7" s="6"/>
      <c r="C7" s="6"/>
    </row>
    <row r="8" spans="1:3" ht="12.75">
      <c r="A8" s="6">
        <v>2</v>
      </c>
      <c r="B8" s="7" t="s">
        <v>105</v>
      </c>
      <c r="C8" s="6"/>
    </row>
    <row r="9" spans="1:3" ht="12.75">
      <c r="A9" s="6">
        <v>3</v>
      </c>
      <c r="B9" s="6" t="s">
        <v>106</v>
      </c>
      <c r="C9" s="6">
        <v>1</v>
      </c>
    </row>
    <row r="10" spans="1:3" ht="12.75">
      <c r="A10" s="6">
        <v>4</v>
      </c>
      <c r="B10" s="6" t="s">
        <v>225</v>
      </c>
      <c r="C10" s="6"/>
    </row>
    <row r="11" spans="1:3" ht="12.75">
      <c r="A11" s="6">
        <v>5</v>
      </c>
      <c r="B11" s="6" t="s">
        <v>222</v>
      </c>
      <c r="C11" s="6">
        <v>1</v>
      </c>
    </row>
    <row r="12" spans="1:3" ht="12.75">
      <c r="A12" s="6">
        <v>6</v>
      </c>
      <c r="B12" s="6" t="s">
        <v>108</v>
      </c>
      <c r="C12" s="6"/>
    </row>
    <row r="13" spans="1:3" ht="12.75">
      <c r="A13" s="6">
        <v>7</v>
      </c>
      <c r="B13" s="7" t="s">
        <v>74</v>
      </c>
      <c r="C13" s="7">
        <f>SUM(C9:C12)</f>
        <v>2</v>
      </c>
    </row>
    <row r="14" spans="1:3" ht="12.75">
      <c r="A14" s="6"/>
      <c r="B14" s="6"/>
      <c r="C14" s="6"/>
    </row>
    <row r="15" spans="1:3" ht="12.75">
      <c r="A15" s="6">
        <v>8</v>
      </c>
      <c r="B15" s="7" t="s">
        <v>107</v>
      </c>
      <c r="C15" s="7">
        <f>C13</f>
        <v>2</v>
      </c>
    </row>
    <row r="17" spans="2:9" ht="12.75">
      <c r="B17" s="2"/>
      <c r="C17" s="2"/>
      <c r="D17" s="2"/>
      <c r="E17" s="2"/>
      <c r="F17" s="2"/>
      <c r="G17" s="2"/>
      <c r="H17" s="2"/>
      <c r="I17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15" sqref="D15"/>
    </sheetView>
  </sheetViews>
  <sheetFormatPr defaultColWidth="9.140625" defaultRowHeight="12.75"/>
  <cols>
    <col min="2" max="2" width="44.7109375" style="0" bestFit="1" customWidth="1"/>
    <col min="5" max="5" width="10.28125" style="0" customWidth="1"/>
  </cols>
  <sheetData>
    <row r="1" ht="12.75">
      <c r="B1" s="1" t="s">
        <v>596</v>
      </c>
    </row>
    <row r="2" ht="12.75">
      <c r="C2" t="s">
        <v>530</v>
      </c>
    </row>
    <row r="3" ht="12.75">
      <c r="B3" s="2" t="s">
        <v>86</v>
      </c>
    </row>
    <row r="4" spans="1:5" ht="12.75">
      <c r="A4" t="s">
        <v>231</v>
      </c>
      <c r="B4" t="s">
        <v>80</v>
      </c>
      <c r="C4" t="s">
        <v>168</v>
      </c>
      <c r="D4" t="s">
        <v>125</v>
      </c>
      <c r="E4" t="s">
        <v>126</v>
      </c>
    </row>
    <row r="5" spans="1:5" ht="12.75">
      <c r="A5" s="6">
        <v>1</v>
      </c>
      <c r="B5" s="7" t="s">
        <v>215</v>
      </c>
      <c r="C5" s="7" t="s">
        <v>85</v>
      </c>
      <c r="D5" s="7" t="s">
        <v>150</v>
      </c>
      <c r="E5" s="7" t="s">
        <v>216</v>
      </c>
    </row>
    <row r="6" spans="1:5" ht="12.75">
      <c r="A6" s="6">
        <v>2</v>
      </c>
      <c r="B6" s="7" t="s">
        <v>208</v>
      </c>
      <c r="C6" s="7"/>
      <c r="D6" s="7"/>
      <c r="E6" s="7" t="s">
        <v>435</v>
      </c>
    </row>
    <row r="7" spans="1:5" ht="12.75">
      <c r="A7" s="6">
        <v>3</v>
      </c>
      <c r="B7" s="6" t="s">
        <v>419</v>
      </c>
      <c r="C7" s="6">
        <v>19</v>
      </c>
      <c r="D7" s="6">
        <v>1</v>
      </c>
      <c r="E7" s="84">
        <f>C7*D7/12</f>
        <v>1.5833333333333333</v>
      </c>
    </row>
    <row r="8" spans="1:5" ht="12.75">
      <c r="A8" s="6">
        <v>4</v>
      </c>
      <c r="B8" s="8" t="s">
        <v>419</v>
      </c>
      <c r="C8" s="6">
        <v>5</v>
      </c>
      <c r="D8" s="6">
        <v>1</v>
      </c>
      <c r="E8" s="84">
        <f>C8*D8/12</f>
        <v>0.4166666666666667</v>
      </c>
    </row>
    <row r="9" spans="1:5" ht="12.75">
      <c r="A9" s="6">
        <v>5</v>
      </c>
      <c r="B9" s="8" t="s">
        <v>419</v>
      </c>
      <c r="C9" s="6">
        <v>15</v>
      </c>
      <c r="D9" s="6">
        <v>9</v>
      </c>
      <c r="E9" s="84">
        <f>C9*D9/12</f>
        <v>11.25</v>
      </c>
    </row>
    <row r="10" spans="1:5" ht="12.75">
      <c r="A10" s="6">
        <v>6</v>
      </c>
      <c r="B10" s="8" t="s">
        <v>568</v>
      </c>
      <c r="C10" s="6">
        <v>7</v>
      </c>
      <c r="D10" s="6">
        <v>2</v>
      </c>
      <c r="E10" s="84">
        <f>C10*D10/12</f>
        <v>1.1666666666666667</v>
      </c>
    </row>
    <row r="11" spans="1:5" ht="12.75">
      <c r="A11" s="6">
        <v>7</v>
      </c>
      <c r="B11" s="8" t="s">
        <v>541</v>
      </c>
      <c r="C11" s="7">
        <f>SUM(C7:C10)</f>
        <v>46</v>
      </c>
      <c r="D11" s="7">
        <f>SUM(D7:D10)</f>
        <v>13</v>
      </c>
      <c r="E11" s="141">
        <f>SUM(E7:E10)</f>
        <v>14.416666666666666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5.00390625" style="0" customWidth="1"/>
    <col min="2" max="2" width="46.28125" style="0" customWidth="1"/>
    <col min="3" max="3" width="12.8515625" style="0" customWidth="1"/>
  </cols>
  <sheetData>
    <row r="1" ht="12.75">
      <c r="B1" s="1" t="s">
        <v>626</v>
      </c>
    </row>
    <row r="3" spans="2:3" ht="12.75">
      <c r="B3" t="s">
        <v>530</v>
      </c>
      <c r="C3" s="1" t="s">
        <v>426</v>
      </c>
    </row>
    <row r="4" spans="2:12" ht="27.75" customHeight="1">
      <c r="B4" s="186" t="s">
        <v>436</v>
      </c>
      <c r="C4" s="186"/>
      <c r="D4" s="186"/>
      <c r="E4" s="186"/>
      <c r="F4" s="186"/>
      <c r="L4" s="164"/>
    </row>
    <row r="5" spans="2:3" ht="13.5" thickBot="1">
      <c r="B5" t="s">
        <v>80</v>
      </c>
      <c r="C5" t="s">
        <v>168</v>
      </c>
    </row>
    <row r="6" spans="1:3" ht="13.5" thickBot="1">
      <c r="A6" s="94">
        <v>1</v>
      </c>
      <c r="B6" s="35" t="s">
        <v>184</v>
      </c>
      <c r="C6" s="35">
        <v>2019</v>
      </c>
    </row>
    <row r="7" spans="1:3" ht="12.75">
      <c r="A7" s="95">
        <v>2</v>
      </c>
      <c r="B7" s="64" t="s">
        <v>159</v>
      </c>
      <c r="C7" s="36">
        <v>11828613</v>
      </c>
    </row>
    <row r="8" spans="1:3" ht="12.75">
      <c r="A8" s="95">
        <v>3</v>
      </c>
      <c r="B8" s="65" t="s">
        <v>158</v>
      </c>
      <c r="C8" s="37"/>
    </row>
    <row r="9" spans="1:3" ht="12.75">
      <c r="A9" s="95">
        <v>4</v>
      </c>
      <c r="B9" s="65" t="s">
        <v>156</v>
      </c>
      <c r="C9" s="37">
        <v>10000</v>
      </c>
    </row>
    <row r="10" spans="1:3" ht="38.25">
      <c r="A10" s="95">
        <v>5</v>
      </c>
      <c r="B10" s="65" t="s">
        <v>157</v>
      </c>
      <c r="C10" s="37">
        <f>'5.bev. forrásonként'!H72+'5.bev. forrásonként'!H73+'5.bev. forrásonként'!H74</f>
        <v>0</v>
      </c>
    </row>
    <row r="11" spans="1:3" ht="12.75">
      <c r="A11" s="95">
        <v>6</v>
      </c>
      <c r="B11" s="65" t="s">
        <v>438</v>
      </c>
      <c r="C11" s="37">
        <f>'5.bev. forrásonként'!H75</f>
        <v>0</v>
      </c>
    </row>
    <row r="12" spans="1:3" ht="12.75" customHeight="1">
      <c r="A12" s="95">
        <v>7</v>
      </c>
      <c r="B12" s="66" t="s">
        <v>160</v>
      </c>
      <c r="C12" s="37">
        <v>0</v>
      </c>
    </row>
    <row r="13" spans="1:3" ht="13.5" thickBot="1">
      <c r="A13" s="96">
        <v>8</v>
      </c>
      <c r="B13" s="67" t="s">
        <v>437</v>
      </c>
      <c r="C13" s="38">
        <v>0</v>
      </c>
    </row>
    <row r="14" spans="1:3" ht="13.5" thickBot="1">
      <c r="A14" s="97">
        <v>9</v>
      </c>
      <c r="B14" s="2" t="s">
        <v>161</v>
      </c>
      <c r="C14" s="100">
        <f>SUM(C7:C13)</f>
        <v>11838613</v>
      </c>
    </row>
    <row r="15" spans="1:3" ht="13.5" thickBot="1">
      <c r="A15" s="98">
        <v>10</v>
      </c>
      <c r="B15" s="99" t="s">
        <v>162</v>
      </c>
      <c r="C15" s="98">
        <f>C14/2</f>
        <v>5919306.5</v>
      </c>
    </row>
    <row r="16" ht="12.75">
      <c r="B16" s="2"/>
    </row>
    <row r="17" ht="12.75">
      <c r="B17" s="2"/>
    </row>
    <row r="18" ht="12.75">
      <c r="B18" s="2"/>
    </row>
    <row r="19" spans="2:7" ht="13.5" thickBot="1">
      <c r="B19" s="43" t="s">
        <v>80</v>
      </c>
      <c r="C19" t="s">
        <v>168</v>
      </c>
      <c r="D19" t="s">
        <v>125</v>
      </c>
      <c r="E19" t="s">
        <v>126</v>
      </c>
      <c r="F19" t="s">
        <v>171</v>
      </c>
      <c r="G19" t="s">
        <v>172</v>
      </c>
    </row>
    <row r="20" spans="1:7" ht="13.5" thickBot="1">
      <c r="A20" s="104">
        <v>11</v>
      </c>
      <c r="B20" s="68" t="s">
        <v>439</v>
      </c>
      <c r="C20" s="39">
        <v>2019</v>
      </c>
      <c r="D20" s="39">
        <v>2020</v>
      </c>
      <c r="E20" s="40">
        <v>2021</v>
      </c>
      <c r="F20" s="40">
        <v>2022</v>
      </c>
      <c r="G20" s="40">
        <v>2023</v>
      </c>
    </row>
    <row r="21" spans="1:7" ht="12.75">
      <c r="A21" s="94">
        <v>12</v>
      </c>
      <c r="B21" s="65" t="s">
        <v>164</v>
      </c>
      <c r="C21" s="26"/>
      <c r="D21" s="6"/>
      <c r="E21" s="6"/>
      <c r="F21" s="6"/>
      <c r="G21" s="41"/>
    </row>
    <row r="22" spans="1:7" ht="12.75">
      <c r="A22" s="95">
        <v>13</v>
      </c>
      <c r="B22" s="65" t="s">
        <v>151</v>
      </c>
      <c r="C22" s="26"/>
      <c r="D22" s="6"/>
      <c r="E22" s="6"/>
      <c r="F22" s="6"/>
      <c r="G22" s="41"/>
    </row>
    <row r="23" spans="1:7" ht="12.75">
      <c r="A23" s="95">
        <v>14</v>
      </c>
      <c r="B23" s="65" t="s">
        <v>152</v>
      </c>
      <c r="C23" s="26"/>
      <c r="D23" s="6"/>
      <c r="E23" s="6"/>
      <c r="F23" s="6"/>
      <c r="G23" s="41"/>
    </row>
    <row r="24" spans="1:7" ht="12.75">
      <c r="A24" s="95">
        <v>15</v>
      </c>
      <c r="B24" s="65" t="s">
        <v>440</v>
      </c>
      <c r="C24" s="26"/>
      <c r="D24" s="6"/>
      <c r="E24" s="6"/>
      <c r="F24" s="6"/>
      <c r="G24" s="41"/>
    </row>
    <row r="25" spans="1:7" ht="25.5" customHeight="1">
      <c r="A25" s="95">
        <v>16</v>
      </c>
      <c r="B25" s="65" t="s">
        <v>153</v>
      </c>
      <c r="C25" s="26"/>
      <c r="D25" s="6"/>
      <c r="E25" s="6"/>
      <c r="F25" s="6"/>
      <c r="G25" s="41"/>
    </row>
    <row r="26" spans="1:7" ht="40.5" customHeight="1">
      <c r="A26" s="95">
        <v>17</v>
      </c>
      <c r="B26" s="65" t="s">
        <v>154</v>
      </c>
      <c r="C26" s="26"/>
      <c r="D26" s="6"/>
      <c r="E26" s="6"/>
      <c r="F26" s="6"/>
      <c r="G26" s="41"/>
    </row>
    <row r="27" spans="1:7" ht="43.5" customHeight="1" thickBot="1">
      <c r="A27" s="110">
        <v>18</v>
      </c>
      <c r="B27" s="111" t="s">
        <v>155</v>
      </c>
      <c r="C27" s="112"/>
      <c r="D27" s="23"/>
      <c r="E27" s="23"/>
      <c r="F27" s="23"/>
      <c r="G27" s="113"/>
    </row>
    <row r="28" spans="1:7" ht="12.75">
      <c r="A28" s="107">
        <v>19</v>
      </c>
      <c r="B28" s="121" t="s">
        <v>91</v>
      </c>
      <c r="C28" s="120"/>
      <c r="D28" s="118"/>
      <c r="E28" s="118"/>
      <c r="F28" s="118"/>
      <c r="G28" s="119"/>
    </row>
    <row r="29" spans="1:7" ht="13.5" thickBot="1">
      <c r="A29" s="109">
        <v>20</v>
      </c>
      <c r="B29" s="122" t="s">
        <v>163</v>
      </c>
      <c r="C29" s="103">
        <v>0</v>
      </c>
      <c r="D29" s="101">
        <v>0</v>
      </c>
      <c r="E29" s="101">
        <v>0</v>
      </c>
      <c r="F29" s="101">
        <v>0</v>
      </c>
      <c r="G29" s="102">
        <v>0</v>
      </c>
    </row>
    <row r="30" spans="1:7" ht="26.25" thickBot="1">
      <c r="A30" s="114">
        <v>21</v>
      </c>
      <c r="B30" s="115" t="s">
        <v>441</v>
      </c>
      <c r="C30" s="134">
        <f>C15-C29</f>
        <v>5919306.5</v>
      </c>
      <c r="D30" s="116"/>
      <c r="E30" s="116"/>
      <c r="F30" s="116"/>
      <c r="G30" s="117"/>
    </row>
    <row r="33" spans="2:6" ht="13.5" thickBot="1">
      <c r="B33" t="s">
        <v>80</v>
      </c>
      <c r="C33" t="s">
        <v>168</v>
      </c>
      <c r="D33" t="s">
        <v>125</v>
      </c>
      <c r="E33" t="s">
        <v>126</v>
      </c>
      <c r="F33" t="s">
        <v>171</v>
      </c>
    </row>
    <row r="34" spans="1:6" ht="27" customHeight="1">
      <c r="A34" s="107">
        <v>22</v>
      </c>
      <c r="B34" s="183" t="s">
        <v>442</v>
      </c>
      <c r="C34" s="184"/>
      <c r="D34" s="184"/>
      <c r="E34" s="184"/>
      <c r="F34" s="185"/>
    </row>
    <row r="35" spans="1:6" ht="12.75">
      <c r="A35" s="108">
        <v>23</v>
      </c>
      <c r="B35" s="92" t="s">
        <v>165</v>
      </c>
      <c r="C35" s="6" t="s">
        <v>166</v>
      </c>
      <c r="D35" s="6"/>
      <c r="E35" s="6"/>
      <c r="F35" s="41"/>
    </row>
    <row r="36" spans="1:6" ht="12.75">
      <c r="A36" s="108">
        <v>24</v>
      </c>
      <c r="B36" s="92" t="s">
        <v>217</v>
      </c>
      <c r="C36" s="6"/>
      <c r="D36" s="6"/>
      <c r="E36" s="6"/>
      <c r="F36" s="41"/>
    </row>
    <row r="37" spans="1:6" ht="12.75">
      <c r="A37" s="108">
        <v>25</v>
      </c>
      <c r="B37" s="92" t="s">
        <v>183</v>
      </c>
      <c r="C37" s="6"/>
      <c r="D37" s="6"/>
      <c r="E37" s="6"/>
      <c r="F37" s="41"/>
    </row>
    <row r="38" spans="1:6" ht="13.5" thickBot="1">
      <c r="A38" s="109">
        <v>26</v>
      </c>
      <c r="B38" s="93" t="s">
        <v>91</v>
      </c>
      <c r="C38" s="105"/>
      <c r="D38" s="105"/>
      <c r="E38" s="105"/>
      <c r="F38" s="106"/>
    </row>
  </sheetData>
  <sheetProtection/>
  <mergeCells count="2">
    <mergeCell ref="B34:F34"/>
    <mergeCell ref="B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D15" sqref="D15"/>
    </sheetView>
  </sheetViews>
  <sheetFormatPr defaultColWidth="9.140625" defaultRowHeight="12.75"/>
  <cols>
    <col min="2" max="2" width="40.00390625" style="0" bestFit="1" customWidth="1"/>
    <col min="4" max="4" width="23.140625" style="0" customWidth="1"/>
  </cols>
  <sheetData>
    <row r="1" ht="12.75">
      <c r="B1" s="1" t="s">
        <v>597</v>
      </c>
    </row>
    <row r="2" ht="12.75">
      <c r="B2" t="s">
        <v>530</v>
      </c>
    </row>
    <row r="5" spans="1:3" ht="12.75">
      <c r="A5" s="6"/>
      <c r="B5" s="7" t="s">
        <v>88</v>
      </c>
      <c r="C5" s="8" t="s">
        <v>426</v>
      </c>
    </row>
    <row r="6" spans="1:3" ht="12.75">
      <c r="A6" s="6"/>
      <c r="B6" s="6" t="s">
        <v>80</v>
      </c>
      <c r="C6" s="6" t="s">
        <v>168</v>
      </c>
    </row>
    <row r="7" spans="1:3" ht="12.75">
      <c r="A7" s="6"/>
      <c r="B7" s="7" t="s">
        <v>1</v>
      </c>
      <c r="C7" s="7" t="s">
        <v>2</v>
      </c>
    </row>
    <row r="8" spans="1:3" ht="12.75">
      <c r="A8" s="6">
        <v>1</v>
      </c>
      <c r="B8" s="6" t="s">
        <v>111</v>
      </c>
      <c r="C8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M12" sqref="M12"/>
    </sheetView>
  </sheetViews>
  <sheetFormatPr defaultColWidth="9.140625" defaultRowHeight="12.75"/>
  <cols>
    <col min="2" max="2" width="36.28125" style="0" customWidth="1"/>
  </cols>
  <sheetData>
    <row r="1" ht="12.75">
      <c r="B1" s="1" t="s">
        <v>598</v>
      </c>
    </row>
    <row r="2" ht="12.75">
      <c r="B2" t="s">
        <v>530</v>
      </c>
    </row>
    <row r="4" spans="2:5" ht="12.75">
      <c r="B4" s="2" t="s">
        <v>89</v>
      </c>
      <c r="E4" t="s">
        <v>426</v>
      </c>
    </row>
    <row r="5" spans="1:7" ht="12.75">
      <c r="A5" t="s">
        <v>230</v>
      </c>
      <c r="B5" t="s">
        <v>80</v>
      </c>
      <c r="C5" t="s">
        <v>168</v>
      </c>
      <c r="D5" t="s">
        <v>125</v>
      </c>
      <c r="E5" t="s">
        <v>126</v>
      </c>
      <c r="F5" t="s">
        <v>176</v>
      </c>
      <c r="G5" t="s">
        <v>177</v>
      </c>
    </row>
    <row r="6" spans="1:7" ht="12.75">
      <c r="A6" s="6">
        <v>1</v>
      </c>
      <c r="B6" s="7" t="s">
        <v>109</v>
      </c>
      <c r="C6" s="187" t="s">
        <v>90</v>
      </c>
      <c r="D6" s="188"/>
      <c r="E6" s="188"/>
      <c r="F6" s="188"/>
      <c r="G6" s="189"/>
    </row>
    <row r="7" spans="1:7" ht="12.75">
      <c r="A7" s="6">
        <v>2</v>
      </c>
      <c r="B7" s="6"/>
      <c r="C7" s="6">
        <v>2019</v>
      </c>
      <c r="D7" s="6">
        <v>2020</v>
      </c>
      <c r="E7" s="6">
        <v>2021</v>
      </c>
      <c r="F7" s="6">
        <v>2022</v>
      </c>
      <c r="G7" s="6">
        <v>2023</v>
      </c>
    </row>
    <row r="8" spans="1:7" ht="12.75">
      <c r="A8" s="6">
        <v>3</v>
      </c>
      <c r="B8" s="6" t="s">
        <v>6</v>
      </c>
      <c r="C8" s="6"/>
      <c r="D8" s="6"/>
      <c r="E8" s="6"/>
      <c r="F8" s="6"/>
      <c r="G8" s="6"/>
    </row>
    <row r="9" spans="1:7" ht="25.5">
      <c r="A9" s="6">
        <v>4</v>
      </c>
      <c r="B9" s="10" t="s">
        <v>10</v>
      </c>
      <c r="C9" s="6"/>
      <c r="D9" s="6"/>
      <c r="E9" s="6"/>
      <c r="F9" s="6"/>
      <c r="G9" s="6"/>
    </row>
    <row r="10" spans="1:7" ht="25.5">
      <c r="A10" s="6">
        <v>5</v>
      </c>
      <c r="B10" s="10" t="s">
        <v>11</v>
      </c>
      <c r="C10" s="6"/>
      <c r="D10" s="6"/>
      <c r="E10" s="6"/>
      <c r="F10" s="6"/>
      <c r="G10" s="6"/>
    </row>
    <row r="11" spans="1:7" ht="12.75">
      <c r="A11" s="6">
        <v>6</v>
      </c>
      <c r="B11" s="6" t="s">
        <v>7</v>
      </c>
      <c r="C11" s="6"/>
      <c r="D11" s="6"/>
      <c r="E11" s="6"/>
      <c r="F11" s="6"/>
      <c r="G11" s="6"/>
    </row>
    <row r="12" spans="1:7" ht="12.75">
      <c r="A12" s="6">
        <v>7</v>
      </c>
      <c r="B12" s="6" t="s">
        <v>8</v>
      </c>
      <c r="C12" s="6"/>
      <c r="D12" s="6"/>
      <c r="E12" s="6"/>
      <c r="F12" s="6"/>
      <c r="G12" s="6"/>
    </row>
    <row r="13" spans="1:7" ht="12.75">
      <c r="A13" s="6">
        <v>8</v>
      </c>
      <c r="B13" s="6" t="s">
        <v>9</v>
      </c>
      <c r="C13" s="6"/>
      <c r="D13" s="6"/>
      <c r="E13" s="6"/>
      <c r="F13" s="6"/>
      <c r="G13" s="6"/>
    </row>
    <row r="14" spans="1:7" ht="12.75">
      <c r="A14" s="6">
        <v>9</v>
      </c>
      <c r="B14" s="7" t="s">
        <v>91</v>
      </c>
      <c r="C14" s="7">
        <f>SUM(C8:C13)</f>
        <v>0</v>
      </c>
      <c r="D14" s="7">
        <f>SUM(D8:D13)</f>
        <v>0</v>
      </c>
      <c r="E14" s="7">
        <f>SUM(E8:E13)</f>
        <v>0</v>
      </c>
      <c r="F14" s="7">
        <f>SUM(F8:F13)</f>
        <v>0</v>
      </c>
      <c r="G14" s="7">
        <f>SUM(G8:G13)</f>
        <v>0</v>
      </c>
    </row>
  </sheetData>
  <sheetProtection/>
  <mergeCells count="1">
    <mergeCell ref="C6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39.7109375" style="0" customWidth="1"/>
    <col min="3" max="3" width="10.57421875" style="0" customWidth="1"/>
    <col min="4" max="4" width="10.140625" style="0" customWidth="1"/>
    <col min="5" max="5" width="10.8515625" style="0" customWidth="1"/>
    <col min="6" max="6" width="9.8515625" style="0" customWidth="1"/>
    <col min="7" max="7" width="11.140625" style="0" customWidth="1"/>
    <col min="8" max="8" width="11.421875" style="0" customWidth="1"/>
    <col min="9" max="9" width="11.00390625" style="0" customWidth="1"/>
    <col min="10" max="10" width="11.28125" style="0" customWidth="1"/>
    <col min="11" max="11" width="10.28125" style="0" customWidth="1"/>
    <col min="12" max="12" width="10.7109375" style="0" customWidth="1"/>
    <col min="13" max="13" width="10.140625" style="0" customWidth="1"/>
    <col min="14" max="14" width="11.00390625" style="0" customWidth="1"/>
    <col min="15" max="15" width="13.8515625" style="0" customWidth="1"/>
  </cols>
  <sheetData>
    <row r="1" ht="12.75">
      <c r="B1" s="1" t="s">
        <v>627</v>
      </c>
    </row>
    <row r="2" ht="12.75">
      <c r="B2" s="1"/>
    </row>
    <row r="3" ht="12.75">
      <c r="D3" t="s">
        <v>530</v>
      </c>
    </row>
    <row r="4" spans="2:15" ht="12.75">
      <c r="B4" s="2" t="s">
        <v>92</v>
      </c>
      <c r="C4" s="1"/>
      <c r="D4" s="1"/>
      <c r="E4" s="1"/>
      <c r="F4" s="1"/>
      <c r="G4" s="1"/>
      <c r="H4" s="1"/>
      <c r="I4" s="1"/>
      <c r="J4" s="1"/>
      <c r="K4" s="1"/>
      <c r="O4" s="88" t="s">
        <v>426</v>
      </c>
    </row>
    <row r="5" spans="1:15" ht="12.75">
      <c r="A5" s="6"/>
      <c r="B5" s="6" t="s">
        <v>80</v>
      </c>
      <c r="C5" s="6" t="s">
        <v>168</v>
      </c>
      <c r="D5" s="6" t="s">
        <v>125</v>
      </c>
      <c r="E5" s="6" t="s">
        <v>126</v>
      </c>
      <c r="F5" s="6" t="s">
        <v>171</v>
      </c>
      <c r="G5" s="6" t="s">
        <v>172</v>
      </c>
      <c r="H5" s="6" t="s">
        <v>173</v>
      </c>
      <c r="I5" s="6" t="s">
        <v>175</v>
      </c>
      <c r="J5" s="6" t="s">
        <v>82</v>
      </c>
      <c r="K5" s="6" t="s">
        <v>178</v>
      </c>
      <c r="L5" s="6" t="s">
        <v>179</v>
      </c>
      <c r="M5" s="6" t="s">
        <v>180</v>
      </c>
      <c r="N5" s="6" t="s">
        <v>181</v>
      </c>
      <c r="O5" s="6" t="s">
        <v>182</v>
      </c>
    </row>
    <row r="6" spans="1:15" ht="12.75">
      <c r="A6" s="6">
        <v>1</v>
      </c>
      <c r="B6" s="7" t="s">
        <v>105</v>
      </c>
      <c r="C6" s="7" t="s">
        <v>61</v>
      </c>
      <c r="D6" s="7" t="s">
        <v>62</v>
      </c>
      <c r="E6" s="7" t="s">
        <v>63</v>
      </c>
      <c r="F6" s="7" t="s">
        <v>64</v>
      </c>
      <c r="G6" s="7" t="s">
        <v>65</v>
      </c>
      <c r="H6" s="7" t="s">
        <v>66</v>
      </c>
      <c r="I6" s="7" t="s">
        <v>67</v>
      </c>
      <c r="J6" s="7" t="s">
        <v>68</v>
      </c>
      <c r="K6" s="7" t="s">
        <v>69</v>
      </c>
      <c r="L6" s="7" t="s">
        <v>70</v>
      </c>
      <c r="M6" s="7" t="s">
        <v>71</v>
      </c>
      <c r="N6" s="7" t="s">
        <v>72</v>
      </c>
      <c r="O6" s="7" t="s">
        <v>136</v>
      </c>
    </row>
    <row r="7" spans="1:15" ht="12.75">
      <c r="A7" s="48">
        <v>2</v>
      </c>
      <c r="B7" s="167" t="s">
        <v>28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</row>
    <row r="8" spans="1:15" ht="12.75">
      <c r="A8" s="6">
        <v>3</v>
      </c>
      <c r="B8" s="69" t="s">
        <v>220</v>
      </c>
      <c r="C8" s="125">
        <v>2203940</v>
      </c>
      <c r="D8" s="125">
        <v>2203940</v>
      </c>
      <c r="E8" s="125">
        <v>2203940</v>
      </c>
      <c r="F8" s="125">
        <v>2203940</v>
      </c>
      <c r="G8" s="125">
        <v>2203940</v>
      </c>
      <c r="H8" s="125">
        <v>2203940</v>
      </c>
      <c r="I8" s="125">
        <v>2203940</v>
      </c>
      <c r="J8" s="125">
        <v>2203940</v>
      </c>
      <c r="K8" s="125">
        <v>2203940</v>
      </c>
      <c r="L8" s="125">
        <v>2203940</v>
      </c>
      <c r="M8" s="125">
        <v>2203940</v>
      </c>
      <c r="N8" s="125">
        <v>2203945</v>
      </c>
      <c r="O8" s="125">
        <f>SUM(C8:N8)</f>
        <v>26447285</v>
      </c>
    </row>
    <row r="9" spans="1:15" ht="12.75">
      <c r="A9" s="6">
        <v>4</v>
      </c>
      <c r="B9" s="70" t="s">
        <v>147</v>
      </c>
      <c r="C9" s="125">
        <v>1220790</v>
      </c>
      <c r="D9" s="125">
        <v>1220790</v>
      </c>
      <c r="E9" s="125">
        <v>1220790</v>
      </c>
      <c r="F9" s="125">
        <v>1220790</v>
      </c>
      <c r="G9" s="125">
        <v>1220790</v>
      </c>
      <c r="H9" s="125">
        <v>1220790</v>
      </c>
      <c r="I9" s="125">
        <v>1220790</v>
      </c>
      <c r="J9" s="125">
        <v>1220790</v>
      </c>
      <c r="K9" s="125">
        <v>1220790</v>
      </c>
      <c r="L9" s="125">
        <v>1220790</v>
      </c>
      <c r="M9" s="125">
        <v>1220790</v>
      </c>
      <c r="N9" s="125">
        <v>1220797</v>
      </c>
      <c r="O9" s="125">
        <f>SUM(C9:N9)</f>
        <v>14649487</v>
      </c>
    </row>
    <row r="10" spans="1:15" ht="12.75">
      <c r="A10" s="6">
        <v>5</v>
      </c>
      <c r="B10" s="69" t="s">
        <v>81</v>
      </c>
      <c r="C10" s="125">
        <v>986551</v>
      </c>
      <c r="D10" s="125">
        <v>986551</v>
      </c>
      <c r="E10" s="125">
        <v>986551</v>
      </c>
      <c r="F10" s="125">
        <v>986551</v>
      </c>
      <c r="G10" s="125">
        <v>986551</v>
      </c>
      <c r="H10" s="125">
        <v>986551</v>
      </c>
      <c r="I10" s="125">
        <v>986551</v>
      </c>
      <c r="J10" s="125">
        <v>986551</v>
      </c>
      <c r="K10" s="125">
        <v>986551</v>
      </c>
      <c r="L10" s="125">
        <v>986551</v>
      </c>
      <c r="M10" s="125">
        <v>986551</v>
      </c>
      <c r="N10" s="125">
        <v>986552</v>
      </c>
      <c r="O10" s="125">
        <f>SUM(C10:N10)</f>
        <v>11838613</v>
      </c>
    </row>
    <row r="11" spans="1:15" ht="12.75">
      <c r="A11" s="6">
        <v>6</v>
      </c>
      <c r="B11" s="69" t="s">
        <v>547</v>
      </c>
      <c r="C11" s="125">
        <v>168133</v>
      </c>
      <c r="D11" s="125">
        <v>168133</v>
      </c>
      <c r="E11" s="125">
        <v>168133</v>
      </c>
      <c r="F11" s="125">
        <v>168133</v>
      </c>
      <c r="G11" s="125">
        <v>168133</v>
      </c>
      <c r="H11" s="125">
        <v>168133</v>
      </c>
      <c r="I11" s="125">
        <v>168133</v>
      </c>
      <c r="J11" s="125">
        <v>168133</v>
      </c>
      <c r="K11" s="125">
        <v>168133</v>
      </c>
      <c r="L11" s="125">
        <v>168133</v>
      </c>
      <c r="M11" s="125">
        <v>168133</v>
      </c>
      <c r="N11" s="125">
        <v>168138</v>
      </c>
      <c r="O11" s="125">
        <f>SUM(C11:N11)</f>
        <v>2017601</v>
      </c>
    </row>
    <row r="12" spans="1:15" ht="12.75">
      <c r="A12" s="6">
        <v>7</v>
      </c>
      <c r="B12" s="69" t="s">
        <v>211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2.75">
      <c r="A13" s="6">
        <v>8</v>
      </c>
      <c r="B13" s="69" t="s">
        <v>83</v>
      </c>
      <c r="C13" s="8">
        <v>333333</v>
      </c>
      <c r="D13" s="8">
        <v>333333</v>
      </c>
      <c r="E13" s="8">
        <v>333333</v>
      </c>
      <c r="F13" s="8">
        <v>333333</v>
      </c>
      <c r="G13" s="8">
        <v>333333</v>
      </c>
      <c r="H13" s="8">
        <v>333333</v>
      </c>
      <c r="I13" s="8">
        <v>333333</v>
      </c>
      <c r="J13" s="8">
        <v>333333</v>
      </c>
      <c r="K13" s="8">
        <v>333333</v>
      </c>
      <c r="L13" s="8">
        <v>333333</v>
      </c>
      <c r="M13" s="8">
        <v>333333</v>
      </c>
      <c r="N13" s="8">
        <v>333337</v>
      </c>
      <c r="O13" s="8">
        <f>SUM(C13:N13)</f>
        <v>4000000</v>
      </c>
    </row>
    <row r="14" spans="1:15" ht="12.75">
      <c r="A14" s="6">
        <v>9</v>
      </c>
      <c r="B14" s="123" t="s">
        <v>212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>
        <f>SUM(F14:M14)</f>
        <v>0</v>
      </c>
    </row>
    <row r="15" spans="1:15" ht="12.75">
      <c r="A15" s="6">
        <v>10</v>
      </c>
      <c r="B15" s="71" t="s">
        <v>213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>
        <f>SUM(E15:N15)</f>
        <v>0</v>
      </c>
    </row>
    <row r="16" spans="1:15" ht="27.75" customHeight="1">
      <c r="A16" s="6">
        <v>11</v>
      </c>
      <c r="B16" s="69" t="s">
        <v>135</v>
      </c>
      <c r="C16" s="8">
        <v>7119731</v>
      </c>
      <c r="D16" s="8">
        <v>7119731</v>
      </c>
      <c r="E16" s="8">
        <v>7119731</v>
      </c>
      <c r="F16" s="8">
        <v>7119731</v>
      </c>
      <c r="G16" s="8">
        <v>7119731</v>
      </c>
      <c r="H16" s="8">
        <v>7119731</v>
      </c>
      <c r="I16" s="8">
        <v>7119731</v>
      </c>
      <c r="J16" s="8">
        <v>7119731</v>
      </c>
      <c r="K16" s="8">
        <v>7119731</v>
      </c>
      <c r="L16" s="8">
        <v>7119731</v>
      </c>
      <c r="M16" s="8">
        <v>7119731</v>
      </c>
      <c r="N16" s="8">
        <v>7119761</v>
      </c>
      <c r="O16" s="8">
        <f>SUM(C16:N16)</f>
        <v>85436802</v>
      </c>
    </row>
    <row r="17" spans="1:15" ht="12.75">
      <c r="A17" s="6">
        <v>12</v>
      </c>
      <c r="B17" s="69" t="s">
        <v>148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f>C17+D17+E17+F17+G17+H17+I17+J17+K17+L17+M17+N17</f>
        <v>0</v>
      </c>
    </row>
    <row r="18" spans="1:15" ht="12.75">
      <c r="A18" s="6">
        <v>13</v>
      </c>
      <c r="B18" s="69" t="s">
        <v>224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>
        <f>SUM(K18:N18)</f>
        <v>0</v>
      </c>
    </row>
    <row r="19" spans="1:15" ht="12.75">
      <c r="A19" s="6">
        <v>14</v>
      </c>
      <c r="B19" s="72" t="s">
        <v>73</v>
      </c>
      <c r="C19" s="124">
        <f>SUM(C8:C17)</f>
        <v>12032478</v>
      </c>
      <c r="D19" s="7">
        <f>SUM(D8:D17)</f>
        <v>12032478</v>
      </c>
      <c r="E19" s="7">
        <f>SUM(E8:E17)</f>
        <v>12032478</v>
      </c>
      <c r="F19" s="7">
        <f>SUM(F8:F17)</f>
        <v>12032478</v>
      </c>
      <c r="G19" s="7">
        <f>SUM(G8:G17)</f>
        <v>12032478</v>
      </c>
      <c r="H19" s="7">
        <f>SUM(H8:H17)</f>
        <v>12032478</v>
      </c>
      <c r="I19" s="7">
        <f>SUM(I8:I17)</f>
        <v>12032478</v>
      </c>
      <c r="J19" s="7">
        <f>SUM(J8:J17)</f>
        <v>12032478</v>
      </c>
      <c r="K19" s="7">
        <f>SUM(K8:K17)</f>
        <v>12032478</v>
      </c>
      <c r="L19" s="7">
        <f>SUM(L8:L17)</f>
        <v>12032478</v>
      </c>
      <c r="M19" s="7">
        <f>SUM(M8:M17)</f>
        <v>12032478</v>
      </c>
      <c r="N19" s="7">
        <f>SUM(N8:N17)</f>
        <v>12032530</v>
      </c>
      <c r="O19" s="124">
        <f>SUM(O8:O17)</f>
        <v>144389788</v>
      </c>
    </row>
    <row r="20" spans="2:15" ht="12.75">
      <c r="B20" s="30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>
        <v>15</v>
      </c>
      <c r="B21" s="167" t="s">
        <v>29</v>
      </c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</row>
    <row r="22" spans="1:15" ht="12.75">
      <c r="A22" s="6">
        <v>16</v>
      </c>
      <c r="B22" s="73" t="s">
        <v>412</v>
      </c>
      <c r="C22" s="125">
        <v>2568132</v>
      </c>
      <c r="D22" s="125">
        <v>2568132</v>
      </c>
      <c r="E22" s="125">
        <v>2568132</v>
      </c>
      <c r="F22" s="125">
        <v>2568132</v>
      </c>
      <c r="G22" s="125">
        <v>2568132</v>
      </c>
      <c r="H22" s="125">
        <v>2568132</v>
      </c>
      <c r="I22" s="125">
        <v>2568132</v>
      </c>
      <c r="J22" s="125">
        <v>2568132</v>
      </c>
      <c r="K22" s="125">
        <v>2568132</v>
      </c>
      <c r="L22" s="125">
        <v>2568132</v>
      </c>
      <c r="M22" s="125">
        <v>2568132</v>
      </c>
      <c r="N22" s="125">
        <v>2568134</v>
      </c>
      <c r="O22" s="125">
        <f>SUM(C22:N22)</f>
        <v>30817586</v>
      </c>
    </row>
    <row r="23" spans="1:15" ht="12.75">
      <c r="A23" s="6">
        <v>18</v>
      </c>
      <c r="B23" s="73" t="s">
        <v>93</v>
      </c>
      <c r="C23" s="125">
        <v>1940771</v>
      </c>
      <c r="D23" s="125">
        <v>1940771</v>
      </c>
      <c r="E23" s="125">
        <v>1940771</v>
      </c>
      <c r="F23" s="125">
        <v>1940771</v>
      </c>
      <c r="G23" s="125">
        <v>1940771</v>
      </c>
      <c r="H23" s="125">
        <v>1940771</v>
      </c>
      <c r="I23" s="125">
        <v>1940771</v>
      </c>
      <c r="J23" s="125">
        <v>1940771</v>
      </c>
      <c r="K23" s="125">
        <v>1940771</v>
      </c>
      <c r="L23" s="125">
        <v>1940771</v>
      </c>
      <c r="M23" s="125">
        <v>1940771</v>
      </c>
      <c r="N23" s="125">
        <v>1940781</v>
      </c>
      <c r="O23" s="125">
        <f>SUM(C23:N23)</f>
        <v>23289262</v>
      </c>
    </row>
    <row r="24" spans="1:15" ht="12.75">
      <c r="A24" s="6">
        <v>19</v>
      </c>
      <c r="B24" s="73" t="s">
        <v>223</v>
      </c>
      <c r="C24" s="125">
        <v>115416</v>
      </c>
      <c r="D24" s="125">
        <v>115416</v>
      </c>
      <c r="E24" s="125">
        <v>115416</v>
      </c>
      <c r="F24" s="125">
        <v>115416</v>
      </c>
      <c r="G24" s="125">
        <v>115416</v>
      </c>
      <c r="H24" s="125">
        <v>115416</v>
      </c>
      <c r="I24" s="125">
        <v>115416</v>
      </c>
      <c r="J24" s="125">
        <v>115416</v>
      </c>
      <c r="K24" s="125">
        <v>115416</v>
      </c>
      <c r="L24" s="125">
        <v>115416</v>
      </c>
      <c r="M24" s="125">
        <v>115416</v>
      </c>
      <c r="N24" s="125">
        <v>115426</v>
      </c>
      <c r="O24" s="125">
        <f>SUM(C24:N24)</f>
        <v>1385002</v>
      </c>
    </row>
    <row r="25" spans="1:15" ht="12.75">
      <c r="A25" s="6">
        <v>20</v>
      </c>
      <c r="B25" s="73" t="s">
        <v>457</v>
      </c>
      <c r="C25" s="125">
        <v>393085</v>
      </c>
      <c r="D25" s="125">
        <v>393085</v>
      </c>
      <c r="E25" s="125">
        <v>393085</v>
      </c>
      <c r="F25" s="125">
        <v>393085</v>
      </c>
      <c r="G25" s="125">
        <v>393085</v>
      </c>
      <c r="H25" s="125">
        <v>393085</v>
      </c>
      <c r="I25" s="125">
        <v>393085</v>
      </c>
      <c r="J25" s="125">
        <v>393085</v>
      </c>
      <c r="K25" s="125">
        <v>393085</v>
      </c>
      <c r="L25" s="125">
        <v>393085</v>
      </c>
      <c r="M25" s="125">
        <v>393085</v>
      </c>
      <c r="N25" s="125">
        <v>393095</v>
      </c>
      <c r="O25" s="125">
        <f>SUM(C25:N25)</f>
        <v>4717030</v>
      </c>
    </row>
    <row r="26" spans="1:15" ht="12.75">
      <c r="A26" s="6">
        <v>21</v>
      </c>
      <c r="B26" s="73" t="s">
        <v>94</v>
      </c>
      <c r="C26" s="125">
        <v>23002</v>
      </c>
      <c r="D26" s="125">
        <v>23002</v>
      </c>
      <c r="E26" s="125">
        <v>23002</v>
      </c>
      <c r="F26" s="125">
        <v>23002</v>
      </c>
      <c r="G26" s="125">
        <v>23002</v>
      </c>
      <c r="H26" s="125">
        <v>23002</v>
      </c>
      <c r="I26" s="125">
        <v>23002</v>
      </c>
      <c r="J26" s="125">
        <v>23002</v>
      </c>
      <c r="K26" s="125">
        <v>23002</v>
      </c>
      <c r="L26" s="125">
        <v>23002</v>
      </c>
      <c r="M26" s="125">
        <v>23002</v>
      </c>
      <c r="N26" s="125">
        <v>23008</v>
      </c>
      <c r="O26" s="125">
        <f>SUM(C26:N26)</f>
        <v>276030</v>
      </c>
    </row>
    <row r="27" spans="1:15" ht="12.75">
      <c r="A27" s="6">
        <v>22</v>
      </c>
      <c r="B27" s="73" t="s">
        <v>34</v>
      </c>
      <c r="C27" s="125">
        <v>6593469</v>
      </c>
      <c r="D27" s="125">
        <v>6593469</v>
      </c>
      <c r="E27" s="125">
        <v>6593469</v>
      </c>
      <c r="F27" s="125">
        <v>6593469</v>
      </c>
      <c r="G27" s="125">
        <v>6593469</v>
      </c>
      <c r="H27" s="125">
        <v>6593469</v>
      </c>
      <c r="I27" s="125">
        <v>6593469</v>
      </c>
      <c r="J27" s="125">
        <v>6593469</v>
      </c>
      <c r="K27" s="125">
        <v>6593469</v>
      </c>
      <c r="L27" s="125">
        <v>6593469</v>
      </c>
      <c r="M27" s="125">
        <v>6593469</v>
      </c>
      <c r="N27" s="125">
        <v>6593477</v>
      </c>
      <c r="O27" s="125">
        <f>SUM(C27:N27)</f>
        <v>79121636</v>
      </c>
    </row>
    <row r="28" spans="1:15" ht="12.75">
      <c r="A28" s="6">
        <v>23</v>
      </c>
      <c r="B28" s="73" t="s">
        <v>22</v>
      </c>
      <c r="C28" s="125">
        <v>318654</v>
      </c>
      <c r="D28" s="125">
        <v>318654</v>
      </c>
      <c r="E28" s="125">
        <v>318654</v>
      </c>
      <c r="F28" s="125">
        <v>318654</v>
      </c>
      <c r="G28" s="125">
        <v>318654</v>
      </c>
      <c r="H28" s="125">
        <v>318654</v>
      </c>
      <c r="I28" s="125">
        <v>318654</v>
      </c>
      <c r="J28" s="125">
        <v>318654</v>
      </c>
      <c r="K28" s="125">
        <v>318654</v>
      </c>
      <c r="L28" s="125">
        <v>318654</v>
      </c>
      <c r="M28" s="125">
        <v>318654</v>
      </c>
      <c r="N28" s="125">
        <v>318654</v>
      </c>
      <c r="O28" s="125">
        <f>SUM(C28:N28)</f>
        <v>3823848</v>
      </c>
    </row>
    <row r="29" spans="1:15" ht="12.75">
      <c r="A29" s="6">
        <v>24</v>
      </c>
      <c r="B29" s="73" t="s">
        <v>548</v>
      </c>
      <c r="C29" s="125">
        <v>79949</v>
      </c>
      <c r="D29" s="125">
        <v>79949</v>
      </c>
      <c r="E29" s="125">
        <v>79949</v>
      </c>
      <c r="F29" s="125">
        <v>79949</v>
      </c>
      <c r="G29" s="125">
        <v>79949</v>
      </c>
      <c r="H29" s="125">
        <v>79949</v>
      </c>
      <c r="I29" s="125">
        <v>79949</v>
      </c>
      <c r="J29" s="125">
        <v>79949</v>
      </c>
      <c r="K29" s="125">
        <v>79949</v>
      </c>
      <c r="L29" s="125">
        <v>79949</v>
      </c>
      <c r="M29" s="125">
        <v>79949</v>
      </c>
      <c r="N29" s="125">
        <v>79955</v>
      </c>
      <c r="O29" s="125">
        <f>SUM(C29:N29)</f>
        <v>959394</v>
      </c>
    </row>
    <row r="30" spans="1:15" ht="12.75">
      <c r="A30" s="6">
        <v>25</v>
      </c>
      <c r="B30" s="74" t="s">
        <v>443</v>
      </c>
      <c r="C30" s="124">
        <f>SUM(C22:C29)</f>
        <v>12032478</v>
      </c>
      <c r="D30" s="124">
        <f>SUM(D22:D29)</f>
        <v>12032478</v>
      </c>
      <c r="E30" s="124">
        <f>SUM(E22:E29)</f>
        <v>12032478</v>
      </c>
      <c r="F30" s="124">
        <f>SUM(F22:F29)</f>
        <v>12032478</v>
      </c>
      <c r="G30" s="124">
        <f>SUM(G22:G29)</f>
        <v>12032478</v>
      </c>
      <c r="H30" s="124">
        <f>SUM(H22:H29)</f>
        <v>12032478</v>
      </c>
      <c r="I30" s="124">
        <f>SUM(I22:I29)</f>
        <v>12032478</v>
      </c>
      <c r="J30" s="124">
        <f>SUM(J22:J29)</f>
        <v>12032478</v>
      </c>
      <c r="K30" s="124">
        <f>SUM(K22:K29)</f>
        <v>12032478</v>
      </c>
      <c r="L30" s="124">
        <f>SUM(L22:L29)</f>
        <v>12032478</v>
      </c>
      <c r="M30" s="124">
        <f>SUM(M22:M29)</f>
        <v>12032478</v>
      </c>
      <c r="N30" s="124">
        <f>SUM(N22:N29)</f>
        <v>12032530</v>
      </c>
      <c r="O30" s="124">
        <f>SUM(C30:N30)</f>
        <v>144389788</v>
      </c>
    </row>
    <row r="31" ht="12.75">
      <c r="O31" s="165"/>
    </row>
  </sheetData>
  <sheetProtection/>
  <mergeCells count="2">
    <mergeCell ref="B7:O7"/>
    <mergeCell ref="B21:O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2" sqref="B22"/>
    </sheetView>
  </sheetViews>
  <sheetFormatPr defaultColWidth="9.140625" defaultRowHeight="12.75"/>
  <cols>
    <col min="2" max="2" width="89.421875" style="0" customWidth="1"/>
  </cols>
  <sheetData>
    <row r="1" ht="12.75">
      <c r="B1" s="1" t="s">
        <v>599</v>
      </c>
    </row>
    <row r="2" ht="12.75">
      <c r="B2" s="1" t="s">
        <v>530</v>
      </c>
    </row>
    <row r="3" ht="12.75">
      <c r="B3" s="2" t="s">
        <v>445</v>
      </c>
    </row>
    <row r="4" spans="2:4" ht="12.75">
      <c r="B4" s="2" t="s">
        <v>80</v>
      </c>
      <c r="C4" t="s">
        <v>168</v>
      </c>
      <c r="D4" t="s">
        <v>125</v>
      </c>
    </row>
    <row r="6" spans="1:4" ht="12.75">
      <c r="A6" s="6" t="s">
        <v>444</v>
      </c>
      <c r="B6" s="6" t="s">
        <v>3</v>
      </c>
      <c r="C6" s="6" t="s">
        <v>218</v>
      </c>
      <c r="D6" s="6" t="s">
        <v>85</v>
      </c>
    </row>
    <row r="7" spans="1:4" ht="12.75">
      <c r="A7" s="6">
        <v>1</v>
      </c>
      <c r="B7" s="6" t="s">
        <v>16</v>
      </c>
      <c r="C7" s="6"/>
      <c r="D7" s="6"/>
    </row>
    <row r="8" spans="1:4" ht="12.75">
      <c r="A8" s="6">
        <v>2</v>
      </c>
      <c r="B8" s="6" t="s">
        <v>13</v>
      </c>
      <c r="C8" s="6"/>
      <c r="D8" s="6"/>
    </row>
    <row r="9" spans="1:4" ht="12.75">
      <c r="A9" s="6">
        <v>3</v>
      </c>
      <c r="B9" s="6" t="s">
        <v>14</v>
      </c>
      <c r="C9" s="6"/>
      <c r="D9" s="6"/>
    </row>
    <row r="10" spans="1:4" ht="12.75">
      <c r="A10" s="6">
        <v>4</v>
      </c>
      <c r="B10" s="6" t="s">
        <v>113</v>
      </c>
      <c r="C10" s="137"/>
      <c r="D10" s="137"/>
    </row>
    <row r="11" spans="1:4" ht="12.75">
      <c r="A11" s="6">
        <v>5</v>
      </c>
      <c r="B11" s="6" t="s">
        <v>15</v>
      </c>
      <c r="C11" s="6"/>
      <c r="D11" s="6"/>
    </row>
    <row r="12" spans="1:4" ht="12.75">
      <c r="A12" s="6">
        <v>6</v>
      </c>
      <c r="B12" s="6" t="s">
        <v>219</v>
      </c>
      <c r="C12" s="6"/>
      <c r="D12" s="6"/>
    </row>
    <row r="13" spans="1:4" ht="12.75">
      <c r="A13" s="6">
        <v>7</v>
      </c>
      <c r="B13" s="6" t="s">
        <v>12</v>
      </c>
      <c r="C13" s="6"/>
      <c r="D13" s="6"/>
    </row>
    <row r="14" spans="1:4" ht="12.75">
      <c r="A14" s="6">
        <v>8</v>
      </c>
      <c r="B14" s="7" t="s">
        <v>74</v>
      </c>
      <c r="C14" s="7">
        <f>SUM(C7:C12)</f>
        <v>0</v>
      </c>
      <c r="D14" s="7">
        <f>SUM(D7:D12)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5.7109375" style="0" customWidth="1"/>
    <col min="2" max="2" width="52.00390625" style="0" customWidth="1"/>
    <col min="3" max="3" width="16.421875" style="0" customWidth="1"/>
    <col min="4" max="4" width="19.00390625" style="0" customWidth="1"/>
  </cols>
  <sheetData>
    <row r="1" ht="12.75">
      <c r="B1" s="1" t="s">
        <v>619</v>
      </c>
    </row>
    <row r="2" ht="12.75">
      <c r="B2" t="s">
        <v>530</v>
      </c>
    </row>
    <row r="4" spans="2:3" ht="12.75">
      <c r="B4" s="2" t="s">
        <v>149</v>
      </c>
      <c r="C4" s="88" t="s">
        <v>446</v>
      </c>
    </row>
    <row r="5" spans="1:3" ht="12.75">
      <c r="A5" s="6" t="s">
        <v>230</v>
      </c>
      <c r="B5" s="6" t="s">
        <v>80</v>
      </c>
      <c r="C5" s="6" t="s">
        <v>168</v>
      </c>
    </row>
    <row r="6" spans="1:3" ht="12.75">
      <c r="A6" s="6">
        <v>1</v>
      </c>
      <c r="B6" s="7" t="s">
        <v>3</v>
      </c>
      <c r="C6" s="6"/>
    </row>
    <row r="7" spans="1:3" ht="12.75">
      <c r="A7" s="6"/>
      <c r="B7" s="6"/>
      <c r="C7" s="6"/>
    </row>
    <row r="8" spans="1:3" ht="12.75">
      <c r="A8" s="6">
        <v>2</v>
      </c>
      <c r="B8" s="7" t="s">
        <v>515</v>
      </c>
      <c r="C8" s="7" t="s">
        <v>167</v>
      </c>
    </row>
    <row r="9" spans="1:3" ht="12.75">
      <c r="A9" s="6">
        <v>3</v>
      </c>
      <c r="B9" s="7" t="s">
        <v>447</v>
      </c>
      <c r="C9" s="148"/>
    </row>
    <row r="10" spans="1:3" ht="12.75">
      <c r="A10" s="6">
        <v>4</v>
      </c>
      <c r="B10" s="137" t="s">
        <v>448</v>
      </c>
      <c r="C10" s="148"/>
    </row>
    <row r="11" spans="1:3" ht="12.75">
      <c r="A11" s="6">
        <v>5</v>
      </c>
      <c r="B11" s="138" t="s">
        <v>542</v>
      </c>
      <c r="C11" s="148">
        <v>635701</v>
      </c>
    </row>
    <row r="12" spans="1:3" ht="12.75">
      <c r="A12" s="6">
        <v>6</v>
      </c>
      <c r="B12" s="137" t="s">
        <v>449</v>
      </c>
      <c r="C12" s="148">
        <v>57159</v>
      </c>
    </row>
    <row r="13" spans="1:3" ht="12.75">
      <c r="A13" s="6">
        <v>7</v>
      </c>
      <c r="B13" s="137" t="s">
        <v>102</v>
      </c>
      <c r="C13" s="148">
        <v>20000</v>
      </c>
    </row>
    <row r="14" spans="1:3" ht="12.75">
      <c r="A14" s="6">
        <v>8</v>
      </c>
      <c r="B14" s="140" t="s">
        <v>543</v>
      </c>
      <c r="C14" s="148">
        <v>178416</v>
      </c>
    </row>
    <row r="15" spans="1:3" ht="12.75">
      <c r="A15" s="6">
        <v>9</v>
      </c>
      <c r="B15" s="140" t="s">
        <v>570</v>
      </c>
      <c r="C15" s="148">
        <v>155350</v>
      </c>
    </row>
    <row r="16" spans="1:3" ht="12.75">
      <c r="A16" s="6">
        <v>10</v>
      </c>
      <c r="B16" s="140"/>
      <c r="C16" s="148"/>
    </row>
    <row r="17" spans="1:3" ht="12.75">
      <c r="A17" s="6">
        <v>11</v>
      </c>
      <c r="B17" s="140"/>
      <c r="C17" s="148"/>
    </row>
    <row r="18" spans="1:3" ht="12.75">
      <c r="A18" s="6">
        <v>12</v>
      </c>
      <c r="B18" s="140"/>
      <c r="C18" s="148"/>
    </row>
    <row r="19" spans="1:3" ht="12.75">
      <c r="A19" s="6">
        <v>13</v>
      </c>
      <c r="B19" s="6"/>
      <c r="C19" s="148"/>
    </row>
    <row r="20" spans="1:3" ht="12.75">
      <c r="A20" s="6">
        <v>14</v>
      </c>
      <c r="B20" s="6"/>
      <c r="C20" s="148"/>
    </row>
    <row r="21" spans="1:3" ht="12.75">
      <c r="A21" s="6">
        <v>15</v>
      </c>
      <c r="B21" s="7" t="s">
        <v>91</v>
      </c>
      <c r="C21" s="146">
        <f>SUM(C10:C20)</f>
        <v>1046626</v>
      </c>
    </row>
    <row r="22" spans="1:3" ht="12.75">
      <c r="A22" s="6"/>
      <c r="B22" s="6"/>
      <c r="C22" s="148"/>
    </row>
    <row r="23" spans="1:3" ht="12.75">
      <c r="A23" s="6">
        <v>16</v>
      </c>
      <c r="B23" s="7" t="s">
        <v>450</v>
      </c>
      <c r="C23" s="148"/>
    </row>
    <row r="24" spans="1:3" ht="12.75">
      <c r="A24" s="6"/>
      <c r="B24" s="7"/>
      <c r="C24" s="148"/>
    </row>
    <row r="25" spans="1:3" ht="12.75">
      <c r="A25" s="6">
        <v>17</v>
      </c>
      <c r="B25" s="139" t="s">
        <v>451</v>
      </c>
      <c r="C25" s="148">
        <v>20000</v>
      </c>
    </row>
    <row r="26" spans="1:3" ht="12.75">
      <c r="A26" s="6">
        <v>18</v>
      </c>
      <c r="B26" s="140" t="s">
        <v>544</v>
      </c>
      <c r="C26" s="148">
        <v>20000</v>
      </c>
    </row>
    <row r="27" spans="1:3" ht="12.75">
      <c r="A27" s="6">
        <v>19</v>
      </c>
      <c r="B27" s="140" t="s">
        <v>545</v>
      </c>
      <c r="C27" s="148">
        <v>84000</v>
      </c>
    </row>
    <row r="28" spans="1:3" ht="12.75">
      <c r="A28" s="6">
        <v>20</v>
      </c>
      <c r="B28" s="137" t="s">
        <v>452</v>
      </c>
      <c r="C28" s="148">
        <v>5000</v>
      </c>
    </row>
    <row r="29" spans="1:3" ht="12.75">
      <c r="A29" s="6">
        <v>21</v>
      </c>
      <c r="B29" s="140" t="s">
        <v>546</v>
      </c>
      <c r="C29" s="148">
        <v>11000</v>
      </c>
    </row>
    <row r="30" spans="1:3" ht="12.75">
      <c r="A30" s="6">
        <v>22</v>
      </c>
      <c r="B30" s="140" t="s">
        <v>618</v>
      </c>
      <c r="C30" s="148">
        <v>198376</v>
      </c>
    </row>
    <row r="31" spans="1:3" ht="12.75">
      <c r="A31" s="6">
        <v>23</v>
      </c>
      <c r="B31" s="140"/>
      <c r="C31" s="148"/>
    </row>
    <row r="32" spans="1:3" ht="12.75">
      <c r="A32" s="6">
        <v>24</v>
      </c>
      <c r="B32" s="137"/>
      <c r="C32" s="148"/>
    </row>
    <row r="33" spans="1:3" ht="12.75">
      <c r="A33" s="6">
        <v>25</v>
      </c>
      <c r="B33" s="7" t="s">
        <v>91</v>
      </c>
      <c r="C33" s="146">
        <f>SUM(C25:C32)</f>
        <v>338376</v>
      </c>
    </row>
    <row r="34" spans="1:3" ht="12.75">
      <c r="A34" s="6">
        <v>26</v>
      </c>
      <c r="B34" s="7" t="s">
        <v>115</v>
      </c>
      <c r="C34" s="146">
        <f>C21+C33</f>
        <v>1385002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2">
      <selection activeCell="B28" activeCellId="1" sqref="B1 B27:B28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3" width="13.7109375" style="0" bestFit="1" customWidth="1"/>
    <col min="4" max="4" width="14.8515625" style="0" customWidth="1"/>
  </cols>
  <sheetData>
    <row r="1" ht="12.75">
      <c r="B1" s="1" t="s">
        <v>620</v>
      </c>
    </row>
    <row r="2" ht="12.75">
      <c r="B2" t="s">
        <v>531</v>
      </c>
    </row>
    <row r="4" spans="1:3" ht="12.75">
      <c r="A4" s="2"/>
      <c r="B4" s="167" t="s">
        <v>571</v>
      </c>
      <c r="C4" s="167"/>
    </row>
    <row r="5" spans="2:3" ht="12.75">
      <c r="B5" s="2" t="s">
        <v>116</v>
      </c>
      <c r="C5" t="s">
        <v>117</v>
      </c>
    </row>
    <row r="6" spans="2:4" ht="12.75">
      <c r="B6" s="6" t="s">
        <v>3</v>
      </c>
      <c r="C6" s="150" t="s">
        <v>601</v>
      </c>
      <c r="D6" s="150" t="s">
        <v>600</v>
      </c>
    </row>
    <row r="7" spans="1:4" ht="12.75">
      <c r="A7" s="6">
        <v>1</v>
      </c>
      <c r="B7" s="6" t="s">
        <v>572</v>
      </c>
      <c r="C7" s="148">
        <f>C8+C9</f>
        <v>6085166</v>
      </c>
      <c r="D7" s="149">
        <f>D8+D9</f>
        <v>6491318</v>
      </c>
    </row>
    <row r="8" spans="1:4" ht="12.75">
      <c r="A8" s="6">
        <v>2</v>
      </c>
      <c r="B8" s="6" t="s">
        <v>573</v>
      </c>
      <c r="C8" s="148">
        <v>6085166</v>
      </c>
      <c r="D8" s="147">
        <v>6491318</v>
      </c>
    </row>
    <row r="9" spans="1:4" ht="12.75">
      <c r="A9" s="6">
        <v>4</v>
      </c>
      <c r="B9" s="6" t="s">
        <v>77</v>
      </c>
      <c r="C9" s="148"/>
      <c r="D9" s="147"/>
    </row>
    <row r="10" spans="1:4" ht="12.75">
      <c r="A10" s="6">
        <v>5</v>
      </c>
      <c r="B10" s="6" t="s">
        <v>74</v>
      </c>
      <c r="C10" s="146">
        <f>C7</f>
        <v>6085166</v>
      </c>
      <c r="D10" s="145">
        <f>D7</f>
        <v>6491318</v>
      </c>
    </row>
    <row r="11" spans="1:4" ht="12.75">
      <c r="A11" s="6"/>
      <c r="B11" s="6"/>
      <c r="C11" s="148"/>
      <c r="D11" s="147"/>
    </row>
    <row r="12" spans="1:4" ht="12.75">
      <c r="A12" s="6">
        <v>6</v>
      </c>
      <c r="B12" s="6" t="s">
        <v>574</v>
      </c>
      <c r="C12" s="148">
        <f>C13+C14</f>
        <v>79351636</v>
      </c>
      <c r="D12" s="191">
        <f>D13+D14</f>
        <v>78945484</v>
      </c>
    </row>
    <row r="13" spans="1:4" ht="12.75">
      <c r="A13" s="6">
        <v>7</v>
      </c>
      <c r="B13" s="6" t="s">
        <v>575</v>
      </c>
      <c r="C13" s="148">
        <v>79351636</v>
      </c>
      <c r="D13" s="147">
        <v>78945484</v>
      </c>
    </row>
    <row r="14" spans="1:4" ht="12.75">
      <c r="A14" s="6">
        <v>8</v>
      </c>
      <c r="B14" s="6" t="s">
        <v>78</v>
      </c>
      <c r="C14" s="148"/>
      <c r="D14" s="147"/>
    </row>
    <row r="15" spans="1:4" ht="12.75">
      <c r="A15" s="6">
        <v>9</v>
      </c>
      <c r="B15" s="6" t="s">
        <v>74</v>
      </c>
      <c r="C15" s="146">
        <f>C12</f>
        <v>79351636</v>
      </c>
      <c r="D15" s="145">
        <f>D12</f>
        <v>78945484</v>
      </c>
    </row>
    <row r="16" spans="1:4" ht="12.75">
      <c r="A16" s="6"/>
      <c r="B16" s="7"/>
      <c r="C16" s="146"/>
      <c r="D16" s="147"/>
    </row>
    <row r="17" spans="1:4" ht="12.75">
      <c r="A17" s="6">
        <v>10</v>
      </c>
      <c r="B17" s="7" t="s">
        <v>115</v>
      </c>
      <c r="C17" s="146">
        <f>C10+C15</f>
        <v>85436802</v>
      </c>
      <c r="D17" s="145">
        <f>D10+D15</f>
        <v>85436802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6.421875" style="0" customWidth="1"/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B1" t="s">
        <v>591</v>
      </c>
    </row>
    <row r="2" ht="12.75">
      <c r="B2" t="s">
        <v>530</v>
      </c>
    </row>
    <row r="4" spans="2:5" ht="30" customHeight="1">
      <c r="B4" s="168" t="s">
        <v>60</v>
      </c>
      <c r="C4" s="168"/>
      <c r="D4" s="168"/>
      <c r="E4" s="168"/>
    </row>
    <row r="5" ht="12.75">
      <c r="B5" s="3"/>
    </row>
    <row r="6" spans="2:5" ht="12.75">
      <c r="B6" t="s">
        <v>121</v>
      </c>
      <c r="C6" t="s">
        <v>122</v>
      </c>
      <c r="D6" t="s">
        <v>123</v>
      </c>
      <c r="E6" t="s">
        <v>124</v>
      </c>
    </row>
    <row r="7" spans="1:5" ht="12.75">
      <c r="A7" s="6"/>
      <c r="B7" s="6"/>
      <c r="C7" s="81" t="s">
        <v>26</v>
      </c>
      <c r="D7" s="81" t="s">
        <v>27</v>
      </c>
      <c r="E7" s="81" t="s">
        <v>136</v>
      </c>
    </row>
    <row r="8" spans="1:5" ht="12.75">
      <c r="A8" s="6">
        <v>1</v>
      </c>
      <c r="B8" s="7" t="s">
        <v>4</v>
      </c>
      <c r="C8" s="81" t="s">
        <v>425</v>
      </c>
      <c r="D8" s="81" t="s">
        <v>425</v>
      </c>
      <c r="E8" s="81" t="s">
        <v>425</v>
      </c>
    </row>
    <row r="9" spans="1:5" ht="12.75">
      <c r="A9" s="6">
        <v>2</v>
      </c>
      <c r="B9" s="6" t="s">
        <v>185</v>
      </c>
      <c r="C9" s="6">
        <v>0</v>
      </c>
      <c r="D9" s="6">
        <v>0</v>
      </c>
      <c r="E9" s="6">
        <f>C9+D9</f>
        <v>0</v>
      </c>
    </row>
    <row r="10" spans="1:5" ht="12.75">
      <c r="A10" s="6">
        <v>3</v>
      </c>
      <c r="B10" s="6" t="s">
        <v>120</v>
      </c>
      <c r="C10" s="6"/>
      <c r="D10" s="6"/>
      <c r="E10" s="6"/>
    </row>
    <row r="11" spans="1:5" ht="12.75">
      <c r="A11" s="6"/>
      <c r="B11" s="6"/>
      <c r="C11" s="6"/>
      <c r="D11" s="6"/>
      <c r="E11" s="6"/>
    </row>
    <row r="12" spans="1:5" ht="12.75">
      <c r="A12" s="6">
        <v>4</v>
      </c>
      <c r="B12" s="7" t="s">
        <v>5</v>
      </c>
      <c r="C12" s="6"/>
      <c r="D12" s="6"/>
      <c r="E12" s="6"/>
    </row>
    <row r="13" spans="1:5" ht="12.75">
      <c r="A13" s="6">
        <v>5</v>
      </c>
      <c r="B13" s="6" t="s">
        <v>79</v>
      </c>
      <c r="C13" s="6"/>
      <c r="D13" s="6"/>
      <c r="E13" s="6"/>
    </row>
    <row r="14" spans="1:5" ht="12.75">
      <c r="A14" s="6">
        <v>6</v>
      </c>
      <c r="B14" s="6" t="s">
        <v>221</v>
      </c>
      <c r="C14" s="6"/>
      <c r="D14" s="6"/>
      <c r="E14" s="6"/>
    </row>
    <row r="15" spans="1:5" ht="12.75">
      <c r="A15" s="6">
        <v>7</v>
      </c>
      <c r="B15" s="6" t="s">
        <v>91</v>
      </c>
      <c r="C15" s="6">
        <f>C13+C14</f>
        <v>0</v>
      </c>
      <c r="D15" s="6">
        <f>D13+D14</f>
        <v>0</v>
      </c>
      <c r="E15" s="6">
        <f>C15+D15</f>
        <v>0</v>
      </c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B28" activeCellId="1" sqref="B1 B27:B28"/>
    </sheetView>
  </sheetViews>
  <sheetFormatPr defaultColWidth="9.140625" defaultRowHeight="12.75"/>
  <cols>
    <col min="1" max="1" width="5.00390625" style="0" customWidth="1"/>
    <col min="2" max="2" width="51.7109375" style="0" customWidth="1"/>
    <col min="3" max="4" width="17.8515625" style="0" customWidth="1"/>
    <col min="5" max="5" width="57.421875" style="0" customWidth="1"/>
    <col min="6" max="7" width="17.57421875" style="0" customWidth="1"/>
  </cols>
  <sheetData>
    <row r="1" ht="12.75">
      <c r="B1" s="1" t="s">
        <v>621</v>
      </c>
    </row>
    <row r="3" ht="12.75">
      <c r="B3" t="s">
        <v>530</v>
      </c>
    </row>
    <row r="4" ht="15.75">
      <c r="B4" s="4" t="s">
        <v>228</v>
      </c>
    </row>
    <row r="5" spans="3:10" ht="12.75">
      <c r="C5" s="88" t="s">
        <v>426</v>
      </c>
      <c r="D5" s="88"/>
      <c r="F5" s="88" t="s">
        <v>426</v>
      </c>
      <c r="I5" s="1"/>
      <c r="J5" s="1"/>
    </row>
    <row r="6" spans="1:10" ht="12.75">
      <c r="A6" s="6"/>
      <c r="B6" s="26" t="s">
        <v>116</v>
      </c>
      <c r="C6" s="6" t="s">
        <v>117</v>
      </c>
      <c r="D6" s="8" t="s">
        <v>169</v>
      </c>
      <c r="E6" s="8" t="s">
        <v>604</v>
      </c>
      <c r="F6" s="8" t="s">
        <v>170</v>
      </c>
      <c r="G6" s="8" t="s">
        <v>177</v>
      </c>
      <c r="I6" s="1"/>
      <c r="J6" s="1"/>
    </row>
    <row r="7" spans="1:7" ht="18">
      <c r="A7" s="6"/>
      <c r="B7" s="169" t="s">
        <v>28</v>
      </c>
      <c r="C7" s="170"/>
      <c r="D7" s="143"/>
      <c r="E7" s="171" t="s">
        <v>29</v>
      </c>
      <c r="F7" s="170"/>
      <c r="G7" s="6"/>
    </row>
    <row r="8" spans="1:7" ht="18">
      <c r="A8" s="6"/>
      <c r="B8" s="143"/>
      <c r="C8" s="172" t="s">
        <v>76</v>
      </c>
      <c r="D8" s="173"/>
      <c r="E8" s="144"/>
      <c r="F8" s="172" t="s">
        <v>76</v>
      </c>
      <c r="G8" s="173"/>
    </row>
    <row r="9" spans="1:7" ht="12.75">
      <c r="A9" s="6"/>
      <c r="B9" s="54" t="s">
        <v>3</v>
      </c>
      <c r="C9" s="12" t="s">
        <v>603</v>
      </c>
      <c r="D9" s="12" t="s">
        <v>602</v>
      </c>
      <c r="E9" s="11" t="s">
        <v>3</v>
      </c>
      <c r="F9" s="12" t="s">
        <v>603</v>
      </c>
      <c r="G9" s="12" t="s">
        <v>602</v>
      </c>
    </row>
    <row r="10" spans="1:7" ht="18">
      <c r="A10" s="6">
        <v>1</v>
      </c>
      <c r="B10" s="55" t="s">
        <v>54</v>
      </c>
      <c r="C10" s="14"/>
      <c r="D10" s="14"/>
      <c r="E10" s="13" t="s">
        <v>30</v>
      </c>
      <c r="F10" s="14"/>
      <c r="G10" s="6"/>
    </row>
    <row r="11" spans="1:7" ht="16.5">
      <c r="A11" s="6">
        <v>2</v>
      </c>
      <c r="B11" s="56" t="s">
        <v>31</v>
      </c>
      <c r="C11" s="16"/>
      <c r="D11" s="16"/>
      <c r="E11" s="15" t="s">
        <v>32</v>
      </c>
      <c r="F11" s="16"/>
      <c r="G11" s="6"/>
    </row>
    <row r="12" spans="1:7" ht="15.75">
      <c r="A12" s="6">
        <v>3</v>
      </c>
      <c r="B12" s="57" t="s">
        <v>18</v>
      </c>
      <c r="C12" s="18"/>
      <c r="D12" s="18"/>
      <c r="E12" s="17" t="s">
        <v>18</v>
      </c>
      <c r="F12" s="18"/>
      <c r="G12" s="6"/>
    </row>
    <row r="13" spans="1:7" ht="12.75">
      <c r="A13" s="6">
        <v>4</v>
      </c>
      <c r="B13" s="58" t="s">
        <v>214</v>
      </c>
      <c r="C13" s="20">
        <f>'5.bev. forrásonként'!H23</f>
        <v>23984840</v>
      </c>
      <c r="D13" s="20">
        <f>'5.bev. forrásonként'!I23</f>
        <v>26447285</v>
      </c>
      <c r="E13" s="19" t="s">
        <v>21</v>
      </c>
      <c r="F13" s="20">
        <f>'6. Kiadások'!F10</f>
        <v>25442934</v>
      </c>
      <c r="G13" s="20">
        <f>'6. Kiadások'!G10</f>
        <v>26997398</v>
      </c>
    </row>
    <row r="14" spans="1:7" ht="12.75">
      <c r="A14" s="6">
        <v>5</v>
      </c>
      <c r="B14" s="59" t="s">
        <v>127</v>
      </c>
      <c r="C14" s="20">
        <f>'5.bev. forrásonként'!H33</f>
        <v>14272712</v>
      </c>
      <c r="D14" s="20">
        <f>'5.bev. forrásonként'!I33</f>
        <v>14649487</v>
      </c>
      <c r="E14" s="19" t="s">
        <v>128</v>
      </c>
      <c r="F14" s="20">
        <f>'6. Kiadások'!F11</f>
        <v>3548157</v>
      </c>
      <c r="G14" s="20">
        <f>'6. Kiadások'!G11</f>
        <v>3820188</v>
      </c>
    </row>
    <row r="15" spans="1:7" ht="12.75">
      <c r="A15" s="6">
        <v>6</v>
      </c>
      <c r="B15" s="59" t="s">
        <v>413</v>
      </c>
      <c r="C15" s="20">
        <f>'5.bev. forrásonként'!H59</f>
        <v>7160000</v>
      </c>
      <c r="D15" s="20">
        <f>'5.bev. forrásonként'!I59</f>
        <v>11838613</v>
      </c>
      <c r="E15" s="19" t="s">
        <v>93</v>
      </c>
      <c r="F15" s="20">
        <f>'6. Kiadások'!F12</f>
        <v>11330000</v>
      </c>
      <c r="G15" s="20">
        <f>'6. Kiadások'!G12</f>
        <v>23289262</v>
      </c>
    </row>
    <row r="16" spans="1:7" ht="12.75">
      <c r="A16" s="6">
        <v>7</v>
      </c>
      <c r="B16" s="59" t="s">
        <v>478</v>
      </c>
      <c r="C16" s="20">
        <f>'5.bev. forrásonként'!H71</f>
        <v>320100</v>
      </c>
      <c r="D16" s="20">
        <f>'5.bev. forrásonként'!I71</f>
        <v>2017601</v>
      </c>
      <c r="E16" s="19" t="s">
        <v>33</v>
      </c>
      <c r="F16" s="20">
        <f>'6. Kiadások'!F13</f>
        <v>4342030</v>
      </c>
      <c r="G16" s="20">
        <f>'6. Kiadások'!G13</f>
        <v>4717030</v>
      </c>
    </row>
    <row r="17" spans="1:7" ht="12.75">
      <c r="A17" s="6">
        <v>8</v>
      </c>
      <c r="B17" s="59" t="s">
        <v>490</v>
      </c>
      <c r="C17" s="20">
        <f>'5.bev. forrásonként'!H83</f>
        <v>0</v>
      </c>
      <c r="D17" s="20">
        <f>'5.bev. forrásonként'!I83</f>
        <v>0</v>
      </c>
      <c r="E17" s="19" t="s">
        <v>129</v>
      </c>
      <c r="F17" s="20">
        <f>'6. Kiadások'!F14</f>
        <v>1186626</v>
      </c>
      <c r="G17" s="20">
        <f>'6. Kiadások'!G14</f>
        <v>1385002</v>
      </c>
    </row>
    <row r="18" spans="1:7" ht="14.25">
      <c r="A18" s="6">
        <v>9</v>
      </c>
      <c r="B18" s="89" t="s">
        <v>74</v>
      </c>
      <c r="C18" s="20">
        <f>SUM(C13:C17)</f>
        <v>45737652</v>
      </c>
      <c r="D18" s="20">
        <f>SUM(D13:D17)</f>
        <v>54952986</v>
      </c>
      <c r="E18" s="87" t="s">
        <v>74</v>
      </c>
      <c r="F18" s="20">
        <f>SUM(F13:F17)</f>
        <v>45849747</v>
      </c>
      <c r="G18" s="20">
        <f>SUM(G13:G17)</f>
        <v>60208880</v>
      </c>
    </row>
    <row r="19" spans="1:7" ht="12.75">
      <c r="A19" s="6"/>
      <c r="B19" s="58"/>
      <c r="C19" s="20"/>
      <c r="D19" s="20"/>
      <c r="E19" s="19"/>
      <c r="F19" s="20"/>
      <c r="G19" s="6"/>
    </row>
    <row r="20" spans="1:7" ht="15.75">
      <c r="A20" s="6">
        <v>11</v>
      </c>
      <c r="B20" s="57" t="s">
        <v>19</v>
      </c>
      <c r="C20" s="18"/>
      <c r="D20" s="18"/>
      <c r="E20" s="17" t="s">
        <v>55</v>
      </c>
      <c r="F20" s="18"/>
      <c r="G20" s="6"/>
    </row>
    <row r="21" spans="1:7" ht="12.75">
      <c r="A21" s="6">
        <v>12</v>
      </c>
      <c r="B21" s="58" t="s">
        <v>83</v>
      </c>
      <c r="C21" s="20">
        <f>'5.bev. forrásonként'!H77</f>
        <v>0</v>
      </c>
      <c r="D21" s="20"/>
      <c r="E21" s="19" t="s">
        <v>132</v>
      </c>
      <c r="F21" s="20">
        <f>'6. Kiadások'!F19</f>
        <v>4230000</v>
      </c>
      <c r="G21" s="20">
        <f>'6. Kiadások'!G19</f>
        <v>3823848</v>
      </c>
    </row>
    <row r="22" spans="1:7" ht="12.75">
      <c r="A22" s="6">
        <v>13</v>
      </c>
      <c r="B22" s="58" t="s">
        <v>130</v>
      </c>
      <c r="C22" s="20">
        <f>'5.bev. forrásonként'!H42</f>
        <v>4000000</v>
      </c>
      <c r="D22" s="20">
        <f>'5.bev. forrásonként'!I42</f>
        <v>4000000</v>
      </c>
      <c r="E22" s="19" t="s">
        <v>34</v>
      </c>
      <c r="F22" s="20">
        <f>'6. Kiadások'!F20</f>
        <v>79121636</v>
      </c>
      <c r="G22" s="20">
        <f>'6. Kiadások'!G20</f>
        <v>79121636</v>
      </c>
    </row>
    <row r="23" spans="1:7" ht="12.75">
      <c r="A23" s="6">
        <v>14</v>
      </c>
      <c r="B23" s="58" t="s">
        <v>131</v>
      </c>
      <c r="C23" s="20">
        <f>'5.bev. forrásonként'!H89</f>
        <v>0</v>
      </c>
      <c r="D23" s="20"/>
      <c r="E23" s="19" t="s">
        <v>133</v>
      </c>
      <c r="F23" s="20">
        <v>0</v>
      </c>
      <c r="G23" s="6"/>
    </row>
    <row r="24" spans="1:7" ht="12.75">
      <c r="A24" s="6">
        <v>15</v>
      </c>
      <c r="B24" s="26"/>
      <c r="C24" s="6"/>
      <c r="D24" s="6"/>
      <c r="E24" s="19" t="s">
        <v>24</v>
      </c>
      <c r="F24" s="20">
        <f>'6. Kiadások'!F21</f>
        <v>0</v>
      </c>
      <c r="G24" s="6"/>
    </row>
    <row r="25" spans="1:7" ht="12.75">
      <c r="A25" s="6">
        <v>16</v>
      </c>
      <c r="B25" s="26"/>
      <c r="C25" s="6"/>
      <c r="D25" s="6"/>
      <c r="E25" s="19" t="s">
        <v>25</v>
      </c>
      <c r="F25" s="20">
        <f>'6. Kiadások'!F22</f>
        <v>0</v>
      </c>
      <c r="G25" s="6"/>
    </row>
    <row r="26" spans="1:7" ht="14.25">
      <c r="A26" s="6">
        <v>17</v>
      </c>
      <c r="B26" s="60"/>
      <c r="C26" s="20"/>
      <c r="D26" s="20"/>
      <c r="E26" s="19" t="s">
        <v>134</v>
      </c>
      <c r="F26" s="20">
        <f>'6. Kiadások'!F23</f>
        <v>0</v>
      </c>
      <c r="G26" s="6"/>
    </row>
    <row r="27" spans="1:7" ht="14.25">
      <c r="A27" s="6">
        <v>18</v>
      </c>
      <c r="B27" s="89" t="s">
        <v>74</v>
      </c>
      <c r="C27" s="20">
        <f>SUM(C21:C26)</f>
        <v>4000000</v>
      </c>
      <c r="D27" s="20">
        <f>SUM(D21:D26)</f>
        <v>4000000</v>
      </c>
      <c r="E27" s="87" t="s">
        <v>74</v>
      </c>
      <c r="F27" s="20">
        <f>SUM(F21:F26)</f>
        <v>83351636</v>
      </c>
      <c r="G27" s="20">
        <f>SUM(G21:G26)</f>
        <v>82945484</v>
      </c>
    </row>
    <row r="28" spans="1:7" ht="16.5">
      <c r="A28" s="6">
        <v>19</v>
      </c>
      <c r="B28" s="61"/>
      <c r="C28" s="20"/>
      <c r="D28" s="20"/>
      <c r="E28" s="15" t="s">
        <v>110</v>
      </c>
      <c r="F28" s="16"/>
      <c r="G28" s="6"/>
    </row>
    <row r="29" spans="1:7" ht="15.75">
      <c r="A29" s="6">
        <v>20</v>
      </c>
      <c r="B29" s="57"/>
      <c r="C29" s="20"/>
      <c r="D29" s="20"/>
      <c r="E29" s="17" t="s">
        <v>35</v>
      </c>
      <c r="F29" s="18"/>
      <c r="G29" s="6"/>
    </row>
    <row r="30" spans="1:7" ht="15.75">
      <c r="A30" s="6">
        <v>21</v>
      </c>
      <c r="B30" s="57"/>
      <c r="C30" s="20"/>
      <c r="D30" s="20"/>
      <c r="E30" s="29" t="s">
        <v>17</v>
      </c>
      <c r="F30" s="20">
        <f>'6. Kiadások'!F27</f>
        <v>5013677</v>
      </c>
      <c r="G30" s="20">
        <f>'6. Kiadások'!G27</f>
        <v>276030</v>
      </c>
    </row>
    <row r="31" spans="1:7" ht="14.25">
      <c r="A31" s="6">
        <v>22</v>
      </c>
      <c r="B31" s="60"/>
      <c r="C31" s="20"/>
      <c r="D31" s="20"/>
      <c r="E31" s="19" t="s">
        <v>36</v>
      </c>
      <c r="F31" s="20">
        <f>'6. Kiadások'!F28</f>
        <v>0</v>
      </c>
      <c r="G31" s="6"/>
    </row>
    <row r="32" spans="1:7" ht="14.25">
      <c r="A32" s="6">
        <v>23</v>
      </c>
      <c r="B32" s="60"/>
      <c r="C32" s="20"/>
      <c r="D32" s="20"/>
      <c r="E32" s="87" t="s">
        <v>74</v>
      </c>
      <c r="F32" s="20">
        <f>SUM(F30:F31)</f>
        <v>5013677</v>
      </c>
      <c r="G32" s="20">
        <f>SUM(G30:G31)</f>
        <v>276030</v>
      </c>
    </row>
    <row r="33" spans="1:7" ht="15.75">
      <c r="A33" s="6">
        <v>24</v>
      </c>
      <c r="B33" s="57"/>
      <c r="C33" s="20"/>
      <c r="D33" s="20"/>
      <c r="E33" s="17" t="s">
        <v>37</v>
      </c>
      <c r="F33" s="18"/>
      <c r="G33" s="6"/>
    </row>
    <row r="34" spans="1:7" ht="14.25">
      <c r="A34" s="6">
        <v>25</v>
      </c>
      <c r="B34" s="60"/>
      <c r="C34" s="20"/>
      <c r="D34" s="20"/>
      <c r="E34" s="19" t="s">
        <v>38</v>
      </c>
      <c r="F34" s="20">
        <v>0</v>
      </c>
      <c r="G34" s="6"/>
    </row>
    <row r="35" spans="1:7" ht="18">
      <c r="A35" s="6">
        <v>26</v>
      </c>
      <c r="B35" s="55"/>
      <c r="C35" s="20"/>
      <c r="D35" s="20"/>
      <c r="E35" s="13" t="s">
        <v>39</v>
      </c>
      <c r="F35" s="14"/>
      <c r="G35" s="6"/>
    </row>
    <row r="36" spans="1:7" ht="14.25">
      <c r="A36" s="6">
        <v>27</v>
      </c>
      <c r="B36" s="60"/>
      <c r="C36" s="20"/>
      <c r="D36" s="20"/>
      <c r="E36" s="19" t="s">
        <v>40</v>
      </c>
      <c r="F36" s="20">
        <v>0</v>
      </c>
      <c r="G36" s="6"/>
    </row>
    <row r="37" spans="1:7" ht="14.25">
      <c r="A37" s="6">
        <v>28</v>
      </c>
      <c r="B37" s="60"/>
      <c r="C37" s="20"/>
      <c r="D37" s="20"/>
      <c r="E37" s="19" t="s">
        <v>41</v>
      </c>
      <c r="F37" s="20">
        <v>0</v>
      </c>
      <c r="G37" s="6"/>
    </row>
    <row r="38" spans="1:7" ht="14.25">
      <c r="A38" s="6">
        <v>29</v>
      </c>
      <c r="B38" s="60"/>
      <c r="C38" s="20"/>
      <c r="D38" s="20"/>
      <c r="E38" s="87" t="s">
        <v>74</v>
      </c>
      <c r="F38" s="20">
        <f>SUM(F36:F37)</f>
        <v>0</v>
      </c>
      <c r="G38" s="6"/>
    </row>
    <row r="39" spans="1:7" ht="14.25">
      <c r="A39" s="6">
        <v>30</v>
      </c>
      <c r="B39" s="60"/>
      <c r="C39" s="20"/>
      <c r="D39" s="20"/>
      <c r="E39" s="19"/>
      <c r="F39" s="20"/>
      <c r="G39" s="6"/>
    </row>
    <row r="40" spans="1:7" ht="18">
      <c r="A40" s="6">
        <v>31</v>
      </c>
      <c r="B40" s="55"/>
      <c r="C40" s="20"/>
      <c r="D40" s="20"/>
      <c r="E40" s="13" t="s">
        <v>42</v>
      </c>
      <c r="F40" s="14"/>
      <c r="G40" s="6"/>
    </row>
    <row r="41" spans="1:7" ht="14.25">
      <c r="A41" s="6">
        <v>32</v>
      </c>
      <c r="B41" s="60"/>
      <c r="C41" s="20"/>
      <c r="D41" s="20"/>
      <c r="E41" s="19" t="s">
        <v>549</v>
      </c>
      <c r="F41" s="20">
        <v>959394</v>
      </c>
      <c r="G41" s="20">
        <v>959394</v>
      </c>
    </row>
    <row r="42" spans="1:7" ht="14.25">
      <c r="A42" s="6">
        <v>33</v>
      </c>
      <c r="B42" s="60"/>
      <c r="C42" s="20"/>
      <c r="D42" s="20"/>
      <c r="E42" s="19" t="s">
        <v>43</v>
      </c>
      <c r="F42" s="20">
        <v>0</v>
      </c>
      <c r="G42" s="6"/>
    </row>
    <row r="43" spans="1:7" ht="48">
      <c r="A43" s="6">
        <v>34</v>
      </c>
      <c r="B43" s="62" t="s">
        <v>56</v>
      </c>
      <c r="C43" s="18">
        <f>C18+C27</f>
        <v>49737652</v>
      </c>
      <c r="D43" s="18">
        <f>D18+D27</f>
        <v>58952986</v>
      </c>
      <c r="E43" s="13" t="s">
        <v>44</v>
      </c>
      <c r="F43" s="18">
        <f>F18+F27+F32+F41</f>
        <v>135174454</v>
      </c>
      <c r="G43" s="18">
        <f>G18+G27+G32+G41</f>
        <v>144389788</v>
      </c>
    </row>
    <row r="44" spans="1:7" ht="18">
      <c r="A44" s="6">
        <v>35</v>
      </c>
      <c r="B44" s="63"/>
      <c r="C44" s="20"/>
      <c r="D44" s="20"/>
      <c r="E44" s="13" t="s">
        <v>45</v>
      </c>
      <c r="F44" s="14"/>
      <c r="G44" s="6"/>
    </row>
    <row r="45" spans="1:7" ht="14.25">
      <c r="A45" s="6">
        <v>36</v>
      </c>
      <c r="B45" s="60"/>
      <c r="C45" s="20"/>
      <c r="D45" s="20"/>
      <c r="E45" s="19" t="s">
        <v>40</v>
      </c>
      <c r="F45" s="20">
        <v>0</v>
      </c>
      <c r="G45" s="6"/>
    </row>
    <row r="46" spans="1:7" ht="14.25">
      <c r="A46" s="6">
        <v>37</v>
      </c>
      <c r="B46" s="60"/>
      <c r="C46" s="20"/>
      <c r="D46" s="20"/>
      <c r="E46" s="19" t="s">
        <v>41</v>
      </c>
      <c r="F46" s="20">
        <v>0</v>
      </c>
      <c r="G46" s="6"/>
    </row>
    <row r="47" spans="1:7" ht="18">
      <c r="A47" s="6">
        <v>38</v>
      </c>
      <c r="B47" s="55" t="s">
        <v>46</v>
      </c>
      <c r="C47" s="14"/>
      <c r="D47" s="14"/>
      <c r="E47" s="13"/>
      <c r="F47" s="21"/>
      <c r="G47" s="6"/>
    </row>
    <row r="48" spans="1:7" ht="18">
      <c r="A48" s="6">
        <v>39</v>
      </c>
      <c r="B48" s="57" t="s">
        <v>47</v>
      </c>
      <c r="C48" s="18"/>
      <c r="D48" s="18"/>
      <c r="E48" s="22"/>
      <c r="F48" s="21"/>
      <c r="G48" s="6"/>
    </row>
    <row r="49" spans="1:7" ht="18">
      <c r="A49" s="6">
        <v>40</v>
      </c>
      <c r="B49" s="60" t="s">
        <v>57</v>
      </c>
      <c r="C49" s="20">
        <v>6085166</v>
      </c>
      <c r="D49" s="20">
        <v>6491318</v>
      </c>
      <c r="E49" s="19"/>
      <c r="F49" s="21"/>
      <c r="G49" s="6"/>
    </row>
    <row r="50" spans="1:7" ht="18">
      <c r="A50" s="6">
        <v>41</v>
      </c>
      <c r="B50" s="60" t="s">
        <v>58</v>
      </c>
      <c r="C50" s="20">
        <v>79351636</v>
      </c>
      <c r="D50" s="20">
        <v>78945484</v>
      </c>
      <c r="E50" s="19"/>
      <c r="F50" s="21"/>
      <c r="G50" s="6"/>
    </row>
    <row r="51" spans="1:7" ht="18">
      <c r="A51" s="6">
        <v>42</v>
      </c>
      <c r="B51" s="57" t="s">
        <v>48</v>
      </c>
      <c r="C51" s="18"/>
      <c r="D51" s="18"/>
      <c r="E51" s="22"/>
      <c r="F51" s="21"/>
      <c r="G51" s="6"/>
    </row>
    <row r="52" spans="1:7" ht="18">
      <c r="A52" s="6">
        <v>43</v>
      </c>
      <c r="B52" s="60" t="s">
        <v>414</v>
      </c>
      <c r="C52" s="20">
        <v>0</v>
      </c>
      <c r="D52" s="20"/>
      <c r="E52" s="19"/>
      <c r="F52" s="21"/>
      <c r="G52" s="6"/>
    </row>
    <row r="53" spans="1:7" ht="18">
      <c r="A53" s="6">
        <v>44</v>
      </c>
      <c r="B53" s="60" t="s">
        <v>49</v>
      </c>
      <c r="C53" s="20">
        <v>0</v>
      </c>
      <c r="D53" s="20"/>
      <c r="E53" s="19"/>
      <c r="F53" s="21"/>
      <c r="G53" s="6"/>
    </row>
    <row r="54" spans="1:7" ht="18">
      <c r="A54" s="6">
        <v>45</v>
      </c>
      <c r="B54" s="55" t="s">
        <v>20</v>
      </c>
      <c r="C54" s="14">
        <f>C43+C50+C52+C49+C53</f>
        <v>135174454</v>
      </c>
      <c r="D54" s="14">
        <f>D43+D50+D52+D49+D53</f>
        <v>144389788</v>
      </c>
      <c r="E54" s="13" t="s">
        <v>50</v>
      </c>
      <c r="F54" s="14">
        <f>F18+F27+F32+F41</f>
        <v>135174454</v>
      </c>
      <c r="G54" s="14">
        <f>G18+G27+G32+G41</f>
        <v>144389788</v>
      </c>
    </row>
    <row r="55" spans="1:7" ht="14.25">
      <c r="A55" s="6">
        <v>46</v>
      </c>
      <c r="B55" s="60" t="s">
        <v>51</v>
      </c>
      <c r="C55" s="20">
        <f>C18+C52+C49</f>
        <v>51822818</v>
      </c>
      <c r="D55" s="20">
        <f>D18+D52+D49</f>
        <v>61444304</v>
      </c>
      <c r="E55" s="19" t="s">
        <v>52</v>
      </c>
      <c r="F55" s="20">
        <f>F18+F32+F41</f>
        <v>51822818</v>
      </c>
      <c r="G55" s="20">
        <f>G18+G32+G41</f>
        <v>61444304</v>
      </c>
    </row>
    <row r="56" spans="1:7" ht="14.25">
      <c r="A56" s="6">
        <v>47</v>
      </c>
      <c r="B56" s="60" t="s">
        <v>53</v>
      </c>
      <c r="C56" s="20">
        <f>C27+C50</f>
        <v>83351636</v>
      </c>
      <c r="D56" s="20">
        <f>D27+D50</f>
        <v>82945484</v>
      </c>
      <c r="E56" s="19" t="s">
        <v>59</v>
      </c>
      <c r="F56" s="20">
        <f>F27</f>
        <v>83351636</v>
      </c>
      <c r="G56" s="20">
        <f>G27</f>
        <v>82945484</v>
      </c>
    </row>
  </sheetData>
  <sheetProtection/>
  <mergeCells count="4">
    <mergeCell ref="B7:C7"/>
    <mergeCell ref="E7:F7"/>
    <mergeCell ref="C8:D8"/>
    <mergeCell ref="F8:G8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0"/>
  <sheetViews>
    <sheetView zoomScalePageLayoutView="0" workbookViewId="0" topLeftCell="A1">
      <selection activeCell="B28" activeCellId="1" sqref="B1 B27:B28"/>
    </sheetView>
  </sheetViews>
  <sheetFormatPr defaultColWidth="9.140625" defaultRowHeight="12.75"/>
  <cols>
    <col min="1" max="1" width="5.8515625" style="0" customWidth="1"/>
    <col min="2" max="2" width="5.421875" style="1" customWidth="1"/>
    <col min="3" max="3" width="86.57421875" style="0" customWidth="1"/>
    <col min="4" max="4" width="7.8515625" style="0" customWidth="1"/>
    <col min="5" max="5" width="16.28125" style="0" customWidth="1"/>
    <col min="6" max="6" width="12.421875" style="0" customWidth="1"/>
    <col min="7" max="7" width="11.28125" style="0" customWidth="1"/>
    <col min="8" max="8" width="20.57421875" style="0" customWidth="1"/>
    <col min="9" max="9" width="14.7109375" style="0" bestFit="1" customWidth="1"/>
  </cols>
  <sheetData>
    <row r="1" ht="12.75">
      <c r="A1" s="1" t="s">
        <v>623</v>
      </c>
    </row>
    <row r="2" spans="1:8" ht="15">
      <c r="A2" s="1" t="s">
        <v>427</v>
      </c>
      <c r="C2" s="5"/>
      <c r="E2" s="5" t="s">
        <v>530</v>
      </c>
      <c r="F2" s="5"/>
      <c r="G2" s="5"/>
      <c r="H2" s="5"/>
    </row>
    <row r="3" spans="1:9" ht="12.75">
      <c r="A3" s="6" t="s">
        <v>235</v>
      </c>
      <c r="B3" s="8" t="s">
        <v>236</v>
      </c>
      <c r="C3" s="6" t="s">
        <v>237</v>
      </c>
      <c r="D3" s="6" t="s">
        <v>238</v>
      </c>
      <c r="E3" s="6" t="s">
        <v>239</v>
      </c>
      <c r="F3" s="7" t="s">
        <v>172</v>
      </c>
      <c r="G3" s="6" t="s">
        <v>173</v>
      </c>
      <c r="H3" s="6" t="s">
        <v>175</v>
      </c>
      <c r="I3" s="8" t="s">
        <v>606</v>
      </c>
    </row>
    <row r="4" spans="1:9" ht="25.5">
      <c r="A4" s="10" t="s">
        <v>240</v>
      </c>
      <c r="B4" s="28" t="s">
        <v>241</v>
      </c>
      <c r="C4" s="9" t="s">
        <v>242</v>
      </c>
      <c r="D4" s="75" t="s">
        <v>243</v>
      </c>
      <c r="E4" s="7" t="s">
        <v>244</v>
      </c>
      <c r="F4" s="7" t="s">
        <v>245</v>
      </c>
      <c r="G4" s="75" t="s">
        <v>246</v>
      </c>
      <c r="H4" s="10" t="s">
        <v>247</v>
      </c>
      <c r="I4" s="156" t="s">
        <v>600</v>
      </c>
    </row>
    <row r="5" spans="1:9" ht="15.75">
      <c r="A5" s="6">
        <v>1</v>
      </c>
      <c r="B5" s="28">
        <v>1</v>
      </c>
      <c r="C5" s="46" t="s">
        <v>248</v>
      </c>
      <c r="D5" s="6" t="s">
        <v>249</v>
      </c>
      <c r="E5" s="151"/>
      <c r="F5" s="148"/>
      <c r="G5" s="146"/>
      <c r="H5" s="151"/>
      <c r="I5" s="6"/>
    </row>
    <row r="6" spans="1:9" ht="12.75">
      <c r="A6" s="6">
        <v>2</v>
      </c>
      <c r="B6" s="76" t="s">
        <v>250</v>
      </c>
      <c r="C6" s="45" t="s">
        <v>251</v>
      </c>
      <c r="D6" s="6"/>
      <c r="E6" s="151">
        <v>1021340</v>
      </c>
      <c r="F6" s="148"/>
      <c r="G6" s="152"/>
      <c r="H6" s="151">
        <f>E6+F6+G6</f>
        <v>1021340</v>
      </c>
      <c r="I6" s="6">
        <v>1021340</v>
      </c>
    </row>
    <row r="7" spans="1:9" ht="12.75">
      <c r="A7" s="6">
        <v>3</v>
      </c>
      <c r="B7" s="28" t="s">
        <v>252</v>
      </c>
      <c r="C7" s="24" t="s">
        <v>253</v>
      </c>
      <c r="D7" s="6"/>
      <c r="E7" s="148">
        <v>1024000</v>
      </c>
      <c r="F7" s="148"/>
      <c r="G7" s="153"/>
      <c r="H7" s="151">
        <f>E7+F7+G7</f>
        <v>1024000</v>
      </c>
      <c r="I7" s="6">
        <v>1024000</v>
      </c>
    </row>
    <row r="8" spans="1:9" ht="12.75">
      <c r="A8" s="6">
        <v>4</v>
      </c>
      <c r="B8" s="28" t="s">
        <v>254</v>
      </c>
      <c r="C8" s="24" t="s">
        <v>255</v>
      </c>
      <c r="D8" s="6"/>
      <c r="E8" s="148">
        <v>100000</v>
      </c>
      <c r="F8" s="148"/>
      <c r="G8" s="153"/>
      <c r="H8" s="151">
        <f>E8+F8+G8</f>
        <v>100000</v>
      </c>
      <c r="I8" s="6">
        <v>100000</v>
      </c>
    </row>
    <row r="9" spans="1:9" ht="12.75">
      <c r="A9" s="6">
        <v>5</v>
      </c>
      <c r="B9" s="28" t="s">
        <v>256</v>
      </c>
      <c r="C9" s="24" t="s">
        <v>257</v>
      </c>
      <c r="D9" s="6"/>
      <c r="E9" s="148">
        <v>749100</v>
      </c>
      <c r="F9" s="148"/>
      <c r="G9" s="153"/>
      <c r="H9" s="151">
        <f>E9+F9+G9</f>
        <v>749100</v>
      </c>
      <c r="I9" s="6">
        <v>749100</v>
      </c>
    </row>
    <row r="10" spans="1:9" ht="12.75">
      <c r="A10" s="6">
        <v>6</v>
      </c>
      <c r="B10" s="28" t="s">
        <v>258</v>
      </c>
      <c r="C10" s="6" t="s">
        <v>259</v>
      </c>
      <c r="D10" s="6"/>
      <c r="E10" s="148">
        <v>5000000</v>
      </c>
      <c r="F10" s="148"/>
      <c r="G10" s="153"/>
      <c r="H10" s="151">
        <f>E10+F10+G10</f>
        <v>5000000</v>
      </c>
      <c r="I10" s="6">
        <v>5000000</v>
      </c>
    </row>
    <row r="11" spans="1:9" ht="12.75">
      <c r="A11" s="6">
        <v>7</v>
      </c>
      <c r="B11" s="28" t="s">
        <v>461</v>
      </c>
      <c r="C11" s="8" t="s">
        <v>428</v>
      </c>
      <c r="D11" s="6"/>
      <c r="E11" s="148">
        <v>0</v>
      </c>
      <c r="F11" s="148"/>
      <c r="G11" s="153"/>
      <c r="H11" s="151">
        <f>E11+F11+G11</f>
        <v>0</v>
      </c>
      <c r="I11" s="6"/>
    </row>
    <row r="12" spans="1:9" ht="12.75">
      <c r="A12" s="6">
        <v>8</v>
      </c>
      <c r="B12" s="28" t="s">
        <v>462</v>
      </c>
      <c r="C12" s="8" t="s">
        <v>532</v>
      </c>
      <c r="D12" s="6"/>
      <c r="E12" s="148">
        <v>3654900</v>
      </c>
      <c r="F12" s="148"/>
      <c r="G12" s="153"/>
      <c r="H12" s="151">
        <v>3654900</v>
      </c>
      <c r="I12" s="6">
        <v>3654900</v>
      </c>
    </row>
    <row r="13" spans="1:9" ht="12.75">
      <c r="A13" s="6">
        <v>9</v>
      </c>
      <c r="B13" s="28">
        <v>2</v>
      </c>
      <c r="C13" s="6" t="s">
        <v>563</v>
      </c>
      <c r="D13" s="6"/>
      <c r="E13" s="148">
        <v>1980700</v>
      </c>
      <c r="F13" s="148"/>
      <c r="G13" s="153"/>
      <c r="H13" s="151">
        <f>E13+F13+G13</f>
        <v>1980700</v>
      </c>
      <c r="I13" s="6">
        <v>1980700</v>
      </c>
    </row>
    <row r="14" spans="1:9" ht="12.75">
      <c r="A14" s="6">
        <v>10</v>
      </c>
      <c r="B14" s="28">
        <v>3</v>
      </c>
      <c r="C14" s="6" t="s">
        <v>260</v>
      </c>
      <c r="D14" s="6" t="s">
        <v>261</v>
      </c>
      <c r="E14" s="148"/>
      <c r="F14" s="148"/>
      <c r="G14" s="153"/>
      <c r="H14" s="151">
        <f>E14+F14+G14</f>
        <v>0</v>
      </c>
      <c r="I14" s="6"/>
    </row>
    <row r="15" spans="1:9" ht="12.75">
      <c r="A15" s="6">
        <v>11</v>
      </c>
      <c r="B15" s="28" t="s">
        <v>250</v>
      </c>
      <c r="C15" s="8" t="s">
        <v>463</v>
      </c>
      <c r="D15" s="6" t="s">
        <v>262</v>
      </c>
      <c r="E15" s="148"/>
      <c r="F15" s="148"/>
      <c r="G15" s="153"/>
      <c r="H15" s="151">
        <f>E15+F15+G15</f>
        <v>0</v>
      </c>
      <c r="I15" s="6"/>
    </row>
    <row r="16" spans="1:9" ht="12.75">
      <c r="A16" s="6">
        <v>12</v>
      </c>
      <c r="B16" s="28" t="s">
        <v>252</v>
      </c>
      <c r="C16" s="8" t="s">
        <v>421</v>
      </c>
      <c r="D16" s="6"/>
      <c r="E16" s="148">
        <v>4962000</v>
      </c>
      <c r="F16" s="148"/>
      <c r="G16" s="153"/>
      <c r="H16" s="151">
        <f>E16+F16+G16</f>
        <v>4962000</v>
      </c>
      <c r="I16" s="6">
        <v>4962000</v>
      </c>
    </row>
    <row r="17" spans="1:9" ht="12.75">
      <c r="A17" s="6">
        <v>13</v>
      </c>
      <c r="B17" s="28" t="s">
        <v>254</v>
      </c>
      <c r="C17" s="8" t="s">
        <v>422</v>
      </c>
      <c r="D17" s="6"/>
      <c r="E17" s="148">
        <v>3100000</v>
      </c>
      <c r="F17" s="148"/>
      <c r="G17" s="153"/>
      <c r="H17" s="151">
        <f>E17+F17+G17</f>
        <v>3100000</v>
      </c>
      <c r="I17" s="6">
        <v>4250000</v>
      </c>
    </row>
    <row r="18" spans="1:9" ht="12.75">
      <c r="A18" s="6">
        <v>14</v>
      </c>
      <c r="B18" s="28">
        <v>4</v>
      </c>
      <c r="C18" s="8" t="s">
        <v>536</v>
      </c>
      <c r="D18" s="6"/>
      <c r="E18" s="148">
        <v>592800</v>
      </c>
      <c r="F18" s="148"/>
      <c r="G18" s="153"/>
      <c r="H18" s="151">
        <f>E18+F18+G18</f>
        <v>592800</v>
      </c>
      <c r="I18" s="6">
        <v>583110</v>
      </c>
    </row>
    <row r="19" spans="1:9" ht="12.75">
      <c r="A19" s="6">
        <v>15</v>
      </c>
      <c r="B19" s="28">
        <v>5</v>
      </c>
      <c r="C19" s="8" t="s">
        <v>537</v>
      </c>
      <c r="D19" s="6"/>
      <c r="E19" s="148">
        <v>0</v>
      </c>
      <c r="F19" s="148"/>
      <c r="G19" s="153"/>
      <c r="H19" s="151">
        <f>E19+F19+G19</f>
        <v>0</v>
      </c>
      <c r="I19" s="6">
        <v>75725</v>
      </c>
    </row>
    <row r="20" spans="1:9" ht="12.75">
      <c r="A20" s="6">
        <v>16</v>
      </c>
      <c r="B20" s="28">
        <v>6</v>
      </c>
      <c r="C20" s="6" t="s">
        <v>263</v>
      </c>
      <c r="D20" s="6" t="s">
        <v>264</v>
      </c>
      <c r="E20" s="148">
        <v>1800000</v>
      </c>
      <c r="F20" s="148"/>
      <c r="G20" s="153"/>
      <c r="H20" s="151">
        <f>E20+F20+G20</f>
        <v>1800000</v>
      </c>
      <c r="I20" s="6">
        <v>1800000</v>
      </c>
    </row>
    <row r="21" spans="1:9" ht="12.75">
      <c r="A21" s="6">
        <v>17</v>
      </c>
      <c r="B21" s="28" t="s">
        <v>82</v>
      </c>
      <c r="C21" s="6" t="s">
        <v>464</v>
      </c>
      <c r="D21" s="6" t="s">
        <v>265</v>
      </c>
      <c r="E21" s="148">
        <v>0</v>
      </c>
      <c r="F21" s="148"/>
      <c r="G21" s="153"/>
      <c r="H21" s="151">
        <f>E21+F21+G21</f>
        <v>0</v>
      </c>
      <c r="I21" s="6">
        <v>1234440</v>
      </c>
    </row>
    <row r="22" spans="1:9" ht="12.75">
      <c r="A22" s="6">
        <v>18</v>
      </c>
      <c r="B22" s="28">
        <v>1</v>
      </c>
      <c r="C22" s="6" t="s">
        <v>465</v>
      </c>
      <c r="D22" s="6" t="s">
        <v>266</v>
      </c>
      <c r="E22" s="148">
        <v>0</v>
      </c>
      <c r="F22" s="148"/>
      <c r="G22" s="153"/>
      <c r="H22" s="151">
        <f>E22+F22+G22</f>
        <v>0</v>
      </c>
      <c r="I22" s="6">
        <v>11970</v>
      </c>
    </row>
    <row r="23" spans="1:9" ht="12.75">
      <c r="A23" s="6">
        <v>19</v>
      </c>
      <c r="B23" s="28">
        <v>2</v>
      </c>
      <c r="C23" s="7" t="s">
        <v>267</v>
      </c>
      <c r="D23" s="6" t="s">
        <v>268</v>
      </c>
      <c r="E23" s="146">
        <f>SUM(E6:E22)</f>
        <v>23984840</v>
      </c>
      <c r="F23" s="146">
        <f>SUM(F6:F22)</f>
        <v>0</v>
      </c>
      <c r="G23" s="146">
        <f>SUM(G6:G22)</f>
        <v>0</v>
      </c>
      <c r="H23" s="146">
        <f>SUM(H6:H22)</f>
        <v>23984840</v>
      </c>
      <c r="I23" s="155">
        <f>SUM(I6:I22)</f>
        <v>26447285</v>
      </c>
    </row>
    <row r="24" spans="1:9" ht="12.75">
      <c r="A24" s="6">
        <v>20</v>
      </c>
      <c r="B24" s="28">
        <v>3</v>
      </c>
      <c r="C24" s="8" t="s">
        <v>269</v>
      </c>
      <c r="D24" s="6" t="s">
        <v>270</v>
      </c>
      <c r="E24" s="148"/>
      <c r="F24" s="148"/>
      <c r="G24" s="153"/>
      <c r="H24" s="148">
        <v>0</v>
      </c>
      <c r="I24" s="6"/>
    </row>
    <row r="25" spans="1:9" ht="12.75">
      <c r="A25" s="6">
        <v>21</v>
      </c>
      <c r="B25" s="28">
        <v>4</v>
      </c>
      <c r="C25" s="8" t="s">
        <v>271</v>
      </c>
      <c r="D25" s="6" t="s">
        <v>272</v>
      </c>
      <c r="E25" s="148"/>
      <c r="F25" s="148"/>
      <c r="G25" s="153"/>
      <c r="H25" s="148">
        <v>0</v>
      </c>
      <c r="I25" s="6"/>
    </row>
    <row r="26" spans="1:9" ht="12.75">
      <c r="A26" s="6">
        <v>22</v>
      </c>
      <c r="B26" s="28">
        <v>5</v>
      </c>
      <c r="C26" s="8" t="s">
        <v>273</v>
      </c>
      <c r="D26" s="6" t="s">
        <v>274</v>
      </c>
      <c r="E26" s="148"/>
      <c r="F26" s="148"/>
      <c r="G26" s="153"/>
      <c r="H26" s="148">
        <v>0</v>
      </c>
      <c r="I26" s="6"/>
    </row>
    <row r="27" spans="1:9" ht="12.75">
      <c r="A27" s="6">
        <v>23</v>
      </c>
      <c r="B27" s="28" t="s">
        <v>250</v>
      </c>
      <c r="C27" s="8" t="s">
        <v>275</v>
      </c>
      <c r="D27" s="8" t="s">
        <v>276</v>
      </c>
      <c r="E27" s="146"/>
      <c r="F27" s="146"/>
      <c r="G27" s="154"/>
      <c r="H27" s="148">
        <v>0</v>
      </c>
      <c r="I27" s="6"/>
    </row>
    <row r="28" spans="1:9" ht="12.75">
      <c r="A28" s="6">
        <v>24</v>
      </c>
      <c r="B28" s="28" t="s">
        <v>252</v>
      </c>
      <c r="C28" s="6" t="s">
        <v>277</v>
      </c>
      <c r="D28" s="6" t="s">
        <v>278</v>
      </c>
      <c r="E28" s="148"/>
      <c r="F28" s="148"/>
      <c r="G28" s="153"/>
      <c r="H28" s="148"/>
      <c r="I28" s="6"/>
    </row>
    <row r="29" spans="1:9" ht="12.75">
      <c r="A29" s="6">
        <v>25</v>
      </c>
      <c r="B29" s="28" t="s">
        <v>254</v>
      </c>
      <c r="C29" s="24" t="s">
        <v>423</v>
      </c>
      <c r="D29" s="6"/>
      <c r="E29" s="148">
        <v>14180312</v>
      </c>
      <c r="F29" s="148"/>
      <c r="G29" s="153"/>
      <c r="H29" s="148">
        <f>E29+F29+G29</f>
        <v>14180312</v>
      </c>
      <c r="I29" s="6">
        <v>14180312</v>
      </c>
    </row>
    <row r="30" spans="1:9" ht="12.75">
      <c r="A30" s="6">
        <v>26</v>
      </c>
      <c r="B30" s="28" t="s">
        <v>256</v>
      </c>
      <c r="C30" s="24" t="s">
        <v>564</v>
      </c>
      <c r="D30" s="6"/>
      <c r="E30" s="148">
        <v>92400</v>
      </c>
      <c r="F30" s="148"/>
      <c r="G30" s="153"/>
      <c r="H30" s="148">
        <f>E30+F30+G30</f>
        <v>92400</v>
      </c>
      <c r="I30" s="6">
        <v>16675</v>
      </c>
    </row>
    <row r="31" spans="1:9" ht="12.75">
      <c r="A31" s="6">
        <v>27</v>
      </c>
      <c r="B31" s="28" t="s">
        <v>279</v>
      </c>
      <c r="C31" s="42" t="s">
        <v>605</v>
      </c>
      <c r="D31" s="6"/>
      <c r="E31" s="148">
        <v>0</v>
      </c>
      <c r="F31" s="148"/>
      <c r="G31" s="153"/>
      <c r="H31" s="148">
        <f>E31+F31+G31</f>
        <v>0</v>
      </c>
      <c r="I31" s="6">
        <v>187500</v>
      </c>
    </row>
    <row r="32" spans="1:9" ht="12.75">
      <c r="A32" s="6">
        <v>28</v>
      </c>
      <c r="B32" s="28">
        <v>1</v>
      </c>
      <c r="C32" s="42" t="s">
        <v>622</v>
      </c>
      <c r="D32" s="6"/>
      <c r="E32" s="148">
        <v>0</v>
      </c>
      <c r="F32" s="148"/>
      <c r="G32" s="153"/>
      <c r="H32" s="148">
        <f>E32+F32+G32</f>
        <v>0</v>
      </c>
      <c r="I32" s="6">
        <v>265000</v>
      </c>
    </row>
    <row r="33" spans="1:9" ht="12.75">
      <c r="A33" s="6">
        <v>29</v>
      </c>
      <c r="B33" s="28">
        <v>2</v>
      </c>
      <c r="C33" s="31" t="s">
        <v>466</v>
      </c>
      <c r="D33" s="6" t="s">
        <v>280</v>
      </c>
      <c r="E33" s="146">
        <f>SUM(E24:E32)</f>
        <v>14272712</v>
      </c>
      <c r="F33" s="146">
        <f>SUM(F24:F32)</f>
        <v>0</v>
      </c>
      <c r="G33" s="146">
        <f>SUM(G24:G32)</f>
        <v>0</v>
      </c>
      <c r="H33" s="146">
        <f>SUM(H24:H32)</f>
        <v>14272712</v>
      </c>
      <c r="I33" s="146">
        <f>SUM(I24:I32)</f>
        <v>14649487</v>
      </c>
    </row>
    <row r="34" spans="1:9" ht="12.75">
      <c r="A34" s="6">
        <v>30</v>
      </c>
      <c r="B34" s="28">
        <v>3</v>
      </c>
      <c r="C34" s="24" t="s">
        <v>281</v>
      </c>
      <c r="D34" s="6" t="s">
        <v>282</v>
      </c>
      <c r="E34" s="148"/>
      <c r="F34" s="148"/>
      <c r="G34" s="153"/>
      <c r="H34" s="148">
        <f>SUM(E34:G34)</f>
        <v>0</v>
      </c>
      <c r="I34" s="6"/>
    </row>
    <row r="35" spans="1:9" ht="12.75">
      <c r="A35" s="6">
        <v>31</v>
      </c>
      <c r="B35" s="28">
        <v>4</v>
      </c>
      <c r="C35" s="42" t="s">
        <v>283</v>
      </c>
      <c r="D35" s="8" t="s">
        <v>284</v>
      </c>
      <c r="E35" s="146"/>
      <c r="F35" s="146"/>
      <c r="G35" s="154"/>
      <c r="H35" s="148">
        <f>SUM(E35:G35)</f>
        <v>0</v>
      </c>
      <c r="I35" s="6"/>
    </row>
    <row r="36" spans="1:9" ht="12.75">
      <c r="A36" s="6">
        <v>32</v>
      </c>
      <c r="B36" s="77">
        <v>5</v>
      </c>
      <c r="C36" s="24" t="s">
        <v>285</v>
      </c>
      <c r="D36" s="6" t="s">
        <v>286</v>
      </c>
      <c r="E36" s="148"/>
      <c r="F36" s="148"/>
      <c r="G36" s="153"/>
      <c r="H36" s="148">
        <f>SUM(E36:G36)</f>
        <v>0</v>
      </c>
      <c r="I36" s="6"/>
    </row>
    <row r="37" spans="1:9" ht="12.75">
      <c r="A37" s="6">
        <v>33</v>
      </c>
      <c r="B37" s="28" t="s">
        <v>250</v>
      </c>
      <c r="C37" s="24" t="s">
        <v>287</v>
      </c>
      <c r="D37" s="6" t="s">
        <v>288</v>
      </c>
      <c r="E37" s="148"/>
      <c r="F37" s="148"/>
      <c r="G37" s="153"/>
      <c r="H37" s="148">
        <f>SUM(E37:G37)</f>
        <v>0</v>
      </c>
      <c r="I37" s="6"/>
    </row>
    <row r="38" spans="1:9" ht="12.75">
      <c r="A38" s="6">
        <v>34</v>
      </c>
      <c r="B38" s="28" t="s">
        <v>467</v>
      </c>
      <c r="C38" s="42" t="s">
        <v>289</v>
      </c>
      <c r="D38" s="6" t="s">
        <v>290</v>
      </c>
      <c r="E38" s="148">
        <f>E39+E40+E41</f>
        <v>4000000</v>
      </c>
      <c r="F38" s="148">
        <f>F39+F40+F41</f>
        <v>0</v>
      </c>
      <c r="G38" s="148">
        <f>G39+G40+G41</f>
        <v>0</v>
      </c>
      <c r="H38" s="148">
        <f>H39+H40+H41</f>
        <v>4000000</v>
      </c>
      <c r="I38" s="6">
        <v>4000000</v>
      </c>
    </row>
    <row r="39" spans="1:9" ht="12.75">
      <c r="A39" s="6">
        <v>35</v>
      </c>
      <c r="B39" s="28">
        <v>1</v>
      </c>
      <c r="C39" s="42" t="s">
        <v>468</v>
      </c>
      <c r="D39" s="6"/>
      <c r="E39" s="148"/>
      <c r="F39" s="148"/>
      <c r="G39" s="153"/>
      <c r="H39" s="148">
        <f>SUM(E39:G39)</f>
        <v>0</v>
      </c>
      <c r="I39" s="6"/>
    </row>
    <row r="40" spans="1:9" ht="12.75">
      <c r="A40" s="6"/>
      <c r="B40" s="28"/>
      <c r="C40" s="42" t="s">
        <v>578</v>
      </c>
      <c r="D40" s="6"/>
      <c r="E40" s="148">
        <v>4000000</v>
      </c>
      <c r="F40" s="148"/>
      <c r="G40" s="153"/>
      <c r="H40" s="148">
        <f>SUM(E40:G40)</f>
        <v>4000000</v>
      </c>
      <c r="I40" s="6">
        <v>4000000</v>
      </c>
    </row>
    <row r="41" spans="1:9" ht="12.75">
      <c r="A41" s="6"/>
      <c r="B41" s="28"/>
      <c r="C41" s="42" t="s">
        <v>565</v>
      </c>
      <c r="D41" s="6"/>
      <c r="E41" s="148"/>
      <c r="F41" s="148"/>
      <c r="G41" s="153"/>
      <c r="H41" s="148"/>
      <c r="I41" s="6"/>
    </row>
    <row r="42" spans="1:9" ht="12.75">
      <c r="A42" s="6">
        <v>36</v>
      </c>
      <c r="B42" s="8">
        <v>2</v>
      </c>
      <c r="C42" s="31" t="s">
        <v>291</v>
      </c>
      <c r="D42" s="6" t="s">
        <v>292</v>
      </c>
      <c r="E42" s="146">
        <f>SUM(E34:E38)</f>
        <v>4000000</v>
      </c>
      <c r="F42" s="146">
        <f>SUM(F34:F38)</f>
        <v>0</v>
      </c>
      <c r="G42" s="146">
        <f>SUM(G34:G38)</f>
        <v>0</v>
      </c>
      <c r="H42" s="146">
        <f>SUM(H34:H38)</f>
        <v>4000000</v>
      </c>
      <c r="I42" s="7">
        <v>4000000</v>
      </c>
    </row>
    <row r="43" spans="1:9" ht="12.75">
      <c r="A43" s="6">
        <v>37</v>
      </c>
      <c r="B43" s="52" t="s">
        <v>297</v>
      </c>
      <c r="C43" s="24" t="s">
        <v>293</v>
      </c>
      <c r="D43" s="6" t="s">
        <v>294</v>
      </c>
      <c r="E43" s="148"/>
      <c r="F43" s="148"/>
      <c r="G43" s="153"/>
      <c r="H43" s="148">
        <f>E43+F43+G43</f>
        <v>0</v>
      </c>
      <c r="I43" s="6"/>
    </row>
    <row r="44" spans="1:9" ht="12.75">
      <c r="A44" s="6">
        <v>38</v>
      </c>
      <c r="B44" s="28">
        <v>1</v>
      </c>
      <c r="C44" s="6" t="s">
        <v>295</v>
      </c>
      <c r="D44" s="6" t="s">
        <v>296</v>
      </c>
      <c r="E44" s="148"/>
      <c r="F44" s="148"/>
      <c r="G44" s="153"/>
      <c r="H44" s="148">
        <f>E44+F44+G44</f>
        <v>0</v>
      </c>
      <c r="I44" s="6"/>
    </row>
    <row r="45" spans="1:9" ht="12.75">
      <c r="A45" s="6">
        <v>39</v>
      </c>
      <c r="B45" s="28">
        <v>2</v>
      </c>
      <c r="C45" s="7" t="s">
        <v>469</v>
      </c>
      <c r="D45" s="6" t="s">
        <v>298</v>
      </c>
      <c r="E45" s="151">
        <f>SUM(E43:E44)</f>
        <v>0</v>
      </c>
      <c r="F45" s="151">
        <f>SUM(F43:F44)</f>
        <v>0</v>
      </c>
      <c r="G45" s="151">
        <f>SUM(G43:G44)</f>
        <v>0</v>
      </c>
      <c r="H45" s="151">
        <f>SUM(H43:H44)</f>
        <v>0</v>
      </c>
      <c r="I45" s="6"/>
    </row>
    <row r="46" spans="1:9" ht="12.75">
      <c r="A46" s="6">
        <v>40</v>
      </c>
      <c r="B46" s="28">
        <v>3</v>
      </c>
      <c r="C46" s="24" t="s">
        <v>299</v>
      </c>
      <c r="D46" s="6" t="s">
        <v>300</v>
      </c>
      <c r="E46" s="148"/>
      <c r="F46" s="148"/>
      <c r="G46" s="153"/>
      <c r="H46" s="151">
        <f>SUM(E46:G46)</f>
        <v>0</v>
      </c>
      <c r="I46" s="6"/>
    </row>
    <row r="47" spans="1:9" ht="12.75">
      <c r="A47" s="6">
        <v>41</v>
      </c>
      <c r="B47" s="28">
        <v>4</v>
      </c>
      <c r="C47" s="44" t="s">
        <v>301</v>
      </c>
      <c r="D47" s="6" t="s">
        <v>302</v>
      </c>
      <c r="E47" s="148"/>
      <c r="F47" s="148"/>
      <c r="G47" s="153"/>
      <c r="H47" s="151">
        <f>SUM(E47:G47)</f>
        <v>0</v>
      </c>
      <c r="I47" s="6"/>
    </row>
    <row r="48" spans="1:9" ht="12.75">
      <c r="A48" s="6">
        <v>42</v>
      </c>
      <c r="B48" s="28">
        <v>5</v>
      </c>
      <c r="C48" s="6" t="s">
        <v>303</v>
      </c>
      <c r="D48" s="6" t="s">
        <v>304</v>
      </c>
      <c r="E48" s="148"/>
      <c r="F48" s="148">
        <v>300000</v>
      </c>
      <c r="G48" s="153"/>
      <c r="H48" s="151">
        <f>SUM(E48:G48)</f>
        <v>300000</v>
      </c>
      <c r="I48" s="6">
        <v>300000</v>
      </c>
    </row>
    <row r="49" spans="1:9" ht="12.75">
      <c r="A49" s="6">
        <v>43</v>
      </c>
      <c r="B49" s="28">
        <v>6</v>
      </c>
      <c r="C49" s="6" t="s">
        <v>416</v>
      </c>
      <c r="D49" s="6" t="s">
        <v>304</v>
      </c>
      <c r="E49" s="148"/>
      <c r="F49" s="148">
        <v>0</v>
      </c>
      <c r="G49" s="153"/>
      <c r="H49" s="151">
        <f>SUM(E49:G49)</f>
        <v>0</v>
      </c>
      <c r="I49" s="6"/>
    </row>
    <row r="50" spans="1:9" ht="12.75">
      <c r="A50" s="6">
        <v>44</v>
      </c>
      <c r="B50" s="28">
        <v>7</v>
      </c>
      <c r="C50" s="6" t="s">
        <v>305</v>
      </c>
      <c r="D50" s="6" t="s">
        <v>306</v>
      </c>
      <c r="E50" s="148"/>
      <c r="F50" s="148">
        <v>3500000</v>
      </c>
      <c r="G50" s="153"/>
      <c r="H50" s="151">
        <f>SUM(E50:G50)</f>
        <v>3500000</v>
      </c>
      <c r="I50" s="6">
        <v>4465413</v>
      </c>
    </row>
    <row r="51" spans="1:9" ht="12.75">
      <c r="A51" s="6">
        <v>45</v>
      </c>
      <c r="B51" s="28">
        <v>8</v>
      </c>
      <c r="C51" s="6" t="s">
        <v>534</v>
      </c>
      <c r="D51" s="6" t="s">
        <v>307</v>
      </c>
      <c r="E51" s="148"/>
      <c r="F51" s="148">
        <v>3000000</v>
      </c>
      <c r="G51" s="153"/>
      <c r="H51" s="151">
        <f>SUM(E51:G51)</f>
        <v>3000000</v>
      </c>
      <c r="I51" s="6">
        <v>0</v>
      </c>
    </row>
    <row r="52" spans="1:9" ht="12.75">
      <c r="A52" s="6">
        <v>46</v>
      </c>
      <c r="B52" s="28">
        <v>9</v>
      </c>
      <c r="C52" s="24" t="s">
        <v>308</v>
      </c>
      <c r="D52" s="6" t="s">
        <v>309</v>
      </c>
      <c r="E52" s="148"/>
      <c r="F52" s="148"/>
      <c r="G52" s="153"/>
      <c r="H52" s="151">
        <f>SUM(E52:G52)</f>
        <v>0</v>
      </c>
      <c r="I52" s="6"/>
    </row>
    <row r="53" spans="1:9" ht="12.75">
      <c r="A53" s="6">
        <v>47</v>
      </c>
      <c r="B53" s="49" t="s">
        <v>470</v>
      </c>
      <c r="C53" s="42" t="s">
        <v>310</v>
      </c>
      <c r="D53" s="6" t="s">
        <v>311</v>
      </c>
      <c r="E53" s="151">
        <v>350000</v>
      </c>
      <c r="F53" s="148"/>
      <c r="G53" s="152"/>
      <c r="H53" s="151">
        <f>SUM(E53:G53)</f>
        <v>350000</v>
      </c>
      <c r="I53" s="6">
        <v>350000</v>
      </c>
    </row>
    <row r="54" spans="1:9" ht="12.75">
      <c r="A54" s="6">
        <v>48</v>
      </c>
      <c r="B54" s="34">
        <v>1</v>
      </c>
      <c r="C54" s="42" t="s">
        <v>312</v>
      </c>
      <c r="D54" s="8" t="s">
        <v>313</v>
      </c>
      <c r="E54" s="146"/>
      <c r="F54" s="146"/>
      <c r="G54" s="154"/>
      <c r="H54" s="151">
        <f>SUM(E54:G54)</f>
        <v>0</v>
      </c>
      <c r="I54" s="6">
        <v>6713200</v>
      </c>
    </row>
    <row r="55" spans="1:9" ht="12.75">
      <c r="A55" s="6">
        <v>49</v>
      </c>
      <c r="B55" s="28" t="s">
        <v>250</v>
      </c>
      <c r="C55" s="31" t="s">
        <v>471</v>
      </c>
      <c r="D55" s="6" t="s">
        <v>314</v>
      </c>
      <c r="E55" s="146">
        <f>SUM(E46:E54)</f>
        <v>350000</v>
      </c>
      <c r="F55" s="146">
        <f>SUM(F46:F54)</f>
        <v>6800000</v>
      </c>
      <c r="G55" s="146">
        <f>SUM(G46:G54)</f>
        <v>0</v>
      </c>
      <c r="H55" s="146">
        <f>SUM(H46:H54)</f>
        <v>7150000</v>
      </c>
      <c r="I55" s="7">
        <f>I48+I50+I51+I53+I54</f>
        <v>11828613</v>
      </c>
    </row>
    <row r="56" spans="1:9" ht="12.75">
      <c r="A56" s="6">
        <v>50</v>
      </c>
      <c r="B56" s="28" t="s">
        <v>252</v>
      </c>
      <c r="C56" s="31" t="s">
        <v>472</v>
      </c>
      <c r="D56" s="6" t="s">
        <v>315</v>
      </c>
      <c r="E56" s="146">
        <f>SUM(E57:E58)</f>
        <v>0</v>
      </c>
      <c r="F56" s="146">
        <f>SUM(F57:F58)</f>
        <v>10000</v>
      </c>
      <c r="G56" s="146">
        <f>SUM(G57:G58)</f>
        <v>0</v>
      </c>
      <c r="H56" s="146">
        <f>SUM(H57:H58)</f>
        <v>10000</v>
      </c>
      <c r="I56" s="7">
        <v>10000</v>
      </c>
    </row>
    <row r="57" spans="1:9" ht="12.75">
      <c r="A57" s="6">
        <v>51</v>
      </c>
      <c r="B57" s="28" t="s">
        <v>316</v>
      </c>
      <c r="C57" s="42" t="s">
        <v>408</v>
      </c>
      <c r="D57" s="6"/>
      <c r="E57" s="148"/>
      <c r="F57" s="151">
        <v>10000</v>
      </c>
      <c r="G57" s="154"/>
      <c r="H57" s="151">
        <f>SUM(E57:G57)</f>
        <v>10000</v>
      </c>
      <c r="I57" s="6">
        <v>10000</v>
      </c>
    </row>
    <row r="58" spans="1:9" ht="12.75">
      <c r="A58" s="6">
        <v>52</v>
      </c>
      <c r="B58" s="28">
        <v>1</v>
      </c>
      <c r="C58" s="24" t="s">
        <v>409</v>
      </c>
      <c r="D58" s="6"/>
      <c r="E58" s="148"/>
      <c r="F58" s="148"/>
      <c r="G58" s="153"/>
      <c r="H58" s="151">
        <f>SUM(E58:G58)</f>
        <v>0</v>
      </c>
      <c r="I58" s="7"/>
    </row>
    <row r="59" spans="1:9" ht="12.75">
      <c r="A59" s="6">
        <v>53</v>
      </c>
      <c r="B59" s="28">
        <v>2</v>
      </c>
      <c r="C59" s="47" t="s">
        <v>317</v>
      </c>
      <c r="D59" s="7" t="s">
        <v>318</v>
      </c>
      <c r="E59" s="146">
        <f>E45+E55+E56</f>
        <v>350000</v>
      </c>
      <c r="F59" s="146">
        <f>F45+F55+F56</f>
        <v>6810000</v>
      </c>
      <c r="G59" s="146">
        <f>G45+G55+G56</f>
        <v>0</v>
      </c>
      <c r="H59" s="146">
        <f>H45+H55+H56</f>
        <v>7160000</v>
      </c>
      <c r="I59" s="7">
        <f>I55+I56</f>
        <v>11838613</v>
      </c>
    </row>
    <row r="60" spans="1:9" ht="12.75">
      <c r="A60" s="6">
        <v>54</v>
      </c>
      <c r="B60" s="28">
        <v>3</v>
      </c>
      <c r="C60" s="44" t="s">
        <v>319</v>
      </c>
      <c r="D60" s="6" t="s">
        <v>320</v>
      </c>
      <c r="E60" s="151"/>
      <c r="F60" s="148">
        <v>0</v>
      </c>
      <c r="G60" s="152"/>
      <c r="H60" s="151">
        <f>SUM(E60:G60)</f>
        <v>0</v>
      </c>
      <c r="I60" s="6">
        <v>16189</v>
      </c>
    </row>
    <row r="61" spans="1:9" ht="12.75">
      <c r="A61" s="6">
        <v>55</v>
      </c>
      <c r="B61" s="28">
        <v>4</v>
      </c>
      <c r="C61" s="44" t="s">
        <v>321</v>
      </c>
      <c r="D61" s="6" t="s">
        <v>322</v>
      </c>
      <c r="E61" s="151"/>
      <c r="F61" s="148">
        <v>0</v>
      </c>
      <c r="G61" s="152"/>
      <c r="H61" s="151">
        <f>SUM(E61:G61)</f>
        <v>0</v>
      </c>
      <c r="I61" s="6">
        <v>38385</v>
      </c>
    </row>
    <row r="62" spans="1:9" ht="12.75">
      <c r="A62" s="6">
        <v>56</v>
      </c>
      <c r="B62" s="28">
        <v>5</v>
      </c>
      <c r="C62" s="44" t="s">
        <v>323</v>
      </c>
      <c r="D62" s="6" t="s">
        <v>324</v>
      </c>
      <c r="E62" s="151"/>
      <c r="F62" s="148"/>
      <c r="G62" s="151"/>
      <c r="H62" s="151">
        <f>SUM(E62:G62)</f>
        <v>0</v>
      </c>
      <c r="I62" s="6"/>
    </row>
    <row r="63" spans="1:9" ht="12.75">
      <c r="A63" s="6">
        <v>57</v>
      </c>
      <c r="B63" s="77">
        <v>6</v>
      </c>
      <c r="C63" s="42" t="s">
        <v>325</v>
      </c>
      <c r="D63" s="8" t="s">
        <v>326</v>
      </c>
      <c r="E63" s="146"/>
      <c r="F63" s="151">
        <v>70000</v>
      </c>
      <c r="G63" s="151">
        <v>0</v>
      </c>
      <c r="H63" s="151">
        <f>SUM(E63:G63)</f>
        <v>70000</v>
      </c>
      <c r="I63" s="6">
        <v>1427677</v>
      </c>
    </row>
    <row r="64" spans="1:9" ht="12.75">
      <c r="A64" s="6">
        <v>58</v>
      </c>
      <c r="B64" s="78">
        <v>7</v>
      </c>
      <c r="C64" s="44" t="s">
        <v>327</v>
      </c>
      <c r="D64" s="6" t="s">
        <v>328</v>
      </c>
      <c r="E64" s="151"/>
      <c r="F64" s="148"/>
      <c r="G64" s="151"/>
      <c r="H64" s="151">
        <f>SUM(E64:G64)</f>
        <v>0</v>
      </c>
      <c r="I64" s="6"/>
    </row>
    <row r="65" spans="1:9" ht="12.75">
      <c r="A65" s="6">
        <v>59</v>
      </c>
      <c r="B65" s="28">
        <v>8</v>
      </c>
      <c r="C65" s="42" t="s">
        <v>329</v>
      </c>
      <c r="D65" s="6" t="s">
        <v>330</v>
      </c>
      <c r="E65" s="151"/>
      <c r="F65" s="146"/>
      <c r="G65" s="152"/>
      <c r="H65" s="151">
        <f>SUM(E65:G65)</f>
        <v>0</v>
      </c>
      <c r="I65" s="6"/>
    </row>
    <row r="66" spans="1:9" ht="12.75">
      <c r="A66" s="6">
        <v>60</v>
      </c>
      <c r="B66" s="28">
        <v>9</v>
      </c>
      <c r="C66" s="45" t="s">
        <v>331</v>
      </c>
      <c r="D66" s="6" t="s">
        <v>332</v>
      </c>
      <c r="E66" s="151"/>
      <c r="F66" s="148"/>
      <c r="G66" s="152"/>
      <c r="H66" s="151">
        <f>SUM(E66:G66)</f>
        <v>0</v>
      </c>
      <c r="I66" s="6"/>
    </row>
    <row r="67" spans="1:9" ht="12.75">
      <c r="A67" s="6">
        <v>61</v>
      </c>
      <c r="B67" s="28">
        <v>10</v>
      </c>
      <c r="C67" s="1" t="s">
        <v>473</v>
      </c>
      <c r="D67" s="6" t="s">
        <v>333</v>
      </c>
      <c r="E67" s="151"/>
      <c r="F67" s="148">
        <v>100</v>
      </c>
      <c r="G67" s="152"/>
      <c r="H67" s="151">
        <f>SUM(E67:G67)</f>
        <v>100</v>
      </c>
      <c r="I67" s="6">
        <v>100</v>
      </c>
    </row>
    <row r="68" spans="1:9" ht="12.75">
      <c r="A68" s="6">
        <v>62</v>
      </c>
      <c r="B68" s="28">
        <v>11</v>
      </c>
      <c r="C68" s="44" t="s">
        <v>334</v>
      </c>
      <c r="D68" s="6" t="s">
        <v>335</v>
      </c>
      <c r="E68" s="151"/>
      <c r="F68" s="148"/>
      <c r="G68" s="152"/>
      <c r="H68" s="151">
        <f>SUM(E68:G68)</f>
        <v>0</v>
      </c>
      <c r="I68" s="6"/>
    </row>
    <row r="69" spans="1:9" ht="12.75">
      <c r="A69" s="6">
        <v>63</v>
      </c>
      <c r="B69" s="28" t="s">
        <v>476</v>
      </c>
      <c r="C69" s="1" t="s">
        <v>474</v>
      </c>
      <c r="D69" s="6" t="s">
        <v>336</v>
      </c>
      <c r="E69" s="151"/>
      <c r="F69" s="148"/>
      <c r="G69" s="152"/>
      <c r="H69" s="151">
        <f>SUM(E69:G69)</f>
        <v>0</v>
      </c>
      <c r="I69" s="6"/>
    </row>
    <row r="70" spans="1:9" ht="12.75">
      <c r="A70" s="6">
        <v>64</v>
      </c>
      <c r="B70" s="28">
        <v>1</v>
      </c>
      <c r="C70" s="44" t="s">
        <v>535</v>
      </c>
      <c r="D70" s="8" t="s">
        <v>475</v>
      </c>
      <c r="E70" s="151"/>
      <c r="F70" s="151">
        <v>250000</v>
      </c>
      <c r="G70" s="152">
        <v>0</v>
      </c>
      <c r="H70" s="151">
        <f>SUM(E70:G70)</f>
        <v>250000</v>
      </c>
      <c r="I70" s="6">
        <v>535250</v>
      </c>
    </row>
    <row r="71" spans="1:9" ht="12.75">
      <c r="A71" s="6">
        <v>65</v>
      </c>
      <c r="B71" s="79">
        <v>2</v>
      </c>
      <c r="C71" s="47" t="s">
        <v>477</v>
      </c>
      <c r="D71" s="6" t="s">
        <v>337</v>
      </c>
      <c r="E71" s="146">
        <f>SUM(E60:E70)</f>
        <v>0</v>
      </c>
      <c r="F71" s="146">
        <f>SUM(F60:F70)</f>
        <v>320100</v>
      </c>
      <c r="G71" s="146">
        <f>SUM(G60:G70)</f>
        <v>0</v>
      </c>
      <c r="H71" s="146">
        <f>SUM(H60:H70)</f>
        <v>320100</v>
      </c>
      <c r="I71" s="7">
        <f>I63+I67+I70+I61+I60</f>
        <v>2017601</v>
      </c>
    </row>
    <row r="72" spans="1:9" ht="12.75">
      <c r="A72" s="6">
        <v>66</v>
      </c>
      <c r="B72" s="28">
        <v>3</v>
      </c>
      <c r="C72" s="44" t="s">
        <v>338</v>
      </c>
      <c r="D72" s="8" t="s">
        <v>339</v>
      </c>
      <c r="E72" s="146"/>
      <c r="F72" s="146"/>
      <c r="G72" s="154"/>
      <c r="H72" s="151">
        <f>SUM(E72:G72)</f>
        <v>0</v>
      </c>
      <c r="I72" s="6"/>
    </row>
    <row r="73" spans="1:9" ht="12.75">
      <c r="A73" s="6">
        <v>67</v>
      </c>
      <c r="B73" s="28">
        <v>4</v>
      </c>
      <c r="C73" s="42" t="s">
        <v>340</v>
      </c>
      <c r="D73" s="6" t="s">
        <v>341</v>
      </c>
      <c r="E73" s="151"/>
      <c r="F73" s="148"/>
      <c r="G73" s="152"/>
      <c r="H73" s="151">
        <f>SUM(E73:G73)</f>
        <v>0</v>
      </c>
      <c r="I73" s="6"/>
    </row>
    <row r="74" spans="1:9" ht="12.75">
      <c r="A74" s="6">
        <v>68</v>
      </c>
      <c r="B74" s="79">
        <v>5</v>
      </c>
      <c r="C74" s="44" t="s">
        <v>342</v>
      </c>
      <c r="D74" s="6" t="s">
        <v>343</v>
      </c>
      <c r="E74" s="151"/>
      <c r="F74" s="148"/>
      <c r="G74" s="152"/>
      <c r="H74" s="151">
        <f>SUM(E74:G74)</f>
        <v>0</v>
      </c>
      <c r="I74" s="6"/>
    </row>
    <row r="75" spans="1:9" ht="12.75">
      <c r="A75" s="6">
        <v>69</v>
      </c>
      <c r="B75" s="78" t="s">
        <v>348</v>
      </c>
      <c r="C75" s="44" t="s">
        <v>344</v>
      </c>
      <c r="D75" s="6" t="s">
        <v>345</v>
      </c>
      <c r="E75" s="151"/>
      <c r="F75" s="148"/>
      <c r="G75" s="152"/>
      <c r="H75" s="151">
        <f>SUM(E75:G75)</f>
        <v>0</v>
      </c>
      <c r="I75" s="6"/>
    </row>
    <row r="76" spans="1:9" ht="12.75">
      <c r="A76" s="6">
        <v>70</v>
      </c>
      <c r="B76" s="78">
        <v>1</v>
      </c>
      <c r="C76" s="42" t="s">
        <v>346</v>
      </c>
      <c r="D76" s="6" t="s">
        <v>347</v>
      </c>
      <c r="E76" s="151"/>
      <c r="F76" s="148"/>
      <c r="G76" s="152"/>
      <c r="H76" s="151">
        <f>SUM(E76:G76)</f>
        <v>0</v>
      </c>
      <c r="I76" s="6"/>
    </row>
    <row r="77" spans="1:9" ht="12.75">
      <c r="A77" s="6">
        <v>71</v>
      </c>
      <c r="B77" s="78">
        <v>2</v>
      </c>
      <c r="C77" s="31" t="s">
        <v>487</v>
      </c>
      <c r="D77" s="6" t="s">
        <v>349</v>
      </c>
      <c r="E77" s="146">
        <f>SUM(E72:E76)</f>
        <v>0</v>
      </c>
      <c r="F77" s="146">
        <f>SUM(F72:F76)</f>
        <v>0</v>
      </c>
      <c r="G77" s="146">
        <f>SUM(G72:G76)</f>
        <v>0</v>
      </c>
      <c r="H77" s="146">
        <f>SUM(H72:H76)</f>
        <v>0</v>
      </c>
      <c r="I77" s="6"/>
    </row>
    <row r="78" spans="1:9" ht="12.75">
      <c r="A78" s="6">
        <v>72</v>
      </c>
      <c r="B78" s="78">
        <v>3</v>
      </c>
      <c r="C78" s="42" t="s">
        <v>350</v>
      </c>
      <c r="D78" s="6" t="s">
        <v>351</v>
      </c>
      <c r="E78" s="151"/>
      <c r="F78" s="148"/>
      <c r="G78" s="152"/>
      <c r="H78" s="151">
        <f>SUM(E78:G78)</f>
        <v>0</v>
      </c>
      <c r="I78" s="6"/>
    </row>
    <row r="79" spans="1:9" ht="12.75">
      <c r="A79" s="6">
        <v>73</v>
      </c>
      <c r="B79" s="78">
        <v>4</v>
      </c>
      <c r="C79" s="42" t="s">
        <v>479</v>
      </c>
      <c r="D79" s="6" t="s">
        <v>353</v>
      </c>
      <c r="E79" s="151"/>
      <c r="F79" s="148"/>
      <c r="G79" s="152"/>
      <c r="H79" s="151">
        <f>SUM(E79:G79)</f>
        <v>0</v>
      </c>
      <c r="I79" s="6"/>
    </row>
    <row r="80" spans="1:9" ht="12.75">
      <c r="A80" s="6">
        <v>74</v>
      </c>
      <c r="B80" s="78">
        <v>5</v>
      </c>
      <c r="C80" s="8" t="s">
        <v>480</v>
      </c>
      <c r="D80" s="8" t="s">
        <v>354</v>
      </c>
      <c r="E80" s="151"/>
      <c r="F80" s="148"/>
      <c r="G80" s="152"/>
      <c r="H80" s="151">
        <f>SUM(E80:G80)</f>
        <v>0</v>
      </c>
      <c r="I80" s="6"/>
    </row>
    <row r="81" spans="1:9" ht="12.75">
      <c r="A81" s="6">
        <v>75</v>
      </c>
      <c r="B81" s="78" t="s">
        <v>355</v>
      </c>
      <c r="C81" s="8" t="s">
        <v>352</v>
      </c>
      <c r="D81" s="8" t="s">
        <v>481</v>
      </c>
      <c r="E81" s="151"/>
      <c r="F81" s="148"/>
      <c r="G81" s="152"/>
      <c r="H81" s="151">
        <f>SUM(E81:G81)</f>
        <v>0</v>
      </c>
      <c r="I81" s="6"/>
    </row>
    <row r="82" spans="1:9" ht="12.75">
      <c r="A82" s="6">
        <v>76</v>
      </c>
      <c r="B82" s="78">
        <v>1</v>
      </c>
      <c r="C82" s="42" t="s">
        <v>415</v>
      </c>
      <c r="D82" s="8" t="s">
        <v>483</v>
      </c>
      <c r="E82" s="151"/>
      <c r="F82" s="148"/>
      <c r="G82" s="152"/>
      <c r="H82" s="151">
        <f>SUM(E82:G82)</f>
        <v>0</v>
      </c>
      <c r="I82" s="6"/>
    </row>
    <row r="83" spans="1:9" ht="12.75">
      <c r="A83" s="6">
        <v>77</v>
      </c>
      <c r="B83" s="78">
        <v>2</v>
      </c>
      <c r="C83" s="2" t="s">
        <v>482</v>
      </c>
      <c r="D83" s="6" t="s">
        <v>356</v>
      </c>
      <c r="E83" s="146">
        <f>SUM(E78:E82)</f>
        <v>0</v>
      </c>
      <c r="F83" s="146">
        <f>SUM(F78:F82)</f>
        <v>0</v>
      </c>
      <c r="G83" s="146">
        <f>SUM(G78:G82)</f>
        <v>0</v>
      </c>
      <c r="H83" s="146">
        <f>SUM(H78:H82)</f>
        <v>0</v>
      </c>
      <c r="I83" s="6"/>
    </row>
    <row r="84" spans="1:9" ht="12.75">
      <c r="A84" s="6">
        <v>78</v>
      </c>
      <c r="B84" s="78">
        <v>3</v>
      </c>
      <c r="C84" s="42" t="s">
        <v>357</v>
      </c>
      <c r="D84" s="6" t="s">
        <v>358</v>
      </c>
      <c r="E84" s="151"/>
      <c r="F84" s="148"/>
      <c r="G84" s="152"/>
      <c r="H84" s="151">
        <f>SUM(E84:G84)</f>
        <v>0</v>
      </c>
      <c r="I84" s="6"/>
    </row>
    <row r="85" spans="1:9" ht="12.75">
      <c r="A85" s="6">
        <v>79</v>
      </c>
      <c r="B85" s="78">
        <v>4</v>
      </c>
      <c r="C85" s="8" t="s">
        <v>484</v>
      </c>
      <c r="D85" s="8" t="s">
        <v>360</v>
      </c>
      <c r="E85" s="151"/>
      <c r="F85" s="148"/>
      <c r="G85" s="154"/>
      <c r="H85" s="151">
        <f>SUM(E85:G85)</f>
        <v>0</v>
      </c>
      <c r="I85" s="6"/>
    </row>
    <row r="86" spans="1:9" ht="12.75">
      <c r="A86" s="6">
        <v>80</v>
      </c>
      <c r="B86" s="78">
        <v>5</v>
      </c>
      <c r="C86" s="8" t="s">
        <v>488</v>
      </c>
      <c r="D86" s="8" t="s">
        <v>362</v>
      </c>
      <c r="E86" s="151"/>
      <c r="F86" s="148"/>
      <c r="G86" s="154"/>
      <c r="H86" s="151">
        <f>SUM(E86:G86)</f>
        <v>0</v>
      </c>
      <c r="I86" s="6"/>
    </row>
    <row r="87" spans="1:9" ht="12.75">
      <c r="A87" s="6">
        <v>81</v>
      </c>
      <c r="B87" s="80" t="s">
        <v>363</v>
      </c>
      <c r="C87" s="8" t="s">
        <v>359</v>
      </c>
      <c r="D87" s="8" t="s">
        <v>485</v>
      </c>
      <c r="E87" s="151"/>
      <c r="F87" s="148"/>
      <c r="G87" s="154"/>
      <c r="H87" s="151">
        <f>SUM(E87:G87)</f>
        <v>0</v>
      </c>
      <c r="I87" s="6"/>
    </row>
    <row r="88" spans="1:9" ht="12.75">
      <c r="A88" s="6">
        <v>82</v>
      </c>
      <c r="B88" s="78" t="s">
        <v>365</v>
      </c>
      <c r="C88" s="8" t="s">
        <v>361</v>
      </c>
      <c r="D88" s="8" t="s">
        <v>486</v>
      </c>
      <c r="E88" s="151"/>
      <c r="F88" s="148"/>
      <c r="G88" s="152"/>
      <c r="H88" s="151">
        <f>SUM(E88:G88)</f>
        <v>0</v>
      </c>
      <c r="I88" s="6"/>
    </row>
    <row r="89" spans="1:9" ht="12.75">
      <c r="A89" s="6">
        <v>83</v>
      </c>
      <c r="B89" s="78">
        <v>1</v>
      </c>
      <c r="C89" s="47" t="s">
        <v>489</v>
      </c>
      <c r="D89" s="6" t="s">
        <v>364</v>
      </c>
      <c r="E89" s="146">
        <f>SUM(E84:E88)</f>
        <v>0</v>
      </c>
      <c r="F89" s="146">
        <f>SUM(F84:F88)</f>
        <v>0</v>
      </c>
      <c r="G89" s="146">
        <f>SUM(G84:G88)</f>
        <v>0</v>
      </c>
      <c r="H89" s="146">
        <f>SUM(H84:H88)</f>
        <v>0</v>
      </c>
      <c r="I89" s="6"/>
    </row>
    <row r="90" spans="1:9" ht="12.75">
      <c r="A90" s="6">
        <v>84</v>
      </c>
      <c r="B90" s="78">
        <v>2</v>
      </c>
      <c r="C90" s="31" t="s">
        <v>366</v>
      </c>
      <c r="D90" s="6" t="s">
        <v>367</v>
      </c>
      <c r="E90" s="146">
        <f>E23+E33+E42+E59+E71+E77+E83+E89</f>
        <v>42607552</v>
      </c>
      <c r="F90" s="146">
        <f>F23+F33+F42+F59+F71+F77+F83+F89</f>
        <v>7130100</v>
      </c>
      <c r="G90" s="146">
        <f>G23+G33+G42+G59+G71+G77+G83+G89</f>
        <v>0</v>
      </c>
      <c r="H90" s="146">
        <f>H23+H33+H42+H59+H71+H77+H83+H89</f>
        <v>49737652</v>
      </c>
      <c r="I90" s="146">
        <f>I23+I33+I42+I59+I71+I77+I83+I89</f>
        <v>58952986</v>
      </c>
    </row>
    <row r="91" spans="1:9" ht="12.75">
      <c r="A91" s="6">
        <v>85</v>
      </c>
      <c r="B91" s="78">
        <v>3</v>
      </c>
      <c r="C91" s="1" t="s">
        <v>491</v>
      </c>
      <c r="D91" s="6" t="s">
        <v>368</v>
      </c>
      <c r="E91" s="151"/>
      <c r="F91" s="148"/>
      <c r="G91" s="152"/>
      <c r="H91" s="151">
        <f>SUM(E91:G91)</f>
        <v>0</v>
      </c>
      <c r="I91" s="6"/>
    </row>
    <row r="92" spans="1:9" ht="12.75">
      <c r="A92" s="6">
        <v>86</v>
      </c>
      <c r="B92" s="78" t="s">
        <v>498</v>
      </c>
      <c r="C92" s="42" t="s">
        <v>369</v>
      </c>
      <c r="D92" s="6" t="s">
        <v>370</v>
      </c>
      <c r="E92" s="151"/>
      <c r="F92" s="148"/>
      <c r="G92" s="152"/>
      <c r="H92" s="151">
        <f>SUM(E92:G92)</f>
        <v>0</v>
      </c>
      <c r="I92" s="6"/>
    </row>
    <row r="93" spans="1:9" ht="12.75">
      <c r="A93" s="6">
        <v>87</v>
      </c>
      <c r="B93" s="78">
        <v>1</v>
      </c>
      <c r="C93" s="1" t="s">
        <v>492</v>
      </c>
      <c r="D93" s="6" t="s">
        <v>371</v>
      </c>
      <c r="E93" s="151"/>
      <c r="F93" s="148"/>
      <c r="G93" s="152"/>
      <c r="H93" s="151">
        <f>SUM(E93:G93)</f>
        <v>0</v>
      </c>
      <c r="I93" s="6"/>
    </row>
    <row r="94" spans="1:9" ht="12.75">
      <c r="A94" s="6">
        <v>88</v>
      </c>
      <c r="B94" s="78">
        <v>2</v>
      </c>
      <c r="C94" s="7" t="s">
        <v>493</v>
      </c>
      <c r="D94" s="6" t="s">
        <v>372</v>
      </c>
      <c r="E94" s="146">
        <f>SUM(E91:E93)</f>
        <v>0</v>
      </c>
      <c r="F94" s="146">
        <f>SUM(F91:F93)</f>
        <v>0</v>
      </c>
      <c r="G94" s="146">
        <f>SUM(G91:G93)</f>
        <v>0</v>
      </c>
      <c r="H94" s="146">
        <f>SUM(H91:H93)</f>
        <v>0</v>
      </c>
      <c r="I94" s="6"/>
    </row>
    <row r="95" spans="1:9" ht="12.75">
      <c r="A95" s="6">
        <v>89</v>
      </c>
      <c r="B95" s="80">
        <v>3</v>
      </c>
      <c r="C95" s="8" t="s">
        <v>373</v>
      </c>
      <c r="D95" s="8" t="s">
        <v>374</v>
      </c>
      <c r="E95" s="146"/>
      <c r="F95" s="146"/>
      <c r="G95" s="154"/>
      <c r="H95" s="151">
        <f>SUM(E95:G95)</f>
        <v>0</v>
      </c>
      <c r="I95" s="6"/>
    </row>
    <row r="96" spans="1:9" ht="12.75">
      <c r="A96" s="6">
        <v>90</v>
      </c>
      <c r="B96" s="78">
        <v>4</v>
      </c>
      <c r="C96" s="8" t="s">
        <v>494</v>
      </c>
      <c r="D96" s="6" t="s">
        <v>375</v>
      </c>
      <c r="E96" s="151"/>
      <c r="F96" s="148"/>
      <c r="G96" s="152"/>
      <c r="H96" s="151">
        <f>SUM(E96:G96)</f>
        <v>0</v>
      </c>
      <c r="I96" s="6"/>
    </row>
    <row r="97" spans="1:9" ht="12.75">
      <c r="A97" s="6">
        <v>91</v>
      </c>
      <c r="B97" s="78" t="s">
        <v>499</v>
      </c>
      <c r="C97" s="8" t="s">
        <v>495</v>
      </c>
      <c r="D97" s="6" t="s">
        <v>376</v>
      </c>
      <c r="E97" s="151"/>
      <c r="F97" s="148"/>
      <c r="G97" s="152"/>
      <c r="H97" s="151">
        <f>SUM(E97:G97)</f>
        <v>0</v>
      </c>
      <c r="I97" s="6"/>
    </row>
    <row r="98" spans="1:9" ht="12.75">
      <c r="A98" s="6">
        <v>92</v>
      </c>
      <c r="B98" s="78">
        <v>1</v>
      </c>
      <c r="C98" s="8" t="s">
        <v>496</v>
      </c>
      <c r="D98" s="6" t="s">
        <v>377</v>
      </c>
      <c r="E98" s="151"/>
      <c r="F98" s="148"/>
      <c r="G98" s="152"/>
      <c r="H98" s="151">
        <f>SUM(E98:G98)</f>
        <v>0</v>
      </c>
      <c r="I98" s="6"/>
    </row>
    <row r="99" spans="1:9" ht="12.75">
      <c r="A99" s="6">
        <v>93</v>
      </c>
      <c r="B99" s="78" t="s">
        <v>250</v>
      </c>
      <c r="C99" s="2" t="s">
        <v>497</v>
      </c>
      <c r="D99" s="6" t="s">
        <v>378</v>
      </c>
      <c r="E99" s="146">
        <f>SUM(E95:E98)</f>
        <v>0</v>
      </c>
      <c r="F99" s="146">
        <f>SUM(F95:F98)</f>
        <v>0</v>
      </c>
      <c r="G99" s="146">
        <f>SUM(G95:G98)</f>
        <v>0</v>
      </c>
      <c r="H99" s="146">
        <f>SUM(H95:H98)</f>
        <v>0</v>
      </c>
      <c r="I99" s="6"/>
    </row>
    <row r="100" spans="1:9" ht="12.75">
      <c r="A100" s="6">
        <v>94</v>
      </c>
      <c r="B100" s="78" t="s">
        <v>252</v>
      </c>
      <c r="C100" s="42" t="s">
        <v>379</v>
      </c>
      <c r="D100" s="6" t="s">
        <v>380</v>
      </c>
      <c r="E100" s="151"/>
      <c r="F100" s="148"/>
      <c r="G100" s="152"/>
      <c r="H100" s="151"/>
      <c r="I100" s="6"/>
    </row>
    <row r="101" spans="1:9" ht="12.75">
      <c r="A101" s="6">
        <v>95</v>
      </c>
      <c r="B101" s="28">
        <v>2</v>
      </c>
      <c r="C101" s="42" t="s">
        <v>410</v>
      </c>
      <c r="D101" s="6"/>
      <c r="E101" s="151">
        <v>6085166</v>
      </c>
      <c r="F101" s="151">
        <v>0</v>
      </c>
      <c r="G101" s="152"/>
      <c r="H101" s="151">
        <f>SUM(E101:G101)</f>
        <v>6085166</v>
      </c>
      <c r="I101" s="6">
        <v>6054900</v>
      </c>
    </row>
    <row r="102" spans="1:9" ht="12.75">
      <c r="A102" s="6">
        <v>96</v>
      </c>
      <c r="B102" s="28" t="s">
        <v>383</v>
      </c>
      <c r="C102" s="28" t="s">
        <v>417</v>
      </c>
      <c r="D102" s="6"/>
      <c r="E102" s="151">
        <v>79351636</v>
      </c>
      <c r="F102" s="151"/>
      <c r="G102" s="154"/>
      <c r="H102" s="151">
        <f>SUM(E102:G102)</f>
        <v>79351636</v>
      </c>
      <c r="I102" s="6">
        <v>79381902</v>
      </c>
    </row>
    <row r="103" spans="1:9" ht="12.75">
      <c r="A103" s="6">
        <v>97</v>
      </c>
      <c r="B103" s="78">
        <v>1</v>
      </c>
      <c r="C103" s="49" t="s">
        <v>381</v>
      </c>
      <c r="D103" s="6" t="s">
        <v>382</v>
      </c>
      <c r="E103" s="148"/>
      <c r="F103" s="148"/>
      <c r="G103" s="152"/>
      <c r="H103" s="151">
        <f>SUM(E103:G103)</f>
        <v>0</v>
      </c>
      <c r="I103" s="6"/>
    </row>
    <row r="104" spans="1:9" ht="12.75">
      <c r="A104" s="6">
        <v>98</v>
      </c>
      <c r="B104" s="28">
        <v>2</v>
      </c>
      <c r="C104" s="50" t="s">
        <v>500</v>
      </c>
      <c r="D104" s="6" t="s">
        <v>384</v>
      </c>
      <c r="E104" s="146">
        <f>SUM(E101:E103)</f>
        <v>85436802</v>
      </c>
      <c r="F104" s="146">
        <f>SUM(F101:F103)</f>
        <v>0</v>
      </c>
      <c r="G104" s="146">
        <f>SUM(G101:G103)</f>
        <v>0</v>
      </c>
      <c r="H104" s="146">
        <f>SUM(H101:H103)</f>
        <v>85436802</v>
      </c>
      <c r="I104" s="7">
        <f>I101+I102</f>
        <v>85436802</v>
      </c>
    </row>
    <row r="105" spans="1:9" ht="12.75">
      <c r="A105" s="6">
        <v>99</v>
      </c>
      <c r="B105" s="28">
        <v>3</v>
      </c>
      <c r="C105" s="1" t="s">
        <v>385</v>
      </c>
      <c r="D105" s="6" t="s">
        <v>386</v>
      </c>
      <c r="E105" s="148"/>
      <c r="F105" s="148"/>
      <c r="G105" s="152"/>
      <c r="H105" s="151">
        <f>SUM(E105:G105)</f>
        <v>0</v>
      </c>
      <c r="I105" s="6"/>
    </row>
    <row r="106" spans="1:9" ht="12.75">
      <c r="A106" s="6">
        <v>100</v>
      </c>
      <c r="B106" s="28">
        <v>4</v>
      </c>
      <c r="C106" s="49" t="s">
        <v>387</v>
      </c>
      <c r="D106" s="6" t="s">
        <v>388</v>
      </c>
      <c r="E106" s="148"/>
      <c r="F106" s="148"/>
      <c r="G106" s="152"/>
      <c r="H106" s="151">
        <f>SUM(E106:G106)</f>
        <v>0</v>
      </c>
      <c r="I106" s="6"/>
    </row>
    <row r="107" spans="1:9" ht="12.75">
      <c r="A107" s="6">
        <v>101</v>
      </c>
      <c r="B107" s="28">
        <v>5</v>
      </c>
      <c r="C107" s="49" t="s">
        <v>389</v>
      </c>
      <c r="D107" s="8" t="s">
        <v>390</v>
      </c>
      <c r="E107" s="146"/>
      <c r="F107" s="146"/>
      <c r="G107" s="154"/>
      <c r="H107" s="151">
        <f>SUM(E107:G107)</f>
        <v>0</v>
      </c>
      <c r="I107" s="6"/>
    </row>
    <row r="108" spans="1:9" ht="12.75">
      <c r="A108" s="6">
        <v>102</v>
      </c>
      <c r="B108" s="28">
        <v>6</v>
      </c>
      <c r="C108" s="1" t="s">
        <v>501</v>
      </c>
      <c r="D108" s="6" t="s">
        <v>391</v>
      </c>
      <c r="E108" s="148"/>
      <c r="F108" s="148"/>
      <c r="G108" s="152"/>
      <c r="H108" s="151">
        <f>SUM(E108:G108)</f>
        <v>0</v>
      </c>
      <c r="I108" s="6"/>
    </row>
    <row r="109" spans="1:9" ht="12.75">
      <c r="A109" s="6">
        <v>103</v>
      </c>
      <c r="B109" s="28" t="s">
        <v>424</v>
      </c>
      <c r="C109" s="51" t="s">
        <v>392</v>
      </c>
      <c r="D109" s="6" t="s">
        <v>393</v>
      </c>
      <c r="E109" s="148"/>
      <c r="F109" s="148"/>
      <c r="G109" s="153"/>
      <c r="H109" s="151">
        <f>SUM(E109:G109)</f>
        <v>0</v>
      </c>
      <c r="I109" s="6"/>
    </row>
    <row r="110" spans="1:9" ht="12.75">
      <c r="A110" s="6">
        <v>104</v>
      </c>
      <c r="B110" s="28">
        <v>1</v>
      </c>
      <c r="C110" s="1" t="s">
        <v>502</v>
      </c>
      <c r="D110" s="8" t="s">
        <v>503</v>
      </c>
      <c r="E110" s="148"/>
      <c r="F110" s="148"/>
      <c r="G110" s="153"/>
      <c r="H110" s="151">
        <f>SUM(E110:G110)</f>
        <v>0</v>
      </c>
      <c r="I110" s="6"/>
    </row>
    <row r="111" spans="1:9" ht="12.75">
      <c r="A111" s="6">
        <v>105</v>
      </c>
      <c r="B111" s="28">
        <v>2</v>
      </c>
      <c r="C111" s="50" t="s">
        <v>504</v>
      </c>
      <c r="D111" s="6" t="s">
        <v>394</v>
      </c>
      <c r="E111" s="146">
        <f>SUM(E105:E110)+E104+E99+E94</f>
        <v>85436802</v>
      </c>
      <c r="F111" s="146">
        <f>SUM(F105:F110)+F104+F99+F94</f>
        <v>0</v>
      </c>
      <c r="G111" s="146">
        <f>SUM(G105:G110)+G104+G99+G94</f>
        <v>0</v>
      </c>
      <c r="H111" s="146">
        <f>SUM(H105:H110)+H104+H99+H94</f>
        <v>85436802</v>
      </c>
      <c r="I111" s="7">
        <v>85436802</v>
      </c>
    </row>
    <row r="112" spans="1:9" ht="12.75">
      <c r="A112" s="6">
        <v>106</v>
      </c>
      <c r="B112" s="78">
        <v>3</v>
      </c>
      <c r="C112" s="8" t="s">
        <v>505</v>
      </c>
      <c r="D112" s="6" t="s">
        <v>395</v>
      </c>
      <c r="E112" s="148"/>
      <c r="F112" s="148"/>
      <c r="G112" s="153"/>
      <c r="H112" s="148">
        <f>SUM(E112:G112)</f>
        <v>0</v>
      </c>
      <c r="I112" s="6"/>
    </row>
    <row r="113" spans="1:9" ht="12.75">
      <c r="A113" s="6">
        <v>107</v>
      </c>
      <c r="B113" s="78">
        <v>4</v>
      </c>
      <c r="C113" s="6" t="s">
        <v>396</v>
      </c>
      <c r="D113" s="6" t="s">
        <v>397</v>
      </c>
      <c r="E113" s="148"/>
      <c r="F113" s="146"/>
      <c r="G113" s="153"/>
      <c r="H113" s="148">
        <f>SUM(E113:G113)</f>
        <v>0</v>
      </c>
      <c r="I113" s="6"/>
    </row>
    <row r="114" spans="1:9" ht="12.75">
      <c r="A114" s="6">
        <v>108</v>
      </c>
      <c r="B114" s="78">
        <v>5</v>
      </c>
      <c r="C114" s="8" t="s">
        <v>398</v>
      </c>
      <c r="D114" s="6" t="s">
        <v>399</v>
      </c>
      <c r="E114" s="151"/>
      <c r="F114" s="148"/>
      <c r="G114" s="152"/>
      <c r="H114" s="148">
        <f>SUM(E114:G114)</f>
        <v>0</v>
      </c>
      <c r="I114" s="6"/>
    </row>
    <row r="115" spans="1:9" ht="12.75">
      <c r="A115" s="6">
        <v>109</v>
      </c>
      <c r="B115" s="78" t="s">
        <v>508</v>
      </c>
      <c r="C115" s="8" t="s">
        <v>506</v>
      </c>
      <c r="D115" s="6" t="s">
        <v>400</v>
      </c>
      <c r="E115" s="151"/>
      <c r="F115" s="148"/>
      <c r="G115" s="152"/>
      <c r="H115" s="148">
        <f>SUM(E115:G115)</f>
        <v>0</v>
      </c>
      <c r="I115" s="6"/>
    </row>
    <row r="116" spans="1:9" ht="12.75">
      <c r="A116" s="6">
        <v>110</v>
      </c>
      <c r="B116" s="78">
        <v>1</v>
      </c>
      <c r="C116" s="8" t="s">
        <v>507</v>
      </c>
      <c r="D116" s="8" t="s">
        <v>510</v>
      </c>
      <c r="E116" s="151"/>
      <c r="F116" s="148"/>
      <c r="G116" s="152"/>
      <c r="H116" s="148">
        <f>SUM(E116:G116)</f>
        <v>0</v>
      </c>
      <c r="I116" s="6"/>
    </row>
    <row r="117" spans="1:9" ht="12.75">
      <c r="A117" s="6">
        <v>111</v>
      </c>
      <c r="B117" s="78">
        <v>2</v>
      </c>
      <c r="C117" s="50" t="s">
        <v>509</v>
      </c>
      <c r="D117" s="6" t="s">
        <v>401</v>
      </c>
      <c r="E117" s="146">
        <f>SUM(E112:E116)</f>
        <v>0</v>
      </c>
      <c r="F117" s="146">
        <f>SUM(F112:F116)</f>
        <v>0</v>
      </c>
      <c r="G117" s="146">
        <f>SUM(G112:G116)</f>
        <v>0</v>
      </c>
      <c r="H117" s="146">
        <f>SUM(H112:H116)</f>
        <v>0</v>
      </c>
      <c r="I117" s="6"/>
    </row>
    <row r="118" spans="1:9" ht="12.75">
      <c r="A118" s="6">
        <v>112</v>
      </c>
      <c r="B118" s="78" t="s">
        <v>513</v>
      </c>
      <c r="C118" s="51" t="s">
        <v>402</v>
      </c>
      <c r="D118" s="6" t="s">
        <v>403</v>
      </c>
      <c r="E118" s="151"/>
      <c r="F118" s="148"/>
      <c r="G118" s="152"/>
      <c r="H118" s="151">
        <f>SUM(E118:G118)</f>
        <v>0</v>
      </c>
      <c r="I118" s="6"/>
    </row>
    <row r="119" spans="1:9" ht="12.75">
      <c r="A119" s="6">
        <v>113</v>
      </c>
      <c r="B119" s="52" t="s">
        <v>406</v>
      </c>
      <c r="C119" s="1" t="s">
        <v>511</v>
      </c>
      <c r="D119" s="8" t="s">
        <v>512</v>
      </c>
      <c r="E119" s="151"/>
      <c r="F119" s="148"/>
      <c r="G119" s="152"/>
      <c r="H119" s="151">
        <f>SUM(E119:G119)</f>
        <v>0</v>
      </c>
      <c r="I119" s="6"/>
    </row>
    <row r="120" spans="1:9" ht="12.75">
      <c r="A120" s="6">
        <v>114</v>
      </c>
      <c r="B120" s="52" t="s">
        <v>533</v>
      </c>
      <c r="C120" s="135" t="s">
        <v>404</v>
      </c>
      <c r="D120" s="6" t="s">
        <v>405</v>
      </c>
      <c r="E120" s="146">
        <f>E94+E99+E111+E117+E118+E119</f>
        <v>85436802</v>
      </c>
      <c r="F120" s="146">
        <f>F94+F99+F111+F117+F118+F119</f>
        <v>0</v>
      </c>
      <c r="G120" s="146">
        <f>G94+G99+G111+G117+G118+G119</f>
        <v>0</v>
      </c>
      <c r="H120" s="146">
        <f>H94+H99+H111+H117+H118+H119</f>
        <v>85436802</v>
      </c>
      <c r="I120" s="7">
        <v>85436802</v>
      </c>
    </row>
    <row r="121" spans="1:9" ht="12.75">
      <c r="A121" s="6">
        <v>114</v>
      </c>
      <c r="B121" s="52" t="s">
        <v>533</v>
      </c>
      <c r="C121" s="7" t="s">
        <v>407</v>
      </c>
      <c r="D121" s="7"/>
      <c r="E121" s="146">
        <f>E90+E120</f>
        <v>128044354</v>
      </c>
      <c r="F121" s="146">
        <f>F90+F120</f>
        <v>7130100</v>
      </c>
      <c r="G121" s="146">
        <f>G90+G120</f>
        <v>0</v>
      </c>
      <c r="H121" s="146">
        <f>H90+H120</f>
        <v>135174454</v>
      </c>
      <c r="I121" s="146">
        <f>I90+I120</f>
        <v>144389788</v>
      </c>
    </row>
    <row r="122" spans="2:8" ht="12.75">
      <c r="B122" s="34"/>
      <c r="C122" s="1"/>
      <c r="E122" s="1"/>
      <c r="F122" s="33"/>
      <c r="G122" s="1"/>
      <c r="H122" s="1"/>
    </row>
    <row r="123" spans="2:7" ht="12.75">
      <c r="B123" s="34"/>
      <c r="C123" s="1"/>
      <c r="E123" s="1"/>
      <c r="F123" s="1"/>
      <c r="G123" s="1"/>
    </row>
    <row r="124" spans="2:7" ht="12.75">
      <c r="B124" s="53"/>
      <c r="C124" s="1"/>
      <c r="E124" s="1"/>
      <c r="F124" s="1"/>
      <c r="G124" s="2"/>
    </row>
    <row r="125" spans="2:7" ht="12.75">
      <c r="B125" s="34"/>
      <c r="C125" s="1"/>
      <c r="E125" s="1"/>
      <c r="F125" s="1"/>
      <c r="G125" s="1"/>
    </row>
    <row r="126" spans="2:7" ht="12.75">
      <c r="B126" s="34"/>
      <c r="C126" s="1"/>
      <c r="E126" s="1"/>
      <c r="G126" s="1"/>
    </row>
    <row r="127" spans="2:7" ht="12.75">
      <c r="B127" s="34"/>
      <c r="C127" s="1"/>
      <c r="E127" s="1"/>
      <c r="G127" s="1"/>
    </row>
    <row r="128" spans="2:7" ht="15.75">
      <c r="B128" s="34"/>
      <c r="C128" s="4"/>
      <c r="E128" s="1"/>
      <c r="G128" s="2"/>
    </row>
    <row r="129" spans="2:7" ht="12.75">
      <c r="B129" s="34"/>
      <c r="C129" s="1"/>
      <c r="E129" s="1"/>
      <c r="G129" s="1"/>
    </row>
    <row r="130" spans="2:7" ht="12.75">
      <c r="B130" s="34"/>
      <c r="C130" s="1"/>
      <c r="E130" s="1"/>
      <c r="G130" s="1"/>
    </row>
    <row r="131" spans="2:7" ht="12.75">
      <c r="B131" s="34"/>
      <c r="C131" s="1"/>
      <c r="E131" s="1"/>
      <c r="G131" s="1"/>
    </row>
    <row r="132" spans="2:7" ht="12.75">
      <c r="B132" s="34"/>
      <c r="C132" s="1"/>
      <c r="E132" s="1"/>
      <c r="G132" s="1"/>
    </row>
    <row r="133" spans="2:7" ht="12.75">
      <c r="B133" s="34"/>
      <c r="C133" s="1"/>
      <c r="E133" s="1"/>
      <c r="G133" s="1"/>
    </row>
    <row r="134" spans="2:7" ht="12.75">
      <c r="B134" s="34"/>
      <c r="C134" s="1"/>
      <c r="E134" s="1"/>
      <c r="G134" s="1"/>
    </row>
    <row r="135" spans="2:7" ht="12.75">
      <c r="B135" s="34"/>
      <c r="C135" s="1"/>
      <c r="E135" s="1"/>
      <c r="G135" s="1"/>
    </row>
    <row r="136" spans="2:7" ht="12.75">
      <c r="B136" s="34"/>
      <c r="C136" s="1"/>
      <c r="E136" s="1"/>
      <c r="G136" s="1"/>
    </row>
    <row r="137" spans="2:7" ht="12.75">
      <c r="B137" s="53"/>
      <c r="C137" s="1"/>
      <c r="E137" s="1"/>
      <c r="G137" s="1"/>
    </row>
    <row r="138" spans="2:7" ht="12.75">
      <c r="B138" s="34"/>
      <c r="C138" s="1"/>
      <c r="E138" s="1"/>
      <c r="G138" s="2"/>
    </row>
    <row r="139" spans="2:7" ht="12.75">
      <c r="B139" s="34"/>
      <c r="C139" s="1"/>
      <c r="E139" s="1"/>
      <c r="G139" s="1"/>
    </row>
    <row r="140" spans="2:7" ht="12.75">
      <c r="B140" s="34"/>
      <c r="C140" s="1"/>
      <c r="E140" s="1"/>
      <c r="G140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B28" activeCellId="1" sqref="B1 B27:B28"/>
    </sheetView>
  </sheetViews>
  <sheetFormatPr defaultColWidth="9.140625" defaultRowHeight="12.75"/>
  <cols>
    <col min="1" max="1" width="4.8515625" style="1" customWidth="1"/>
    <col min="2" max="2" width="53.140625" style="0" customWidth="1"/>
    <col min="3" max="3" width="16.00390625" style="0" customWidth="1"/>
    <col min="4" max="4" width="10.28125" style="0" bestFit="1" customWidth="1"/>
    <col min="5" max="5" width="10.140625" style="0" bestFit="1" customWidth="1"/>
    <col min="6" max="6" width="12.57421875" style="0" customWidth="1"/>
    <col min="7" max="7" width="14.28125" style="0" customWidth="1"/>
    <col min="8" max="8" width="11.28125" style="0" customWidth="1"/>
    <col min="9" max="9" width="10.140625" style="0" bestFit="1" customWidth="1"/>
    <col min="10" max="10" width="9.28125" style="0" bestFit="1" customWidth="1"/>
    <col min="11" max="11" width="9.8515625" style="0" customWidth="1"/>
    <col min="12" max="12" width="11.140625" style="0" bestFit="1" customWidth="1"/>
  </cols>
  <sheetData>
    <row r="1" ht="12.75">
      <c r="B1" s="1" t="s">
        <v>624</v>
      </c>
    </row>
    <row r="3" ht="12.75">
      <c r="B3" s="2" t="s">
        <v>207</v>
      </c>
    </row>
    <row r="4" spans="2:3" ht="12.75">
      <c r="B4" s="2" t="s">
        <v>530</v>
      </c>
      <c r="C4" s="90" t="s">
        <v>426</v>
      </c>
    </row>
    <row r="5" spans="2:7" ht="12.75">
      <c r="B5" s="2" t="s">
        <v>116</v>
      </c>
      <c r="C5" t="s">
        <v>117</v>
      </c>
      <c r="D5" s="1" t="s">
        <v>169</v>
      </c>
      <c r="E5" s="1" t="s">
        <v>604</v>
      </c>
      <c r="F5" s="159" t="s">
        <v>170</v>
      </c>
      <c r="G5" s="158" t="s">
        <v>177</v>
      </c>
    </row>
    <row r="6" spans="1:9" ht="12.75">
      <c r="A6" s="8"/>
      <c r="B6" s="7" t="s">
        <v>3</v>
      </c>
      <c r="C6" s="24" t="s">
        <v>193</v>
      </c>
      <c r="D6" s="25"/>
      <c r="E6" s="26"/>
      <c r="F6" s="176" t="s">
        <v>192</v>
      </c>
      <c r="G6" s="174" t="s">
        <v>600</v>
      </c>
      <c r="I6" s="2"/>
    </row>
    <row r="7" spans="1:9" ht="12.75">
      <c r="A7" s="8"/>
      <c r="B7" s="7"/>
      <c r="C7" s="48" t="s">
        <v>186</v>
      </c>
      <c r="D7" s="48" t="s">
        <v>188</v>
      </c>
      <c r="E7" s="48" t="s">
        <v>187</v>
      </c>
      <c r="F7" s="177"/>
      <c r="G7" s="175"/>
      <c r="I7" s="2"/>
    </row>
    <row r="8" spans="1:9" ht="12.75">
      <c r="A8" s="8">
        <v>1</v>
      </c>
      <c r="B8" s="9" t="s">
        <v>190</v>
      </c>
      <c r="C8" s="124"/>
      <c r="D8" s="125"/>
      <c r="E8" s="126"/>
      <c r="F8" s="127"/>
      <c r="G8" s="7"/>
      <c r="I8" s="2"/>
    </row>
    <row r="9" spans="1:9" ht="12.75">
      <c r="A9" s="8">
        <v>2</v>
      </c>
      <c r="B9" s="9" t="s">
        <v>194</v>
      </c>
      <c r="C9" s="124"/>
      <c r="D9" s="125"/>
      <c r="E9" s="126"/>
      <c r="F9" s="127"/>
      <c r="G9" s="7"/>
      <c r="I9" s="2"/>
    </row>
    <row r="10" spans="1:7" ht="12.75">
      <c r="A10" s="8">
        <v>3</v>
      </c>
      <c r="B10" s="6" t="s">
        <v>195</v>
      </c>
      <c r="C10" s="128">
        <v>25442934</v>
      </c>
      <c r="D10" s="125"/>
      <c r="E10" s="128"/>
      <c r="F10" s="129">
        <f>SUM(C10:E10)</f>
        <v>25442934</v>
      </c>
      <c r="G10" s="6">
        <v>26997398</v>
      </c>
    </row>
    <row r="11" spans="1:9" ht="12.75">
      <c r="A11" s="8">
        <v>4</v>
      </c>
      <c r="B11" s="8" t="s">
        <v>196</v>
      </c>
      <c r="C11" s="125">
        <v>3548157</v>
      </c>
      <c r="D11" s="125"/>
      <c r="E11" s="128"/>
      <c r="F11" s="129">
        <f>SUM(C11:E11)</f>
        <v>3548157</v>
      </c>
      <c r="G11" s="8">
        <v>3820188</v>
      </c>
      <c r="I11" s="1"/>
    </row>
    <row r="12" spans="1:7" ht="12.75">
      <c r="A12" s="8">
        <v>5</v>
      </c>
      <c r="B12" s="8" t="s">
        <v>197</v>
      </c>
      <c r="C12" s="125">
        <v>11330000</v>
      </c>
      <c r="D12" s="125"/>
      <c r="E12" s="128"/>
      <c r="F12" s="129">
        <f>SUM(C12:E12)</f>
        <v>11330000</v>
      </c>
      <c r="G12" s="8">
        <v>23289262</v>
      </c>
    </row>
    <row r="13" spans="1:9" ht="12.75">
      <c r="A13" s="8">
        <v>6</v>
      </c>
      <c r="B13" s="8" t="s">
        <v>198</v>
      </c>
      <c r="C13" s="125">
        <v>4342030</v>
      </c>
      <c r="D13" s="125"/>
      <c r="E13" s="128"/>
      <c r="F13" s="129">
        <f>SUM(C13:E13)</f>
        <v>4342030</v>
      </c>
      <c r="G13" s="8">
        <v>4717030</v>
      </c>
      <c r="H13" s="1"/>
      <c r="I13" s="1"/>
    </row>
    <row r="14" spans="1:9" ht="12.75">
      <c r="A14" s="8">
        <v>7</v>
      </c>
      <c r="B14" s="8" t="s">
        <v>199</v>
      </c>
      <c r="C14" s="125">
        <v>1186626</v>
      </c>
      <c r="D14" s="125"/>
      <c r="E14" s="128"/>
      <c r="F14" s="129">
        <f>SUM(C14:E14)</f>
        <v>1186626</v>
      </c>
      <c r="G14" s="8">
        <v>1385002</v>
      </c>
      <c r="H14" s="1"/>
      <c r="I14" s="1"/>
    </row>
    <row r="15" spans="1:9" ht="12.75">
      <c r="A15" s="8">
        <v>8</v>
      </c>
      <c r="B15" s="8" t="s">
        <v>189</v>
      </c>
      <c r="C15" s="125">
        <f>SUM(C10:C14)</f>
        <v>45849747</v>
      </c>
      <c r="D15" s="125">
        <f>SUM(D11:D14)</f>
        <v>0</v>
      </c>
      <c r="E15" s="128">
        <f>SUM(E13:E14)</f>
        <v>0</v>
      </c>
      <c r="F15" s="127">
        <f>SUM(C15:E15)</f>
        <v>45849747</v>
      </c>
      <c r="G15" s="127">
        <f>G10+G11+G12+G13+G14</f>
        <v>60208880</v>
      </c>
      <c r="I15" s="1"/>
    </row>
    <row r="16" spans="1:9" ht="12.75">
      <c r="A16" s="8"/>
      <c r="B16" s="8"/>
      <c r="C16" s="125"/>
      <c r="D16" s="125"/>
      <c r="E16" s="128"/>
      <c r="F16" s="127"/>
      <c r="G16" s="8"/>
      <c r="I16" s="1"/>
    </row>
    <row r="17" spans="1:9" ht="12.75">
      <c r="A17" s="8">
        <v>9</v>
      </c>
      <c r="B17" s="7" t="s">
        <v>200</v>
      </c>
      <c r="C17" s="125"/>
      <c r="D17" s="125"/>
      <c r="E17" s="124"/>
      <c r="F17" s="127"/>
      <c r="G17" s="8"/>
      <c r="I17" s="2"/>
    </row>
    <row r="18" spans="1:9" ht="12.75">
      <c r="A18" s="8">
        <v>10</v>
      </c>
      <c r="B18" s="7" t="s">
        <v>194</v>
      </c>
      <c r="C18" s="125"/>
      <c r="D18" s="125"/>
      <c r="E18" s="124"/>
      <c r="F18" s="127"/>
      <c r="G18" s="8"/>
      <c r="I18" s="2"/>
    </row>
    <row r="19" spans="1:9" ht="12.75">
      <c r="A19" s="8">
        <v>11</v>
      </c>
      <c r="B19" s="8" t="s">
        <v>201</v>
      </c>
      <c r="C19" s="125">
        <v>430000</v>
      </c>
      <c r="D19" s="125">
        <v>3800000</v>
      </c>
      <c r="E19" s="128"/>
      <c r="F19" s="127">
        <f>SUM(C19:E19)</f>
        <v>4230000</v>
      </c>
      <c r="G19" s="8">
        <v>3823848</v>
      </c>
      <c r="I19" s="1"/>
    </row>
    <row r="20" spans="1:9" ht="12.75">
      <c r="A20" s="8">
        <v>12</v>
      </c>
      <c r="B20" s="8" t="s">
        <v>202</v>
      </c>
      <c r="C20" s="125">
        <v>79121636</v>
      </c>
      <c r="D20" s="125"/>
      <c r="E20" s="128"/>
      <c r="F20" s="127">
        <f>SUM(C20:E20)</f>
        <v>79121636</v>
      </c>
      <c r="G20" s="8">
        <v>79121636</v>
      </c>
      <c r="I20" s="1"/>
    </row>
    <row r="21" spans="1:9" ht="12.75">
      <c r="A21" s="8">
        <v>13</v>
      </c>
      <c r="B21" s="8" t="s">
        <v>203</v>
      </c>
      <c r="C21" s="128"/>
      <c r="D21" s="128"/>
      <c r="E21" s="128"/>
      <c r="F21" s="127">
        <f>SUM(C21:E21)</f>
        <v>0</v>
      </c>
      <c r="G21" s="6"/>
      <c r="I21" s="1"/>
    </row>
    <row r="22" spans="1:9" ht="12.75">
      <c r="A22" s="8">
        <v>14</v>
      </c>
      <c r="B22" s="8" t="s">
        <v>204</v>
      </c>
      <c r="C22" s="128"/>
      <c r="D22" s="128"/>
      <c r="E22" s="128"/>
      <c r="F22" s="127">
        <f>SUM(C22:E22)</f>
        <v>0</v>
      </c>
      <c r="G22" s="6"/>
      <c r="I22" s="1"/>
    </row>
    <row r="23" spans="1:9" ht="12.75">
      <c r="A23" s="8">
        <v>15</v>
      </c>
      <c r="B23" s="8" t="s">
        <v>205</v>
      </c>
      <c r="C23" s="128"/>
      <c r="D23" s="128"/>
      <c r="E23" s="128"/>
      <c r="F23" s="127">
        <f>SUM(C23:E23)</f>
        <v>0</v>
      </c>
      <c r="G23" s="6"/>
      <c r="I23" s="1"/>
    </row>
    <row r="24" spans="1:9" ht="12.75">
      <c r="A24" s="8">
        <v>16</v>
      </c>
      <c r="B24" s="8" t="s">
        <v>136</v>
      </c>
      <c r="C24" s="128">
        <f>SUM(C19:C23)</f>
        <v>79551636</v>
      </c>
      <c r="D24" s="128">
        <f>SUM(D19:D23)</f>
        <v>3800000</v>
      </c>
      <c r="E24" s="128">
        <f>SUM(E19:E23)</f>
        <v>0</v>
      </c>
      <c r="F24" s="128">
        <f>SUM(F19:F23)</f>
        <v>83351636</v>
      </c>
      <c r="G24" s="128">
        <f>SUM(G19:G23)</f>
        <v>82945484</v>
      </c>
      <c r="I24" s="1"/>
    </row>
    <row r="25" spans="1:7" ht="12.75">
      <c r="A25" s="8"/>
      <c r="B25" s="6"/>
      <c r="C25" s="128"/>
      <c r="D25" s="128"/>
      <c r="E25" s="124"/>
      <c r="F25" s="129"/>
      <c r="G25" s="6"/>
    </row>
    <row r="26" spans="1:9" ht="12.75">
      <c r="A26" s="136">
        <v>17</v>
      </c>
      <c r="B26" s="7" t="s">
        <v>206</v>
      </c>
      <c r="C26" s="128"/>
      <c r="D26" s="128"/>
      <c r="E26" s="124"/>
      <c r="F26" s="129"/>
      <c r="G26" s="6"/>
      <c r="I26" s="2"/>
    </row>
    <row r="27" spans="1:9" ht="12.75">
      <c r="A27" s="32">
        <v>18</v>
      </c>
      <c r="B27" s="32" t="s">
        <v>137</v>
      </c>
      <c r="C27" s="130">
        <v>1213677</v>
      </c>
      <c r="D27" s="128">
        <v>3800000</v>
      </c>
      <c r="E27" s="124"/>
      <c r="F27" s="127">
        <f>SUM(C27:E27)</f>
        <v>5013677</v>
      </c>
      <c r="G27" s="7">
        <v>276030</v>
      </c>
      <c r="I27" s="1"/>
    </row>
    <row r="28" spans="1:7" ht="12.75">
      <c r="A28" s="8">
        <v>19</v>
      </c>
      <c r="B28" s="6" t="s">
        <v>138</v>
      </c>
      <c r="C28" s="128"/>
      <c r="D28" s="128"/>
      <c r="E28" s="124"/>
      <c r="F28" s="127">
        <f>SUM(F29:F30)</f>
        <v>0</v>
      </c>
      <c r="G28" s="6"/>
    </row>
    <row r="29" spans="1:7" ht="12.75">
      <c r="A29" s="8">
        <v>20</v>
      </c>
      <c r="B29" s="6" t="s">
        <v>139</v>
      </c>
      <c r="C29" s="128"/>
      <c r="D29" s="128"/>
      <c r="E29" s="124"/>
      <c r="F29" s="127">
        <f>SUM(C29:E29)</f>
        <v>0</v>
      </c>
      <c r="G29" s="6"/>
    </row>
    <row r="30" spans="1:7" ht="12.75">
      <c r="A30" s="8">
        <v>21</v>
      </c>
      <c r="B30" s="6" t="s">
        <v>140</v>
      </c>
      <c r="C30" s="128"/>
      <c r="D30" s="128"/>
      <c r="E30" s="124"/>
      <c r="F30" s="127">
        <f>SUM(C30:E30)</f>
        <v>0</v>
      </c>
      <c r="G30" s="6"/>
    </row>
    <row r="31" spans="1:7" ht="12.75">
      <c r="A31" s="8">
        <v>22</v>
      </c>
      <c r="B31" s="6" t="s">
        <v>136</v>
      </c>
      <c r="C31" s="128">
        <f>SUM(C27:C29)</f>
        <v>1213677</v>
      </c>
      <c r="D31" s="128">
        <f>SUM(D27:D29)</f>
        <v>3800000</v>
      </c>
      <c r="E31" s="124"/>
      <c r="F31" s="127">
        <f>SUM(C31:E31)</f>
        <v>5013677</v>
      </c>
      <c r="G31" s="6">
        <v>276030</v>
      </c>
    </row>
    <row r="32" spans="1:10" ht="12.75">
      <c r="A32" s="8"/>
      <c r="B32" s="7"/>
      <c r="C32" s="124"/>
      <c r="D32" s="124"/>
      <c r="E32" s="124"/>
      <c r="F32" s="131"/>
      <c r="G32" s="7"/>
      <c r="H32" s="2"/>
      <c r="I32" s="2"/>
      <c r="J32" s="2"/>
    </row>
    <row r="33" spans="1:9" ht="12.75">
      <c r="A33" s="8">
        <v>23</v>
      </c>
      <c r="B33" s="2" t="s">
        <v>141</v>
      </c>
      <c r="C33" s="128">
        <f>C34</f>
        <v>959394</v>
      </c>
      <c r="D33" s="128">
        <f>D34</f>
        <v>0</v>
      </c>
      <c r="E33" s="128">
        <f>E34</f>
        <v>0</v>
      </c>
      <c r="F33" s="128">
        <f>F34</f>
        <v>959394</v>
      </c>
      <c r="G33" s="128">
        <f>G34</f>
        <v>959394</v>
      </c>
      <c r="I33" s="2"/>
    </row>
    <row r="34" spans="1:7" ht="12.75">
      <c r="A34" s="8">
        <v>24</v>
      </c>
      <c r="B34" s="8" t="s">
        <v>538</v>
      </c>
      <c r="C34" s="128">
        <v>959394</v>
      </c>
      <c r="D34" s="128">
        <v>0</v>
      </c>
      <c r="E34" s="124">
        <v>0</v>
      </c>
      <c r="F34" s="129">
        <f>C34+D34+E34</f>
        <v>959394</v>
      </c>
      <c r="G34" s="6">
        <v>959394</v>
      </c>
    </row>
    <row r="35" spans="1:7" ht="12.75">
      <c r="A35" s="8">
        <v>25</v>
      </c>
      <c r="B35" s="7" t="s">
        <v>104</v>
      </c>
      <c r="C35" s="124">
        <f>C15+C24+C31+C33</f>
        <v>127574454</v>
      </c>
      <c r="D35" s="124">
        <f>D15+D24+D31+D33</f>
        <v>7600000</v>
      </c>
      <c r="E35" s="124">
        <f>E15+E24+E31+E33</f>
        <v>0</v>
      </c>
      <c r="F35" s="124">
        <f>F15+F24+F31+F33</f>
        <v>135174454</v>
      </c>
      <c r="G35" s="124">
        <f>G15+G24+G31+G33</f>
        <v>144389788</v>
      </c>
    </row>
    <row r="42" spans="2:12" ht="12.75">
      <c r="B42" t="s">
        <v>116</v>
      </c>
      <c r="C42" t="s">
        <v>117</v>
      </c>
      <c r="D42" t="s">
        <v>169</v>
      </c>
      <c r="E42" t="s">
        <v>126</v>
      </c>
      <c r="F42" t="s">
        <v>170</v>
      </c>
      <c r="G42" s="1" t="s">
        <v>177</v>
      </c>
      <c r="H42" s="1" t="s">
        <v>611</v>
      </c>
      <c r="I42" s="1" t="s">
        <v>610</v>
      </c>
      <c r="J42" s="1" t="s">
        <v>606</v>
      </c>
      <c r="K42" s="1" t="s">
        <v>609</v>
      </c>
      <c r="L42" s="1" t="s">
        <v>608</v>
      </c>
    </row>
    <row r="43" spans="1:12" ht="12.75">
      <c r="A43" s="8">
        <v>26</v>
      </c>
      <c r="B43" s="27" t="s">
        <v>576</v>
      </c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8">
        <v>27</v>
      </c>
      <c r="B44" s="26" t="s">
        <v>95</v>
      </c>
      <c r="C44" s="6" t="s">
        <v>96</v>
      </c>
      <c r="D44" s="6" t="s">
        <v>97</v>
      </c>
      <c r="E44" s="6" t="s">
        <v>98</v>
      </c>
      <c r="F44" s="6" t="s">
        <v>99</v>
      </c>
      <c r="G44" s="6" t="s">
        <v>100</v>
      </c>
      <c r="H44" s="6" t="s">
        <v>142</v>
      </c>
      <c r="I44" s="6" t="s">
        <v>23</v>
      </c>
      <c r="J44" s="6" t="s">
        <v>418</v>
      </c>
      <c r="K44" s="6" t="s">
        <v>94</v>
      </c>
      <c r="L44" s="6" t="s">
        <v>101</v>
      </c>
    </row>
    <row r="45" spans="1:12" ht="12.75">
      <c r="A45" s="8">
        <v>28</v>
      </c>
      <c r="B45" s="27" t="s">
        <v>143</v>
      </c>
      <c r="C45" s="132"/>
      <c r="D45" s="132"/>
      <c r="E45" s="132"/>
      <c r="F45" s="132"/>
      <c r="G45" s="132"/>
      <c r="H45" s="132"/>
      <c r="I45" s="132"/>
      <c r="J45" s="132"/>
      <c r="K45" s="132"/>
      <c r="L45" s="128"/>
    </row>
    <row r="46" spans="1:12" ht="12.75">
      <c r="A46" s="8">
        <v>29</v>
      </c>
      <c r="B46" s="28" t="s">
        <v>521</v>
      </c>
      <c r="C46" s="132"/>
      <c r="D46" s="132"/>
      <c r="E46" s="132"/>
      <c r="F46" s="132"/>
      <c r="G46" s="132"/>
      <c r="H46" s="132"/>
      <c r="I46" s="125"/>
      <c r="J46" s="132"/>
      <c r="K46" s="132"/>
      <c r="L46" s="157">
        <f>SUM(C46:K46)</f>
        <v>0</v>
      </c>
    </row>
    <row r="47" spans="1:12" ht="12.75">
      <c r="A47" s="8">
        <v>30</v>
      </c>
      <c r="B47" s="28" t="s">
        <v>520</v>
      </c>
      <c r="C47" s="125">
        <v>8348923</v>
      </c>
      <c r="D47" s="125">
        <v>1675018</v>
      </c>
      <c r="E47" s="125">
        <v>2226000</v>
      </c>
      <c r="F47" s="132"/>
      <c r="G47" s="125">
        <v>315350</v>
      </c>
      <c r="H47" s="125"/>
      <c r="I47" s="132"/>
      <c r="J47" s="132"/>
      <c r="K47" s="125">
        <v>0</v>
      </c>
      <c r="L47" s="157">
        <f>SUM(C47:K47)</f>
        <v>12565291</v>
      </c>
    </row>
    <row r="48" spans="1:12" ht="12.75">
      <c r="A48" s="8">
        <v>31</v>
      </c>
      <c r="B48" s="28" t="s">
        <v>459</v>
      </c>
      <c r="C48" s="132"/>
      <c r="D48" s="132"/>
      <c r="E48" s="125">
        <v>1080000</v>
      </c>
      <c r="F48" s="132"/>
      <c r="G48" s="132"/>
      <c r="H48" s="132"/>
      <c r="I48" s="132"/>
      <c r="J48" s="132"/>
      <c r="K48" s="132"/>
      <c r="L48" s="157">
        <f>SUM(C48:K48)</f>
        <v>1080000</v>
      </c>
    </row>
    <row r="49" spans="1:12" ht="12.75">
      <c r="A49" s="8">
        <v>32</v>
      </c>
      <c r="B49" s="28" t="s">
        <v>519</v>
      </c>
      <c r="C49" s="132"/>
      <c r="D49" s="132"/>
      <c r="E49" s="125">
        <v>11340273</v>
      </c>
      <c r="F49" s="132"/>
      <c r="G49" s="132"/>
      <c r="H49" s="125">
        <v>3273888</v>
      </c>
      <c r="I49" s="125">
        <v>70986906</v>
      </c>
      <c r="J49" s="132"/>
      <c r="K49" s="125">
        <v>276030</v>
      </c>
      <c r="L49" s="157">
        <f>SUM(C49:K49)</f>
        <v>85877097</v>
      </c>
    </row>
    <row r="50" spans="1:12" ht="12.75">
      <c r="A50" s="8">
        <v>33</v>
      </c>
      <c r="B50" s="28" t="s">
        <v>579</v>
      </c>
      <c r="C50" s="132"/>
      <c r="D50" s="132"/>
      <c r="E50" s="125">
        <v>613117</v>
      </c>
      <c r="F50" s="132"/>
      <c r="G50" s="132"/>
      <c r="H50" s="132"/>
      <c r="I50" s="132"/>
      <c r="J50" s="132"/>
      <c r="K50" s="132"/>
      <c r="L50" s="157">
        <f>SUM(C50:K50)</f>
        <v>613117</v>
      </c>
    </row>
    <row r="51" spans="1:12" ht="12.75">
      <c r="A51" s="8">
        <v>35</v>
      </c>
      <c r="B51" s="28" t="s">
        <v>540</v>
      </c>
      <c r="C51" s="132"/>
      <c r="D51" s="132"/>
      <c r="E51" s="132"/>
      <c r="F51" s="132"/>
      <c r="G51" s="125">
        <v>178416</v>
      </c>
      <c r="H51" s="132"/>
      <c r="I51" s="132"/>
      <c r="J51" s="132"/>
      <c r="K51" s="132"/>
      <c r="L51" s="157">
        <f>SUM(C51:K51)</f>
        <v>178416</v>
      </c>
    </row>
    <row r="52" spans="1:12" ht="12.75">
      <c r="A52" s="8">
        <v>36</v>
      </c>
      <c r="B52" s="28" t="s">
        <v>539</v>
      </c>
      <c r="C52" s="132"/>
      <c r="D52" s="132"/>
      <c r="E52" s="125">
        <v>1234440</v>
      </c>
      <c r="F52" s="125">
        <v>4342030</v>
      </c>
      <c r="G52" s="132"/>
      <c r="H52" s="132"/>
      <c r="I52" s="132"/>
      <c r="J52" s="132"/>
      <c r="K52" s="132"/>
      <c r="L52" s="157">
        <f>SUM(C52:K52)</f>
        <v>5576470</v>
      </c>
    </row>
    <row r="53" spans="1:12" ht="12.75">
      <c r="A53" s="8">
        <v>37</v>
      </c>
      <c r="B53" s="28" t="s">
        <v>607</v>
      </c>
      <c r="C53" s="132"/>
      <c r="D53" s="132"/>
      <c r="E53" s="132"/>
      <c r="F53" s="125">
        <v>375000</v>
      </c>
      <c r="G53" s="125"/>
      <c r="H53" s="132"/>
      <c r="I53" s="132"/>
      <c r="J53" s="132"/>
      <c r="K53" s="132"/>
      <c r="L53" s="157">
        <f>SUM(C53:K53)</f>
        <v>375000</v>
      </c>
    </row>
    <row r="54" spans="1:12" ht="12.75">
      <c r="A54" s="8">
        <v>38</v>
      </c>
      <c r="B54" s="28" t="s">
        <v>453</v>
      </c>
      <c r="C54" s="125">
        <v>2708900</v>
      </c>
      <c r="D54" s="125">
        <v>542636</v>
      </c>
      <c r="E54" s="125">
        <v>1707025</v>
      </c>
      <c r="F54" s="132"/>
      <c r="G54" s="132"/>
      <c r="H54" s="125"/>
      <c r="I54" s="132"/>
      <c r="J54" s="132"/>
      <c r="K54" s="132"/>
      <c r="L54" s="157">
        <f>SUM(C54:K54)</f>
        <v>4958561</v>
      </c>
    </row>
    <row r="55" spans="1:12" ht="12.75">
      <c r="A55" s="8">
        <v>39</v>
      </c>
      <c r="B55" s="28" t="s">
        <v>454</v>
      </c>
      <c r="C55" s="132"/>
      <c r="D55" s="132"/>
      <c r="E55" s="132"/>
      <c r="F55" s="132"/>
      <c r="G55" s="132"/>
      <c r="H55" s="132"/>
      <c r="I55" s="132"/>
      <c r="J55" s="132"/>
      <c r="K55" s="132"/>
      <c r="L55" s="157">
        <f>SUM(C55:K55)</f>
        <v>0</v>
      </c>
    </row>
    <row r="56" spans="1:12" ht="12.75">
      <c r="A56" s="8">
        <v>40</v>
      </c>
      <c r="B56" s="28" t="s">
        <v>523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57">
        <f>SUM(C56:K56)</f>
        <v>0</v>
      </c>
    </row>
    <row r="57" spans="1:12" ht="12.75">
      <c r="A57" s="8">
        <v>41</v>
      </c>
      <c r="B57" s="28" t="s">
        <v>522</v>
      </c>
      <c r="C57" s="125">
        <v>13927445</v>
      </c>
      <c r="D57" s="125">
        <v>1376511</v>
      </c>
      <c r="E57" s="125">
        <v>2251108</v>
      </c>
      <c r="F57" s="132"/>
      <c r="G57" s="132"/>
      <c r="H57" s="125"/>
      <c r="I57" s="132"/>
      <c r="J57" s="132"/>
      <c r="K57" s="132"/>
      <c r="L57" s="157">
        <f>SUM(C57:K57)</f>
        <v>17555064</v>
      </c>
    </row>
    <row r="58" spans="1:12" ht="12.75">
      <c r="A58" s="8">
        <v>42</v>
      </c>
      <c r="B58" s="28" t="s">
        <v>420</v>
      </c>
      <c r="C58" s="133">
        <v>1712130</v>
      </c>
      <c r="D58" s="125">
        <v>173367</v>
      </c>
      <c r="E58" s="125"/>
      <c r="F58" s="132"/>
      <c r="G58" s="132"/>
      <c r="H58" s="125"/>
      <c r="I58" s="132"/>
      <c r="J58" s="132"/>
      <c r="K58" s="132"/>
      <c r="L58" s="157">
        <f>SUM(C58:K58)</f>
        <v>1885497</v>
      </c>
    </row>
    <row r="59" spans="1:12" ht="12.75">
      <c r="A59" s="8">
        <v>43</v>
      </c>
      <c r="B59" s="28" t="s">
        <v>524</v>
      </c>
      <c r="C59" s="132"/>
      <c r="D59" s="132"/>
      <c r="E59" s="132"/>
      <c r="F59" s="132"/>
      <c r="G59" s="125">
        <v>198376</v>
      </c>
      <c r="H59" s="132"/>
      <c r="I59" s="132"/>
      <c r="J59" s="132"/>
      <c r="K59" s="132"/>
      <c r="L59" s="157">
        <f>SUM(C59:K59)</f>
        <v>198376</v>
      </c>
    </row>
    <row r="60" spans="1:12" ht="12.75">
      <c r="A60" s="8">
        <v>44</v>
      </c>
      <c r="B60" s="28" t="s">
        <v>460</v>
      </c>
      <c r="C60" s="125">
        <v>300000</v>
      </c>
      <c r="D60" s="125">
        <v>52656</v>
      </c>
      <c r="E60" s="125">
        <v>442000</v>
      </c>
      <c r="F60" s="132"/>
      <c r="G60" s="132"/>
      <c r="H60" s="132"/>
      <c r="I60" s="132"/>
      <c r="J60" s="132"/>
      <c r="K60" s="132"/>
      <c r="L60" s="157">
        <f>SUM(C60:K60)</f>
        <v>794656</v>
      </c>
    </row>
    <row r="61" spans="1:12" ht="12.75">
      <c r="A61" s="8">
        <v>45</v>
      </c>
      <c r="B61" s="28" t="s">
        <v>455</v>
      </c>
      <c r="C61" s="132"/>
      <c r="D61" s="132"/>
      <c r="E61" s="125">
        <v>2201299</v>
      </c>
      <c r="F61" s="132"/>
      <c r="G61" s="132"/>
      <c r="H61" s="125">
        <v>549960</v>
      </c>
      <c r="I61" s="125"/>
      <c r="J61" s="132"/>
      <c r="K61" s="132"/>
      <c r="L61" s="157">
        <f>SUM(C61:K61)</f>
        <v>2751259</v>
      </c>
    </row>
    <row r="62" spans="1:12" ht="12.75">
      <c r="A62" s="8">
        <v>46</v>
      </c>
      <c r="B62" s="28" t="s">
        <v>456</v>
      </c>
      <c r="C62" s="132"/>
      <c r="D62" s="132"/>
      <c r="E62" s="125">
        <v>194000</v>
      </c>
      <c r="F62" s="132"/>
      <c r="G62" s="132"/>
      <c r="H62" s="132"/>
      <c r="I62" s="125">
        <v>8134730</v>
      </c>
      <c r="J62" s="132"/>
      <c r="K62" s="132"/>
      <c r="L62" s="157">
        <f>SUM(C62:K62)</f>
        <v>8328730</v>
      </c>
    </row>
    <row r="63" spans="1:12" ht="12.75">
      <c r="A63" s="8">
        <v>47</v>
      </c>
      <c r="B63" s="28" t="s">
        <v>580</v>
      </c>
      <c r="C63" s="132"/>
      <c r="D63" s="132"/>
      <c r="E63" s="132"/>
      <c r="F63" s="132"/>
      <c r="G63" s="125">
        <v>1652254</v>
      </c>
      <c r="H63" s="132"/>
      <c r="I63" s="132"/>
      <c r="J63" s="132"/>
      <c r="K63" s="132"/>
      <c r="L63" s="157">
        <f>SUM(C63:K63)</f>
        <v>1652254</v>
      </c>
    </row>
    <row r="64" spans="1:12" ht="12.75">
      <c r="A64" s="8">
        <v>48</v>
      </c>
      <c r="B64" s="26" t="s">
        <v>526</v>
      </c>
      <c r="C64" s="124">
        <f>SUM(C46:C63)</f>
        <v>26997398</v>
      </c>
      <c r="D64" s="124">
        <f>SUM(D46:D63)</f>
        <v>3820188</v>
      </c>
      <c r="E64" s="124">
        <f>SUM(E46:E63)</f>
        <v>23289262</v>
      </c>
      <c r="F64" s="124">
        <f>SUM(F46:F63)</f>
        <v>4717030</v>
      </c>
      <c r="G64" s="124">
        <f>SUM(G46:G63)</f>
        <v>2344396</v>
      </c>
      <c r="H64" s="124">
        <f>SUM(H46:H63)</f>
        <v>3823848</v>
      </c>
      <c r="I64" s="124">
        <f>SUM(I46:I63)</f>
        <v>79121636</v>
      </c>
      <c r="J64" s="124">
        <f>SUM(J46:J63)</f>
        <v>0</v>
      </c>
      <c r="K64" s="124">
        <f>SUM(K46:K63)</f>
        <v>276030</v>
      </c>
      <c r="L64" s="124">
        <f>SUM(L46:L63)</f>
        <v>144389788</v>
      </c>
    </row>
    <row r="65" spans="2:10" ht="12.75">
      <c r="B65" s="2"/>
      <c r="C65" s="2"/>
      <c r="D65" s="2"/>
      <c r="E65" s="2"/>
      <c r="F65" s="2"/>
      <c r="G65" s="2"/>
      <c r="H65" s="2"/>
      <c r="I65" s="2"/>
      <c r="J65" s="2"/>
    </row>
    <row r="67" spans="2:10" ht="12.75">
      <c r="B67" s="2"/>
      <c r="C67" s="2"/>
      <c r="D67" s="2"/>
      <c r="E67" s="2"/>
      <c r="F67" s="2"/>
      <c r="G67" s="2"/>
      <c r="H67" s="2"/>
      <c r="I67" s="2"/>
      <c r="J67" s="2"/>
    </row>
  </sheetData>
  <sheetProtection/>
  <mergeCells count="2">
    <mergeCell ref="G6:G7"/>
    <mergeCell ref="F6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33" sqref="B33"/>
    </sheetView>
  </sheetViews>
  <sheetFormatPr defaultColWidth="9.140625" defaultRowHeight="12.75"/>
  <cols>
    <col min="2" max="2" width="58.140625" style="0" bestFit="1" customWidth="1"/>
    <col min="3" max="3" width="13.00390625" style="0" customWidth="1"/>
    <col min="4" max="4" width="13.8515625" style="0" customWidth="1"/>
  </cols>
  <sheetData>
    <row r="1" ht="12.75">
      <c r="B1" s="1" t="s">
        <v>617</v>
      </c>
    </row>
    <row r="3" ht="12.75">
      <c r="B3" s="1" t="s">
        <v>530</v>
      </c>
    </row>
    <row r="4" ht="12.75">
      <c r="C4" s="90" t="s">
        <v>426</v>
      </c>
    </row>
    <row r="5" spans="1:4" ht="12.75">
      <c r="A5" s="6"/>
      <c r="B5" s="7" t="s">
        <v>229</v>
      </c>
      <c r="C5" s="6"/>
      <c r="D5" s="6"/>
    </row>
    <row r="6" spans="1:4" ht="12.75">
      <c r="A6" s="6" t="s">
        <v>116</v>
      </c>
      <c r="B6" s="8" t="s">
        <v>117</v>
      </c>
      <c r="C6" s="8" t="s">
        <v>125</v>
      </c>
      <c r="D6" s="8" t="s">
        <v>604</v>
      </c>
    </row>
    <row r="7" spans="1:4" ht="12.75">
      <c r="A7" s="6" t="s">
        <v>411</v>
      </c>
      <c r="B7" s="6" t="s">
        <v>3</v>
      </c>
      <c r="C7" s="8" t="s">
        <v>429</v>
      </c>
      <c r="D7" s="6"/>
    </row>
    <row r="8" spans="1:5" ht="12.75">
      <c r="A8" s="160" t="s">
        <v>616</v>
      </c>
      <c r="B8" s="28" t="s">
        <v>615</v>
      </c>
      <c r="C8" s="147"/>
      <c r="D8" s="6">
        <v>375000</v>
      </c>
      <c r="E8" s="1" t="s">
        <v>589</v>
      </c>
    </row>
    <row r="9" spans="1:4" ht="12.75">
      <c r="A9" s="160" t="s">
        <v>614</v>
      </c>
      <c r="B9" s="8" t="s">
        <v>514</v>
      </c>
      <c r="C9" s="149">
        <v>4342030</v>
      </c>
      <c r="D9" s="6">
        <v>4342030</v>
      </c>
    </row>
    <row r="10" spans="1:4" ht="12.75">
      <c r="A10" s="160" t="s">
        <v>613</v>
      </c>
      <c r="B10" s="8"/>
      <c r="C10" s="148"/>
      <c r="D10" s="6"/>
    </row>
    <row r="11" spans="1:4" ht="12.75">
      <c r="A11" s="160" t="s">
        <v>612</v>
      </c>
      <c r="B11" s="8" t="s">
        <v>74</v>
      </c>
      <c r="C11" s="145">
        <f>C8+C9</f>
        <v>4342030</v>
      </c>
      <c r="D11" s="145">
        <f>D8+D9</f>
        <v>4717030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12" sqref="F12"/>
    </sheetView>
  </sheetViews>
  <sheetFormatPr defaultColWidth="9.140625" defaultRowHeight="12.75"/>
  <cols>
    <col min="2" max="2" width="53.57421875" style="0" bestFit="1" customWidth="1"/>
    <col min="3" max="3" width="13.28125" style="0" customWidth="1"/>
    <col min="4" max="4" width="15.57421875" style="0" customWidth="1"/>
    <col min="5" max="5" width="9.28125" style="0" bestFit="1" customWidth="1"/>
    <col min="6" max="6" width="16.7109375" style="0" customWidth="1"/>
  </cols>
  <sheetData>
    <row r="1" ht="12.75">
      <c r="B1" s="1" t="s">
        <v>592</v>
      </c>
    </row>
    <row r="2" spans="2:4" ht="12.75">
      <c r="B2" t="s">
        <v>530</v>
      </c>
      <c r="D2" t="s">
        <v>458</v>
      </c>
    </row>
    <row r="3" ht="12.75">
      <c r="A3" s="2" t="s">
        <v>232</v>
      </c>
    </row>
    <row r="4" spans="2:6" ht="12.75">
      <c r="B4" t="s">
        <v>121</v>
      </c>
      <c r="C4" t="s">
        <v>122</v>
      </c>
      <c r="D4" t="s">
        <v>123</v>
      </c>
      <c r="E4" t="s">
        <v>124</v>
      </c>
      <c r="F4" t="s">
        <v>191</v>
      </c>
    </row>
    <row r="5" spans="1:6" ht="12.75">
      <c r="A5" s="7" t="s">
        <v>430</v>
      </c>
      <c r="B5" s="7" t="s">
        <v>431</v>
      </c>
      <c r="C5" s="7" t="s">
        <v>226</v>
      </c>
      <c r="D5" s="7" t="s">
        <v>244</v>
      </c>
      <c r="E5" s="7" t="s">
        <v>432</v>
      </c>
      <c r="F5" s="7" t="s">
        <v>101</v>
      </c>
    </row>
    <row r="6" spans="1:6" ht="12.75">
      <c r="A6" s="6">
        <v>1</v>
      </c>
      <c r="B6" s="8" t="s">
        <v>581</v>
      </c>
      <c r="C6" s="85"/>
      <c r="D6" s="85">
        <v>31808484</v>
      </c>
      <c r="E6" s="85"/>
      <c r="F6" s="85">
        <f aca="true" t="shared" si="0" ref="F6:F15">SUM(C6:E6)</f>
        <v>31808484</v>
      </c>
    </row>
    <row r="7" spans="1:6" ht="12.75">
      <c r="A7" s="6">
        <v>2</v>
      </c>
      <c r="B7" s="6" t="s">
        <v>233</v>
      </c>
      <c r="C7" s="85"/>
      <c r="D7" s="85">
        <v>8588291</v>
      </c>
      <c r="E7" s="85"/>
      <c r="F7" s="85">
        <f t="shared" si="0"/>
        <v>8588291</v>
      </c>
    </row>
    <row r="8" spans="1:6" ht="12.75">
      <c r="A8" s="6">
        <v>3</v>
      </c>
      <c r="B8" s="6" t="s">
        <v>566</v>
      </c>
      <c r="C8" s="85"/>
      <c r="D8" s="85">
        <v>5348194</v>
      </c>
      <c r="E8" s="85"/>
      <c r="F8" s="85">
        <f t="shared" si="0"/>
        <v>5348194</v>
      </c>
    </row>
    <row r="9" spans="1:6" ht="12.75">
      <c r="A9" s="6">
        <v>4</v>
      </c>
      <c r="B9" s="6" t="s">
        <v>567</v>
      </c>
      <c r="C9" s="85"/>
      <c r="D9" s="85">
        <v>1444012</v>
      </c>
      <c r="E9" s="85"/>
      <c r="F9" s="85">
        <f t="shared" si="0"/>
        <v>1444012</v>
      </c>
    </row>
    <row r="10" spans="1:6" ht="12.75">
      <c r="A10" s="6">
        <v>5</v>
      </c>
      <c r="B10" s="8" t="s">
        <v>582</v>
      </c>
      <c r="C10" s="85"/>
      <c r="D10" s="85">
        <v>5186024</v>
      </c>
      <c r="E10" s="85"/>
      <c r="F10" s="85">
        <f t="shared" si="0"/>
        <v>5186024</v>
      </c>
    </row>
    <row r="11" spans="1:6" ht="12.75">
      <c r="A11" s="6">
        <v>6</v>
      </c>
      <c r="B11" s="6" t="s">
        <v>233</v>
      </c>
      <c r="C11" s="85"/>
      <c r="D11" s="85">
        <v>1400226</v>
      </c>
      <c r="E11" s="85"/>
      <c r="F11" s="85">
        <f t="shared" si="0"/>
        <v>1400226</v>
      </c>
    </row>
    <row r="12" spans="1:6" ht="12.75">
      <c r="A12" s="6">
        <v>7</v>
      </c>
      <c r="B12" s="8" t="s">
        <v>583</v>
      </c>
      <c r="C12" s="85"/>
      <c r="D12" s="85">
        <v>13552500</v>
      </c>
      <c r="E12" s="85"/>
      <c r="F12" s="85">
        <f t="shared" si="0"/>
        <v>13552500</v>
      </c>
    </row>
    <row r="13" spans="1:6" ht="12.75">
      <c r="A13" s="6">
        <v>8</v>
      </c>
      <c r="B13" s="8" t="s">
        <v>233</v>
      </c>
      <c r="C13" s="85"/>
      <c r="D13" s="85">
        <v>3659175</v>
      </c>
      <c r="E13" s="85"/>
      <c r="F13" s="85">
        <f t="shared" si="0"/>
        <v>3659175</v>
      </c>
    </row>
    <row r="14" spans="1:6" ht="12.75">
      <c r="A14" s="6">
        <v>9</v>
      </c>
      <c r="B14" s="8" t="s">
        <v>584</v>
      </c>
      <c r="C14" s="85"/>
      <c r="D14" s="85">
        <v>6405299</v>
      </c>
      <c r="E14" s="85"/>
      <c r="F14" s="85">
        <f t="shared" si="0"/>
        <v>6405299</v>
      </c>
    </row>
    <row r="15" spans="1:6" ht="12.75">
      <c r="A15" s="6">
        <v>10</v>
      </c>
      <c r="B15" s="8" t="s">
        <v>233</v>
      </c>
      <c r="C15" s="85"/>
      <c r="D15" s="85">
        <v>1729431</v>
      </c>
      <c r="E15" s="85"/>
      <c r="F15" s="85">
        <f t="shared" si="0"/>
        <v>1729431</v>
      </c>
    </row>
    <row r="16" spans="1:6" ht="12.75">
      <c r="A16" s="6">
        <v>11</v>
      </c>
      <c r="B16" s="7" t="s">
        <v>103</v>
      </c>
      <c r="C16" s="86">
        <f>SUM(C6:C10)</f>
        <v>0</v>
      </c>
      <c r="D16" s="86">
        <f>SUM(D6:D15)</f>
        <v>79121636</v>
      </c>
      <c r="E16" s="86">
        <f>SUM(E6:E10)</f>
        <v>0</v>
      </c>
      <c r="F16" s="86">
        <f>SUM(F6:F15)</f>
        <v>79121636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3.7109375" style="0" customWidth="1"/>
    <col min="4" max="4" width="15.00390625" style="0" customWidth="1"/>
    <col min="6" max="6" width="15.28125" style="0" bestFit="1" customWidth="1"/>
    <col min="7" max="7" width="15.28125" style="0" customWidth="1"/>
  </cols>
  <sheetData>
    <row r="1" ht="12.75">
      <c r="B1" s="1" t="s">
        <v>625</v>
      </c>
    </row>
    <row r="2" ht="12.75">
      <c r="C2" t="s">
        <v>530</v>
      </c>
    </row>
    <row r="3" spans="1:2" ht="12.75">
      <c r="A3" s="2" t="s">
        <v>577</v>
      </c>
      <c r="B3" s="164"/>
    </row>
    <row r="4" spans="2:7" ht="12.75">
      <c r="B4" t="s">
        <v>80</v>
      </c>
      <c r="C4" t="s">
        <v>117</v>
      </c>
      <c r="D4" t="s">
        <v>125</v>
      </c>
      <c r="E4" s="1" t="s">
        <v>604</v>
      </c>
      <c r="F4" s="1" t="s">
        <v>170</v>
      </c>
      <c r="G4" s="1" t="s">
        <v>177</v>
      </c>
    </row>
    <row r="5" spans="1:7" ht="12.75">
      <c r="A5" s="7" t="s">
        <v>174</v>
      </c>
      <c r="B5" s="7" t="s">
        <v>22</v>
      </c>
      <c r="C5" s="150" t="s">
        <v>226</v>
      </c>
      <c r="D5" s="150" t="s">
        <v>227</v>
      </c>
      <c r="E5" s="150" t="s">
        <v>432</v>
      </c>
      <c r="F5" s="150" t="s">
        <v>101</v>
      </c>
      <c r="G5" s="150" t="s">
        <v>600</v>
      </c>
    </row>
    <row r="6" spans="1:7" ht="12.75">
      <c r="A6" s="23">
        <v>1</v>
      </c>
      <c r="B6" s="8" t="s">
        <v>585</v>
      </c>
      <c r="C6" s="148"/>
      <c r="D6" s="163">
        <v>338583</v>
      </c>
      <c r="E6" s="148"/>
      <c r="F6" s="148">
        <f>SUM(C6:E6)</f>
        <v>338583</v>
      </c>
      <c r="G6" s="6">
        <v>338583</v>
      </c>
    </row>
    <row r="7" spans="1:7" ht="12.75">
      <c r="A7" s="23">
        <v>2</v>
      </c>
      <c r="B7" s="6" t="s">
        <v>233</v>
      </c>
      <c r="C7" s="148"/>
      <c r="D7" s="163">
        <v>91417</v>
      </c>
      <c r="E7" s="148"/>
      <c r="F7" s="148">
        <f>SUM(C7:E7)</f>
        <v>91417</v>
      </c>
      <c r="G7" s="6">
        <v>91417</v>
      </c>
    </row>
    <row r="8" spans="1:7" ht="12.75">
      <c r="A8" s="6">
        <v>3</v>
      </c>
      <c r="B8" s="6" t="s">
        <v>569</v>
      </c>
      <c r="C8" s="148"/>
      <c r="D8" s="163">
        <v>2921501</v>
      </c>
      <c r="E8" s="148"/>
      <c r="F8" s="148">
        <f>SUM(C8:E8)</f>
        <v>2921501</v>
      </c>
      <c r="G8" s="6">
        <v>2577865</v>
      </c>
    </row>
    <row r="9" spans="1:7" ht="12.75">
      <c r="A9" s="23">
        <v>4</v>
      </c>
      <c r="B9" s="6" t="s">
        <v>233</v>
      </c>
      <c r="C9" s="148"/>
      <c r="D9" s="163">
        <v>788805</v>
      </c>
      <c r="E9" s="148"/>
      <c r="F9" s="148">
        <f>SUM(C9:E9)</f>
        <v>788805</v>
      </c>
      <c r="G9" s="6">
        <v>696023</v>
      </c>
    </row>
    <row r="10" spans="1:7" ht="25.5">
      <c r="A10" s="23">
        <v>5</v>
      </c>
      <c r="B10" s="142" t="s">
        <v>593</v>
      </c>
      <c r="C10" s="148"/>
      <c r="D10" s="163">
        <v>70625</v>
      </c>
      <c r="E10" s="148"/>
      <c r="F10" s="148">
        <f>SUM(C10:E10)</f>
        <v>70625</v>
      </c>
      <c r="G10" s="6">
        <v>94457</v>
      </c>
    </row>
    <row r="11" spans="1:7" ht="12.75">
      <c r="A11" s="23">
        <v>6</v>
      </c>
      <c r="B11" s="8" t="s">
        <v>233</v>
      </c>
      <c r="C11" s="148"/>
      <c r="D11" s="163">
        <v>19069</v>
      </c>
      <c r="E11" s="148"/>
      <c r="F11" s="148">
        <f>SUM(C11:E11)</f>
        <v>19069</v>
      </c>
      <c r="G11" s="6">
        <v>25503</v>
      </c>
    </row>
    <row r="12" spans="1:7" ht="12.75">
      <c r="A12" s="6">
        <v>7</v>
      </c>
      <c r="B12" s="7" t="s">
        <v>114</v>
      </c>
      <c r="C12" s="162">
        <f>SUM(C6:C9)</f>
        <v>0</v>
      </c>
      <c r="D12" s="162">
        <f>SUM(D6:D11)</f>
        <v>4230000</v>
      </c>
      <c r="E12" s="162">
        <f>SUM(E6:E9)</f>
        <v>0</v>
      </c>
      <c r="F12" s="162">
        <f>SUM(F6:F11)</f>
        <v>4230000</v>
      </c>
      <c r="G12" s="161">
        <f>SUM(G6:G11)</f>
        <v>3823848</v>
      </c>
    </row>
    <row r="14" spans="2:3" ht="12.75">
      <c r="B14" s="2"/>
      <c r="C14" s="2"/>
    </row>
    <row r="16" ht="12.75">
      <c r="B16" s="2"/>
    </row>
    <row r="19" ht="12.75">
      <c r="C19" s="2"/>
    </row>
    <row r="21" spans="2:3" ht="12.75">
      <c r="B21" s="2"/>
      <c r="C21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Tibor</cp:lastModifiedBy>
  <cp:lastPrinted>2019-02-20T09:16:01Z</cp:lastPrinted>
  <dcterms:created xsi:type="dcterms:W3CDTF">2006-01-17T11:47:21Z</dcterms:created>
  <dcterms:modified xsi:type="dcterms:W3CDTF">2020-12-25T06:38:13Z</dcterms:modified>
  <cp:category/>
  <cp:version/>
  <cp:contentType/>
  <cp:contentStatus/>
</cp:coreProperties>
</file>